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4. GOL - Servicios Agroindustriales (GOL-AIS)\"/>
    </mc:Choice>
  </mc:AlternateContent>
  <bookViews>
    <workbookView xWindow="0" yWindow="0" windowWidth="20490" windowHeight="7755"/>
  </bookViews>
  <sheets>
    <sheet name="Lotes" sheetId="7" r:id="rId1"/>
    <sheet name="Inventario" sheetId="1" r:id="rId2"/>
    <sheet name="Entradas" sheetId="2" r:id="rId3"/>
    <sheet name="Salidas" sheetId="3" r:id="rId4"/>
    <sheet name="Lista de elementos" sheetId="4" r:id="rId5"/>
    <sheet name="Instrucciones" sheetId="5" r:id="rId6"/>
    <sheet name="Val. datos" sheetId="6" r:id="rId7"/>
  </sheets>
  <definedNames>
    <definedName name="_xlnm._FilterDatabase" localSheetId="4" hidden="1">'Lista de elementos'!$A$6:$Q$134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F2" i="2" l="1"/>
  <c r="F1" i="2"/>
  <c r="D4" i="2"/>
  <c r="B4" i="2"/>
  <c r="D2" i="6"/>
  <c r="D1" i="6"/>
  <c r="C4" i="6"/>
  <c r="B4" i="6"/>
  <c r="D2" i="5"/>
  <c r="D1" i="5"/>
  <c r="C4" i="5"/>
  <c r="B4" i="5"/>
  <c r="G2" i="4"/>
  <c r="G1" i="4"/>
  <c r="E4" i="4"/>
  <c r="B4" i="4"/>
  <c r="I2" i="3"/>
  <c r="I1" i="3"/>
  <c r="F4" i="3"/>
  <c r="C4" i="3"/>
  <c r="E2" i="1"/>
  <c r="E1" i="1"/>
  <c r="C4" i="1"/>
  <c r="B4" i="1"/>
  <c r="E8" i="4" l="1"/>
  <c r="B15" i="1"/>
  <c r="P7" i="2"/>
  <c r="Q7" i="2"/>
  <c r="R7" i="2" l="1"/>
  <c r="S7" i="2" s="1"/>
  <c r="V7" i="2" s="1"/>
  <c r="A304" i="2"/>
  <c r="P304" i="2"/>
  <c r="Q304" i="2"/>
  <c r="A308" i="2"/>
  <c r="P308" i="2"/>
  <c r="Q308" i="2"/>
  <c r="U7" i="2" l="1"/>
  <c r="R304" i="2"/>
  <c r="S304" i="2" s="1"/>
  <c r="V304" i="2" s="1"/>
  <c r="R308" i="2"/>
  <c r="S308" i="2" s="1"/>
  <c r="V308" i="2" s="1"/>
  <c r="E51" i="4"/>
  <c r="B868" i="1"/>
  <c r="B968" i="1"/>
  <c r="B768" i="1"/>
  <c r="B8" i="1"/>
  <c r="B948" i="1"/>
  <c r="B950" i="1"/>
  <c r="B865" i="1"/>
  <c r="B923" i="1"/>
  <c r="B956" i="1"/>
  <c r="B897" i="1"/>
  <c r="B955" i="1"/>
  <c r="B769" i="1"/>
  <c r="B770" i="1"/>
  <c r="B771" i="1"/>
  <c r="B914" i="1"/>
  <c r="B772" i="1"/>
  <c r="B957" i="1"/>
  <c r="B938" i="1"/>
  <c r="B939" i="1"/>
  <c r="B967" i="1"/>
  <c r="B962" i="1"/>
  <c r="B993" i="1"/>
  <c r="B773" i="1"/>
  <c r="B1005" i="1"/>
  <c r="B774" i="1"/>
  <c r="B936" i="1"/>
  <c r="B884" i="1"/>
  <c r="B885" i="1"/>
  <c r="B866" i="1"/>
  <c r="B832" i="1"/>
  <c r="B959" i="1"/>
  <c r="B949" i="1"/>
  <c r="B833" i="1"/>
  <c r="B886" i="1"/>
  <c r="B9" i="1"/>
  <c r="B775" i="1"/>
  <c r="B867" i="1"/>
  <c r="B834" i="1"/>
  <c r="B835" i="1"/>
  <c r="B931" i="1"/>
  <c r="B905" i="1"/>
  <c r="B907" i="1"/>
  <c r="B10" i="1"/>
  <c r="B776" i="1"/>
  <c r="B777" i="1"/>
  <c r="B926" i="1"/>
  <c r="B1002" i="1"/>
  <c r="B1003" i="1"/>
  <c r="B953" i="1"/>
  <c r="B901" i="1"/>
  <c r="B836" i="1"/>
  <c r="B927" i="1"/>
  <c r="B778" i="1"/>
  <c r="B11" i="1"/>
  <c r="B779" i="1"/>
  <c r="B837" i="1"/>
  <c r="B961" i="1"/>
  <c r="B943" i="1"/>
  <c r="B869" i="1"/>
  <c r="B995" i="1"/>
  <c r="B838" i="1"/>
  <c r="B839" i="1"/>
  <c r="B917" i="1"/>
  <c r="B840" i="1"/>
  <c r="B898" i="1"/>
  <c r="B870" i="1"/>
  <c r="B841" i="1"/>
  <c r="B924" i="1"/>
  <c r="B780" i="1"/>
  <c r="B932" i="1"/>
  <c r="B781" i="1"/>
  <c r="B842" i="1"/>
  <c r="B902" i="1"/>
  <c r="B983" i="1"/>
  <c r="B864" i="1"/>
  <c r="B871" i="1"/>
  <c r="B908" i="1"/>
  <c r="B782" i="1"/>
  <c r="B783" i="1"/>
  <c r="B784" i="1"/>
  <c r="B785" i="1"/>
  <c r="B786" i="1"/>
  <c r="B933" i="1"/>
  <c r="B918" i="1"/>
  <c r="B787" i="1"/>
  <c r="B843" i="1"/>
  <c r="B788" i="1"/>
  <c r="B944" i="1"/>
  <c r="B882" i="1"/>
  <c r="B906" i="1"/>
  <c r="B919" i="1"/>
  <c r="B789" i="1"/>
  <c r="B844" i="1"/>
  <c r="B790" i="1"/>
  <c r="B845" i="1"/>
  <c r="B791" i="1"/>
  <c r="B792" i="1"/>
  <c r="B793" i="1"/>
  <c r="B794" i="1"/>
  <c r="B795" i="1"/>
  <c r="B1001" i="1"/>
  <c r="B796" i="1"/>
  <c r="B986" i="1"/>
  <c r="B972" i="1"/>
  <c r="B976" i="1"/>
  <c r="B1000" i="1"/>
  <c r="B996" i="1"/>
  <c r="B992" i="1"/>
  <c r="B954" i="1"/>
  <c r="B960" i="1"/>
  <c r="B998" i="1"/>
  <c r="B997" i="1"/>
  <c r="B990" i="1"/>
  <c r="B797" i="1"/>
  <c r="B798" i="1"/>
  <c r="B12" i="1"/>
  <c r="B903" i="1"/>
  <c r="B872" i="1"/>
  <c r="B13" i="1"/>
  <c r="B922" i="1"/>
  <c r="B1004" i="1"/>
  <c r="B981" i="1"/>
  <c r="B14" i="1"/>
  <c r="B756" i="1"/>
  <c r="B757" i="1"/>
  <c r="B764" i="1"/>
  <c r="B767" i="1"/>
  <c r="B846" i="1"/>
  <c r="B912" i="1"/>
  <c r="B920" i="1"/>
  <c r="B951" i="1"/>
  <c r="B830" i="1"/>
  <c r="B799" i="1"/>
  <c r="B978" i="1"/>
  <c r="B909" i="1"/>
  <c r="B800" i="1"/>
  <c r="B801" i="1"/>
  <c r="B873" i="1"/>
  <c r="B847" i="1"/>
  <c r="B765" i="1"/>
  <c r="B925" i="1"/>
  <c r="B802" i="1"/>
  <c r="B934" i="1"/>
  <c r="B848" i="1"/>
  <c r="B16" i="1"/>
  <c r="B831" i="1"/>
  <c r="B17" i="1"/>
  <c r="B963" i="1"/>
  <c r="B849" i="1"/>
  <c r="B904" i="1"/>
  <c r="B850" i="1"/>
  <c r="B18" i="1"/>
  <c r="B979" i="1"/>
  <c r="B803" i="1"/>
  <c r="B874" i="1"/>
  <c r="B804" i="1"/>
  <c r="B805" i="1"/>
  <c r="B875" i="1"/>
  <c r="B876" i="1"/>
  <c r="B19" i="1"/>
  <c r="B851" i="1"/>
  <c r="B806" i="1"/>
  <c r="B915" i="1"/>
  <c r="B999" i="1"/>
  <c r="B852" i="1"/>
  <c r="B807" i="1"/>
  <c r="B952" i="1"/>
  <c r="B20" i="1"/>
  <c r="B964" i="1"/>
  <c r="B21" i="1"/>
  <c r="B958" i="1"/>
  <c r="B887" i="1"/>
  <c r="B853" i="1"/>
  <c r="B808" i="1"/>
  <c r="B945" i="1"/>
  <c r="B941" i="1"/>
  <c r="B985" i="1"/>
  <c r="B982" i="1"/>
  <c r="B809" i="1"/>
  <c r="B810" i="1"/>
  <c r="B811" i="1"/>
  <c r="B22" i="1"/>
  <c r="B910" i="1"/>
  <c r="B891" i="1"/>
  <c r="B892" i="1"/>
  <c r="B854" i="1"/>
  <c r="B812" i="1"/>
  <c r="B877" i="1"/>
  <c r="B813" i="1"/>
  <c r="B878" i="1"/>
  <c r="B946" i="1"/>
  <c r="B899" i="1"/>
  <c r="B855" i="1"/>
  <c r="B814" i="1"/>
  <c r="B23" i="1"/>
  <c r="B758" i="1"/>
  <c r="B856" i="1"/>
  <c r="B759" i="1"/>
  <c r="B760" i="1"/>
  <c r="B761" i="1"/>
  <c r="B857" i="1"/>
  <c r="B766" i="1"/>
  <c r="B762" i="1"/>
  <c r="B815" i="1"/>
  <c r="B969" i="1"/>
  <c r="B816" i="1"/>
  <c r="B817" i="1"/>
  <c r="B879" i="1"/>
  <c r="B818" i="1"/>
  <c r="B893" i="1"/>
  <c r="B858" i="1"/>
  <c r="B763" i="1"/>
  <c r="B911" i="1"/>
  <c r="B819" i="1"/>
  <c r="B994" i="1"/>
  <c r="B900" i="1"/>
  <c r="B970" i="1"/>
  <c r="B820" i="1"/>
  <c r="B24" i="1"/>
  <c r="B859" i="1"/>
  <c r="B965" i="1"/>
  <c r="B25" i="1"/>
  <c r="B860" i="1"/>
  <c r="B974" i="1"/>
  <c r="B26" i="1"/>
  <c r="B921" i="1"/>
  <c r="B988" i="1"/>
  <c r="B894" i="1"/>
  <c r="B916" i="1"/>
  <c r="B821" i="1"/>
  <c r="B27" i="1"/>
  <c r="B28" i="1"/>
  <c r="B29" i="1"/>
  <c r="B30" i="1"/>
  <c r="B31" i="1"/>
  <c r="B971" i="1"/>
  <c r="B966" i="1"/>
  <c r="B989" i="1"/>
  <c r="B32" i="1"/>
  <c r="B975" i="1"/>
  <c r="B822" i="1"/>
  <c r="B33" i="1"/>
  <c r="B34" i="1"/>
  <c r="B35" i="1"/>
  <c r="B36" i="1"/>
  <c r="B37" i="1"/>
  <c r="B38" i="1"/>
  <c r="B39" i="1"/>
  <c r="B913" i="1"/>
  <c r="B40" i="1"/>
  <c r="B41" i="1"/>
  <c r="B42" i="1"/>
  <c r="B987" i="1"/>
  <c r="B935" i="1"/>
  <c r="B43" i="1"/>
  <c r="B44" i="1"/>
  <c r="B45" i="1"/>
  <c r="B973" i="1"/>
  <c r="B895" i="1"/>
  <c r="B46" i="1"/>
  <c r="B883" i="1"/>
  <c r="B984" i="1"/>
  <c r="B929" i="1"/>
  <c r="B861" i="1"/>
  <c r="B862" i="1"/>
  <c r="B888" i="1"/>
  <c r="B940" i="1"/>
  <c r="B977" i="1"/>
  <c r="B823" i="1"/>
  <c r="B824" i="1"/>
  <c r="B896" i="1"/>
  <c r="B880" i="1"/>
  <c r="B947" i="1"/>
  <c r="B825" i="1"/>
  <c r="B863" i="1"/>
  <c r="B889" i="1"/>
  <c r="B826" i="1"/>
  <c r="B928" i="1"/>
  <c r="B827" i="1"/>
  <c r="B930" i="1"/>
  <c r="B942" i="1"/>
  <c r="B980" i="1"/>
  <c r="B881" i="1"/>
  <c r="B937" i="1"/>
  <c r="B828" i="1"/>
  <c r="B890" i="1"/>
  <c r="B991" i="1"/>
  <c r="B47" i="1"/>
  <c r="B48" i="1"/>
  <c r="B829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7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E236" i="4"/>
  <c r="E83" i="4"/>
  <c r="E71" i="4"/>
  <c r="E72" i="4"/>
  <c r="U304" i="2" l="1"/>
  <c r="U308" i="2"/>
  <c r="F755" i="1"/>
  <c r="E755" i="1"/>
  <c r="C755" i="1"/>
  <c r="F749" i="1"/>
  <c r="E749" i="1"/>
  <c r="C749" i="1"/>
  <c r="F745" i="1"/>
  <c r="E745" i="1"/>
  <c r="C745" i="1"/>
  <c r="F743" i="1"/>
  <c r="E743" i="1"/>
  <c r="C743" i="1"/>
  <c r="F739" i="1"/>
  <c r="E739" i="1"/>
  <c r="C739" i="1"/>
  <c r="F737" i="1"/>
  <c r="E737" i="1"/>
  <c r="C737" i="1"/>
  <c r="F735" i="1"/>
  <c r="E735" i="1"/>
  <c r="C735" i="1"/>
  <c r="F733" i="1"/>
  <c r="E733" i="1"/>
  <c r="C733" i="1"/>
  <c r="F731" i="1"/>
  <c r="E731" i="1"/>
  <c r="C731" i="1"/>
  <c r="F729" i="1"/>
  <c r="E729" i="1"/>
  <c r="C729" i="1"/>
  <c r="F727" i="1"/>
  <c r="E727" i="1"/>
  <c r="C727" i="1"/>
  <c r="F725" i="1"/>
  <c r="E725" i="1"/>
  <c r="C725" i="1"/>
  <c r="F723" i="1"/>
  <c r="E723" i="1"/>
  <c r="C723" i="1"/>
  <c r="F721" i="1"/>
  <c r="E721" i="1"/>
  <c r="C721" i="1"/>
  <c r="F719" i="1"/>
  <c r="E719" i="1"/>
  <c r="C719" i="1"/>
  <c r="F717" i="1"/>
  <c r="E717" i="1"/>
  <c r="C717" i="1"/>
  <c r="F715" i="1"/>
  <c r="E715" i="1"/>
  <c r="C715" i="1"/>
  <c r="F713" i="1"/>
  <c r="E713" i="1"/>
  <c r="C713" i="1"/>
  <c r="F711" i="1"/>
  <c r="E711" i="1"/>
  <c r="C711" i="1"/>
  <c r="F709" i="1"/>
  <c r="E709" i="1"/>
  <c r="C709" i="1"/>
  <c r="F707" i="1"/>
  <c r="E707" i="1"/>
  <c r="C707" i="1"/>
  <c r="F705" i="1"/>
  <c r="E705" i="1"/>
  <c r="C705" i="1"/>
  <c r="F703" i="1"/>
  <c r="E703" i="1"/>
  <c r="C703" i="1"/>
  <c r="F701" i="1"/>
  <c r="E701" i="1"/>
  <c r="C701" i="1"/>
  <c r="F699" i="1"/>
  <c r="E699" i="1"/>
  <c r="C699" i="1"/>
  <c r="F697" i="1"/>
  <c r="E697" i="1"/>
  <c r="C697" i="1"/>
  <c r="F695" i="1"/>
  <c r="E695" i="1"/>
  <c r="C695" i="1"/>
  <c r="F693" i="1"/>
  <c r="E693" i="1"/>
  <c r="C693" i="1"/>
  <c r="F691" i="1"/>
  <c r="E691" i="1"/>
  <c r="C691" i="1"/>
  <c r="F689" i="1"/>
  <c r="E689" i="1"/>
  <c r="C689" i="1"/>
  <c r="F687" i="1"/>
  <c r="E687" i="1"/>
  <c r="C687" i="1"/>
  <c r="F685" i="1"/>
  <c r="E685" i="1"/>
  <c r="C685" i="1"/>
  <c r="F683" i="1"/>
  <c r="E683" i="1"/>
  <c r="C683" i="1"/>
  <c r="F681" i="1"/>
  <c r="E681" i="1"/>
  <c r="C681" i="1"/>
  <c r="F679" i="1"/>
  <c r="E679" i="1"/>
  <c r="C679" i="1"/>
  <c r="F677" i="1"/>
  <c r="E677" i="1"/>
  <c r="C677" i="1"/>
  <c r="F675" i="1"/>
  <c r="E675" i="1"/>
  <c r="C675" i="1"/>
  <c r="F673" i="1"/>
  <c r="E673" i="1"/>
  <c r="C673" i="1"/>
  <c r="F671" i="1"/>
  <c r="E671" i="1"/>
  <c r="C671" i="1"/>
  <c r="F669" i="1"/>
  <c r="E669" i="1"/>
  <c r="C669" i="1"/>
  <c r="F667" i="1"/>
  <c r="E667" i="1"/>
  <c r="C667" i="1"/>
  <c r="F665" i="1"/>
  <c r="E665" i="1"/>
  <c r="C665" i="1"/>
  <c r="F663" i="1"/>
  <c r="E663" i="1"/>
  <c r="C663" i="1"/>
  <c r="F661" i="1"/>
  <c r="E661" i="1"/>
  <c r="C661" i="1"/>
  <c r="F659" i="1"/>
  <c r="E659" i="1"/>
  <c r="C659" i="1"/>
  <c r="F657" i="1"/>
  <c r="E657" i="1"/>
  <c r="C657" i="1"/>
  <c r="F655" i="1"/>
  <c r="E655" i="1"/>
  <c r="C655" i="1"/>
  <c r="F653" i="1"/>
  <c r="E653" i="1"/>
  <c r="C653" i="1"/>
  <c r="F651" i="1"/>
  <c r="E651" i="1"/>
  <c r="C651" i="1"/>
  <c r="F649" i="1"/>
  <c r="E649" i="1"/>
  <c r="C649" i="1"/>
  <c r="F647" i="1"/>
  <c r="E647" i="1"/>
  <c r="C647" i="1"/>
  <c r="F645" i="1"/>
  <c r="E645" i="1"/>
  <c r="C645" i="1"/>
  <c r="F643" i="1"/>
  <c r="E643" i="1"/>
  <c r="C643" i="1"/>
  <c r="F641" i="1"/>
  <c r="E641" i="1"/>
  <c r="C641" i="1"/>
  <c r="F639" i="1"/>
  <c r="E639" i="1"/>
  <c r="C639" i="1"/>
  <c r="F637" i="1"/>
  <c r="E637" i="1"/>
  <c r="C637" i="1"/>
  <c r="F635" i="1"/>
  <c r="E635" i="1"/>
  <c r="C635" i="1"/>
  <c r="F633" i="1"/>
  <c r="E633" i="1"/>
  <c r="C633" i="1"/>
  <c r="F631" i="1"/>
  <c r="E631" i="1"/>
  <c r="C631" i="1"/>
  <c r="F629" i="1"/>
  <c r="E629" i="1"/>
  <c r="C629" i="1"/>
  <c r="F627" i="1"/>
  <c r="E627" i="1"/>
  <c r="C627" i="1"/>
  <c r="F625" i="1"/>
  <c r="E625" i="1"/>
  <c r="C625" i="1"/>
  <c r="F623" i="1"/>
  <c r="E623" i="1"/>
  <c r="C623" i="1"/>
  <c r="F621" i="1"/>
  <c r="E621" i="1"/>
  <c r="C621" i="1"/>
  <c r="F619" i="1"/>
  <c r="E619" i="1"/>
  <c r="C619" i="1"/>
  <c r="F617" i="1"/>
  <c r="E617" i="1"/>
  <c r="C617" i="1"/>
  <c r="F615" i="1"/>
  <c r="E615" i="1"/>
  <c r="C615" i="1"/>
  <c r="F613" i="1"/>
  <c r="E613" i="1"/>
  <c r="C613" i="1"/>
  <c r="F611" i="1"/>
  <c r="E611" i="1"/>
  <c r="C611" i="1"/>
  <c r="F609" i="1"/>
  <c r="E609" i="1"/>
  <c r="C609" i="1"/>
  <c r="F607" i="1"/>
  <c r="E607" i="1"/>
  <c r="C607" i="1"/>
  <c r="F605" i="1"/>
  <c r="E605" i="1"/>
  <c r="C605" i="1"/>
  <c r="F603" i="1"/>
  <c r="E603" i="1"/>
  <c r="C603" i="1"/>
  <c r="F601" i="1"/>
  <c r="E601" i="1"/>
  <c r="C601" i="1"/>
  <c r="F599" i="1"/>
  <c r="E599" i="1"/>
  <c r="C599" i="1"/>
  <c r="F597" i="1"/>
  <c r="E597" i="1"/>
  <c r="C597" i="1"/>
  <c r="F595" i="1"/>
  <c r="E595" i="1"/>
  <c r="C595" i="1"/>
  <c r="F593" i="1"/>
  <c r="E593" i="1"/>
  <c r="C593" i="1"/>
  <c r="F591" i="1"/>
  <c r="E591" i="1"/>
  <c r="C591" i="1"/>
  <c r="F589" i="1"/>
  <c r="E589" i="1"/>
  <c r="C589" i="1"/>
  <c r="F587" i="1"/>
  <c r="E587" i="1"/>
  <c r="C587" i="1"/>
  <c r="F585" i="1"/>
  <c r="E585" i="1"/>
  <c r="C585" i="1"/>
  <c r="F583" i="1"/>
  <c r="E583" i="1"/>
  <c r="C583" i="1"/>
  <c r="F581" i="1"/>
  <c r="E581" i="1"/>
  <c r="C581" i="1"/>
  <c r="F579" i="1"/>
  <c r="E579" i="1"/>
  <c r="C579" i="1"/>
  <c r="F577" i="1"/>
  <c r="E577" i="1"/>
  <c r="C577" i="1"/>
  <c r="F575" i="1"/>
  <c r="E575" i="1"/>
  <c r="C575" i="1"/>
  <c r="F573" i="1"/>
  <c r="E573" i="1"/>
  <c r="C573" i="1"/>
  <c r="F571" i="1"/>
  <c r="E571" i="1"/>
  <c r="C571" i="1"/>
  <c r="F569" i="1"/>
  <c r="E569" i="1"/>
  <c r="C569" i="1"/>
  <c r="F567" i="1"/>
  <c r="E567" i="1"/>
  <c r="C567" i="1"/>
  <c r="F565" i="1"/>
  <c r="E565" i="1"/>
  <c r="C565" i="1"/>
  <c r="F563" i="1"/>
  <c r="E563" i="1"/>
  <c r="C563" i="1"/>
  <c r="F561" i="1"/>
  <c r="E561" i="1"/>
  <c r="C561" i="1"/>
  <c r="F559" i="1"/>
  <c r="E559" i="1"/>
  <c r="C559" i="1"/>
  <c r="F557" i="1"/>
  <c r="E557" i="1"/>
  <c r="C557" i="1"/>
  <c r="F555" i="1"/>
  <c r="E555" i="1"/>
  <c r="C555" i="1"/>
  <c r="F553" i="1"/>
  <c r="E553" i="1"/>
  <c r="C553" i="1"/>
  <c r="F551" i="1"/>
  <c r="E551" i="1"/>
  <c r="C551" i="1"/>
  <c r="F549" i="1"/>
  <c r="E549" i="1"/>
  <c r="C549" i="1"/>
  <c r="F547" i="1"/>
  <c r="E547" i="1"/>
  <c r="C547" i="1"/>
  <c r="F545" i="1"/>
  <c r="E545" i="1"/>
  <c r="C545" i="1"/>
  <c r="F543" i="1"/>
  <c r="E543" i="1"/>
  <c r="C543" i="1"/>
  <c r="F541" i="1"/>
  <c r="E541" i="1"/>
  <c r="C541" i="1"/>
  <c r="F539" i="1"/>
  <c r="E539" i="1"/>
  <c r="C539" i="1"/>
  <c r="F537" i="1"/>
  <c r="E537" i="1"/>
  <c r="C537" i="1"/>
  <c r="F535" i="1"/>
  <c r="E535" i="1"/>
  <c r="C535" i="1"/>
  <c r="F533" i="1"/>
  <c r="E533" i="1"/>
  <c r="C533" i="1"/>
  <c r="F531" i="1"/>
  <c r="E531" i="1"/>
  <c r="C531" i="1"/>
  <c r="F529" i="1"/>
  <c r="E529" i="1"/>
  <c r="C529" i="1"/>
  <c r="F527" i="1"/>
  <c r="E527" i="1"/>
  <c r="C527" i="1"/>
  <c r="F525" i="1"/>
  <c r="E525" i="1"/>
  <c r="C525" i="1"/>
  <c r="F523" i="1"/>
  <c r="E523" i="1"/>
  <c r="C523" i="1"/>
  <c r="F521" i="1"/>
  <c r="E521" i="1"/>
  <c r="C521" i="1"/>
  <c r="F519" i="1"/>
  <c r="E519" i="1"/>
  <c r="C519" i="1"/>
  <c r="F517" i="1"/>
  <c r="E517" i="1"/>
  <c r="C517" i="1"/>
  <c r="F515" i="1"/>
  <c r="E515" i="1"/>
  <c r="C515" i="1"/>
  <c r="F513" i="1"/>
  <c r="E513" i="1"/>
  <c r="C513" i="1"/>
  <c r="F511" i="1"/>
  <c r="E511" i="1"/>
  <c r="C511" i="1"/>
  <c r="F509" i="1"/>
  <c r="E509" i="1"/>
  <c r="C509" i="1"/>
  <c r="F507" i="1"/>
  <c r="E507" i="1"/>
  <c r="C507" i="1"/>
  <c r="F505" i="1"/>
  <c r="E505" i="1"/>
  <c r="C505" i="1"/>
  <c r="F503" i="1"/>
  <c r="E503" i="1"/>
  <c r="C503" i="1"/>
  <c r="F501" i="1"/>
  <c r="E501" i="1"/>
  <c r="C501" i="1"/>
  <c r="F499" i="1"/>
  <c r="E499" i="1"/>
  <c r="C499" i="1"/>
  <c r="F497" i="1"/>
  <c r="E497" i="1"/>
  <c r="C497" i="1"/>
  <c r="F495" i="1"/>
  <c r="E495" i="1"/>
  <c r="C495" i="1"/>
  <c r="F493" i="1"/>
  <c r="E493" i="1"/>
  <c r="C493" i="1"/>
  <c r="F491" i="1"/>
  <c r="E491" i="1"/>
  <c r="C491" i="1"/>
  <c r="F489" i="1"/>
  <c r="E489" i="1"/>
  <c r="C489" i="1"/>
  <c r="F487" i="1"/>
  <c r="E487" i="1"/>
  <c r="C487" i="1"/>
  <c r="F485" i="1"/>
  <c r="E485" i="1"/>
  <c r="C485" i="1"/>
  <c r="F483" i="1"/>
  <c r="E483" i="1"/>
  <c r="C483" i="1"/>
  <c r="F481" i="1"/>
  <c r="E481" i="1"/>
  <c r="C481" i="1"/>
  <c r="F479" i="1"/>
  <c r="E479" i="1"/>
  <c r="C479" i="1"/>
  <c r="F477" i="1"/>
  <c r="E477" i="1"/>
  <c r="C477" i="1"/>
  <c r="F475" i="1"/>
  <c r="E475" i="1"/>
  <c r="C475" i="1"/>
  <c r="F473" i="1"/>
  <c r="E473" i="1"/>
  <c r="C473" i="1"/>
  <c r="F471" i="1"/>
  <c r="E471" i="1"/>
  <c r="C471" i="1"/>
  <c r="F469" i="1"/>
  <c r="E469" i="1"/>
  <c r="C469" i="1"/>
  <c r="F467" i="1"/>
  <c r="E467" i="1"/>
  <c r="C467" i="1"/>
  <c r="F465" i="1"/>
  <c r="E465" i="1"/>
  <c r="C465" i="1"/>
  <c r="F463" i="1"/>
  <c r="E463" i="1"/>
  <c r="C463" i="1"/>
  <c r="F461" i="1"/>
  <c r="E461" i="1"/>
  <c r="C461" i="1"/>
  <c r="F459" i="1"/>
  <c r="E459" i="1"/>
  <c r="C459" i="1"/>
  <c r="F457" i="1"/>
  <c r="E457" i="1"/>
  <c r="C457" i="1"/>
  <c r="F455" i="1"/>
  <c r="E455" i="1"/>
  <c r="C455" i="1"/>
  <c r="F453" i="1"/>
  <c r="E453" i="1"/>
  <c r="C453" i="1"/>
  <c r="F451" i="1"/>
  <c r="E451" i="1"/>
  <c r="C451" i="1"/>
  <c r="F449" i="1"/>
  <c r="E449" i="1"/>
  <c r="C449" i="1"/>
  <c r="F447" i="1"/>
  <c r="E447" i="1"/>
  <c r="C447" i="1"/>
  <c r="F445" i="1"/>
  <c r="E445" i="1"/>
  <c r="C445" i="1"/>
  <c r="F443" i="1"/>
  <c r="E443" i="1"/>
  <c r="C443" i="1"/>
  <c r="F441" i="1"/>
  <c r="E441" i="1"/>
  <c r="C441" i="1"/>
  <c r="F439" i="1"/>
  <c r="E439" i="1"/>
  <c r="C439" i="1"/>
  <c r="F437" i="1"/>
  <c r="E437" i="1"/>
  <c r="C437" i="1"/>
  <c r="F435" i="1"/>
  <c r="E435" i="1"/>
  <c r="C435" i="1"/>
  <c r="F433" i="1"/>
  <c r="E433" i="1"/>
  <c r="C433" i="1"/>
  <c r="F431" i="1"/>
  <c r="E431" i="1"/>
  <c r="C431" i="1"/>
  <c r="F429" i="1"/>
  <c r="E429" i="1"/>
  <c r="C429" i="1"/>
  <c r="F427" i="1"/>
  <c r="E427" i="1"/>
  <c r="C427" i="1"/>
  <c r="F425" i="1"/>
  <c r="E425" i="1"/>
  <c r="C425" i="1"/>
  <c r="F423" i="1"/>
  <c r="E423" i="1"/>
  <c r="C423" i="1"/>
  <c r="F421" i="1"/>
  <c r="E421" i="1"/>
  <c r="C421" i="1"/>
  <c r="F419" i="1"/>
  <c r="E419" i="1"/>
  <c r="C419" i="1"/>
  <c r="F417" i="1"/>
  <c r="E417" i="1"/>
  <c r="C417" i="1"/>
  <c r="F415" i="1"/>
  <c r="E415" i="1"/>
  <c r="C415" i="1"/>
  <c r="F413" i="1"/>
  <c r="E413" i="1"/>
  <c r="C413" i="1"/>
  <c r="F411" i="1"/>
  <c r="E411" i="1"/>
  <c r="C411" i="1"/>
  <c r="F409" i="1"/>
  <c r="E409" i="1"/>
  <c r="C409" i="1"/>
  <c r="F407" i="1"/>
  <c r="E407" i="1"/>
  <c r="C407" i="1"/>
  <c r="F405" i="1"/>
  <c r="E405" i="1"/>
  <c r="C405" i="1"/>
  <c r="F403" i="1"/>
  <c r="E403" i="1"/>
  <c r="C403" i="1"/>
  <c r="F401" i="1"/>
  <c r="E401" i="1"/>
  <c r="C401" i="1"/>
  <c r="F399" i="1"/>
  <c r="E399" i="1"/>
  <c r="C399" i="1"/>
  <c r="F397" i="1"/>
  <c r="E397" i="1"/>
  <c r="C397" i="1"/>
  <c r="F395" i="1"/>
  <c r="E395" i="1"/>
  <c r="C395" i="1"/>
  <c r="F393" i="1"/>
  <c r="E393" i="1"/>
  <c r="C393" i="1"/>
  <c r="F391" i="1"/>
  <c r="E391" i="1"/>
  <c r="C391" i="1"/>
  <c r="F389" i="1"/>
  <c r="E389" i="1"/>
  <c r="C389" i="1"/>
  <c r="F387" i="1"/>
  <c r="E387" i="1"/>
  <c r="C387" i="1"/>
  <c r="F385" i="1"/>
  <c r="E385" i="1"/>
  <c r="C385" i="1"/>
  <c r="F383" i="1"/>
  <c r="E383" i="1"/>
  <c r="C383" i="1"/>
  <c r="F381" i="1"/>
  <c r="E381" i="1"/>
  <c r="C381" i="1"/>
  <c r="F379" i="1"/>
  <c r="E379" i="1"/>
  <c r="C379" i="1"/>
  <c r="F377" i="1"/>
  <c r="E377" i="1"/>
  <c r="C377" i="1"/>
  <c r="F375" i="1"/>
  <c r="E375" i="1"/>
  <c r="C375" i="1"/>
  <c r="F373" i="1"/>
  <c r="E373" i="1"/>
  <c r="C373" i="1"/>
  <c r="F371" i="1"/>
  <c r="E371" i="1"/>
  <c r="C371" i="1"/>
  <c r="F369" i="1"/>
  <c r="E369" i="1"/>
  <c r="C369" i="1"/>
  <c r="F367" i="1"/>
  <c r="E367" i="1"/>
  <c r="C367" i="1"/>
  <c r="F365" i="1"/>
  <c r="E365" i="1"/>
  <c r="C365" i="1"/>
  <c r="F363" i="1"/>
  <c r="E363" i="1"/>
  <c r="C363" i="1"/>
  <c r="F361" i="1"/>
  <c r="E361" i="1"/>
  <c r="C361" i="1"/>
  <c r="F359" i="1"/>
  <c r="E359" i="1"/>
  <c r="C359" i="1"/>
  <c r="F357" i="1"/>
  <c r="E357" i="1"/>
  <c r="C357" i="1"/>
  <c r="F355" i="1"/>
  <c r="E355" i="1"/>
  <c r="C355" i="1"/>
  <c r="F353" i="1"/>
  <c r="E353" i="1"/>
  <c r="C353" i="1"/>
  <c r="F351" i="1"/>
  <c r="E351" i="1"/>
  <c r="C351" i="1"/>
  <c r="F349" i="1"/>
  <c r="E349" i="1"/>
  <c r="C349" i="1"/>
  <c r="F347" i="1"/>
  <c r="E347" i="1"/>
  <c r="C347" i="1"/>
  <c r="F345" i="1"/>
  <c r="E345" i="1"/>
  <c r="C345" i="1"/>
  <c r="F343" i="1"/>
  <c r="E343" i="1"/>
  <c r="C343" i="1"/>
  <c r="F341" i="1"/>
  <c r="E341" i="1"/>
  <c r="C341" i="1"/>
  <c r="F339" i="1"/>
  <c r="E339" i="1"/>
  <c r="C339" i="1"/>
  <c r="F337" i="1"/>
  <c r="E337" i="1"/>
  <c r="C337" i="1"/>
  <c r="F335" i="1"/>
  <c r="E335" i="1"/>
  <c r="C335" i="1"/>
  <c r="F333" i="1"/>
  <c r="E333" i="1"/>
  <c r="C333" i="1"/>
  <c r="F331" i="1"/>
  <c r="E331" i="1"/>
  <c r="C331" i="1"/>
  <c r="F329" i="1"/>
  <c r="E329" i="1"/>
  <c r="C329" i="1"/>
  <c r="F327" i="1"/>
  <c r="E327" i="1"/>
  <c r="C327" i="1"/>
  <c r="F325" i="1"/>
  <c r="E325" i="1"/>
  <c r="C325" i="1"/>
  <c r="F323" i="1"/>
  <c r="E323" i="1"/>
  <c r="C323" i="1"/>
  <c r="F321" i="1"/>
  <c r="E321" i="1"/>
  <c r="C321" i="1"/>
  <c r="F319" i="1"/>
  <c r="E319" i="1"/>
  <c r="C319" i="1"/>
  <c r="F317" i="1"/>
  <c r="E317" i="1"/>
  <c r="C317" i="1"/>
  <c r="F315" i="1"/>
  <c r="E315" i="1"/>
  <c r="C315" i="1"/>
  <c r="F313" i="1"/>
  <c r="E313" i="1"/>
  <c r="C313" i="1"/>
  <c r="F311" i="1"/>
  <c r="E311" i="1"/>
  <c r="C311" i="1"/>
  <c r="F309" i="1"/>
  <c r="E309" i="1"/>
  <c r="C309" i="1"/>
  <c r="F307" i="1"/>
  <c r="E307" i="1"/>
  <c r="C307" i="1"/>
  <c r="F305" i="1"/>
  <c r="E305" i="1"/>
  <c r="C305" i="1"/>
  <c r="F303" i="1"/>
  <c r="E303" i="1"/>
  <c r="C303" i="1"/>
  <c r="F301" i="1"/>
  <c r="E301" i="1"/>
  <c r="C301" i="1"/>
  <c r="F299" i="1"/>
  <c r="E299" i="1"/>
  <c r="C299" i="1"/>
  <c r="F298" i="1"/>
  <c r="E298" i="1"/>
  <c r="C298" i="1"/>
  <c r="F829" i="1"/>
  <c r="E829" i="1"/>
  <c r="C829" i="1"/>
  <c r="F890" i="1"/>
  <c r="E890" i="1"/>
  <c r="C890" i="1"/>
  <c r="F937" i="1"/>
  <c r="E937" i="1"/>
  <c r="C937" i="1"/>
  <c r="F980" i="1"/>
  <c r="E980" i="1"/>
  <c r="C980" i="1"/>
  <c r="F930" i="1"/>
  <c r="E930" i="1"/>
  <c r="C930" i="1"/>
  <c r="F928" i="1"/>
  <c r="E928" i="1"/>
  <c r="C928" i="1"/>
  <c r="F889" i="1"/>
  <c r="E889" i="1"/>
  <c r="C889" i="1"/>
  <c r="F825" i="1"/>
  <c r="E825" i="1"/>
  <c r="C825" i="1"/>
  <c r="F880" i="1"/>
  <c r="E880" i="1"/>
  <c r="C880" i="1"/>
  <c r="F824" i="1"/>
  <c r="E824" i="1"/>
  <c r="C824" i="1"/>
  <c r="F977" i="1"/>
  <c r="E977" i="1"/>
  <c r="C977" i="1"/>
  <c r="F888" i="1"/>
  <c r="E888" i="1"/>
  <c r="C888" i="1"/>
  <c r="F861" i="1"/>
  <c r="E861" i="1"/>
  <c r="C861" i="1"/>
  <c r="F984" i="1"/>
  <c r="E984" i="1"/>
  <c r="C984" i="1"/>
  <c r="F973" i="1"/>
  <c r="E973" i="1"/>
  <c r="C973" i="1"/>
  <c r="F935" i="1"/>
  <c r="E935" i="1"/>
  <c r="C935" i="1"/>
  <c r="F975" i="1"/>
  <c r="E975" i="1"/>
  <c r="C975" i="1"/>
  <c r="F989" i="1"/>
  <c r="E989" i="1"/>
  <c r="C989" i="1"/>
  <c r="F971" i="1"/>
  <c r="E971" i="1"/>
  <c r="C971" i="1"/>
  <c r="F821" i="1"/>
  <c r="E821" i="1"/>
  <c r="C821" i="1"/>
  <c r="F894" i="1"/>
  <c r="E894" i="1"/>
  <c r="C894" i="1"/>
  <c r="F921" i="1"/>
  <c r="E921" i="1"/>
  <c r="C921" i="1"/>
  <c r="F974" i="1"/>
  <c r="E974" i="1"/>
  <c r="C974" i="1"/>
  <c r="F859" i="1"/>
  <c r="E859" i="1"/>
  <c r="C859" i="1"/>
  <c r="F820" i="1"/>
  <c r="E820" i="1"/>
  <c r="C820" i="1"/>
  <c r="F900" i="1"/>
  <c r="E900" i="1"/>
  <c r="C900" i="1"/>
  <c r="F819" i="1"/>
  <c r="E819" i="1"/>
  <c r="C819" i="1"/>
  <c r="F763" i="1"/>
  <c r="E763" i="1"/>
  <c r="C763" i="1"/>
  <c r="F893" i="1"/>
  <c r="E893" i="1"/>
  <c r="C893" i="1"/>
  <c r="F879" i="1"/>
  <c r="E879" i="1"/>
  <c r="C879" i="1"/>
  <c r="F816" i="1"/>
  <c r="E816" i="1"/>
  <c r="C816" i="1"/>
  <c r="F815" i="1"/>
  <c r="E815" i="1"/>
  <c r="C815" i="1"/>
  <c r="F766" i="1"/>
  <c r="E766" i="1"/>
  <c r="C766" i="1"/>
  <c r="F761" i="1"/>
  <c r="E761" i="1"/>
  <c r="C761" i="1"/>
  <c r="F759" i="1"/>
  <c r="E759" i="1"/>
  <c r="C759" i="1"/>
  <c r="F758" i="1"/>
  <c r="E758" i="1"/>
  <c r="C758" i="1"/>
  <c r="F814" i="1"/>
  <c r="E814" i="1"/>
  <c r="C814" i="1"/>
  <c r="F899" i="1"/>
  <c r="E899" i="1"/>
  <c r="C899" i="1"/>
  <c r="F878" i="1"/>
  <c r="E878" i="1"/>
  <c r="C878" i="1"/>
  <c r="F877" i="1"/>
  <c r="E877" i="1"/>
  <c r="C877" i="1"/>
  <c r="F854" i="1"/>
  <c r="E854" i="1"/>
  <c r="C854" i="1"/>
  <c r="F891" i="1"/>
  <c r="E891" i="1"/>
  <c r="C891" i="1"/>
  <c r="F810" i="1"/>
  <c r="E810" i="1"/>
  <c r="C810" i="1"/>
  <c r="F982" i="1"/>
  <c r="E982" i="1"/>
  <c r="C982" i="1"/>
  <c r="F941" i="1"/>
  <c r="E941" i="1"/>
  <c r="C941" i="1"/>
  <c r="F808" i="1"/>
  <c r="E808" i="1"/>
  <c r="C808" i="1"/>
  <c r="F887" i="1"/>
  <c r="E887" i="1"/>
  <c r="C887" i="1"/>
  <c r="F807" i="1"/>
  <c r="E807" i="1"/>
  <c r="C807" i="1"/>
  <c r="F999" i="1"/>
  <c r="E999" i="1"/>
  <c r="C999" i="1"/>
  <c r="F806" i="1"/>
  <c r="E806" i="1"/>
  <c r="C806" i="1"/>
  <c r="F875" i="1"/>
  <c r="E875" i="1"/>
  <c r="C875" i="1"/>
  <c r="F804" i="1"/>
  <c r="E804" i="1"/>
  <c r="C804" i="1"/>
  <c r="F803" i="1"/>
  <c r="E803" i="1"/>
  <c r="C803" i="1"/>
  <c r="F904" i="1"/>
  <c r="E904" i="1"/>
  <c r="C904" i="1"/>
  <c r="F963" i="1"/>
  <c r="E963" i="1"/>
  <c r="C963" i="1"/>
  <c r="F831" i="1"/>
  <c r="E831" i="1"/>
  <c r="C831" i="1"/>
  <c r="F848" i="1"/>
  <c r="E848" i="1"/>
  <c r="C848" i="1"/>
  <c r="F802" i="1"/>
  <c r="E802" i="1"/>
  <c r="C802" i="1"/>
  <c r="F765" i="1"/>
  <c r="E765" i="1"/>
  <c r="C765" i="1"/>
  <c r="F801" i="1"/>
  <c r="E801" i="1"/>
  <c r="C801" i="1"/>
  <c r="F909" i="1"/>
  <c r="E909" i="1"/>
  <c r="C909" i="1"/>
  <c r="F799" i="1"/>
  <c r="E799" i="1"/>
  <c r="C799" i="1"/>
  <c r="F951" i="1"/>
  <c r="E951" i="1"/>
  <c r="C951" i="1"/>
  <c r="F912" i="1"/>
  <c r="E912" i="1"/>
  <c r="C912" i="1"/>
  <c r="F767" i="1"/>
  <c r="E767" i="1"/>
  <c r="C767" i="1"/>
  <c r="F757" i="1"/>
  <c r="E757" i="1"/>
  <c r="C757" i="1"/>
  <c r="F1004" i="1"/>
  <c r="E1004" i="1"/>
  <c r="C1004" i="1"/>
  <c r="F903" i="1"/>
  <c r="E903" i="1"/>
  <c r="C903" i="1"/>
  <c r="F798" i="1"/>
  <c r="E798" i="1"/>
  <c r="C798" i="1"/>
  <c r="F990" i="1"/>
  <c r="E990" i="1"/>
  <c r="C990" i="1"/>
  <c r="F998" i="1"/>
  <c r="E998" i="1"/>
  <c r="C998" i="1"/>
  <c r="F954" i="1"/>
  <c r="E954" i="1"/>
  <c r="C954" i="1"/>
  <c r="F996" i="1"/>
  <c r="E996" i="1"/>
  <c r="C996" i="1"/>
  <c r="F976" i="1"/>
  <c r="E976" i="1"/>
  <c r="C976" i="1"/>
  <c r="F986" i="1"/>
  <c r="E986" i="1"/>
  <c r="C986" i="1"/>
  <c r="F1001" i="1"/>
  <c r="E1001" i="1"/>
  <c r="C1001" i="1"/>
  <c r="F794" i="1"/>
  <c r="E794" i="1"/>
  <c r="C794" i="1"/>
  <c r="F792" i="1"/>
  <c r="E792" i="1"/>
  <c r="C792" i="1"/>
  <c r="F845" i="1"/>
  <c r="E845" i="1"/>
  <c r="C845" i="1"/>
  <c r="F844" i="1"/>
  <c r="E844" i="1"/>
  <c r="C844" i="1"/>
  <c r="F919" i="1"/>
  <c r="E919" i="1"/>
  <c r="C919" i="1"/>
  <c r="F882" i="1"/>
  <c r="E882" i="1"/>
  <c r="C882" i="1"/>
  <c r="F788" i="1"/>
  <c r="E788" i="1"/>
  <c r="C788" i="1"/>
  <c r="F787" i="1"/>
  <c r="E787" i="1"/>
  <c r="C787" i="1"/>
  <c r="F933" i="1"/>
  <c r="E933" i="1"/>
  <c r="C933" i="1"/>
  <c r="F785" i="1"/>
  <c r="E785" i="1"/>
  <c r="C785" i="1"/>
  <c r="F783" i="1"/>
  <c r="E783" i="1"/>
  <c r="C783" i="1"/>
  <c r="F908" i="1"/>
  <c r="E908" i="1"/>
  <c r="C908" i="1"/>
  <c r="F864" i="1"/>
  <c r="E864" i="1"/>
  <c r="C864" i="1"/>
  <c r="F902" i="1"/>
  <c r="E902" i="1"/>
  <c r="C902" i="1"/>
  <c r="F781" i="1"/>
  <c r="E781" i="1"/>
  <c r="C781" i="1"/>
  <c r="F780" i="1"/>
  <c r="E780" i="1"/>
  <c r="C780" i="1"/>
  <c r="F841" i="1"/>
  <c r="E841" i="1"/>
  <c r="C841" i="1"/>
  <c r="F898" i="1"/>
  <c r="E898" i="1"/>
  <c r="C898" i="1"/>
  <c r="F917" i="1"/>
  <c r="E917" i="1"/>
  <c r="C917" i="1"/>
  <c r="F838" i="1"/>
  <c r="E838" i="1"/>
  <c r="C838" i="1"/>
  <c r="F869" i="1"/>
  <c r="E869" i="1"/>
  <c r="C869" i="1"/>
  <c r="F961" i="1"/>
  <c r="E961" i="1"/>
  <c r="C961" i="1"/>
  <c r="F779" i="1"/>
  <c r="E779" i="1"/>
  <c r="C779" i="1"/>
  <c r="F778" i="1"/>
  <c r="E778" i="1"/>
  <c r="C778" i="1"/>
  <c r="F836" i="1"/>
  <c r="E836" i="1"/>
  <c r="C836" i="1"/>
  <c r="F953" i="1"/>
  <c r="E953" i="1"/>
  <c r="C953" i="1"/>
  <c r="F1002" i="1"/>
  <c r="E1002" i="1"/>
  <c r="C1002" i="1"/>
  <c r="F777" i="1"/>
  <c r="E777" i="1"/>
  <c r="C777" i="1"/>
  <c r="F905" i="1"/>
  <c r="E905" i="1"/>
  <c r="C905" i="1"/>
  <c r="F835" i="1"/>
  <c r="E835" i="1"/>
  <c r="C835" i="1"/>
  <c r="F867" i="1"/>
  <c r="E867" i="1"/>
  <c r="C867" i="1"/>
  <c r="F833" i="1"/>
  <c r="E833" i="1"/>
  <c r="C833" i="1"/>
  <c r="F959" i="1"/>
  <c r="E959" i="1"/>
  <c r="C959" i="1"/>
  <c r="F866" i="1"/>
  <c r="E866" i="1"/>
  <c r="C866" i="1"/>
  <c r="F884" i="1"/>
  <c r="E884" i="1"/>
  <c r="C884" i="1"/>
  <c r="F774" i="1"/>
  <c r="E774" i="1"/>
  <c r="C774" i="1"/>
  <c r="F773" i="1"/>
  <c r="E773" i="1"/>
  <c r="C773" i="1"/>
  <c r="F962" i="1"/>
  <c r="E962" i="1"/>
  <c r="C962" i="1"/>
  <c r="F939" i="1"/>
  <c r="E939" i="1"/>
  <c r="C939" i="1"/>
  <c r="F957" i="1"/>
  <c r="E957" i="1"/>
  <c r="C957" i="1"/>
  <c r="F914" i="1"/>
  <c r="E914" i="1"/>
  <c r="C914" i="1"/>
  <c r="F770" i="1"/>
  <c r="E770" i="1"/>
  <c r="C770" i="1"/>
  <c r="F955" i="1"/>
  <c r="E955" i="1"/>
  <c r="C955" i="1"/>
  <c r="F956" i="1"/>
  <c r="E956" i="1"/>
  <c r="C956" i="1"/>
  <c r="F865" i="1"/>
  <c r="E865" i="1"/>
  <c r="C865" i="1"/>
  <c r="F948" i="1"/>
  <c r="E948" i="1"/>
  <c r="C948" i="1"/>
  <c r="F768" i="1"/>
  <c r="E768" i="1"/>
  <c r="C768" i="1"/>
  <c r="F868" i="1"/>
  <c r="E868" i="1"/>
  <c r="C868" i="1"/>
  <c r="F753" i="1"/>
  <c r="E753" i="1"/>
  <c r="C753" i="1"/>
  <c r="F751" i="1"/>
  <c r="E751" i="1"/>
  <c r="C751" i="1"/>
  <c r="F747" i="1"/>
  <c r="E747" i="1"/>
  <c r="C747" i="1"/>
  <c r="F741" i="1"/>
  <c r="E741" i="1"/>
  <c r="C741" i="1"/>
  <c r="F754" i="1"/>
  <c r="E754" i="1"/>
  <c r="C754" i="1"/>
  <c r="F752" i="1"/>
  <c r="E752" i="1"/>
  <c r="C752" i="1"/>
  <c r="F750" i="1"/>
  <c r="E750" i="1"/>
  <c r="C750" i="1"/>
  <c r="F748" i="1"/>
  <c r="E748" i="1"/>
  <c r="C748" i="1"/>
  <c r="F746" i="1"/>
  <c r="E746" i="1"/>
  <c r="C746" i="1"/>
  <c r="F744" i="1"/>
  <c r="E744" i="1"/>
  <c r="C744" i="1"/>
  <c r="F742" i="1"/>
  <c r="E742" i="1"/>
  <c r="C742" i="1"/>
  <c r="F740" i="1"/>
  <c r="E740" i="1"/>
  <c r="C740" i="1"/>
  <c r="F738" i="1"/>
  <c r="E738" i="1"/>
  <c r="C738" i="1"/>
  <c r="F736" i="1"/>
  <c r="E736" i="1"/>
  <c r="C736" i="1"/>
  <c r="F734" i="1"/>
  <c r="E734" i="1"/>
  <c r="C734" i="1"/>
  <c r="F732" i="1"/>
  <c r="E732" i="1"/>
  <c r="C732" i="1"/>
  <c r="F730" i="1"/>
  <c r="E730" i="1"/>
  <c r="C730" i="1"/>
  <c r="F728" i="1"/>
  <c r="E728" i="1"/>
  <c r="C728" i="1"/>
  <c r="F726" i="1"/>
  <c r="E726" i="1"/>
  <c r="C726" i="1"/>
  <c r="F724" i="1"/>
  <c r="E724" i="1"/>
  <c r="C724" i="1"/>
  <c r="F722" i="1"/>
  <c r="E722" i="1"/>
  <c r="C722" i="1"/>
  <c r="F720" i="1"/>
  <c r="E720" i="1"/>
  <c r="C720" i="1"/>
  <c r="F718" i="1"/>
  <c r="E718" i="1"/>
  <c r="C718" i="1"/>
  <c r="F716" i="1"/>
  <c r="E716" i="1"/>
  <c r="C716" i="1"/>
  <c r="F714" i="1"/>
  <c r="E714" i="1"/>
  <c r="C714" i="1"/>
  <c r="F712" i="1"/>
  <c r="E712" i="1"/>
  <c r="C712" i="1"/>
  <c r="F710" i="1"/>
  <c r="E710" i="1"/>
  <c r="C710" i="1"/>
  <c r="F708" i="1"/>
  <c r="E708" i="1"/>
  <c r="C708" i="1"/>
  <c r="F706" i="1"/>
  <c r="E706" i="1"/>
  <c r="C706" i="1"/>
  <c r="F704" i="1"/>
  <c r="E704" i="1"/>
  <c r="C704" i="1"/>
  <c r="F702" i="1"/>
  <c r="E702" i="1"/>
  <c r="C702" i="1"/>
  <c r="F700" i="1"/>
  <c r="E700" i="1"/>
  <c r="C700" i="1"/>
  <c r="F698" i="1"/>
  <c r="E698" i="1"/>
  <c r="C698" i="1"/>
  <c r="F696" i="1"/>
  <c r="E696" i="1"/>
  <c r="C696" i="1"/>
  <c r="F694" i="1"/>
  <c r="E694" i="1"/>
  <c r="C694" i="1"/>
  <c r="F692" i="1"/>
  <c r="E692" i="1"/>
  <c r="C692" i="1"/>
  <c r="F690" i="1"/>
  <c r="E690" i="1"/>
  <c r="C690" i="1"/>
  <c r="F688" i="1"/>
  <c r="E688" i="1"/>
  <c r="C688" i="1"/>
  <c r="F686" i="1"/>
  <c r="E686" i="1"/>
  <c r="C686" i="1"/>
  <c r="F684" i="1"/>
  <c r="E684" i="1"/>
  <c r="C684" i="1"/>
  <c r="F682" i="1"/>
  <c r="E682" i="1"/>
  <c r="C682" i="1"/>
  <c r="F680" i="1"/>
  <c r="E680" i="1"/>
  <c r="C680" i="1"/>
  <c r="F678" i="1"/>
  <c r="E678" i="1"/>
  <c r="C678" i="1"/>
  <c r="F676" i="1"/>
  <c r="E676" i="1"/>
  <c r="C676" i="1"/>
  <c r="F674" i="1"/>
  <c r="E674" i="1"/>
  <c r="C674" i="1"/>
  <c r="F672" i="1"/>
  <c r="E672" i="1"/>
  <c r="C672" i="1"/>
  <c r="F670" i="1"/>
  <c r="E670" i="1"/>
  <c r="C670" i="1"/>
  <c r="F668" i="1"/>
  <c r="E668" i="1"/>
  <c r="C668" i="1"/>
  <c r="F666" i="1"/>
  <c r="E666" i="1"/>
  <c r="C666" i="1"/>
  <c r="F664" i="1"/>
  <c r="E664" i="1"/>
  <c r="C664" i="1"/>
  <c r="F662" i="1"/>
  <c r="E662" i="1"/>
  <c r="C662" i="1"/>
  <c r="F660" i="1"/>
  <c r="E660" i="1"/>
  <c r="C660" i="1"/>
  <c r="F658" i="1"/>
  <c r="E658" i="1"/>
  <c r="C658" i="1"/>
  <c r="F656" i="1"/>
  <c r="E656" i="1"/>
  <c r="C656" i="1"/>
  <c r="F654" i="1"/>
  <c r="E654" i="1"/>
  <c r="C654" i="1"/>
  <c r="F652" i="1"/>
  <c r="E652" i="1"/>
  <c r="C652" i="1"/>
  <c r="F650" i="1"/>
  <c r="E650" i="1"/>
  <c r="C650" i="1"/>
  <c r="F648" i="1"/>
  <c r="E648" i="1"/>
  <c r="C648" i="1"/>
  <c r="F646" i="1"/>
  <c r="E646" i="1"/>
  <c r="C646" i="1"/>
  <c r="F644" i="1"/>
  <c r="E644" i="1"/>
  <c r="C644" i="1"/>
  <c r="F642" i="1"/>
  <c r="E642" i="1"/>
  <c r="C642" i="1"/>
  <c r="F640" i="1"/>
  <c r="E640" i="1"/>
  <c r="C640" i="1"/>
  <c r="F638" i="1"/>
  <c r="E638" i="1"/>
  <c r="C638" i="1"/>
  <c r="F636" i="1"/>
  <c r="E636" i="1"/>
  <c r="C636" i="1"/>
  <c r="F634" i="1"/>
  <c r="E634" i="1"/>
  <c r="C634" i="1"/>
  <c r="F632" i="1"/>
  <c r="E632" i="1"/>
  <c r="C632" i="1"/>
  <c r="F630" i="1"/>
  <c r="E630" i="1"/>
  <c r="C630" i="1"/>
  <c r="F628" i="1"/>
  <c r="E628" i="1"/>
  <c r="C628" i="1"/>
  <c r="F626" i="1"/>
  <c r="E626" i="1"/>
  <c r="C626" i="1"/>
  <c r="F624" i="1"/>
  <c r="E624" i="1"/>
  <c r="C624" i="1"/>
  <c r="F622" i="1"/>
  <c r="E622" i="1"/>
  <c r="C622" i="1"/>
  <c r="F620" i="1"/>
  <c r="E620" i="1"/>
  <c r="C620" i="1"/>
  <c r="F618" i="1"/>
  <c r="E618" i="1"/>
  <c r="C618" i="1"/>
  <c r="F616" i="1"/>
  <c r="E616" i="1"/>
  <c r="C616" i="1"/>
  <c r="F614" i="1"/>
  <c r="E614" i="1"/>
  <c r="C614" i="1"/>
  <c r="F612" i="1"/>
  <c r="E612" i="1"/>
  <c r="C612" i="1"/>
  <c r="F610" i="1"/>
  <c r="E610" i="1"/>
  <c r="C610" i="1"/>
  <c r="F608" i="1"/>
  <c r="E608" i="1"/>
  <c r="C608" i="1"/>
  <c r="F606" i="1"/>
  <c r="E606" i="1"/>
  <c r="C606" i="1"/>
  <c r="F604" i="1"/>
  <c r="E604" i="1"/>
  <c r="C604" i="1"/>
  <c r="F602" i="1"/>
  <c r="E602" i="1"/>
  <c r="C602" i="1"/>
  <c r="F600" i="1"/>
  <c r="E600" i="1"/>
  <c r="C600" i="1"/>
  <c r="F598" i="1"/>
  <c r="E598" i="1"/>
  <c r="C598" i="1"/>
  <c r="F596" i="1"/>
  <c r="E596" i="1"/>
  <c r="C596" i="1"/>
  <c r="F594" i="1"/>
  <c r="E594" i="1"/>
  <c r="C594" i="1"/>
  <c r="F592" i="1"/>
  <c r="E592" i="1"/>
  <c r="C592" i="1"/>
  <c r="F590" i="1"/>
  <c r="E590" i="1"/>
  <c r="C590" i="1"/>
  <c r="F588" i="1"/>
  <c r="E588" i="1"/>
  <c r="C588" i="1"/>
  <c r="F586" i="1"/>
  <c r="E586" i="1"/>
  <c r="C586" i="1"/>
  <c r="F584" i="1"/>
  <c r="E584" i="1"/>
  <c r="C584" i="1"/>
  <c r="F582" i="1"/>
  <c r="E582" i="1"/>
  <c r="C582" i="1"/>
  <c r="F580" i="1"/>
  <c r="E580" i="1"/>
  <c r="C580" i="1"/>
  <c r="F578" i="1"/>
  <c r="E578" i="1"/>
  <c r="C578" i="1"/>
  <c r="F576" i="1"/>
  <c r="E576" i="1"/>
  <c r="C576" i="1"/>
  <c r="F574" i="1"/>
  <c r="E574" i="1"/>
  <c r="C574" i="1"/>
  <c r="F572" i="1"/>
  <c r="E572" i="1"/>
  <c r="C572" i="1"/>
  <c r="F570" i="1"/>
  <c r="E570" i="1"/>
  <c r="C570" i="1"/>
  <c r="F568" i="1"/>
  <c r="E568" i="1"/>
  <c r="C568" i="1"/>
  <c r="F566" i="1"/>
  <c r="E566" i="1"/>
  <c r="C566" i="1"/>
  <c r="F564" i="1"/>
  <c r="E564" i="1"/>
  <c r="C564" i="1"/>
  <c r="F562" i="1"/>
  <c r="E562" i="1"/>
  <c r="C562" i="1"/>
  <c r="F560" i="1"/>
  <c r="E560" i="1"/>
  <c r="C560" i="1"/>
  <c r="F558" i="1"/>
  <c r="E558" i="1"/>
  <c r="C558" i="1"/>
  <c r="F556" i="1"/>
  <c r="E556" i="1"/>
  <c r="C556" i="1"/>
  <c r="F554" i="1"/>
  <c r="E554" i="1"/>
  <c r="C554" i="1"/>
  <c r="F552" i="1"/>
  <c r="E552" i="1"/>
  <c r="C552" i="1"/>
  <c r="F550" i="1"/>
  <c r="E550" i="1"/>
  <c r="C550" i="1"/>
  <c r="F548" i="1"/>
  <c r="E548" i="1"/>
  <c r="C548" i="1"/>
  <c r="F546" i="1"/>
  <c r="E546" i="1"/>
  <c r="C546" i="1"/>
  <c r="F544" i="1"/>
  <c r="E544" i="1"/>
  <c r="C544" i="1"/>
  <c r="F542" i="1"/>
  <c r="E542" i="1"/>
  <c r="C542" i="1"/>
  <c r="F540" i="1"/>
  <c r="E540" i="1"/>
  <c r="C540" i="1"/>
  <c r="F538" i="1"/>
  <c r="E538" i="1"/>
  <c r="C538" i="1"/>
  <c r="F536" i="1"/>
  <c r="E536" i="1"/>
  <c r="C536" i="1"/>
  <c r="F534" i="1"/>
  <c r="E534" i="1"/>
  <c r="C534" i="1"/>
  <c r="F532" i="1"/>
  <c r="E532" i="1"/>
  <c r="C532" i="1"/>
  <c r="F530" i="1"/>
  <c r="E530" i="1"/>
  <c r="C530" i="1"/>
  <c r="F528" i="1"/>
  <c r="E528" i="1"/>
  <c r="C528" i="1"/>
  <c r="F526" i="1"/>
  <c r="E526" i="1"/>
  <c r="C526" i="1"/>
  <c r="F524" i="1"/>
  <c r="E524" i="1"/>
  <c r="C524" i="1"/>
  <c r="F522" i="1"/>
  <c r="E522" i="1"/>
  <c r="C522" i="1"/>
  <c r="F520" i="1"/>
  <c r="E520" i="1"/>
  <c r="C520" i="1"/>
  <c r="F518" i="1"/>
  <c r="E518" i="1"/>
  <c r="C518" i="1"/>
  <c r="F516" i="1"/>
  <c r="E516" i="1"/>
  <c r="C516" i="1"/>
  <c r="F514" i="1"/>
  <c r="E514" i="1"/>
  <c r="C514" i="1"/>
  <c r="F512" i="1"/>
  <c r="E512" i="1"/>
  <c r="C512" i="1"/>
  <c r="F510" i="1"/>
  <c r="E510" i="1"/>
  <c r="C510" i="1"/>
  <c r="F508" i="1"/>
  <c r="E508" i="1"/>
  <c r="C508" i="1"/>
  <c r="F506" i="1"/>
  <c r="E506" i="1"/>
  <c r="C506" i="1"/>
  <c r="F504" i="1"/>
  <c r="E504" i="1"/>
  <c r="C504" i="1"/>
  <c r="F502" i="1"/>
  <c r="E502" i="1"/>
  <c r="C502" i="1"/>
  <c r="F500" i="1"/>
  <c r="E500" i="1"/>
  <c r="C500" i="1"/>
  <c r="F498" i="1"/>
  <c r="E498" i="1"/>
  <c r="C498" i="1"/>
  <c r="F496" i="1"/>
  <c r="E496" i="1"/>
  <c r="C496" i="1"/>
  <c r="F494" i="1"/>
  <c r="E494" i="1"/>
  <c r="C494" i="1"/>
  <c r="F492" i="1"/>
  <c r="E492" i="1"/>
  <c r="C492" i="1"/>
  <c r="F490" i="1"/>
  <c r="E490" i="1"/>
  <c r="C490" i="1"/>
  <c r="F488" i="1"/>
  <c r="E488" i="1"/>
  <c r="C488" i="1"/>
  <c r="F486" i="1"/>
  <c r="E486" i="1"/>
  <c r="C486" i="1"/>
  <c r="F484" i="1"/>
  <c r="E484" i="1"/>
  <c r="C484" i="1"/>
  <c r="F482" i="1"/>
  <c r="E482" i="1"/>
  <c r="C482" i="1"/>
  <c r="F480" i="1"/>
  <c r="E480" i="1"/>
  <c r="C480" i="1"/>
  <c r="F478" i="1"/>
  <c r="E478" i="1"/>
  <c r="C478" i="1"/>
  <c r="F476" i="1"/>
  <c r="E476" i="1"/>
  <c r="C476" i="1"/>
  <c r="F474" i="1"/>
  <c r="E474" i="1"/>
  <c r="C474" i="1"/>
  <c r="F472" i="1"/>
  <c r="E472" i="1"/>
  <c r="C472" i="1"/>
  <c r="F470" i="1"/>
  <c r="E470" i="1"/>
  <c r="C470" i="1"/>
  <c r="F468" i="1"/>
  <c r="E468" i="1"/>
  <c r="C468" i="1"/>
  <c r="F466" i="1"/>
  <c r="E466" i="1"/>
  <c r="C466" i="1"/>
  <c r="F464" i="1"/>
  <c r="E464" i="1"/>
  <c r="C464" i="1"/>
  <c r="F462" i="1"/>
  <c r="E462" i="1"/>
  <c r="C462" i="1"/>
  <c r="F460" i="1"/>
  <c r="E460" i="1"/>
  <c r="C460" i="1"/>
  <c r="F458" i="1"/>
  <c r="E458" i="1"/>
  <c r="C458" i="1"/>
  <c r="F456" i="1"/>
  <c r="E456" i="1"/>
  <c r="C456" i="1"/>
  <c r="F454" i="1"/>
  <c r="E454" i="1"/>
  <c r="C454" i="1"/>
  <c r="F452" i="1"/>
  <c r="E452" i="1"/>
  <c r="C452" i="1"/>
  <c r="F450" i="1"/>
  <c r="E450" i="1"/>
  <c r="C450" i="1"/>
  <c r="F448" i="1"/>
  <c r="E448" i="1"/>
  <c r="C448" i="1"/>
  <c r="F446" i="1"/>
  <c r="E446" i="1"/>
  <c r="C446" i="1"/>
  <c r="F444" i="1"/>
  <c r="E444" i="1"/>
  <c r="C444" i="1"/>
  <c r="F442" i="1"/>
  <c r="E442" i="1"/>
  <c r="C442" i="1"/>
  <c r="F440" i="1"/>
  <c r="E440" i="1"/>
  <c r="C440" i="1"/>
  <c r="F438" i="1"/>
  <c r="E438" i="1"/>
  <c r="C438" i="1"/>
  <c r="F436" i="1"/>
  <c r="E436" i="1"/>
  <c r="C436" i="1"/>
  <c r="F434" i="1"/>
  <c r="E434" i="1"/>
  <c r="C434" i="1"/>
  <c r="F432" i="1"/>
  <c r="E432" i="1"/>
  <c r="C432" i="1"/>
  <c r="F430" i="1"/>
  <c r="E430" i="1"/>
  <c r="C430" i="1"/>
  <c r="F428" i="1"/>
  <c r="E428" i="1"/>
  <c r="C428" i="1"/>
  <c r="F426" i="1"/>
  <c r="E426" i="1"/>
  <c r="C426" i="1"/>
  <c r="F424" i="1"/>
  <c r="E424" i="1"/>
  <c r="C424" i="1"/>
  <c r="F422" i="1"/>
  <c r="E422" i="1"/>
  <c r="C422" i="1"/>
  <c r="F420" i="1"/>
  <c r="E420" i="1"/>
  <c r="C420" i="1"/>
  <c r="F418" i="1"/>
  <c r="E418" i="1"/>
  <c r="C418" i="1"/>
  <c r="F416" i="1"/>
  <c r="E416" i="1"/>
  <c r="C416" i="1"/>
  <c r="F414" i="1"/>
  <c r="E414" i="1"/>
  <c r="C414" i="1"/>
  <c r="F412" i="1"/>
  <c r="E412" i="1"/>
  <c r="C412" i="1"/>
  <c r="F410" i="1"/>
  <c r="E410" i="1"/>
  <c r="C410" i="1"/>
  <c r="F408" i="1"/>
  <c r="E408" i="1"/>
  <c r="C408" i="1"/>
  <c r="F406" i="1"/>
  <c r="E406" i="1"/>
  <c r="C406" i="1"/>
  <c r="F404" i="1"/>
  <c r="E404" i="1"/>
  <c r="C404" i="1"/>
  <c r="F402" i="1"/>
  <c r="E402" i="1"/>
  <c r="C402" i="1"/>
  <c r="F400" i="1"/>
  <c r="E400" i="1"/>
  <c r="C400" i="1"/>
  <c r="F398" i="1"/>
  <c r="E398" i="1"/>
  <c r="C398" i="1"/>
  <c r="F396" i="1"/>
  <c r="E396" i="1"/>
  <c r="C396" i="1"/>
  <c r="F394" i="1"/>
  <c r="E394" i="1"/>
  <c r="C394" i="1"/>
  <c r="F392" i="1"/>
  <c r="E392" i="1"/>
  <c r="C392" i="1"/>
  <c r="F390" i="1"/>
  <c r="E390" i="1"/>
  <c r="C390" i="1"/>
  <c r="F388" i="1"/>
  <c r="E388" i="1"/>
  <c r="C388" i="1"/>
  <c r="F386" i="1"/>
  <c r="E386" i="1"/>
  <c r="C386" i="1"/>
  <c r="F384" i="1"/>
  <c r="E384" i="1"/>
  <c r="C384" i="1"/>
  <c r="F382" i="1"/>
  <c r="E382" i="1"/>
  <c r="C382" i="1"/>
  <c r="F380" i="1"/>
  <c r="E380" i="1"/>
  <c r="C380" i="1"/>
  <c r="F378" i="1"/>
  <c r="E378" i="1"/>
  <c r="C378" i="1"/>
  <c r="F376" i="1"/>
  <c r="E376" i="1"/>
  <c r="C376" i="1"/>
  <c r="F374" i="1"/>
  <c r="E374" i="1"/>
  <c r="C374" i="1"/>
  <c r="F372" i="1"/>
  <c r="E372" i="1"/>
  <c r="C372" i="1"/>
  <c r="F370" i="1"/>
  <c r="E370" i="1"/>
  <c r="C370" i="1"/>
  <c r="F368" i="1"/>
  <c r="E368" i="1"/>
  <c r="C368" i="1"/>
  <c r="F366" i="1"/>
  <c r="E366" i="1"/>
  <c r="C366" i="1"/>
  <c r="F364" i="1"/>
  <c r="E364" i="1"/>
  <c r="C364" i="1"/>
  <c r="F362" i="1"/>
  <c r="E362" i="1"/>
  <c r="C362" i="1"/>
  <c r="F360" i="1"/>
  <c r="E360" i="1"/>
  <c r="C360" i="1"/>
  <c r="F358" i="1"/>
  <c r="E358" i="1"/>
  <c r="C358" i="1"/>
  <c r="F356" i="1"/>
  <c r="E356" i="1"/>
  <c r="C356" i="1"/>
  <c r="F354" i="1"/>
  <c r="E354" i="1"/>
  <c r="C354" i="1"/>
  <c r="F352" i="1"/>
  <c r="E352" i="1"/>
  <c r="C352" i="1"/>
  <c r="F350" i="1"/>
  <c r="E350" i="1"/>
  <c r="C350" i="1"/>
  <c r="F348" i="1"/>
  <c r="E348" i="1"/>
  <c r="C348" i="1"/>
  <c r="F346" i="1"/>
  <c r="E346" i="1"/>
  <c r="C346" i="1"/>
  <c r="F344" i="1"/>
  <c r="E344" i="1"/>
  <c r="C344" i="1"/>
  <c r="F342" i="1"/>
  <c r="E342" i="1"/>
  <c r="C342" i="1"/>
  <c r="F340" i="1"/>
  <c r="E340" i="1"/>
  <c r="C340" i="1"/>
  <c r="F338" i="1"/>
  <c r="E338" i="1"/>
  <c r="C338" i="1"/>
  <c r="F336" i="1"/>
  <c r="E336" i="1"/>
  <c r="C336" i="1"/>
  <c r="F334" i="1"/>
  <c r="E334" i="1"/>
  <c r="C334" i="1"/>
  <c r="F332" i="1"/>
  <c r="E332" i="1"/>
  <c r="C332" i="1"/>
  <c r="F330" i="1"/>
  <c r="E330" i="1"/>
  <c r="C330" i="1"/>
  <c r="F328" i="1"/>
  <c r="E328" i="1"/>
  <c r="C328" i="1"/>
  <c r="F326" i="1"/>
  <c r="E326" i="1"/>
  <c r="C326" i="1"/>
  <c r="F324" i="1"/>
  <c r="E324" i="1"/>
  <c r="C324" i="1"/>
  <c r="F322" i="1"/>
  <c r="E322" i="1"/>
  <c r="C322" i="1"/>
  <c r="F320" i="1"/>
  <c r="E320" i="1"/>
  <c r="C320" i="1"/>
  <c r="F318" i="1"/>
  <c r="E318" i="1"/>
  <c r="C318" i="1"/>
  <c r="F316" i="1"/>
  <c r="E316" i="1"/>
  <c r="C316" i="1"/>
  <c r="F314" i="1"/>
  <c r="E314" i="1"/>
  <c r="C314" i="1"/>
  <c r="F312" i="1"/>
  <c r="E312" i="1"/>
  <c r="C312" i="1"/>
  <c r="F310" i="1"/>
  <c r="E310" i="1"/>
  <c r="C310" i="1"/>
  <c r="F308" i="1"/>
  <c r="E308" i="1"/>
  <c r="C308" i="1"/>
  <c r="F306" i="1"/>
  <c r="E306" i="1"/>
  <c r="C306" i="1"/>
  <c r="F304" i="1"/>
  <c r="E304" i="1"/>
  <c r="C304" i="1"/>
  <c r="F302" i="1"/>
  <c r="E302" i="1"/>
  <c r="C302" i="1"/>
  <c r="F300" i="1"/>
  <c r="E300" i="1"/>
  <c r="C300" i="1"/>
  <c r="F991" i="1"/>
  <c r="E991" i="1"/>
  <c r="C991" i="1"/>
  <c r="F828" i="1"/>
  <c r="E828" i="1"/>
  <c r="C828" i="1"/>
  <c r="F881" i="1"/>
  <c r="E881" i="1"/>
  <c r="C881" i="1"/>
  <c r="F942" i="1"/>
  <c r="E942" i="1"/>
  <c r="C942" i="1"/>
  <c r="F827" i="1"/>
  <c r="E827" i="1"/>
  <c r="C827" i="1"/>
  <c r="F826" i="1"/>
  <c r="E826" i="1"/>
  <c r="C826" i="1"/>
  <c r="F863" i="1"/>
  <c r="E863" i="1"/>
  <c r="C863" i="1"/>
  <c r="F947" i="1"/>
  <c r="E947" i="1"/>
  <c r="C947" i="1"/>
  <c r="F896" i="1"/>
  <c r="E896" i="1"/>
  <c r="C896" i="1"/>
  <c r="F823" i="1"/>
  <c r="E823" i="1"/>
  <c r="C823" i="1"/>
  <c r="F940" i="1"/>
  <c r="E940" i="1"/>
  <c r="C940" i="1"/>
  <c r="F862" i="1"/>
  <c r="E862" i="1"/>
  <c r="C862" i="1"/>
  <c r="F929" i="1"/>
  <c r="E929" i="1"/>
  <c r="C929" i="1"/>
  <c r="F883" i="1"/>
  <c r="E883" i="1"/>
  <c r="C883" i="1"/>
  <c r="F895" i="1"/>
  <c r="E895" i="1"/>
  <c r="C895" i="1"/>
  <c r="F987" i="1"/>
  <c r="E987" i="1"/>
  <c r="C987" i="1"/>
  <c r="F913" i="1"/>
  <c r="E913" i="1"/>
  <c r="C913" i="1"/>
  <c r="F822" i="1"/>
  <c r="E822" i="1"/>
  <c r="C822" i="1"/>
  <c r="F966" i="1"/>
  <c r="E966" i="1"/>
  <c r="C966" i="1"/>
  <c r="F916" i="1"/>
  <c r="E916" i="1"/>
  <c r="C916" i="1"/>
  <c r="F988" i="1"/>
  <c r="E988" i="1"/>
  <c r="C988" i="1"/>
  <c r="F860" i="1"/>
  <c r="E860" i="1"/>
  <c r="C860" i="1"/>
  <c r="F965" i="1"/>
  <c r="E965" i="1"/>
  <c r="C965" i="1"/>
  <c r="F970" i="1"/>
  <c r="E970" i="1"/>
  <c r="C970" i="1"/>
  <c r="F994" i="1"/>
  <c r="E994" i="1"/>
  <c r="C994" i="1"/>
  <c r="F911" i="1"/>
  <c r="E911" i="1"/>
  <c r="C911" i="1"/>
  <c r="F858" i="1"/>
  <c r="E858" i="1"/>
  <c r="C858" i="1"/>
  <c r="F818" i="1"/>
  <c r="E818" i="1"/>
  <c r="C818" i="1"/>
  <c r="F817" i="1"/>
  <c r="E817" i="1"/>
  <c r="C817" i="1"/>
  <c r="F969" i="1"/>
  <c r="E969" i="1"/>
  <c r="C969" i="1"/>
  <c r="F762" i="1"/>
  <c r="E762" i="1"/>
  <c r="C762" i="1"/>
  <c r="F857" i="1"/>
  <c r="E857" i="1"/>
  <c r="C857" i="1"/>
  <c r="F760" i="1"/>
  <c r="E760" i="1"/>
  <c r="C760" i="1"/>
  <c r="F856" i="1"/>
  <c r="E856" i="1"/>
  <c r="C856" i="1"/>
  <c r="F855" i="1"/>
  <c r="E855" i="1"/>
  <c r="C855" i="1"/>
  <c r="F946" i="1"/>
  <c r="E946" i="1"/>
  <c r="C946" i="1"/>
  <c r="F813" i="1"/>
  <c r="E813" i="1"/>
  <c r="C813" i="1"/>
  <c r="F812" i="1"/>
  <c r="E812" i="1"/>
  <c r="C812" i="1"/>
  <c r="F892" i="1"/>
  <c r="E892" i="1"/>
  <c r="C892" i="1"/>
  <c r="F910" i="1"/>
  <c r="E910" i="1"/>
  <c r="C910" i="1"/>
  <c r="F811" i="1"/>
  <c r="E811" i="1"/>
  <c r="C811" i="1"/>
  <c r="F809" i="1"/>
  <c r="E809" i="1"/>
  <c r="C809" i="1"/>
  <c r="F985" i="1"/>
  <c r="E985" i="1"/>
  <c r="C985" i="1"/>
  <c r="F945" i="1"/>
  <c r="E945" i="1"/>
  <c r="C945" i="1"/>
  <c r="F853" i="1"/>
  <c r="E853" i="1"/>
  <c r="C853" i="1"/>
  <c r="F958" i="1"/>
  <c r="E958" i="1"/>
  <c r="C958" i="1"/>
  <c r="F964" i="1"/>
  <c r="E964" i="1"/>
  <c r="C964" i="1"/>
  <c r="F952" i="1"/>
  <c r="E952" i="1"/>
  <c r="C952" i="1"/>
  <c r="F852" i="1"/>
  <c r="E852" i="1"/>
  <c r="C852" i="1"/>
  <c r="F915" i="1"/>
  <c r="E915" i="1"/>
  <c r="C915" i="1"/>
  <c r="F851" i="1"/>
  <c r="E851" i="1"/>
  <c r="C851" i="1"/>
  <c r="F876" i="1"/>
  <c r="E876" i="1"/>
  <c r="C876" i="1"/>
  <c r="F805" i="1"/>
  <c r="E805" i="1"/>
  <c r="C805" i="1"/>
  <c r="F874" i="1"/>
  <c r="E874" i="1"/>
  <c r="C874" i="1"/>
  <c r="F979" i="1"/>
  <c r="E979" i="1"/>
  <c r="C979" i="1"/>
  <c r="F850" i="1"/>
  <c r="E850" i="1"/>
  <c r="C850" i="1"/>
  <c r="F849" i="1"/>
  <c r="E849" i="1"/>
  <c r="C849" i="1"/>
  <c r="F934" i="1"/>
  <c r="E934" i="1"/>
  <c r="C934" i="1"/>
  <c r="F925" i="1"/>
  <c r="E925" i="1"/>
  <c r="C925" i="1"/>
  <c r="F847" i="1"/>
  <c r="E847" i="1"/>
  <c r="C847" i="1"/>
  <c r="F873" i="1"/>
  <c r="E873" i="1"/>
  <c r="C873" i="1"/>
  <c r="F800" i="1"/>
  <c r="E800" i="1"/>
  <c r="C800" i="1"/>
  <c r="F978" i="1"/>
  <c r="E978" i="1"/>
  <c r="C978" i="1"/>
  <c r="F830" i="1"/>
  <c r="E830" i="1"/>
  <c r="C830" i="1"/>
  <c r="F920" i="1"/>
  <c r="E920" i="1"/>
  <c r="C920" i="1"/>
  <c r="F846" i="1"/>
  <c r="E846" i="1"/>
  <c r="C846" i="1"/>
  <c r="F764" i="1"/>
  <c r="E764" i="1"/>
  <c r="C764" i="1"/>
  <c r="F756" i="1"/>
  <c r="E756" i="1"/>
  <c r="C756" i="1"/>
  <c r="F981" i="1"/>
  <c r="E981" i="1"/>
  <c r="C981" i="1"/>
  <c r="F922" i="1"/>
  <c r="E922" i="1"/>
  <c r="C922" i="1"/>
  <c r="F872" i="1"/>
  <c r="E872" i="1"/>
  <c r="C872" i="1"/>
  <c r="F797" i="1"/>
  <c r="E797" i="1"/>
  <c r="C797" i="1"/>
  <c r="F997" i="1"/>
  <c r="E997" i="1"/>
  <c r="C997" i="1"/>
  <c r="F960" i="1"/>
  <c r="E960" i="1"/>
  <c r="C960" i="1"/>
  <c r="F992" i="1"/>
  <c r="E992" i="1"/>
  <c r="C992" i="1"/>
  <c r="F1000" i="1"/>
  <c r="E1000" i="1"/>
  <c r="C1000" i="1"/>
  <c r="F972" i="1"/>
  <c r="E972" i="1"/>
  <c r="C972" i="1"/>
  <c r="F796" i="1"/>
  <c r="E796" i="1"/>
  <c r="C796" i="1"/>
  <c r="F795" i="1"/>
  <c r="E795" i="1"/>
  <c r="C795" i="1"/>
  <c r="F793" i="1"/>
  <c r="E793" i="1"/>
  <c r="C793" i="1"/>
  <c r="F791" i="1"/>
  <c r="E791" i="1"/>
  <c r="C791" i="1"/>
  <c r="F790" i="1"/>
  <c r="E790" i="1"/>
  <c r="C790" i="1"/>
  <c r="F789" i="1"/>
  <c r="E789" i="1"/>
  <c r="C789" i="1"/>
  <c r="F906" i="1"/>
  <c r="E906" i="1"/>
  <c r="C906" i="1"/>
  <c r="F944" i="1"/>
  <c r="E944" i="1"/>
  <c r="C944" i="1"/>
  <c r="F843" i="1"/>
  <c r="E843" i="1"/>
  <c r="C843" i="1"/>
  <c r="F918" i="1"/>
  <c r="E918" i="1"/>
  <c r="C918" i="1"/>
  <c r="F786" i="1"/>
  <c r="E786" i="1"/>
  <c r="C786" i="1"/>
  <c r="F784" i="1"/>
  <c r="E784" i="1"/>
  <c r="C784" i="1"/>
  <c r="F782" i="1"/>
  <c r="E782" i="1"/>
  <c r="C782" i="1"/>
  <c r="F871" i="1"/>
  <c r="E871" i="1"/>
  <c r="C871" i="1"/>
  <c r="F983" i="1"/>
  <c r="E983" i="1"/>
  <c r="C983" i="1"/>
  <c r="F842" i="1"/>
  <c r="E842" i="1"/>
  <c r="C842" i="1"/>
  <c r="F932" i="1"/>
  <c r="E932" i="1"/>
  <c r="C932" i="1"/>
  <c r="F924" i="1"/>
  <c r="E924" i="1"/>
  <c r="C924" i="1"/>
  <c r="F870" i="1"/>
  <c r="E870" i="1"/>
  <c r="C870" i="1"/>
  <c r="F840" i="1"/>
  <c r="E840" i="1"/>
  <c r="C840" i="1"/>
  <c r="F839" i="1"/>
  <c r="E839" i="1"/>
  <c r="C839" i="1"/>
  <c r="F995" i="1"/>
  <c r="E995" i="1"/>
  <c r="C995" i="1"/>
  <c r="F943" i="1"/>
  <c r="E943" i="1"/>
  <c r="C943" i="1"/>
  <c r="F837" i="1"/>
  <c r="E837" i="1"/>
  <c r="C837" i="1"/>
  <c r="F927" i="1"/>
  <c r="E927" i="1"/>
  <c r="C927" i="1"/>
  <c r="F901" i="1"/>
  <c r="E901" i="1"/>
  <c r="C901" i="1"/>
  <c r="F1003" i="1"/>
  <c r="E1003" i="1"/>
  <c r="C1003" i="1"/>
  <c r="F926" i="1"/>
  <c r="E926" i="1"/>
  <c r="C926" i="1"/>
  <c r="F776" i="1"/>
  <c r="E776" i="1"/>
  <c r="C776" i="1"/>
  <c r="F907" i="1"/>
  <c r="E907" i="1"/>
  <c r="C907" i="1"/>
  <c r="F931" i="1"/>
  <c r="E931" i="1"/>
  <c r="C931" i="1"/>
  <c r="F834" i="1"/>
  <c r="E834" i="1"/>
  <c r="C834" i="1"/>
  <c r="F775" i="1"/>
  <c r="E775" i="1"/>
  <c r="C775" i="1"/>
  <c r="F886" i="1"/>
  <c r="E886" i="1"/>
  <c r="C886" i="1"/>
  <c r="F949" i="1"/>
  <c r="E949" i="1"/>
  <c r="C949" i="1"/>
  <c r="F832" i="1"/>
  <c r="E832" i="1"/>
  <c r="C832" i="1"/>
  <c r="F885" i="1"/>
  <c r="E885" i="1"/>
  <c r="C885" i="1"/>
  <c r="F936" i="1"/>
  <c r="E936" i="1"/>
  <c r="C936" i="1"/>
  <c r="F1005" i="1"/>
  <c r="E1005" i="1"/>
  <c r="C1005" i="1"/>
  <c r="F993" i="1"/>
  <c r="E993" i="1"/>
  <c r="C993" i="1"/>
  <c r="F967" i="1"/>
  <c r="E967" i="1"/>
  <c r="C967" i="1"/>
  <c r="F938" i="1"/>
  <c r="E938" i="1"/>
  <c r="C938" i="1"/>
  <c r="F772" i="1"/>
  <c r="E772" i="1"/>
  <c r="C772" i="1"/>
  <c r="F771" i="1"/>
  <c r="E771" i="1"/>
  <c r="C771" i="1"/>
  <c r="F769" i="1"/>
  <c r="E769" i="1"/>
  <c r="C769" i="1"/>
  <c r="F897" i="1"/>
  <c r="E897" i="1"/>
  <c r="C897" i="1"/>
  <c r="F923" i="1"/>
  <c r="E923" i="1"/>
  <c r="C923" i="1"/>
  <c r="F950" i="1"/>
  <c r="E950" i="1"/>
  <c r="C950" i="1"/>
  <c r="F968" i="1"/>
  <c r="E968" i="1"/>
  <c r="C968" i="1"/>
  <c r="A354" i="2"/>
  <c r="P354" i="2"/>
  <c r="Q354" i="2"/>
  <c r="E288" i="4"/>
  <c r="D354" i="2" s="1"/>
  <c r="T354" i="2" s="1"/>
  <c r="A80" i="2"/>
  <c r="P80" i="2"/>
  <c r="Q80" i="2"/>
  <c r="A89" i="2"/>
  <c r="P89" i="2"/>
  <c r="Q89" i="2"/>
  <c r="A303" i="2"/>
  <c r="P303" i="2"/>
  <c r="Q303" i="2"/>
  <c r="A64" i="2"/>
  <c r="P64" i="2"/>
  <c r="Q64" i="2"/>
  <c r="A299" i="2"/>
  <c r="P299" i="2"/>
  <c r="Q299" i="2"/>
  <c r="A306" i="2"/>
  <c r="P306" i="2"/>
  <c r="Q306" i="2"/>
  <c r="A302" i="2"/>
  <c r="P302" i="2"/>
  <c r="Q302" i="2"/>
  <c r="A91" i="2"/>
  <c r="P91" i="2"/>
  <c r="Q91" i="2"/>
  <c r="E75" i="4"/>
  <c r="D91" i="2" s="1"/>
  <c r="T91" i="2" s="1"/>
  <c r="A35" i="2"/>
  <c r="P35" i="2"/>
  <c r="Q35" i="2"/>
  <c r="A363" i="2"/>
  <c r="P363" i="2"/>
  <c r="Q363" i="2"/>
  <c r="A271" i="2"/>
  <c r="P271" i="2"/>
  <c r="Q271" i="2"/>
  <c r="A216" i="2"/>
  <c r="P216" i="2"/>
  <c r="Q216" i="2"/>
  <c r="A54" i="2"/>
  <c r="P54" i="2"/>
  <c r="Q54" i="2"/>
  <c r="A163" i="2"/>
  <c r="P163" i="2"/>
  <c r="Q163" i="2"/>
  <c r="A69" i="2"/>
  <c r="P69" i="2"/>
  <c r="Q69" i="2"/>
  <c r="E46" i="4"/>
  <c r="D54" i="2" s="1"/>
  <c r="T54" i="2" s="1"/>
  <c r="A261" i="2"/>
  <c r="P261" i="2"/>
  <c r="Q261" i="2"/>
  <c r="E220" i="4"/>
  <c r="D261" i="2" s="1"/>
  <c r="T261" i="2" s="1"/>
  <c r="A93" i="2"/>
  <c r="P93" i="2"/>
  <c r="Q93" i="2"/>
  <c r="A28" i="2"/>
  <c r="P28" i="2"/>
  <c r="Q28" i="2"/>
  <c r="A339" i="2"/>
  <c r="P339" i="2"/>
  <c r="Q339" i="2"/>
  <c r="A210" i="2"/>
  <c r="P210" i="2"/>
  <c r="Q210" i="2"/>
  <c r="A209" i="2"/>
  <c r="P209" i="2"/>
  <c r="Q209" i="2"/>
  <c r="E177" i="4"/>
  <c r="E178" i="4"/>
  <c r="D210" i="2" s="1"/>
  <c r="T210" i="2" s="1"/>
  <c r="R354" i="2" l="1"/>
  <c r="S354" i="2" s="1"/>
  <c r="V354" i="2" s="1"/>
  <c r="R80" i="2"/>
  <c r="S80" i="2" s="1"/>
  <c r="V80" i="2" s="1"/>
  <c r="R303" i="2"/>
  <c r="S303" i="2" s="1"/>
  <c r="V303" i="2" s="1"/>
  <c r="R89" i="2"/>
  <c r="U89" i="2" s="1"/>
  <c r="R91" i="2"/>
  <c r="U91" i="2" s="1"/>
  <c r="R64" i="2"/>
  <c r="S64" i="2" s="1"/>
  <c r="V64" i="2" s="1"/>
  <c r="R306" i="2"/>
  <c r="S306" i="2" s="1"/>
  <c r="V306" i="2" s="1"/>
  <c r="R299" i="2"/>
  <c r="S299" i="2" s="1"/>
  <c r="V299" i="2" s="1"/>
  <c r="R302" i="2"/>
  <c r="S302" i="2" s="1"/>
  <c r="V302" i="2" s="1"/>
  <c r="D209" i="2"/>
  <c r="T209" i="2" s="1"/>
  <c r="R54" i="2"/>
  <c r="S54" i="2" s="1"/>
  <c r="V54" i="2" s="1"/>
  <c r="R216" i="2"/>
  <c r="S216" i="2" s="1"/>
  <c r="V216" i="2" s="1"/>
  <c r="R35" i="2"/>
  <c r="S35" i="2" s="1"/>
  <c r="V35" i="2" s="1"/>
  <c r="R271" i="2"/>
  <c r="U271" i="2" s="1"/>
  <c r="R363" i="2"/>
  <c r="S363" i="2" s="1"/>
  <c r="V363" i="2" s="1"/>
  <c r="R163" i="2"/>
  <c r="S163" i="2" s="1"/>
  <c r="V163" i="2" s="1"/>
  <c r="R261" i="2"/>
  <c r="U261" i="2" s="1"/>
  <c r="R69" i="2"/>
  <c r="S69" i="2" s="1"/>
  <c r="V69" i="2" s="1"/>
  <c r="R93" i="2"/>
  <c r="S93" i="2" s="1"/>
  <c r="V93" i="2" s="1"/>
  <c r="A79" i="2"/>
  <c r="P79" i="2"/>
  <c r="Q79" i="2"/>
  <c r="A270" i="2"/>
  <c r="P270" i="2"/>
  <c r="Q270" i="2"/>
  <c r="E194" i="4"/>
  <c r="D228" i="2" s="1"/>
  <c r="T228" i="2" s="1"/>
  <c r="A77" i="2"/>
  <c r="P77" i="2"/>
  <c r="Q77" i="2"/>
  <c r="A228" i="2"/>
  <c r="P228" i="2"/>
  <c r="Q228" i="2"/>
  <c r="A342" i="2"/>
  <c r="P342" i="2"/>
  <c r="Q342" i="2"/>
  <c r="A221" i="2"/>
  <c r="P221" i="2"/>
  <c r="Q221" i="2"/>
  <c r="D8" i="3"/>
  <c r="D9" i="3"/>
  <c r="D10" i="3"/>
  <c r="D11" i="3"/>
  <c r="D12" i="3"/>
  <c r="S89" i="2" l="1"/>
  <c r="V89" i="2" s="1"/>
  <c r="U354" i="2"/>
  <c r="U299" i="2"/>
  <c r="S91" i="2"/>
  <c r="V91" i="2" s="1"/>
  <c r="U302" i="2"/>
  <c r="S271" i="2"/>
  <c r="V271" i="2" s="1"/>
  <c r="U80" i="2"/>
  <c r="U216" i="2"/>
  <c r="U303" i="2"/>
  <c r="U64" i="2"/>
  <c r="U306" i="2"/>
  <c r="U54" i="2"/>
  <c r="U35" i="2"/>
  <c r="U363" i="2"/>
  <c r="U69" i="2"/>
  <c r="S261" i="2"/>
  <c r="V261" i="2" s="1"/>
  <c r="U163" i="2"/>
  <c r="U93" i="2"/>
  <c r="R79" i="2"/>
  <c r="S79" i="2" s="1"/>
  <c r="V79" i="2" s="1"/>
  <c r="R270" i="2"/>
  <c r="S270" i="2" s="1"/>
  <c r="V270" i="2" s="1"/>
  <c r="E263" i="4"/>
  <c r="E19" i="4"/>
  <c r="E18" i="4"/>
  <c r="E93" i="4"/>
  <c r="E122" i="4"/>
  <c r="E77" i="4"/>
  <c r="E17" i="4"/>
  <c r="E195" i="4"/>
  <c r="E276" i="4"/>
  <c r="E211" i="4"/>
  <c r="E151" i="4"/>
  <c r="E143" i="4"/>
  <c r="E284" i="4"/>
  <c r="E101" i="4"/>
  <c r="E52" i="4"/>
  <c r="E92" i="4"/>
  <c r="U79" i="2" l="1"/>
  <c r="U270" i="2"/>
  <c r="A327" i="2"/>
  <c r="D327" i="2"/>
  <c r="T327" i="2" s="1"/>
  <c r="P327" i="2"/>
  <c r="Q327" i="2"/>
  <c r="A295" i="2"/>
  <c r="P295" i="2"/>
  <c r="Q295" i="2"/>
  <c r="A15" i="2"/>
  <c r="P15" i="2"/>
  <c r="Q15" i="2"/>
  <c r="A18" i="2"/>
  <c r="P18" i="2"/>
  <c r="Q18" i="2"/>
  <c r="A112" i="2"/>
  <c r="P112" i="2"/>
  <c r="Q112" i="2"/>
  <c r="A21" i="2"/>
  <c r="D21" i="2"/>
  <c r="T21" i="2" s="1"/>
  <c r="P21" i="2"/>
  <c r="Q21" i="2"/>
  <c r="A20" i="2"/>
  <c r="D20" i="2"/>
  <c r="T20" i="2" s="1"/>
  <c r="P20" i="2"/>
  <c r="Q20" i="2"/>
  <c r="A110" i="2"/>
  <c r="D110" i="2"/>
  <c r="T110" i="2" s="1"/>
  <c r="P110" i="2"/>
  <c r="Q110" i="2"/>
  <c r="A142" i="2"/>
  <c r="D142" i="2"/>
  <c r="T142" i="2" s="1"/>
  <c r="P142" i="2"/>
  <c r="Q142" i="2"/>
  <c r="A94" i="2"/>
  <c r="D94" i="2"/>
  <c r="T94" i="2" s="1"/>
  <c r="P94" i="2"/>
  <c r="Q94" i="2"/>
  <c r="A224" i="2"/>
  <c r="P224" i="2"/>
  <c r="Q224" i="2"/>
  <c r="A156" i="2"/>
  <c r="P156" i="2"/>
  <c r="Q156" i="2"/>
  <c r="A191" i="2"/>
  <c r="P191" i="2"/>
  <c r="Q191" i="2"/>
  <c r="A82" i="2"/>
  <c r="P82" i="2"/>
  <c r="Q82" i="2"/>
  <c r="A19" i="2"/>
  <c r="D19" i="2"/>
  <c r="T19" i="2" s="1"/>
  <c r="P19" i="2"/>
  <c r="Q19" i="2"/>
  <c r="A230" i="2"/>
  <c r="D230" i="2"/>
  <c r="T230" i="2" s="1"/>
  <c r="P230" i="2"/>
  <c r="Q230" i="2"/>
  <c r="A341" i="2"/>
  <c r="D341" i="2"/>
  <c r="T341" i="2" s="1"/>
  <c r="P341" i="2"/>
  <c r="Q341" i="2"/>
  <c r="A251" i="2"/>
  <c r="D251" i="2"/>
  <c r="T251" i="2" s="1"/>
  <c r="P251" i="2"/>
  <c r="Q251" i="2"/>
  <c r="A176" i="2"/>
  <c r="D176" i="2"/>
  <c r="T176" i="2" s="1"/>
  <c r="P176" i="2"/>
  <c r="Q176" i="2"/>
  <c r="A166" i="2"/>
  <c r="D166" i="2"/>
  <c r="T166" i="2" s="1"/>
  <c r="P166" i="2"/>
  <c r="Q166" i="2"/>
  <c r="A350" i="2"/>
  <c r="D350" i="2"/>
  <c r="T350" i="2" s="1"/>
  <c r="P350" i="2"/>
  <c r="Q350" i="2"/>
  <c r="A359" i="2"/>
  <c r="P359" i="2"/>
  <c r="Q359" i="2"/>
  <c r="A120" i="2"/>
  <c r="D120" i="2"/>
  <c r="T120" i="2" s="1"/>
  <c r="P120" i="2"/>
  <c r="Q120" i="2"/>
  <c r="A60" i="2"/>
  <c r="D60" i="2"/>
  <c r="T60" i="2" s="1"/>
  <c r="P60" i="2"/>
  <c r="Q60" i="2"/>
  <c r="A109" i="2"/>
  <c r="D109" i="2"/>
  <c r="T109" i="2" s="1"/>
  <c r="P109" i="2"/>
  <c r="Q109" i="2"/>
  <c r="A114" i="2"/>
  <c r="P114" i="2"/>
  <c r="Q114" i="2"/>
  <c r="A186" i="2"/>
  <c r="P186" i="2"/>
  <c r="Q186" i="2"/>
  <c r="A232" i="2"/>
  <c r="P232" i="2"/>
  <c r="Q232" i="2"/>
  <c r="E200" i="4"/>
  <c r="D240" i="2" s="1"/>
  <c r="T240" i="2" s="1"/>
  <c r="E23" i="4"/>
  <c r="D25" i="2" s="1"/>
  <c r="T25" i="2" s="1"/>
  <c r="A211" i="2"/>
  <c r="P211" i="2"/>
  <c r="Q211" i="2"/>
  <c r="A183" i="2"/>
  <c r="P183" i="2"/>
  <c r="Q183" i="2"/>
  <c r="A185" i="2"/>
  <c r="P185" i="2"/>
  <c r="Q185" i="2"/>
  <c r="A25" i="2"/>
  <c r="P25" i="2"/>
  <c r="Q25" i="2"/>
  <c r="E229" i="4"/>
  <c r="A272" i="2"/>
  <c r="D272" i="2"/>
  <c r="T272" i="2" s="1"/>
  <c r="P272" i="2"/>
  <c r="Q272" i="2"/>
  <c r="E145" i="4"/>
  <c r="D168" i="2" s="1"/>
  <c r="T168" i="2" s="1"/>
  <c r="A168" i="2"/>
  <c r="P168" i="2"/>
  <c r="Q168" i="2"/>
  <c r="E256" i="4"/>
  <c r="D320" i="2" s="1"/>
  <c r="T320" i="2" s="1"/>
  <c r="A349" i="2"/>
  <c r="P349" i="2"/>
  <c r="Q349" i="2"/>
  <c r="E91" i="4"/>
  <c r="A108" i="2"/>
  <c r="D108" i="2"/>
  <c r="T108" i="2" s="1"/>
  <c r="P108" i="2"/>
  <c r="Q108" i="2"/>
  <c r="A200" i="2"/>
  <c r="P200" i="2"/>
  <c r="Q200" i="2"/>
  <c r="A128" i="2"/>
  <c r="P128" i="2"/>
  <c r="Q128" i="2"/>
  <c r="A276" i="2"/>
  <c r="P276" i="2"/>
  <c r="Q276" i="2"/>
  <c r="E225" i="4"/>
  <c r="D266" i="2" s="1"/>
  <c r="T266" i="2" s="1"/>
  <c r="A266" i="2"/>
  <c r="P266" i="2"/>
  <c r="Q266" i="2"/>
  <c r="A231" i="2"/>
  <c r="P231" i="2"/>
  <c r="Q231" i="2"/>
  <c r="E196" i="4"/>
  <c r="D231" i="2" s="1"/>
  <c r="T231" i="2" s="1"/>
  <c r="A240" i="2"/>
  <c r="P240" i="2"/>
  <c r="Q240" i="2"/>
  <c r="A238" i="2"/>
  <c r="P238" i="2"/>
  <c r="Q238" i="2"/>
  <c r="A149" i="2"/>
  <c r="P149" i="2"/>
  <c r="Q149" i="2"/>
  <c r="A320" i="2"/>
  <c r="P320" i="2"/>
  <c r="Q320" i="2"/>
  <c r="D238" i="2" l="1"/>
  <c r="T238" i="2" s="1"/>
  <c r="R320" i="2"/>
  <c r="S320" i="2" s="1"/>
  <c r="V320" i="2" s="1"/>
  <c r="R149" i="2"/>
  <c r="S149" i="2" s="1"/>
  <c r="V149" i="2" s="1"/>
  <c r="R238" i="2"/>
  <c r="U238" i="2" s="1"/>
  <c r="R168" i="2"/>
  <c r="S168" i="2" s="1"/>
  <c r="V168" i="2" s="1"/>
  <c r="R272" i="2"/>
  <c r="S272" i="2" s="1"/>
  <c r="V272" i="2" s="1"/>
  <c r="R232" i="2"/>
  <c r="S232" i="2" s="1"/>
  <c r="R114" i="2"/>
  <c r="S114" i="2" s="1"/>
  <c r="V114" i="2" s="1"/>
  <c r="R359" i="2"/>
  <c r="S359" i="2" s="1"/>
  <c r="V359" i="2" s="1"/>
  <c r="R82" i="2"/>
  <c r="S82" i="2" s="1"/>
  <c r="V82" i="2" s="1"/>
  <c r="R224" i="2"/>
  <c r="S224" i="2" s="1"/>
  <c r="V224" i="2" s="1"/>
  <c r="R15" i="2"/>
  <c r="S15" i="2" s="1"/>
  <c r="V15" i="2" s="1"/>
  <c r="R295" i="2"/>
  <c r="S295" i="2" s="1"/>
  <c r="V295" i="2" s="1"/>
  <c r="R240" i="2"/>
  <c r="S240" i="2" s="1"/>
  <c r="V240" i="2" s="1"/>
  <c r="R231" i="2"/>
  <c r="S231" i="2" s="1"/>
  <c r="V231" i="2" s="1"/>
  <c r="R266" i="2"/>
  <c r="S266" i="2" s="1"/>
  <c r="V266" i="2" s="1"/>
  <c r="R276" i="2"/>
  <c r="S276" i="2" s="1"/>
  <c r="V276" i="2" s="1"/>
  <c r="R128" i="2"/>
  <c r="S128" i="2" s="1"/>
  <c r="V128" i="2" s="1"/>
  <c r="R108" i="2"/>
  <c r="S108" i="2" s="1"/>
  <c r="V108" i="2" s="1"/>
  <c r="R109" i="2"/>
  <c r="S109" i="2" s="1"/>
  <c r="V109" i="2" s="1"/>
  <c r="R60" i="2"/>
  <c r="S60" i="2" s="1"/>
  <c r="V60" i="2" s="1"/>
  <c r="R120" i="2"/>
  <c r="S120" i="2" s="1"/>
  <c r="V120" i="2" s="1"/>
  <c r="R350" i="2"/>
  <c r="S350" i="2" s="1"/>
  <c r="V350" i="2" s="1"/>
  <c r="R166" i="2"/>
  <c r="U166" i="2" s="1"/>
  <c r="R176" i="2"/>
  <c r="S176" i="2" s="1"/>
  <c r="V176" i="2" s="1"/>
  <c r="R251" i="2"/>
  <c r="S251" i="2" s="1"/>
  <c r="V251" i="2" s="1"/>
  <c r="R341" i="2"/>
  <c r="S341" i="2" s="1"/>
  <c r="V341" i="2" s="1"/>
  <c r="R230" i="2"/>
  <c r="S230" i="2" s="1"/>
  <c r="V230" i="2" s="1"/>
  <c r="R94" i="2"/>
  <c r="S94" i="2" s="1"/>
  <c r="V94" i="2" s="1"/>
  <c r="R142" i="2"/>
  <c r="S142" i="2" s="1"/>
  <c r="V142" i="2" s="1"/>
  <c r="R110" i="2"/>
  <c r="S110" i="2" s="1"/>
  <c r="V110" i="2" s="1"/>
  <c r="R327" i="2"/>
  <c r="S327" i="2" s="1"/>
  <c r="V327" i="2" s="1"/>
  <c r="Q14" i="1"/>
  <c r="O15" i="1"/>
  <c r="O17" i="1"/>
  <c r="Q18" i="1"/>
  <c r="O19" i="1"/>
  <c r="Q20" i="1"/>
  <c r="O25" i="1"/>
  <c r="Q26" i="1"/>
  <c r="O27" i="1"/>
  <c r="Q28" i="1"/>
  <c r="Q30" i="1"/>
  <c r="O31" i="1"/>
  <c r="Q32" i="1"/>
  <c r="Q34" i="1"/>
  <c r="O35" i="1"/>
  <c r="Q36" i="1"/>
  <c r="O37" i="1"/>
  <c r="Q38" i="1"/>
  <c r="O39" i="1"/>
  <c r="Q40" i="1"/>
  <c r="O41" i="1"/>
  <c r="Q42" i="1"/>
  <c r="Q44" i="1"/>
  <c r="O45" i="1"/>
  <c r="Q46" i="1"/>
  <c r="O47" i="1"/>
  <c r="Q48" i="1"/>
  <c r="O49" i="1"/>
  <c r="Q50" i="1"/>
  <c r="O51" i="1"/>
  <c r="Q52" i="1"/>
  <c r="O53" i="1"/>
  <c r="O55" i="1"/>
  <c r="Q56" i="1"/>
  <c r="O57" i="1"/>
  <c r="Q60" i="1"/>
  <c r="O61" i="1"/>
  <c r="Q62" i="1"/>
  <c r="O63" i="1"/>
  <c r="Q64" i="1"/>
  <c r="O65" i="1"/>
  <c r="Q66" i="1"/>
  <c r="O67" i="1"/>
  <c r="Q68" i="1"/>
  <c r="O69" i="1"/>
  <c r="Q70" i="1"/>
  <c r="O71" i="1"/>
  <c r="O73" i="1"/>
  <c r="Q74" i="1"/>
  <c r="O75" i="1"/>
  <c r="O77" i="1"/>
  <c r="Q78" i="1"/>
  <c r="O79" i="1"/>
  <c r="Q82" i="1"/>
  <c r="O83" i="1"/>
  <c r="Q84" i="1"/>
  <c r="O85" i="1"/>
  <c r="Q86" i="1"/>
  <c r="O87" i="1"/>
  <c r="Q88" i="1"/>
  <c r="Q90" i="1"/>
  <c r="Q94" i="1"/>
  <c r="O97" i="1"/>
  <c r="Q100" i="1"/>
  <c r="O101" i="1"/>
  <c r="Q102" i="1"/>
  <c r="Q104" i="1"/>
  <c r="O105" i="1"/>
  <c r="Q106" i="1"/>
  <c r="O107" i="1"/>
  <c r="Q108" i="1"/>
  <c r="O109" i="1"/>
  <c r="Q110" i="1"/>
  <c r="O113" i="1"/>
  <c r="O115" i="1"/>
  <c r="Q116" i="1"/>
  <c r="Q120" i="1"/>
  <c r="O121" i="1"/>
  <c r="O123" i="1"/>
  <c r="Q124" i="1"/>
  <c r="O125" i="1"/>
  <c r="Q126" i="1"/>
  <c r="O127" i="1"/>
  <c r="Q128" i="1"/>
  <c r="O129" i="1"/>
  <c r="Q130" i="1"/>
  <c r="O131" i="1"/>
  <c r="O133" i="1"/>
  <c r="Q134" i="1"/>
  <c r="O135" i="1"/>
  <c r="Q136" i="1"/>
  <c r="O137" i="1"/>
  <c r="Q138" i="1"/>
  <c r="O139" i="1"/>
  <c r="Q140" i="1"/>
  <c r="O141" i="1"/>
  <c r="Q142" i="1"/>
  <c r="O143" i="1"/>
  <c r="Q144" i="1"/>
  <c r="O145" i="1"/>
  <c r="O147" i="1"/>
  <c r="O151" i="1"/>
  <c r="O153" i="1"/>
  <c r="Q154" i="1"/>
  <c r="O155" i="1"/>
  <c r="Q156" i="1"/>
  <c r="O157" i="1"/>
  <c r="Q158" i="1"/>
  <c r="O159" i="1"/>
  <c r="Q160" i="1"/>
  <c r="O161" i="1"/>
  <c r="Q162" i="1"/>
  <c r="O165" i="1"/>
  <c r="O169" i="1"/>
  <c r="O171" i="1"/>
  <c r="Q172" i="1"/>
  <c r="O173" i="1"/>
  <c r="O175" i="1"/>
  <c r="Q176" i="1"/>
  <c r="O177" i="1"/>
  <c r="O179" i="1"/>
  <c r="Q182" i="1"/>
  <c r="O183" i="1"/>
  <c r="Q184" i="1"/>
  <c r="Q186" i="1"/>
  <c r="O187" i="1"/>
  <c r="Q188" i="1"/>
  <c r="O189" i="1"/>
  <c r="Q190" i="1"/>
  <c r="O191" i="1"/>
  <c r="Q192" i="1"/>
  <c r="O193" i="1"/>
  <c r="Q202" i="1"/>
  <c r="O203" i="1"/>
  <c r="Q208" i="1"/>
  <c r="O209" i="1"/>
  <c r="O211" i="1"/>
  <c r="Q212" i="1"/>
  <c r="O213" i="1"/>
  <c r="Q216" i="1"/>
  <c r="O217" i="1"/>
  <c r="Q218" i="1"/>
  <c r="O219" i="1"/>
  <c r="O221" i="1"/>
  <c r="Q222" i="1"/>
  <c r="O223" i="1"/>
  <c r="O225" i="1"/>
  <c r="Q226" i="1"/>
  <c r="O227" i="1"/>
  <c r="Q228" i="1"/>
  <c r="O229" i="1"/>
  <c r="Q230" i="1"/>
  <c r="Q232" i="1"/>
  <c r="O233" i="1"/>
  <c r="Q234" i="1"/>
  <c r="O235" i="1"/>
  <c r="Q236" i="1"/>
  <c r="O237" i="1"/>
  <c r="Q238" i="1"/>
  <c r="O239" i="1"/>
  <c r="Q240" i="1"/>
  <c r="O241" i="1"/>
  <c r="Q242" i="1"/>
  <c r="O243" i="1"/>
  <c r="O245" i="1"/>
  <c r="Q246" i="1"/>
  <c r="O247" i="1"/>
  <c r="O251" i="1"/>
  <c r="Q252" i="1"/>
  <c r="O255" i="1"/>
  <c r="Q256" i="1"/>
  <c r="O257" i="1"/>
  <c r="Q258" i="1"/>
  <c r="O259" i="1"/>
  <c r="Q260" i="1"/>
  <c r="O261" i="1"/>
  <c r="Q262" i="1"/>
  <c r="O263" i="1"/>
  <c r="Q264" i="1"/>
  <c r="O265" i="1"/>
  <c r="Q266" i="1"/>
  <c r="O267" i="1"/>
  <c r="Q268" i="1"/>
  <c r="O269" i="1"/>
  <c r="Q270" i="1"/>
  <c r="O271" i="1"/>
  <c r="Q272" i="1"/>
  <c r="O273" i="1"/>
  <c r="Q274" i="1"/>
  <c r="O275" i="1"/>
  <c r="Q276" i="1"/>
  <c r="Q278" i="1"/>
  <c r="Q282" i="1"/>
  <c r="O283" i="1"/>
  <c r="Q284" i="1"/>
  <c r="O285" i="1"/>
  <c r="Q286" i="1"/>
  <c r="O287" i="1"/>
  <c r="O289" i="1"/>
  <c r="O291" i="1"/>
  <c r="Q292" i="1"/>
  <c r="O293" i="1"/>
  <c r="Q294" i="1"/>
  <c r="O295" i="1"/>
  <c r="O297" i="1"/>
  <c r="Q298" i="1"/>
  <c r="O299" i="1"/>
  <c r="Q300" i="1"/>
  <c r="O301" i="1"/>
  <c r="Q302" i="1"/>
  <c r="O303" i="1"/>
  <c r="Q304" i="1"/>
  <c r="O305" i="1"/>
  <c r="Q306" i="1"/>
  <c r="O307" i="1"/>
  <c r="Q308" i="1"/>
  <c r="Q310" i="1"/>
  <c r="O311" i="1"/>
  <c r="Q312" i="1"/>
  <c r="O313" i="1"/>
  <c r="Q314" i="1"/>
  <c r="O315" i="1"/>
  <c r="Q316" i="1"/>
  <c r="O317" i="1"/>
  <c r="Q318" i="1"/>
  <c r="O319" i="1"/>
  <c r="Q320" i="1"/>
  <c r="O321" i="1"/>
  <c r="Q322" i="1"/>
  <c r="O323" i="1"/>
  <c r="Q324" i="1"/>
  <c r="O325" i="1"/>
  <c r="Q326" i="1"/>
  <c r="O327" i="1"/>
  <c r="Q328" i="1"/>
  <c r="O329" i="1"/>
  <c r="Q330" i="1"/>
  <c r="O331" i="1"/>
  <c r="Q332" i="1"/>
  <c r="O333" i="1"/>
  <c r="Q336" i="1"/>
  <c r="O337" i="1"/>
  <c r="Q338" i="1"/>
  <c r="Q340" i="1"/>
  <c r="O341" i="1"/>
  <c r="Q342" i="1"/>
  <c r="O347" i="1"/>
  <c r="Q348" i="1"/>
  <c r="O349" i="1"/>
  <c r="Q350" i="1"/>
  <c r="O351" i="1"/>
  <c r="Q352" i="1"/>
  <c r="O355" i="1"/>
  <c r="Q356" i="1"/>
  <c r="O357" i="1"/>
  <c r="Q360" i="1"/>
  <c r="O361" i="1"/>
  <c r="Q362" i="1"/>
  <c r="Q364" i="1"/>
  <c r="O365" i="1"/>
  <c r="Q366" i="1"/>
  <c r="Q368" i="1"/>
  <c r="Q370" i="1"/>
  <c r="O371" i="1"/>
  <c r="Q372" i="1"/>
  <c r="O375" i="1"/>
  <c r="O379" i="1"/>
  <c r="Q380" i="1"/>
  <c r="Q382" i="1"/>
  <c r="O383" i="1"/>
  <c r="Q384" i="1"/>
  <c r="O385" i="1"/>
  <c r="Q386" i="1"/>
  <c r="O387" i="1"/>
  <c r="Q388" i="1"/>
  <c r="Q390" i="1"/>
  <c r="Q392" i="1"/>
  <c r="Q12" i="1"/>
  <c r="O13" i="1"/>
  <c r="Q10" i="1"/>
  <c r="O11" i="1"/>
  <c r="A177" i="2"/>
  <c r="P177" i="2"/>
  <c r="Q177" i="2"/>
  <c r="E152" i="4"/>
  <c r="D177" i="2" s="1"/>
  <c r="T177" i="2" s="1"/>
  <c r="A29" i="2"/>
  <c r="P29" i="2"/>
  <c r="Q29" i="2"/>
  <c r="E140" i="4"/>
  <c r="D163" i="2" s="1"/>
  <c r="T163" i="2" s="1"/>
  <c r="A222" i="2"/>
  <c r="P222" i="2"/>
  <c r="Q222" i="2"/>
  <c r="E189" i="4"/>
  <c r="D222" i="2" s="1"/>
  <c r="T222" i="2" s="1"/>
  <c r="A213" i="2"/>
  <c r="P213" i="2"/>
  <c r="Q213" i="2"/>
  <c r="E181" i="4"/>
  <c r="D213" i="2" s="1"/>
  <c r="T213" i="2" s="1"/>
  <c r="A175" i="2"/>
  <c r="P175" i="2"/>
  <c r="Q175" i="2"/>
  <c r="E150" i="4"/>
  <c r="D175" i="2" s="1"/>
  <c r="T175" i="2" s="1"/>
  <c r="A205" i="2"/>
  <c r="P205" i="2"/>
  <c r="Q205" i="2"/>
  <c r="E173" i="4"/>
  <c r="D205" i="2" s="1"/>
  <c r="T205" i="2" s="1"/>
  <c r="A203" i="2"/>
  <c r="P203" i="2"/>
  <c r="Q203" i="2"/>
  <c r="E171" i="4"/>
  <c r="D203" i="2" s="1"/>
  <c r="T203" i="2" s="1"/>
  <c r="A257" i="2"/>
  <c r="P257" i="2"/>
  <c r="Q257" i="2"/>
  <c r="E216" i="4"/>
  <c r="D257" i="2" s="1"/>
  <c r="T257" i="2" s="1"/>
  <c r="A201" i="2"/>
  <c r="P201" i="2"/>
  <c r="Q201" i="2"/>
  <c r="E169" i="4"/>
  <c r="D201" i="2" s="1"/>
  <c r="T201" i="2" s="1"/>
  <c r="A167" i="2"/>
  <c r="P167" i="2"/>
  <c r="Q167" i="2"/>
  <c r="E144" i="4"/>
  <c r="D167" i="2" s="1"/>
  <c r="T167" i="2" s="1"/>
  <c r="A324" i="2"/>
  <c r="P324" i="2"/>
  <c r="Q324" i="2"/>
  <c r="A294" i="2"/>
  <c r="P294" i="2"/>
  <c r="Q294" i="2"/>
  <c r="A314" i="2"/>
  <c r="P314" i="2"/>
  <c r="Q314" i="2"/>
  <c r="E252" i="4"/>
  <c r="D314" i="2" s="1"/>
  <c r="T314" i="2" s="1"/>
  <c r="A312" i="2"/>
  <c r="P312" i="2"/>
  <c r="Q312" i="2"/>
  <c r="E250" i="4"/>
  <c r="D312" i="2" s="1"/>
  <c r="T312" i="2" s="1"/>
  <c r="A321" i="2"/>
  <c r="P321" i="2"/>
  <c r="Q321" i="2"/>
  <c r="E257" i="4"/>
  <c r="D321" i="2" s="1"/>
  <c r="T321" i="2" s="1"/>
  <c r="A283" i="2"/>
  <c r="P283" i="2"/>
  <c r="Q283" i="2"/>
  <c r="A285" i="2"/>
  <c r="P285" i="2"/>
  <c r="Q285" i="2"/>
  <c r="A286" i="2"/>
  <c r="P286" i="2"/>
  <c r="Q286" i="2"/>
  <c r="A16" i="2"/>
  <c r="P16" i="2"/>
  <c r="Q16" i="2"/>
  <c r="E15" i="4"/>
  <c r="A356" i="2"/>
  <c r="P356" i="2"/>
  <c r="Q356" i="2"/>
  <c r="E290" i="4"/>
  <c r="D356" i="2" s="1"/>
  <c r="T356" i="2" s="1"/>
  <c r="A357" i="2"/>
  <c r="P357" i="2"/>
  <c r="Q357" i="2"/>
  <c r="E291" i="4"/>
  <c r="D357" i="2" s="1"/>
  <c r="T357" i="2" s="1"/>
  <c r="A318" i="2"/>
  <c r="P318" i="2"/>
  <c r="Q318" i="2"/>
  <c r="A146" i="2"/>
  <c r="P146" i="2"/>
  <c r="Q146" i="2"/>
  <c r="E126" i="4"/>
  <c r="D146" i="2" s="1"/>
  <c r="T146" i="2" s="1"/>
  <c r="A58" i="2"/>
  <c r="P58" i="2"/>
  <c r="Q58" i="2"/>
  <c r="E50" i="4"/>
  <c r="D58" i="2" s="1"/>
  <c r="T58" i="2" s="1"/>
  <c r="A256" i="2"/>
  <c r="P256" i="2"/>
  <c r="Q256" i="2"/>
  <c r="A227" i="2"/>
  <c r="P227" i="2"/>
  <c r="Q227" i="2"/>
  <c r="E193" i="4"/>
  <c r="D227" i="2" s="1"/>
  <c r="T227" i="2" s="1"/>
  <c r="A95" i="2"/>
  <c r="P95" i="2"/>
  <c r="Q95" i="2"/>
  <c r="E78" i="4"/>
  <c r="D95" i="2" s="1"/>
  <c r="T95" i="2" s="1"/>
  <c r="A273" i="2"/>
  <c r="P273" i="2"/>
  <c r="Q273" i="2"/>
  <c r="E230" i="4"/>
  <c r="D273" i="2" s="1"/>
  <c r="T273" i="2" s="1"/>
  <c r="A254" i="2"/>
  <c r="P254" i="2"/>
  <c r="Q254" i="2"/>
  <c r="E214" i="4"/>
  <c r="D254" i="2" s="1"/>
  <c r="T254" i="2" s="1"/>
  <c r="A352" i="2"/>
  <c r="P352" i="2"/>
  <c r="Q352" i="2"/>
  <c r="E286" i="4"/>
  <c r="D352" i="2" s="1"/>
  <c r="T352" i="2" s="1"/>
  <c r="A10" i="2"/>
  <c r="P10" i="2"/>
  <c r="Q10" i="2"/>
  <c r="E10" i="4"/>
  <c r="D10" i="2" s="1"/>
  <c r="T10" i="2" s="1"/>
  <c r="A148" i="2"/>
  <c r="P148" i="2"/>
  <c r="Q148" i="2"/>
  <c r="E128" i="4"/>
  <c r="D148" i="2" s="1"/>
  <c r="T148" i="2" s="1"/>
  <c r="A63" i="2"/>
  <c r="P63" i="2"/>
  <c r="Q63" i="2"/>
  <c r="E55" i="4"/>
  <c r="E188" i="4"/>
  <c r="D221" i="2" s="1"/>
  <c r="T221" i="2" s="1"/>
  <c r="A32" i="2"/>
  <c r="P32" i="2"/>
  <c r="Q32" i="2"/>
  <c r="E29" i="4"/>
  <c r="D32" i="2" s="1"/>
  <c r="T32" i="2" s="1"/>
  <c r="A280" i="2"/>
  <c r="P280" i="2"/>
  <c r="Q280" i="2"/>
  <c r="A33" i="2"/>
  <c r="P33" i="2"/>
  <c r="Q33" i="2"/>
  <c r="E30" i="4"/>
  <c r="D33" i="2" s="1"/>
  <c r="T33" i="2" s="1"/>
  <c r="A300" i="2"/>
  <c r="P300" i="2"/>
  <c r="Q300" i="2"/>
  <c r="A297" i="2"/>
  <c r="P297" i="2"/>
  <c r="Q297" i="2"/>
  <c r="D63" i="2" l="1"/>
  <c r="T63" i="2" s="1"/>
  <c r="D64" i="2"/>
  <c r="T64" i="2" s="1"/>
  <c r="U320" i="2"/>
  <c r="S166" i="2"/>
  <c r="V166" i="2" s="1"/>
  <c r="R297" i="2"/>
  <c r="R300" i="2"/>
  <c r="R318" i="2"/>
  <c r="U318" i="2" s="1"/>
  <c r="R356" i="2"/>
  <c r="R321" i="2"/>
  <c r="R314" i="2"/>
  <c r="U110" i="2"/>
  <c r="R33" i="2"/>
  <c r="S33" i="2" s="1"/>
  <c r="V33" i="2" s="1"/>
  <c r="R280" i="2"/>
  <c r="S280" i="2" s="1"/>
  <c r="V280" i="2" s="1"/>
  <c r="R357" i="2"/>
  <c r="R286" i="2"/>
  <c r="S286" i="2" s="1"/>
  <c r="V286" i="2" s="1"/>
  <c r="R285" i="2"/>
  <c r="S285" i="2" s="1"/>
  <c r="V285" i="2" s="1"/>
  <c r="R283" i="2"/>
  <c r="R312" i="2"/>
  <c r="R294" i="2"/>
  <c r="R324" i="2"/>
  <c r="R177" i="2"/>
  <c r="S177" i="2" s="1"/>
  <c r="V177" i="2" s="1"/>
  <c r="U176" i="2"/>
  <c r="U341" i="2"/>
  <c r="U230" i="2"/>
  <c r="D16" i="2"/>
  <c r="T16" i="2" s="1"/>
  <c r="D15" i="2"/>
  <c r="T15" i="2" s="1"/>
  <c r="O1005" i="1"/>
  <c r="O1003" i="1"/>
  <c r="O1001" i="1"/>
  <c r="O999" i="1"/>
  <c r="O997" i="1"/>
  <c r="O995" i="1"/>
  <c r="O993" i="1"/>
  <c r="O991" i="1"/>
  <c r="O989" i="1"/>
  <c r="O987" i="1"/>
  <c r="O985" i="1"/>
  <c r="O983" i="1"/>
  <c r="O981" i="1"/>
  <c r="O979" i="1"/>
  <c r="O977" i="1"/>
  <c r="O975" i="1"/>
  <c r="O973" i="1"/>
  <c r="O971" i="1"/>
  <c r="O969" i="1"/>
  <c r="O967" i="1"/>
  <c r="O965" i="1"/>
  <c r="O963" i="1"/>
  <c r="O961" i="1"/>
  <c r="O959" i="1"/>
  <c r="O957" i="1"/>
  <c r="O955" i="1"/>
  <c r="O953" i="1"/>
  <c r="O951" i="1"/>
  <c r="O949" i="1"/>
  <c r="O947" i="1"/>
  <c r="O945" i="1"/>
  <c r="O943" i="1"/>
  <c r="O941" i="1"/>
  <c r="O939" i="1"/>
  <c r="O937" i="1"/>
  <c r="O935" i="1"/>
  <c r="O933" i="1"/>
  <c r="O931" i="1"/>
  <c r="O929" i="1"/>
  <c r="O927" i="1"/>
  <c r="O925" i="1"/>
  <c r="O923" i="1"/>
  <c r="O921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O573" i="1"/>
  <c r="O571" i="1"/>
  <c r="O569" i="1"/>
  <c r="O567" i="1"/>
  <c r="O565" i="1"/>
  <c r="O563" i="1"/>
  <c r="O561" i="1"/>
  <c r="O559" i="1"/>
  <c r="O557" i="1"/>
  <c r="O555" i="1"/>
  <c r="O553" i="1"/>
  <c r="O551" i="1"/>
  <c r="O549" i="1"/>
  <c r="O547" i="1"/>
  <c r="O545" i="1"/>
  <c r="O543" i="1"/>
  <c r="O541" i="1"/>
  <c r="O539" i="1"/>
  <c r="O537" i="1"/>
  <c r="O535" i="1"/>
  <c r="O533" i="1"/>
  <c r="O531" i="1"/>
  <c r="O529" i="1"/>
  <c r="O527" i="1"/>
  <c r="O525" i="1"/>
  <c r="O523" i="1"/>
  <c r="O521" i="1"/>
  <c r="O519" i="1"/>
  <c r="O517" i="1"/>
  <c r="O515" i="1"/>
  <c r="O513" i="1"/>
  <c r="O511" i="1"/>
  <c r="O509" i="1"/>
  <c r="O507" i="1"/>
  <c r="O505" i="1"/>
  <c r="O503" i="1"/>
  <c r="O501" i="1"/>
  <c r="O499" i="1"/>
  <c r="O497" i="1"/>
  <c r="O495" i="1"/>
  <c r="O493" i="1"/>
  <c r="O491" i="1"/>
  <c r="O489" i="1"/>
  <c r="O487" i="1"/>
  <c r="O485" i="1"/>
  <c r="O483" i="1"/>
  <c r="O481" i="1"/>
  <c r="O479" i="1"/>
  <c r="O477" i="1"/>
  <c r="O475" i="1"/>
  <c r="O473" i="1"/>
  <c r="O471" i="1"/>
  <c r="O469" i="1"/>
  <c r="O467" i="1"/>
  <c r="O465" i="1"/>
  <c r="O463" i="1"/>
  <c r="O461" i="1"/>
  <c r="O459" i="1"/>
  <c r="O457" i="1"/>
  <c r="O455" i="1"/>
  <c r="O453" i="1"/>
  <c r="O451" i="1"/>
  <c r="O449" i="1"/>
  <c r="O447" i="1"/>
  <c r="O445" i="1"/>
  <c r="O443" i="1"/>
  <c r="O441" i="1"/>
  <c r="O439" i="1"/>
  <c r="O437" i="1"/>
  <c r="O435" i="1"/>
  <c r="O433" i="1"/>
  <c r="O431" i="1"/>
  <c r="O429" i="1"/>
  <c r="O427" i="1"/>
  <c r="O425" i="1"/>
  <c r="O423" i="1"/>
  <c r="O421" i="1"/>
  <c r="O419" i="1"/>
  <c r="O417" i="1"/>
  <c r="O415" i="1"/>
  <c r="O413" i="1"/>
  <c r="O411" i="1"/>
  <c r="O409" i="1"/>
  <c r="O407" i="1"/>
  <c r="O405" i="1"/>
  <c r="O403" i="1"/>
  <c r="O401" i="1"/>
  <c r="O399" i="1"/>
  <c r="O397" i="1"/>
  <c r="O395" i="1"/>
  <c r="O393" i="1"/>
  <c r="O381" i="1"/>
  <c r="O377" i="1"/>
  <c r="O373" i="1"/>
  <c r="O369" i="1"/>
  <c r="O367" i="1"/>
  <c r="O363" i="1"/>
  <c r="O359" i="1"/>
  <c r="O353" i="1"/>
  <c r="O345" i="1"/>
  <c r="O343" i="1"/>
  <c r="O339" i="1"/>
  <c r="O335" i="1"/>
  <c r="O309" i="1"/>
  <c r="O281" i="1"/>
  <c r="O279" i="1"/>
  <c r="O277" i="1"/>
  <c r="O253" i="1"/>
  <c r="O249" i="1"/>
  <c r="O231" i="1"/>
  <c r="O215" i="1"/>
  <c r="O207" i="1"/>
  <c r="O205" i="1"/>
  <c r="O201" i="1"/>
  <c r="O199" i="1"/>
  <c r="O197" i="1"/>
  <c r="O195" i="1"/>
  <c r="O185" i="1"/>
  <c r="O181" i="1"/>
  <c r="O167" i="1"/>
  <c r="O163" i="1"/>
  <c r="O149" i="1"/>
  <c r="O117" i="1"/>
  <c r="O111" i="1"/>
  <c r="O103" i="1"/>
  <c r="O99" i="1"/>
  <c r="O95" i="1"/>
  <c r="O93" i="1"/>
  <c r="O91" i="1"/>
  <c r="O89" i="1"/>
  <c r="O81" i="1"/>
  <c r="O59" i="1"/>
  <c r="O43" i="1"/>
  <c r="O33" i="1"/>
  <c r="O29" i="1"/>
  <c r="O23" i="1"/>
  <c r="O21" i="1"/>
  <c r="Q1004" i="1"/>
  <c r="Q1002" i="1"/>
  <c r="Q1000" i="1"/>
  <c r="Q998" i="1"/>
  <c r="Q996" i="1"/>
  <c r="Q994" i="1"/>
  <c r="Q992" i="1"/>
  <c r="Q990" i="1"/>
  <c r="Q988" i="1"/>
  <c r="Q986" i="1"/>
  <c r="Q984" i="1"/>
  <c r="Q982" i="1"/>
  <c r="Q980" i="1"/>
  <c r="Q978" i="1"/>
  <c r="Q976" i="1"/>
  <c r="Q974" i="1"/>
  <c r="Q972" i="1"/>
  <c r="Q970" i="1"/>
  <c r="Q968" i="1"/>
  <c r="Q966" i="1"/>
  <c r="Q964" i="1"/>
  <c r="Q962" i="1"/>
  <c r="Q960" i="1"/>
  <c r="Q958" i="1"/>
  <c r="Q956" i="1"/>
  <c r="Q954" i="1"/>
  <c r="Q952" i="1"/>
  <c r="Q950" i="1"/>
  <c r="Q948" i="1"/>
  <c r="Q946" i="1"/>
  <c r="Q944" i="1"/>
  <c r="Q942" i="1"/>
  <c r="Q940" i="1"/>
  <c r="Q938" i="1"/>
  <c r="Q936" i="1"/>
  <c r="Q934" i="1"/>
  <c r="Q932" i="1"/>
  <c r="Q930" i="1"/>
  <c r="Q928" i="1"/>
  <c r="Q926" i="1"/>
  <c r="Q924" i="1"/>
  <c r="Q922" i="1"/>
  <c r="Q920" i="1"/>
  <c r="Q918" i="1"/>
  <c r="Q916" i="1"/>
  <c r="Q914" i="1"/>
  <c r="Q912" i="1"/>
  <c r="Q910" i="1"/>
  <c r="Q908" i="1"/>
  <c r="Q906" i="1"/>
  <c r="Q904" i="1"/>
  <c r="Q902" i="1"/>
  <c r="Q900" i="1"/>
  <c r="Q898" i="1"/>
  <c r="Q896" i="1"/>
  <c r="Q894" i="1"/>
  <c r="Q892" i="1"/>
  <c r="Q890" i="1"/>
  <c r="Q888" i="1"/>
  <c r="Q886" i="1"/>
  <c r="Q884" i="1"/>
  <c r="Q882" i="1"/>
  <c r="Q880" i="1"/>
  <c r="Q878" i="1"/>
  <c r="Q876" i="1"/>
  <c r="Q874" i="1"/>
  <c r="Q872" i="1"/>
  <c r="Q870" i="1"/>
  <c r="Q868" i="1"/>
  <c r="Q866" i="1"/>
  <c r="Q864" i="1"/>
  <c r="Q862" i="1"/>
  <c r="Q860" i="1"/>
  <c r="Q858" i="1"/>
  <c r="Q856" i="1"/>
  <c r="Q854" i="1"/>
  <c r="Q852" i="1"/>
  <c r="Q850" i="1"/>
  <c r="Q848" i="1"/>
  <c r="Q846" i="1"/>
  <c r="Q844" i="1"/>
  <c r="Q842" i="1"/>
  <c r="Q840" i="1"/>
  <c r="Q838" i="1"/>
  <c r="Q836" i="1"/>
  <c r="Q834" i="1"/>
  <c r="Q832" i="1"/>
  <c r="Q830" i="1"/>
  <c r="Q828" i="1"/>
  <c r="Q826" i="1"/>
  <c r="Q824" i="1"/>
  <c r="Q822" i="1"/>
  <c r="Q820" i="1"/>
  <c r="Q818" i="1"/>
  <c r="Q816" i="1"/>
  <c r="Q814" i="1"/>
  <c r="Q812" i="1"/>
  <c r="Q810" i="1"/>
  <c r="Q808" i="1"/>
  <c r="Q806" i="1"/>
  <c r="Q804" i="1"/>
  <c r="Q802" i="1"/>
  <c r="Q800" i="1"/>
  <c r="Q798" i="1"/>
  <c r="Q796" i="1"/>
  <c r="Q794" i="1"/>
  <c r="Q792" i="1"/>
  <c r="Q790" i="1"/>
  <c r="Q788" i="1"/>
  <c r="Q786" i="1"/>
  <c r="Q784" i="1"/>
  <c r="Q782" i="1"/>
  <c r="Q780" i="1"/>
  <c r="Q778" i="1"/>
  <c r="Q776" i="1"/>
  <c r="Q774" i="1"/>
  <c r="Q772" i="1"/>
  <c r="Q770" i="1"/>
  <c r="Q768" i="1"/>
  <c r="Q766" i="1"/>
  <c r="Q764" i="1"/>
  <c r="Q762" i="1"/>
  <c r="Q760" i="1"/>
  <c r="Q758" i="1"/>
  <c r="Q756" i="1"/>
  <c r="Q754" i="1"/>
  <c r="Q752" i="1"/>
  <c r="Q750" i="1"/>
  <c r="Q748" i="1"/>
  <c r="Q746" i="1"/>
  <c r="Q744" i="1"/>
  <c r="Q742" i="1"/>
  <c r="Q740" i="1"/>
  <c r="Q738" i="1"/>
  <c r="Q736" i="1"/>
  <c r="Q734" i="1"/>
  <c r="Q732" i="1"/>
  <c r="Q730" i="1"/>
  <c r="Q728" i="1"/>
  <c r="Q726" i="1"/>
  <c r="Q724" i="1"/>
  <c r="Q722" i="1"/>
  <c r="Q720" i="1"/>
  <c r="Q718" i="1"/>
  <c r="Q716" i="1"/>
  <c r="Q714" i="1"/>
  <c r="Q712" i="1"/>
  <c r="Q710" i="1"/>
  <c r="Q708" i="1"/>
  <c r="Q706" i="1"/>
  <c r="Q704" i="1"/>
  <c r="Q702" i="1"/>
  <c r="Q700" i="1"/>
  <c r="Q698" i="1"/>
  <c r="Q696" i="1"/>
  <c r="Q694" i="1"/>
  <c r="Q692" i="1"/>
  <c r="Q690" i="1"/>
  <c r="Q688" i="1"/>
  <c r="Q686" i="1"/>
  <c r="Q684" i="1"/>
  <c r="Q682" i="1"/>
  <c r="Q680" i="1"/>
  <c r="Q678" i="1"/>
  <c r="Q676" i="1"/>
  <c r="Q674" i="1"/>
  <c r="Q672" i="1"/>
  <c r="Q670" i="1"/>
  <c r="Q668" i="1"/>
  <c r="Q666" i="1"/>
  <c r="Q664" i="1"/>
  <c r="Q662" i="1"/>
  <c r="Q660" i="1"/>
  <c r="Q658" i="1"/>
  <c r="Q656" i="1"/>
  <c r="Q654" i="1"/>
  <c r="Q652" i="1"/>
  <c r="Q650" i="1"/>
  <c r="Q648" i="1"/>
  <c r="Q646" i="1"/>
  <c r="Q644" i="1"/>
  <c r="Q642" i="1"/>
  <c r="Q640" i="1"/>
  <c r="Q638" i="1"/>
  <c r="Q636" i="1"/>
  <c r="Q634" i="1"/>
  <c r="Q632" i="1"/>
  <c r="Q630" i="1"/>
  <c r="Q628" i="1"/>
  <c r="Q626" i="1"/>
  <c r="Q624" i="1"/>
  <c r="Q622" i="1"/>
  <c r="Q620" i="1"/>
  <c r="Q618" i="1"/>
  <c r="Q616" i="1"/>
  <c r="Q614" i="1"/>
  <c r="Q612" i="1"/>
  <c r="Q610" i="1"/>
  <c r="Q608" i="1"/>
  <c r="Q606" i="1"/>
  <c r="Q604" i="1"/>
  <c r="Q602" i="1"/>
  <c r="Q600" i="1"/>
  <c r="Q598" i="1"/>
  <c r="Q596" i="1"/>
  <c r="Q594" i="1"/>
  <c r="Q592" i="1"/>
  <c r="Q590" i="1"/>
  <c r="Q588" i="1"/>
  <c r="Q586" i="1"/>
  <c r="Q584" i="1"/>
  <c r="Q582" i="1"/>
  <c r="Q580" i="1"/>
  <c r="Q578" i="1"/>
  <c r="Q576" i="1"/>
  <c r="Q574" i="1"/>
  <c r="Q572" i="1"/>
  <c r="Q570" i="1"/>
  <c r="Q568" i="1"/>
  <c r="Q566" i="1"/>
  <c r="Q564" i="1"/>
  <c r="Q562" i="1"/>
  <c r="Q560" i="1"/>
  <c r="Q558" i="1"/>
  <c r="Q556" i="1"/>
  <c r="Q554" i="1"/>
  <c r="Q552" i="1"/>
  <c r="Q550" i="1"/>
  <c r="Q548" i="1"/>
  <c r="Q546" i="1"/>
  <c r="Q544" i="1"/>
  <c r="Q542" i="1"/>
  <c r="Q540" i="1"/>
  <c r="Q538" i="1"/>
  <c r="Q536" i="1"/>
  <c r="Q534" i="1"/>
  <c r="Q532" i="1"/>
  <c r="Q530" i="1"/>
  <c r="Q528" i="1"/>
  <c r="Q526" i="1"/>
  <c r="Q524" i="1"/>
  <c r="Q522" i="1"/>
  <c r="Q520" i="1"/>
  <c r="Q518" i="1"/>
  <c r="Q516" i="1"/>
  <c r="Q514" i="1"/>
  <c r="Q512" i="1"/>
  <c r="Q510" i="1"/>
  <c r="Q508" i="1"/>
  <c r="Q506" i="1"/>
  <c r="Q504" i="1"/>
  <c r="Q502" i="1"/>
  <c r="Q500" i="1"/>
  <c r="Q498" i="1"/>
  <c r="Q496" i="1"/>
  <c r="Q494" i="1"/>
  <c r="Q492" i="1"/>
  <c r="Q490" i="1"/>
  <c r="Q488" i="1"/>
  <c r="Q486" i="1"/>
  <c r="Q484" i="1"/>
  <c r="Q482" i="1"/>
  <c r="Q480" i="1"/>
  <c r="Q478" i="1"/>
  <c r="Q476" i="1"/>
  <c r="Q474" i="1"/>
  <c r="Q472" i="1"/>
  <c r="Q470" i="1"/>
  <c r="Q468" i="1"/>
  <c r="Q466" i="1"/>
  <c r="Q464" i="1"/>
  <c r="Q462" i="1"/>
  <c r="Q460" i="1"/>
  <c r="Q458" i="1"/>
  <c r="Q456" i="1"/>
  <c r="Q454" i="1"/>
  <c r="Q452" i="1"/>
  <c r="Q450" i="1"/>
  <c r="Q448" i="1"/>
  <c r="Q446" i="1"/>
  <c r="Q444" i="1"/>
  <c r="Q442" i="1"/>
  <c r="Q440" i="1"/>
  <c r="Q438" i="1"/>
  <c r="Q436" i="1"/>
  <c r="Q434" i="1"/>
  <c r="Q432" i="1"/>
  <c r="Q430" i="1"/>
  <c r="Q428" i="1"/>
  <c r="Q426" i="1"/>
  <c r="Q424" i="1"/>
  <c r="Q422" i="1"/>
  <c r="Q420" i="1"/>
  <c r="Q418" i="1"/>
  <c r="Q416" i="1"/>
  <c r="Q414" i="1"/>
  <c r="Q412" i="1"/>
  <c r="Q410" i="1"/>
  <c r="Q408" i="1"/>
  <c r="Q406" i="1"/>
  <c r="Q404" i="1"/>
  <c r="Q402" i="1"/>
  <c r="Q400" i="1"/>
  <c r="Q398" i="1"/>
  <c r="Q396" i="1"/>
  <c r="Q394" i="1"/>
  <c r="Q378" i="1"/>
  <c r="Q374" i="1"/>
  <c r="Q358" i="1"/>
  <c r="Q354" i="1"/>
  <c r="Q346" i="1"/>
  <c r="Q344" i="1"/>
  <c r="Q334" i="1"/>
  <c r="Q296" i="1"/>
  <c r="Q290" i="1"/>
  <c r="Q288" i="1"/>
  <c r="Q280" i="1"/>
  <c r="Q254" i="1"/>
  <c r="Q250" i="1"/>
  <c r="Q248" i="1"/>
  <c r="Q244" i="1"/>
  <c r="Q224" i="1"/>
  <c r="Q220" i="1"/>
  <c r="Q214" i="1"/>
  <c r="Q210" i="1"/>
  <c r="Q206" i="1"/>
  <c r="Q204" i="1"/>
  <c r="Q200" i="1"/>
  <c r="Q198" i="1"/>
  <c r="Q196" i="1"/>
  <c r="Q194" i="1"/>
  <c r="Q180" i="1"/>
  <c r="Q178" i="1"/>
  <c r="Q174" i="1"/>
  <c r="Q170" i="1"/>
  <c r="Q168" i="1"/>
  <c r="Q166" i="1"/>
  <c r="Q164" i="1"/>
  <c r="Q152" i="1"/>
  <c r="Q150" i="1"/>
  <c r="Q148" i="1"/>
  <c r="Q146" i="1"/>
  <c r="Q132" i="1"/>
  <c r="Q122" i="1"/>
  <c r="Q118" i="1"/>
  <c r="Q114" i="1"/>
  <c r="Q112" i="1"/>
  <c r="Q98" i="1"/>
  <c r="Q96" i="1"/>
  <c r="Q92" i="1"/>
  <c r="Q80" i="1"/>
  <c r="Q76" i="1"/>
  <c r="Q72" i="1"/>
  <c r="Q58" i="1"/>
  <c r="Q54" i="1"/>
  <c r="Q24" i="1"/>
  <c r="Q22" i="1"/>
  <c r="Q16" i="1"/>
  <c r="U327" i="2"/>
  <c r="U295" i="2"/>
  <c r="U15" i="2"/>
  <c r="U94" i="2"/>
  <c r="U142" i="2"/>
  <c r="U224" i="2"/>
  <c r="U82" i="2"/>
  <c r="U251" i="2"/>
  <c r="U350" i="2"/>
  <c r="U359" i="2"/>
  <c r="U120" i="2"/>
  <c r="U60" i="2"/>
  <c r="U109" i="2"/>
  <c r="U114" i="2"/>
  <c r="O119" i="1"/>
  <c r="U232" i="2"/>
  <c r="V232" i="2"/>
  <c r="U168" i="2"/>
  <c r="O391" i="1"/>
  <c r="U272" i="2"/>
  <c r="O389" i="1"/>
  <c r="U108" i="2"/>
  <c r="U128" i="2"/>
  <c r="U276" i="2"/>
  <c r="Q376" i="1"/>
  <c r="U266" i="2"/>
  <c r="U240" i="2"/>
  <c r="S238" i="2"/>
  <c r="V238" i="2" s="1"/>
  <c r="U231" i="2"/>
  <c r="U149" i="2"/>
  <c r="A319" i="2"/>
  <c r="P319" i="2"/>
  <c r="Q319" i="2"/>
  <c r="E255" i="4"/>
  <c r="D319" i="2" s="1"/>
  <c r="T319" i="2" s="1"/>
  <c r="A317" i="2"/>
  <c r="P317" i="2"/>
  <c r="Q317" i="2"/>
  <c r="A115" i="2"/>
  <c r="P115" i="2"/>
  <c r="Q115" i="2"/>
  <c r="E254" i="4"/>
  <c r="D318" i="2" s="1"/>
  <c r="T318" i="2" s="1"/>
  <c r="A190" i="2"/>
  <c r="P190" i="2"/>
  <c r="Q190" i="2"/>
  <c r="A23" i="2"/>
  <c r="P23" i="2"/>
  <c r="Q23" i="2"/>
  <c r="E21" i="4"/>
  <c r="D23" i="2" s="1"/>
  <c r="T23" i="2" s="1"/>
  <c r="A116" i="2"/>
  <c r="P116" i="2"/>
  <c r="Q116" i="2"/>
  <c r="E98" i="4"/>
  <c r="D116" i="2" s="1"/>
  <c r="T116" i="2" s="1"/>
  <c r="A161" i="2"/>
  <c r="P161" i="2"/>
  <c r="Q161" i="2"/>
  <c r="E139" i="4"/>
  <c r="D161" i="2" s="1"/>
  <c r="T161" i="2" s="1"/>
  <c r="A47" i="2"/>
  <c r="P47" i="2"/>
  <c r="Q47" i="2"/>
  <c r="A197" i="2"/>
  <c r="P197" i="2"/>
  <c r="Q197" i="2"/>
  <c r="A22" i="2"/>
  <c r="P22" i="2"/>
  <c r="Q22" i="2"/>
  <c r="E20" i="4"/>
  <c r="D22" i="2" s="1"/>
  <c r="T22" i="2" s="1"/>
  <c r="A358" i="2"/>
  <c r="P358" i="2"/>
  <c r="Q358" i="2"/>
  <c r="A17" i="2"/>
  <c r="P17" i="2"/>
  <c r="Q17" i="2"/>
  <c r="E22" i="4"/>
  <c r="A182" i="2"/>
  <c r="P182" i="2"/>
  <c r="Q182" i="2"/>
  <c r="A348" i="2"/>
  <c r="P348" i="2"/>
  <c r="Q348" i="2"/>
  <c r="A66" i="2"/>
  <c r="P66" i="2"/>
  <c r="Q66" i="2"/>
  <c r="E57" i="4"/>
  <c r="D66" i="2" s="1"/>
  <c r="T66" i="2" s="1"/>
  <c r="A40" i="2"/>
  <c r="P40" i="2"/>
  <c r="Q40" i="2"/>
  <c r="A199" i="2"/>
  <c r="P199" i="2"/>
  <c r="Q199" i="2"/>
  <c r="E168" i="4"/>
  <c r="A155" i="2"/>
  <c r="P155" i="2"/>
  <c r="Q155" i="2"/>
  <c r="E134" i="4"/>
  <c r="A179" i="2"/>
  <c r="P179" i="2"/>
  <c r="Q179" i="2"/>
  <c r="A99" i="2"/>
  <c r="P99" i="2"/>
  <c r="Q99" i="2"/>
  <c r="E82" i="4"/>
  <c r="D99" i="2" s="1"/>
  <c r="T99" i="2" s="1"/>
  <c r="A364" i="2"/>
  <c r="P364" i="2"/>
  <c r="Q364" i="2"/>
  <c r="E295" i="4"/>
  <c r="D364" i="2" s="1"/>
  <c r="T364" i="2" s="1"/>
  <c r="A169" i="2"/>
  <c r="P169" i="2"/>
  <c r="Q169" i="2"/>
  <c r="A180" i="2"/>
  <c r="P180" i="2"/>
  <c r="Q180" i="2"/>
  <c r="E154" i="4"/>
  <c r="D180" i="2" s="1"/>
  <c r="T180" i="2" s="1"/>
  <c r="A330" i="2"/>
  <c r="P330" i="2"/>
  <c r="Q330" i="2"/>
  <c r="E266" i="4"/>
  <c r="D330" i="2" s="1"/>
  <c r="T330" i="2" s="1"/>
  <c r="A71" i="2"/>
  <c r="P71" i="2"/>
  <c r="Q71" i="2"/>
  <c r="E60" i="4"/>
  <c r="D71" i="2" s="1"/>
  <c r="T71" i="2" s="1"/>
  <c r="A241" i="2"/>
  <c r="P241" i="2"/>
  <c r="Q241" i="2"/>
  <c r="E201" i="4"/>
  <c r="D241" i="2" s="1"/>
  <c r="T241" i="2" s="1"/>
  <c r="A145" i="2"/>
  <c r="P145" i="2"/>
  <c r="Q145" i="2"/>
  <c r="E125" i="4"/>
  <c r="D145" i="2" s="1"/>
  <c r="T145" i="2" s="1"/>
  <c r="A242" i="2"/>
  <c r="P242" i="2"/>
  <c r="Q242" i="2"/>
  <c r="E202" i="4"/>
  <c r="D242" i="2" s="1"/>
  <c r="T242" i="2" s="1"/>
  <c r="A365" i="2"/>
  <c r="P365" i="2"/>
  <c r="Q365" i="2"/>
  <c r="E296" i="4"/>
  <c r="D365" i="2" s="1"/>
  <c r="T365" i="2" s="1"/>
  <c r="A118" i="2"/>
  <c r="P118" i="2"/>
  <c r="Q118" i="2"/>
  <c r="A195" i="2"/>
  <c r="P195" i="2"/>
  <c r="Q195" i="2"/>
  <c r="A235" i="2"/>
  <c r="P235" i="2"/>
  <c r="Q235" i="2"/>
  <c r="A236" i="2"/>
  <c r="P236" i="2"/>
  <c r="Q236" i="2"/>
  <c r="A234" i="2"/>
  <c r="P234" i="2"/>
  <c r="Q234" i="2"/>
  <c r="R365" i="2" l="1"/>
  <c r="R145" i="2"/>
  <c r="U145" i="2" s="1"/>
  <c r="R71" i="2"/>
  <c r="S71" i="2" s="1"/>
  <c r="V71" i="2" s="1"/>
  <c r="R180" i="2"/>
  <c r="S180" i="2" s="1"/>
  <c r="R169" i="2"/>
  <c r="S169" i="2" s="1"/>
  <c r="R99" i="2"/>
  <c r="S99" i="2" s="1"/>
  <c r="R199" i="2"/>
  <c r="S199" i="2" s="1"/>
  <c r="V199" i="2" s="1"/>
  <c r="R40" i="2"/>
  <c r="S40" i="2" s="1"/>
  <c r="V40" i="2" s="1"/>
  <c r="R161" i="2"/>
  <c r="S161" i="2" s="1"/>
  <c r="R319" i="2"/>
  <c r="R234" i="2"/>
  <c r="R236" i="2"/>
  <c r="U236" i="2" s="1"/>
  <c r="R235" i="2"/>
  <c r="S235" i="2" s="1"/>
  <c r="V235" i="2" s="1"/>
  <c r="R195" i="2"/>
  <c r="S195" i="2" s="1"/>
  <c r="V195" i="2" s="1"/>
  <c r="R118" i="2"/>
  <c r="S118" i="2" s="1"/>
  <c r="V118" i="2" s="1"/>
  <c r="R242" i="2"/>
  <c r="R241" i="2"/>
  <c r="R330" i="2"/>
  <c r="R364" i="2"/>
  <c r="R66" i="2"/>
  <c r="S66" i="2" s="1"/>
  <c r="V66" i="2" s="1"/>
  <c r="R348" i="2"/>
  <c r="R197" i="2"/>
  <c r="S197" i="2" s="1"/>
  <c r="V197" i="2" s="1"/>
  <c r="R47" i="2"/>
  <c r="S47" i="2" s="1"/>
  <c r="V47" i="2" s="1"/>
  <c r="R115" i="2"/>
  <c r="S115" i="2" s="1"/>
  <c r="V115" i="2" s="1"/>
  <c r="R317" i="2"/>
  <c r="D155" i="2"/>
  <c r="T155" i="2" s="1"/>
  <c r="D156" i="2"/>
  <c r="T156" i="2" s="1"/>
  <c r="D199" i="2"/>
  <c r="T199" i="2" s="1"/>
  <c r="D200" i="2"/>
  <c r="T200" i="2" s="1"/>
  <c r="D317" i="2"/>
  <c r="T317" i="2" s="1"/>
  <c r="U297" i="2"/>
  <c r="S314" i="2"/>
  <c r="V314" i="2" s="1"/>
  <c r="S321" i="2"/>
  <c r="V321" i="2" s="1"/>
  <c r="S324" i="2"/>
  <c r="V324" i="2" s="1"/>
  <c r="S283" i="2"/>
  <c r="V283" i="2" s="1"/>
  <c r="U300" i="2"/>
  <c r="S357" i="2"/>
  <c r="S356" i="2"/>
  <c r="V356" i="2" s="1"/>
  <c r="U285" i="2"/>
  <c r="S312" i="2"/>
  <c r="V312" i="2" s="1"/>
  <c r="S294" i="2"/>
  <c r="V294" i="2" s="1"/>
  <c r="U283" i="2"/>
  <c r="U177" i="2"/>
  <c r="U286" i="2"/>
  <c r="U324" i="2"/>
  <c r="U294" i="2"/>
  <c r="U314" i="2"/>
  <c r="U312" i="2"/>
  <c r="U321" i="2"/>
  <c r="S318" i="2"/>
  <c r="V318" i="2" s="1"/>
  <c r="U356" i="2"/>
  <c r="U357" i="2"/>
  <c r="U33" i="2"/>
  <c r="U280" i="2"/>
  <c r="S300" i="2"/>
  <c r="V300" i="2" s="1"/>
  <c r="S297" i="2"/>
  <c r="V297" i="2" s="1"/>
  <c r="A173" i="2"/>
  <c r="P173" i="2"/>
  <c r="Q173" i="2"/>
  <c r="A46" i="2"/>
  <c r="P46" i="2"/>
  <c r="Q46" i="2"/>
  <c r="A68" i="2"/>
  <c r="A219" i="2"/>
  <c r="A92" i="2"/>
  <c r="A202" i="2"/>
  <c r="A214" i="2"/>
  <c r="A233" i="2"/>
  <c r="A164" i="2"/>
  <c r="A267" i="2"/>
  <c r="A337" i="2"/>
  <c r="A165" i="2"/>
  <c r="A42" i="2"/>
  <c r="A74" i="2"/>
  <c r="A332" i="2"/>
  <c r="A44" i="2"/>
  <c r="A154" i="2"/>
  <c r="A171" i="2"/>
  <c r="P68" i="2"/>
  <c r="P219" i="2"/>
  <c r="P92" i="2"/>
  <c r="P202" i="2"/>
  <c r="P214" i="2"/>
  <c r="P233" i="2"/>
  <c r="P164" i="2"/>
  <c r="P267" i="2"/>
  <c r="P337" i="2"/>
  <c r="P165" i="2"/>
  <c r="P42" i="2"/>
  <c r="P74" i="2"/>
  <c r="P332" i="2"/>
  <c r="P44" i="2"/>
  <c r="P154" i="2"/>
  <c r="P171" i="2"/>
  <c r="Q68" i="2"/>
  <c r="Q219" i="2"/>
  <c r="Q92" i="2"/>
  <c r="Q202" i="2"/>
  <c r="Q214" i="2"/>
  <c r="Q233" i="2"/>
  <c r="Q164" i="2"/>
  <c r="Q267" i="2"/>
  <c r="Q337" i="2"/>
  <c r="Q165" i="2"/>
  <c r="Q42" i="2"/>
  <c r="Q74" i="2"/>
  <c r="Q332" i="2"/>
  <c r="Q44" i="2"/>
  <c r="Q154" i="2"/>
  <c r="Q171" i="2"/>
  <c r="E147" i="4"/>
  <c r="D171" i="2" s="1"/>
  <c r="T171" i="2" s="1"/>
  <c r="E133" i="4"/>
  <c r="D154" i="2" s="1"/>
  <c r="T154" i="2" s="1"/>
  <c r="E39" i="4"/>
  <c r="D44" i="2" s="1"/>
  <c r="T44" i="2" s="1"/>
  <c r="E268" i="4"/>
  <c r="D332" i="2" s="1"/>
  <c r="T332" i="2" s="1"/>
  <c r="E63" i="4"/>
  <c r="D74" i="2" s="1"/>
  <c r="T74" i="2" s="1"/>
  <c r="E37" i="4"/>
  <c r="D42" i="2" s="1"/>
  <c r="T42" i="2" s="1"/>
  <c r="E142" i="4"/>
  <c r="D165" i="2" s="1"/>
  <c r="T165" i="2" s="1"/>
  <c r="E273" i="4"/>
  <c r="D337" i="2" s="1"/>
  <c r="T337" i="2" s="1"/>
  <c r="E226" i="4"/>
  <c r="D267" i="2" s="1"/>
  <c r="T267" i="2" s="1"/>
  <c r="E141" i="4"/>
  <c r="D164" i="2" s="1"/>
  <c r="T164" i="2" s="1"/>
  <c r="E198" i="4"/>
  <c r="D233" i="2" s="1"/>
  <c r="T233" i="2" s="1"/>
  <c r="E182" i="4"/>
  <c r="D214" i="2" s="1"/>
  <c r="T214" i="2" s="1"/>
  <c r="E170" i="4"/>
  <c r="D202" i="2" s="1"/>
  <c r="T202" i="2" s="1"/>
  <c r="E76" i="4"/>
  <c r="E186" i="4"/>
  <c r="D219" i="2" s="1"/>
  <c r="T219" i="2" s="1"/>
  <c r="A170" i="2"/>
  <c r="A111" i="2"/>
  <c r="A24" i="2"/>
  <c r="A125" i="2"/>
  <c r="A187" i="2"/>
  <c r="A331" i="2"/>
  <c r="P170" i="2"/>
  <c r="P111" i="2"/>
  <c r="P24" i="2"/>
  <c r="P125" i="2"/>
  <c r="P187" i="2"/>
  <c r="P331" i="2"/>
  <c r="Q170" i="2"/>
  <c r="Q111" i="2"/>
  <c r="Q24" i="2"/>
  <c r="Q125" i="2"/>
  <c r="Q187" i="2"/>
  <c r="Q331" i="2"/>
  <c r="E267" i="4"/>
  <c r="D331" i="2" s="1"/>
  <c r="T331" i="2" s="1"/>
  <c r="E159" i="4"/>
  <c r="D187" i="2" s="1"/>
  <c r="T187" i="2" s="1"/>
  <c r="E106" i="4"/>
  <c r="D125" i="2" s="1"/>
  <c r="T125" i="2" s="1"/>
  <c r="E16" i="4"/>
  <c r="D18" i="2" s="1"/>
  <c r="T18" i="2" s="1"/>
  <c r="E94" i="4"/>
  <c r="E146" i="4"/>
  <c r="A39" i="2"/>
  <c r="P39" i="2"/>
  <c r="Q39" i="2"/>
  <c r="P245" i="2"/>
  <c r="Q245" i="2"/>
  <c r="P247" i="2"/>
  <c r="Q247" i="2"/>
  <c r="P250" i="2"/>
  <c r="Q250" i="2"/>
  <c r="P246" i="2"/>
  <c r="Q246" i="2"/>
  <c r="P243" i="2"/>
  <c r="Q243" i="2"/>
  <c r="P249" i="2"/>
  <c r="Q249" i="2"/>
  <c r="P248" i="2"/>
  <c r="Q248" i="2"/>
  <c r="P244" i="2"/>
  <c r="Q244" i="2"/>
  <c r="P347" i="2"/>
  <c r="Q347" i="2"/>
  <c r="P56" i="2"/>
  <c r="Q56" i="2"/>
  <c r="P198" i="2"/>
  <c r="Q198" i="2"/>
  <c r="P237" i="2"/>
  <c r="Q237" i="2"/>
  <c r="P343" i="2"/>
  <c r="Q343" i="2"/>
  <c r="P223" i="2"/>
  <c r="Q223" i="2"/>
  <c r="P225" i="2"/>
  <c r="Q225" i="2"/>
  <c r="P196" i="2"/>
  <c r="Q196" i="2"/>
  <c r="P184" i="2"/>
  <c r="Q184" i="2"/>
  <c r="P150" i="2"/>
  <c r="Q150" i="2"/>
  <c r="A104" i="2"/>
  <c r="A245" i="2"/>
  <c r="A247" i="2"/>
  <c r="A250" i="2"/>
  <c r="A246" i="2"/>
  <c r="A243" i="2"/>
  <c r="A249" i="2"/>
  <c r="A248" i="2"/>
  <c r="A244" i="2"/>
  <c r="A347" i="2"/>
  <c r="A56" i="2"/>
  <c r="A198" i="2"/>
  <c r="A237" i="2"/>
  <c r="A343" i="2"/>
  <c r="A223" i="2"/>
  <c r="A225" i="2"/>
  <c r="A196" i="2"/>
  <c r="A184" i="2"/>
  <c r="A150" i="2"/>
  <c r="E129" i="4"/>
  <c r="E157" i="4"/>
  <c r="E166" i="4"/>
  <c r="E191" i="4"/>
  <c r="D225" i="2" s="1"/>
  <c r="T225" i="2" s="1"/>
  <c r="E190" i="4"/>
  <c r="E278" i="4"/>
  <c r="D343" i="2" s="1"/>
  <c r="T343" i="2" s="1"/>
  <c r="E167" i="4"/>
  <c r="E48" i="4"/>
  <c r="D56" i="2" s="1"/>
  <c r="T56" i="2" s="1"/>
  <c r="E282" i="4"/>
  <c r="D347" i="2" s="1"/>
  <c r="T347" i="2" s="1"/>
  <c r="E204" i="4"/>
  <c r="D244" i="2" s="1"/>
  <c r="T244" i="2" s="1"/>
  <c r="E208" i="4"/>
  <c r="D248" i="2" s="1"/>
  <c r="T248" i="2" s="1"/>
  <c r="E209" i="4"/>
  <c r="D249" i="2" s="1"/>
  <c r="T249" i="2" s="1"/>
  <c r="E203" i="4"/>
  <c r="D243" i="2" s="1"/>
  <c r="T243" i="2" s="1"/>
  <c r="E206" i="4"/>
  <c r="D246" i="2" s="1"/>
  <c r="T246" i="2" s="1"/>
  <c r="E210" i="4"/>
  <c r="D250" i="2" s="1"/>
  <c r="T250" i="2" s="1"/>
  <c r="E207" i="4"/>
  <c r="D247" i="2" s="1"/>
  <c r="T247" i="2" s="1"/>
  <c r="E205" i="4"/>
  <c r="D245" i="2" s="1"/>
  <c r="T245" i="2" s="1"/>
  <c r="A102" i="2"/>
  <c r="A103" i="2"/>
  <c r="A105" i="2"/>
  <c r="A101" i="2"/>
  <c r="P102" i="2"/>
  <c r="P103" i="2"/>
  <c r="P105" i="2"/>
  <c r="P101" i="2"/>
  <c r="P104" i="2"/>
  <c r="Q102" i="2"/>
  <c r="Q103" i="2"/>
  <c r="Q105" i="2"/>
  <c r="Q101" i="2"/>
  <c r="Q104" i="2"/>
  <c r="E87" i="4"/>
  <c r="D104" i="2" s="1"/>
  <c r="T104" i="2" s="1"/>
  <c r="E84" i="4"/>
  <c r="D101" i="2" s="1"/>
  <c r="T101" i="2" s="1"/>
  <c r="E88" i="4"/>
  <c r="D105" i="2" s="1"/>
  <c r="T105" i="2" s="1"/>
  <c r="E86" i="4"/>
  <c r="D103" i="2" s="1"/>
  <c r="T103" i="2" s="1"/>
  <c r="E85" i="4"/>
  <c r="D102" i="2" s="1"/>
  <c r="T102" i="2" s="1"/>
  <c r="P9" i="2"/>
  <c r="Q9" i="2"/>
  <c r="P31" i="2"/>
  <c r="Q31" i="2"/>
  <c r="P218" i="2"/>
  <c r="Q218" i="2"/>
  <c r="P147" i="2"/>
  <c r="Q147" i="2"/>
  <c r="P252" i="2"/>
  <c r="Q252" i="2"/>
  <c r="P38" i="2"/>
  <c r="Q38" i="2"/>
  <c r="P217" i="2"/>
  <c r="Q217" i="2"/>
  <c r="P192" i="2"/>
  <c r="Q192" i="2"/>
  <c r="P8" i="2"/>
  <c r="Q8" i="2"/>
  <c r="P264" i="2"/>
  <c r="Q264" i="2"/>
  <c r="P263" i="2"/>
  <c r="Q263" i="2"/>
  <c r="P61" i="2"/>
  <c r="Q61" i="2"/>
  <c r="A9" i="2"/>
  <c r="A31" i="2"/>
  <c r="A218" i="2"/>
  <c r="A147" i="2"/>
  <c r="A252" i="2"/>
  <c r="A38" i="2"/>
  <c r="A217" i="2"/>
  <c r="A192" i="2"/>
  <c r="A8" i="2"/>
  <c r="A264" i="2"/>
  <c r="A263" i="2"/>
  <c r="A61" i="2"/>
  <c r="E53" i="4"/>
  <c r="D61" i="2" s="1"/>
  <c r="T61" i="2" s="1"/>
  <c r="E222" i="4"/>
  <c r="D263" i="2" s="1"/>
  <c r="T263" i="2" s="1"/>
  <c r="E223" i="4"/>
  <c r="D264" i="2" s="1"/>
  <c r="T264" i="2" s="1"/>
  <c r="D8" i="2"/>
  <c r="T8" i="2" s="1"/>
  <c r="E163" i="4"/>
  <c r="D192" i="2" s="1"/>
  <c r="T192" i="2" s="1"/>
  <c r="E184" i="4"/>
  <c r="D217" i="2" s="1"/>
  <c r="T217" i="2" s="1"/>
  <c r="E34" i="4"/>
  <c r="D38" i="2" s="1"/>
  <c r="T38" i="2" s="1"/>
  <c r="E212" i="4"/>
  <c r="D252" i="2" s="1"/>
  <c r="T252" i="2" s="1"/>
  <c r="E127" i="4"/>
  <c r="D147" i="2" s="1"/>
  <c r="T147" i="2" s="1"/>
  <c r="E185" i="4"/>
  <c r="D218" i="2" s="1"/>
  <c r="T218" i="2" s="1"/>
  <c r="E28" i="4"/>
  <c r="D31" i="2" s="1"/>
  <c r="T31" i="2" s="1"/>
  <c r="E9" i="4"/>
  <c r="D9" i="2" s="1"/>
  <c r="T9" i="2" s="1"/>
  <c r="P113" i="2"/>
  <c r="Q113" i="2"/>
  <c r="P265" i="2"/>
  <c r="Q265" i="2"/>
  <c r="P126" i="2"/>
  <c r="Q126" i="2"/>
  <c r="P143" i="2"/>
  <c r="Q143" i="2"/>
  <c r="P98" i="2"/>
  <c r="Q98" i="2"/>
  <c r="P335" i="2"/>
  <c r="Q335" i="2"/>
  <c r="P152" i="2"/>
  <c r="Q152" i="2"/>
  <c r="P153" i="2"/>
  <c r="Q153" i="2"/>
  <c r="P151" i="2"/>
  <c r="Q151" i="2"/>
  <c r="P158" i="2"/>
  <c r="Q158" i="2"/>
  <c r="P11" i="2"/>
  <c r="Q11" i="2"/>
  <c r="P181" i="2"/>
  <c r="Q181" i="2"/>
  <c r="P90" i="2"/>
  <c r="Q90" i="2"/>
  <c r="P208" i="2"/>
  <c r="Q208" i="2"/>
  <c r="P334" i="2"/>
  <c r="Q334" i="2"/>
  <c r="P106" i="2"/>
  <c r="Q106" i="2"/>
  <c r="P159" i="2"/>
  <c r="Q159" i="2"/>
  <c r="P160" i="2"/>
  <c r="Q160" i="2"/>
  <c r="P12" i="2"/>
  <c r="Q12" i="2"/>
  <c r="P62" i="2"/>
  <c r="Q62" i="2"/>
  <c r="P30" i="2"/>
  <c r="Q30" i="2"/>
  <c r="P121" i="2"/>
  <c r="Q121" i="2"/>
  <c r="P279" i="2"/>
  <c r="Q279" i="2"/>
  <c r="P329" i="2"/>
  <c r="Q329" i="2"/>
  <c r="P278" i="2"/>
  <c r="Q278" i="2"/>
  <c r="A113" i="2"/>
  <c r="A265" i="2"/>
  <c r="A126" i="2"/>
  <c r="A143" i="2"/>
  <c r="A98" i="2"/>
  <c r="A335" i="2"/>
  <c r="A152" i="2"/>
  <c r="A153" i="2"/>
  <c r="A151" i="2"/>
  <c r="A158" i="2"/>
  <c r="A11" i="2"/>
  <c r="A181" i="2"/>
  <c r="A90" i="2"/>
  <c r="A208" i="2"/>
  <c r="A334" i="2"/>
  <c r="A106" i="2"/>
  <c r="A159" i="2"/>
  <c r="A160" i="2"/>
  <c r="A12" i="2"/>
  <c r="A62" i="2"/>
  <c r="A30" i="2"/>
  <c r="A121" i="2"/>
  <c r="A279" i="2"/>
  <c r="A329" i="2"/>
  <c r="A278" i="2"/>
  <c r="E234" i="4"/>
  <c r="D278" i="2" s="1"/>
  <c r="T278" i="2" s="1"/>
  <c r="E265" i="4"/>
  <c r="D329" i="2" s="1"/>
  <c r="T329" i="2" s="1"/>
  <c r="E235" i="4"/>
  <c r="E102" i="4"/>
  <c r="D121" i="2" s="1"/>
  <c r="T121" i="2" s="1"/>
  <c r="E27" i="4"/>
  <c r="D30" i="2" s="1"/>
  <c r="T30" i="2" s="1"/>
  <c r="E54" i="4"/>
  <c r="D62" i="2" s="1"/>
  <c r="T62" i="2" s="1"/>
  <c r="E12" i="4"/>
  <c r="D12" i="2" s="1"/>
  <c r="T12" i="2" s="1"/>
  <c r="E138" i="4"/>
  <c r="D160" i="2" s="1"/>
  <c r="T160" i="2" s="1"/>
  <c r="E137" i="4"/>
  <c r="E89" i="4"/>
  <c r="D106" i="2" s="1"/>
  <c r="T106" i="2" s="1"/>
  <c r="E270" i="4"/>
  <c r="D334" i="2" s="1"/>
  <c r="T334" i="2" s="1"/>
  <c r="E176" i="4"/>
  <c r="D208" i="2" s="1"/>
  <c r="T208" i="2" s="1"/>
  <c r="E74" i="4"/>
  <c r="D90" i="2" s="1"/>
  <c r="T90" i="2" s="1"/>
  <c r="E155" i="4"/>
  <c r="D181" i="2" s="1"/>
  <c r="T181" i="2" s="1"/>
  <c r="E11" i="4"/>
  <c r="D11" i="2" s="1"/>
  <c r="T11" i="2" s="1"/>
  <c r="E136" i="4"/>
  <c r="D158" i="2" s="1"/>
  <c r="T158" i="2" s="1"/>
  <c r="E130" i="4"/>
  <c r="D151" i="2" s="1"/>
  <c r="T151" i="2" s="1"/>
  <c r="E132" i="4"/>
  <c r="D153" i="2" s="1"/>
  <c r="T153" i="2" s="1"/>
  <c r="E131" i="4"/>
  <c r="D152" i="2" s="1"/>
  <c r="T152" i="2" s="1"/>
  <c r="E271" i="4"/>
  <c r="D335" i="2" s="1"/>
  <c r="T335" i="2" s="1"/>
  <c r="E81" i="4"/>
  <c r="D98" i="2" s="1"/>
  <c r="T98" i="2" s="1"/>
  <c r="E123" i="4"/>
  <c r="D143" i="2" s="1"/>
  <c r="T143" i="2" s="1"/>
  <c r="E107" i="4"/>
  <c r="D126" i="2" s="1"/>
  <c r="T126" i="2" s="1"/>
  <c r="E224" i="4"/>
  <c r="D265" i="2" s="1"/>
  <c r="T265" i="2" s="1"/>
  <c r="E95" i="4"/>
  <c r="D113" i="2" s="1"/>
  <c r="T113" i="2" s="1"/>
  <c r="A139" i="2"/>
  <c r="P139" i="2"/>
  <c r="Q139" i="2"/>
  <c r="A226" i="2"/>
  <c r="P226" i="2"/>
  <c r="Q226" i="2"/>
  <c r="A328" i="2"/>
  <c r="P328" i="2"/>
  <c r="Q328" i="2"/>
  <c r="E119" i="4"/>
  <c r="D139" i="2" s="1"/>
  <c r="T139" i="2" s="1"/>
  <c r="E192" i="4"/>
  <c r="D226" i="2" s="1"/>
  <c r="T226" i="2" s="1"/>
  <c r="E264" i="4"/>
  <c r="D328" i="2" s="1"/>
  <c r="T328" i="2" s="1"/>
  <c r="A138" i="2"/>
  <c r="P138" i="2"/>
  <c r="Q138" i="2"/>
  <c r="E118" i="4"/>
  <c r="D138" i="2" s="1"/>
  <c r="T138" i="2" s="1"/>
  <c r="A133" i="2"/>
  <c r="P133" i="2"/>
  <c r="Q133" i="2"/>
  <c r="A136" i="2"/>
  <c r="P136" i="2"/>
  <c r="Q136" i="2"/>
  <c r="E113" i="4"/>
  <c r="D133" i="2" s="1"/>
  <c r="T133" i="2" s="1"/>
  <c r="E116" i="4"/>
  <c r="D136" i="2" s="1"/>
  <c r="T136" i="2" s="1"/>
  <c r="A130" i="2"/>
  <c r="P130" i="2"/>
  <c r="Q130" i="2"/>
  <c r="E110" i="4"/>
  <c r="D130" i="2" s="1"/>
  <c r="T130" i="2" s="1"/>
  <c r="A129" i="2"/>
  <c r="P129" i="2"/>
  <c r="Q129" i="2"/>
  <c r="E109" i="4"/>
  <c r="D129" i="2" s="1"/>
  <c r="T129" i="2" s="1"/>
  <c r="A134" i="2"/>
  <c r="P134" i="2"/>
  <c r="Q134" i="2"/>
  <c r="A132" i="2"/>
  <c r="P132" i="2"/>
  <c r="Q132" i="2"/>
  <c r="A135" i="2"/>
  <c r="P135" i="2"/>
  <c r="Q135" i="2"/>
  <c r="E112" i="4"/>
  <c r="D132" i="2" s="1"/>
  <c r="T132" i="2" s="1"/>
  <c r="E115" i="4"/>
  <c r="D135" i="2" s="1"/>
  <c r="T135" i="2" s="1"/>
  <c r="E114" i="4"/>
  <c r="D134" i="2" s="1"/>
  <c r="T134" i="2" s="1"/>
  <c r="A131" i="2"/>
  <c r="P131" i="2"/>
  <c r="Q131" i="2"/>
  <c r="E111" i="4"/>
  <c r="D131" i="2" s="1"/>
  <c r="T131" i="2" s="1"/>
  <c r="A137" i="2"/>
  <c r="P137" i="2"/>
  <c r="Q137" i="2"/>
  <c r="E117" i="4"/>
  <c r="D137" i="2" s="1"/>
  <c r="T137" i="2" s="1"/>
  <c r="A75" i="2"/>
  <c r="P75" i="2"/>
  <c r="Q75" i="2"/>
  <c r="E64" i="4"/>
  <c r="D75" i="2" s="1"/>
  <c r="T75" i="2" s="1"/>
  <c r="A72" i="2"/>
  <c r="P72" i="2"/>
  <c r="Q72" i="2"/>
  <c r="A141" i="2"/>
  <c r="P141" i="2"/>
  <c r="Q141" i="2"/>
  <c r="E121" i="4"/>
  <c r="D141" i="2" s="1"/>
  <c r="T141" i="2" s="1"/>
  <c r="E61" i="4"/>
  <c r="D72" i="2" s="1"/>
  <c r="T72" i="2" s="1"/>
  <c r="A73" i="2"/>
  <c r="P73" i="2"/>
  <c r="Q73" i="2"/>
  <c r="E62" i="4"/>
  <c r="D73" i="2" s="1"/>
  <c r="T73" i="2" s="1"/>
  <c r="A353" i="2"/>
  <c r="P353" i="2"/>
  <c r="Q353" i="2"/>
  <c r="E287" i="4"/>
  <c r="D353" i="2" s="1"/>
  <c r="T353" i="2" s="1"/>
  <c r="A262" i="2"/>
  <c r="P262" i="2"/>
  <c r="Q262" i="2"/>
  <c r="E221" i="4"/>
  <c r="D262" i="2" s="1"/>
  <c r="T262" i="2" s="1"/>
  <c r="A122" i="2"/>
  <c r="P122" i="2"/>
  <c r="Q122" i="2"/>
  <c r="E103" i="4"/>
  <c r="D122" i="2" s="1"/>
  <c r="T122" i="2" s="1"/>
  <c r="A57" i="2"/>
  <c r="P57" i="2"/>
  <c r="Q57" i="2"/>
  <c r="E49" i="4"/>
  <c r="D57" i="2" s="1"/>
  <c r="T57" i="2" s="1"/>
  <c r="A124" i="2"/>
  <c r="A123" i="2"/>
  <c r="P124" i="2"/>
  <c r="P123" i="2"/>
  <c r="Q124" i="2"/>
  <c r="Q123" i="2"/>
  <c r="E104" i="4"/>
  <c r="D123" i="2" s="1"/>
  <c r="T123" i="2" s="1"/>
  <c r="E105" i="4"/>
  <c r="D124" i="2" s="1"/>
  <c r="T124" i="2" s="1"/>
  <c r="A51" i="2"/>
  <c r="P51" i="2"/>
  <c r="Q51" i="2"/>
  <c r="A50" i="2"/>
  <c r="P50" i="2"/>
  <c r="Q50" i="2"/>
  <c r="E44" i="4"/>
  <c r="D51" i="2" s="1"/>
  <c r="T51" i="2" s="1"/>
  <c r="E43" i="4"/>
  <c r="D50" i="2" s="1"/>
  <c r="T50" i="2" s="1"/>
  <c r="A48" i="2"/>
  <c r="P48" i="2"/>
  <c r="Q48" i="2"/>
  <c r="E41" i="4"/>
  <c r="D48" i="2" s="1"/>
  <c r="T48" i="2" s="1"/>
  <c r="A49" i="2"/>
  <c r="P49" i="2"/>
  <c r="Q49" i="2"/>
  <c r="E42" i="4"/>
  <c r="D49" i="2" s="1"/>
  <c r="T49" i="2" s="1"/>
  <c r="A345" i="2"/>
  <c r="P345" i="2"/>
  <c r="Q345" i="2"/>
  <c r="E280" i="4"/>
  <c r="D345" i="2" s="1"/>
  <c r="T345" i="2" s="1"/>
  <c r="A193" i="2"/>
  <c r="P193" i="2"/>
  <c r="Q193" i="2"/>
  <c r="E164" i="4"/>
  <c r="D193" i="2" s="1"/>
  <c r="T193" i="2" s="1"/>
  <c r="A53" i="2"/>
  <c r="P53" i="2"/>
  <c r="Q53" i="2"/>
  <c r="A55" i="2"/>
  <c r="P55" i="2"/>
  <c r="Q55" i="2"/>
  <c r="E47" i="4"/>
  <c r="D55" i="2" s="1"/>
  <c r="T55" i="2" s="1"/>
  <c r="A65" i="2"/>
  <c r="P65" i="2"/>
  <c r="Q65" i="2"/>
  <c r="E56" i="4"/>
  <c r="D65" i="2" s="1"/>
  <c r="T65" i="2" s="1"/>
  <c r="A117" i="2"/>
  <c r="P117" i="2"/>
  <c r="Q117" i="2"/>
  <c r="E99" i="4"/>
  <c r="D117" i="2" s="1"/>
  <c r="T117" i="2" s="1"/>
  <c r="A37" i="2"/>
  <c r="P37" i="2"/>
  <c r="Q37" i="2"/>
  <c r="E33" i="4"/>
  <c r="D37" i="2" s="1"/>
  <c r="T37" i="2" s="1"/>
  <c r="A36" i="2"/>
  <c r="P36" i="2"/>
  <c r="Q36" i="2"/>
  <c r="E32" i="4"/>
  <c r="D36" i="2" s="1"/>
  <c r="T36" i="2" s="1"/>
  <c r="A298" i="2"/>
  <c r="P298" i="2"/>
  <c r="Q298" i="2"/>
  <c r="E243" i="4"/>
  <c r="D299" i="2" s="1"/>
  <c r="T299" i="2" s="1"/>
  <c r="A301" i="2"/>
  <c r="P301" i="2"/>
  <c r="Q301" i="2"/>
  <c r="A307" i="2"/>
  <c r="P307" i="2"/>
  <c r="Q307" i="2"/>
  <c r="E247" i="4"/>
  <c r="A315" i="2"/>
  <c r="P315" i="2"/>
  <c r="Q315" i="2"/>
  <c r="E253" i="4"/>
  <c r="D315" i="2" s="1"/>
  <c r="T315" i="2" s="1"/>
  <c r="A325" i="2"/>
  <c r="P325" i="2"/>
  <c r="Q325" i="2"/>
  <c r="E261" i="4"/>
  <c r="D325" i="2" s="1"/>
  <c r="T325" i="2" s="1"/>
  <c r="E242" i="4"/>
  <c r="D294" i="2" s="1"/>
  <c r="T294" i="2" s="1"/>
  <c r="A313" i="2"/>
  <c r="P313" i="2"/>
  <c r="Q313" i="2"/>
  <c r="E251" i="4"/>
  <c r="D313" i="2" s="1"/>
  <c r="T313" i="2" s="1"/>
  <c r="A310" i="2"/>
  <c r="P310" i="2"/>
  <c r="Q310" i="2"/>
  <c r="E249" i="4"/>
  <c r="D310" i="2" s="1"/>
  <c r="T310" i="2" s="1"/>
  <c r="A76" i="2"/>
  <c r="P76" i="2"/>
  <c r="Q76" i="2"/>
  <c r="E65" i="4"/>
  <c r="A291" i="2"/>
  <c r="P291" i="2"/>
  <c r="Q291" i="2"/>
  <c r="E240" i="4"/>
  <c r="D291" i="2" s="1"/>
  <c r="T291" i="2" s="1"/>
  <c r="E259" i="4"/>
  <c r="D324" i="2" s="1"/>
  <c r="T324" i="2" s="1"/>
  <c r="E258" i="4"/>
  <c r="A322" i="2"/>
  <c r="D322" i="2"/>
  <c r="T322" i="2" s="1"/>
  <c r="P322" i="2"/>
  <c r="Q322" i="2"/>
  <c r="A289" i="2"/>
  <c r="P289" i="2"/>
  <c r="Q289" i="2"/>
  <c r="E239" i="4"/>
  <c r="D289" i="2" s="1"/>
  <c r="T289" i="2" s="1"/>
  <c r="E244" i="4"/>
  <c r="D304" i="2" s="1"/>
  <c r="T304" i="2" s="1"/>
  <c r="A287" i="2"/>
  <c r="P287" i="2"/>
  <c r="Q287" i="2"/>
  <c r="E238" i="4"/>
  <c r="A305" i="2"/>
  <c r="P305" i="2"/>
  <c r="Q305" i="2"/>
  <c r="E246" i="4"/>
  <c r="D308" i="2" s="1"/>
  <c r="T308" i="2" s="1"/>
  <c r="A293" i="2"/>
  <c r="P293" i="2"/>
  <c r="Q293" i="2"/>
  <c r="A351" i="2"/>
  <c r="P351" i="2"/>
  <c r="Q351" i="2"/>
  <c r="E285" i="4"/>
  <c r="D351" i="2" s="1"/>
  <c r="T351" i="2" s="1"/>
  <c r="E174" i="4"/>
  <c r="A206" i="2"/>
  <c r="D206" i="2"/>
  <c r="T206" i="2" s="1"/>
  <c r="P206" i="2"/>
  <c r="Q206" i="2"/>
  <c r="A13" i="2"/>
  <c r="P13" i="2"/>
  <c r="Q13" i="2"/>
  <c r="E14" i="4"/>
  <c r="A14" i="2"/>
  <c r="D14" i="2"/>
  <c r="T14" i="2" s="1"/>
  <c r="P14" i="2"/>
  <c r="Q14" i="2"/>
  <c r="E80" i="4"/>
  <c r="D97" i="2" s="1"/>
  <c r="T97" i="2" s="1"/>
  <c r="A97" i="2"/>
  <c r="P97" i="2"/>
  <c r="Q97" i="2"/>
  <c r="A269" i="2"/>
  <c r="P269" i="2"/>
  <c r="Q269" i="2"/>
  <c r="A41" i="2"/>
  <c r="P41" i="2"/>
  <c r="Q41" i="2"/>
  <c r="A188" i="2"/>
  <c r="P188" i="2"/>
  <c r="Q188" i="2"/>
  <c r="E160" i="4"/>
  <c r="D188" i="2" s="1"/>
  <c r="T188" i="2" s="1"/>
  <c r="A84" i="2"/>
  <c r="P84" i="2"/>
  <c r="Q84" i="2"/>
  <c r="E294" i="4"/>
  <c r="D363" i="2" s="1"/>
  <c r="T363" i="2" s="1"/>
  <c r="E69" i="4"/>
  <c r="D84" i="2" s="1"/>
  <c r="T84" i="2" s="1"/>
  <c r="E289" i="4"/>
  <c r="A355" i="2"/>
  <c r="D355" i="2"/>
  <c r="T355" i="2" s="1"/>
  <c r="P355" i="2"/>
  <c r="Q355" i="2"/>
  <c r="E269" i="4"/>
  <c r="D333" i="2" s="1"/>
  <c r="T333" i="2" s="1"/>
  <c r="A333" i="2"/>
  <c r="P333" i="2"/>
  <c r="Q333" i="2"/>
  <c r="A361" i="2"/>
  <c r="P361" i="2"/>
  <c r="Q361" i="2"/>
  <c r="A260" i="2"/>
  <c r="P260" i="2"/>
  <c r="Q260" i="2"/>
  <c r="E219" i="4"/>
  <c r="D260" i="2" s="1"/>
  <c r="T260" i="2" s="1"/>
  <c r="A100" i="2"/>
  <c r="P100" i="2"/>
  <c r="Q100" i="2"/>
  <c r="D100" i="2"/>
  <c r="T100" i="2" s="1"/>
  <c r="A204" i="2"/>
  <c r="P204" i="2"/>
  <c r="Q204" i="2"/>
  <c r="E172" i="4"/>
  <c r="D204" i="2" s="1"/>
  <c r="T204" i="2" s="1"/>
  <c r="D307" i="2" l="1"/>
  <c r="T307" i="2" s="1"/>
  <c r="D305" i="2"/>
  <c r="T305" i="2" s="1"/>
  <c r="D306" i="2"/>
  <c r="T306" i="2" s="1"/>
  <c r="D302" i="2"/>
  <c r="T302" i="2" s="1"/>
  <c r="D303" i="2"/>
  <c r="T303" i="2" s="1"/>
  <c r="D92" i="2"/>
  <c r="T92" i="2" s="1"/>
  <c r="D93" i="2"/>
  <c r="T93" i="2" s="1"/>
  <c r="D76" i="2"/>
  <c r="T76" i="2" s="1"/>
  <c r="D77" i="2"/>
  <c r="T77" i="2" s="1"/>
  <c r="S236" i="2"/>
  <c r="V236" i="2" s="1"/>
  <c r="R97" i="2"/>
  <c r="U97" i="2" s="1"/>
  <c r="R305" i="2"/>
  <c r="R313" i="2"/>
  <c r="R102" i="2"/>
  <c r="U102" i="2" s="1"/>
  <c r="R293" i="2"/>
  <c r="R287" i="2"/>
  <c r="R289" i="2"/>
  <c r="R322" i="2"/>
  <c r="R291" i="2"/>
  <c r="R310" i="2"/>
  <c r="R315" i="2"/>
  <c r="R279" i="2"/>
  <c r="R101" i="2"/>
  <c r="S101" i="2" s="1"/>
  <c r="V101" i="2" s="1"/>
  <c r="R103" i="2"/>
  <c r="S103" i="2" s="1"/>
  <c r="V103" i="2" s="1"/>
  <c r="R150" i="2"/>
  <c r="S150" i="2" s="1"/>
  <c r="R196" i="2"/>
  <c r="S196" i="2" s="1"/>
  <c r="V196" i="2" s="1"/>
  <c r="R225" i="2"/>
  <c r="R223" i="2"/>
  <c r="R343" i="2"/>
  <c r="R237" i="2"/>
  <c r="S237" i="2" s="1"/>
  <c r="V237" i="2" s="1"/>
  <c r="R198" i="2"/>
  <c r="S198" i="2" s="1"/>
  <c r="V198" i="2" s="1"/>
  <c r="R56" i="2"/>
  <c r="U56" i="2" s="1"/>
  <c r="R347" i="2"/>
  <c r="R39" i="2"/>
  <c r="S39" i="2" s="1"/>
  <c r="V39" i="2" s="1"/>
  <c r="R46" i="2"/>
  <c r="S46" i="2" s="1"/>
  <c r="V46" i="2" s="1"/>
  <c r="R173" i="2"/>
  <c r="U173" i="2" s="1"/>
  <c r="R187" i="2"/>
  <c r="S187" i="2" s="1"/>
  <c r="V187" i="2" s="1"/>
  <c r="R170" i="2"/>
  <c r="S170" i="2" s="1"/>
  <c r="V170" i="2" s="1"/>
  <c r="V169" i="2"/>
  <c r="V357" i="2"/>
  <c r="V99" i="2"/>
  <c r="V161" i="2"/>
  <c r="V180" i="2"/>
  <c r="D223" i="2"/>
  <c r="T223" i="2" s="1"/>
  <c r="D224" i="2"/>
  <c r="T224" i="2" s="1"/>
  <c r="D150" i="2"/>
  <c r="T150" i="2" s="1"/>
  <c r="D149" i="2"/>
  <c r="T149" i="2" s="1"/>
  <c r="D184" i="2"/>
  <c r="T184" i="2" s="1"/>
  <c r="D185" i="2"/>
  <c r="T185" i="2" s="1"/>
  <c r="D111" i="2"/>
  <c r="T111" i="2" s="1"/>
  <c r="D112" i="2"/>
  <c r="T112" i="2" s="1"/>
  <c r="S365" i="2"/>
  <c r="S241" i="2"/>
  <c r="V241" i="2" s="1"/>
  <c r="S330" i="2"/>
  <c r="V330" i="2" s="1"/>
  <c r="S348" i="2"/>
  <c r="S319" i="2"/>
  <c r="S234" i="2"/>
  <c r="V234" i="2" s="1"/>
  <c r="S242" i="2"/>
  <c r="V242" i="2" s="1"/>
  <c r="S364" i="2"/>
  <c r="S317" i="2"/>
  <c r="V317" i="2" s="1"/>
  <c r="D287" i="2"/>
  <c r="T287" i="2" s="1"/>
  <c r="D283" i="2"/>
  <c r="T283" i="2" s="1"/>
  <c r="D286" i="2"/>
  <c r="T286" i="2" s="1"/>
  <c r="D285" i="2"/>
  <c r="T285" i="2" s="1"/>
  <c r="D301" i="2"/>
  <c r="T301" i="2" s="1"/>
  <c r="D300" i="2"/>
  <c r="T300" i="2" s="1"/>
  <c r="D279" i="2"/>
  <c r="T279" i="2" s="1"/>
  <c r="D280" i="2"/>
  <c r="T280" i="2" s="1"/>
  <c r="D24" i="2"/>
  <c r="T24" i="2" s="1"/>
  <c r="D17" i="2"/>
  <c r="T17" i="2" s="1"/>
  <c r="D298" i="2"/>
  <c r="T298" i="2" s="1"/>
  <c r="D297" i="2"/>
  <c r="T297" i="2" s="1"/>
  <c r="U319" i="2"/>
  <c r="U317" i="2"/>
  <c r="U115" i="2"/>
  <c r="U161" i="2"/>
  <c r="U47" i="2"/>
  <c r="D198" i="2"/>
  <c r="T198" i="2" s="1"/>
  <c r="D197" i="2"/>
  <c r="T197" i="2" s="1"/>
  <c r="U197" i="2"/>
  <c r="U348" i="2"/>
  <c r="U66" i="2"/>
  <c r="U40" i="2"/>
  <c r="U199" i="2"/>
  <c r="D170" i="2"/>
  <c r="T170" i="2" s="1"/>
  <c r="D169" i="2"/>
  <c r="T169" i="2" s="1"/>
  <c r="U99" i="2"/>
  <c r="U364" i="2"/>
  <c r="U169" i="2"/>
  <c r="S145" i="2"/>
  <c r="V145" i="2" s="1"/>
  <c r="U180" i="2"/>
  <c r="U330" i="2"/>
  <c r="D196" i="2"/>
  <c r="T196" i="2" s="1"/>
  <c r="D195" i="2"/>
  <c r="T195" i="2" s="1"/>
  <c r="U71" i="2"/>
  <c r="U241" i="2"/>
  <c r="U242" i="2"/>
  <c r="U365" i="2"/>
  <c r="U118" i="2"/>
  <c r="U195" i="2"/>
  <c r="U235" i="2"/>
  <c r="U234" i="2"/>
  <c r="D159" i="2"/>
  <c r="T159" i="2" s="1"/>
  <c r="A52" i="2"/>
  <c r="P52" i="2"/>
  <c r="Q52" i="2"/>
  <c r="E45" i="4"/>
  <c r="A107" i="2"/>
  <c r="P107" i="2"/>
  <c r="Q107" i="2"/>
  <c r="E90" i="4"/>
  <c r="D107" i="2" s="1"/>
  <c r="T107" i="2" s="1"/>
  <c r="A215" i="2"/>
  <c r="P215" i="2"/>
  <c r="Q215" i="2"/>
  <c r="A88" i="2"/>
  <c r="P88" i="2"/>
  <c r="Q88" i="2"/>
  <c r="E73" i="4"/>
  <c r="A96" i="2"/>
  <c r="P96" i="2"/>
  <c r="Q96" i="2"/>
  <c r="E79" i="4"/>
  <c r="D96" i="2" s="1"/>
  <c r="T96" i="2" s="1"/>
  <c r="A59" i="2"/>
  <c r="P59" i="2"/>
  <c r="Q59" i="2"/>
  <c r="D59" i="2"/>
  <c r="T59" i="2" s="1"/>
  <c r="A259" i="2"/>
  <c r="P259" i="2"/>
  <c r="Q259" i="2"/>
  <c r="E218" i="4"/>
  <c r="D259" i="2" s="1"/>
  <c r="T259" i="2" s="1"/>
  <c r="A346" i="2"/>
  <c r="P346" i="2"/>
  <c r="Q346" i="2"/>
  <c r="E281" i="4"/>
  <c r="D346" i="2" s="1"/>
  <c r="T346" i="2" s="1"/>
  <c r="A174" i="2"/>
  <c r="P174" i="2"/>
  <c r="Q174" i="2"/>
  <c r="E149" i="4"/>
  <c r="D174" i="2" s="1"/>
  <c r="T174" i="2" s="1"/>
  <c r="E66" i="4"/>
  <c r="E228" i="4"/>
  <c r="D271" i="2" s="1"/>
  <c r="T271" i="2" s="1"/>
  <c r="V348" i="2" l="1"/>
  <c r="V319" i="2"/>
  <c r="C255" i="1" s="1"/>
  <c r="D88" i="2"/>
  <c r="T88" i="2" s="1"/>
  <c r="D89" i="2"/>
  <c r="T89" i="2" s="1"/>
  <c r="D79" i="2"/>
  <c r="T79" i="2" s="1"/>
  <c r="D80" i="2"/>
  <c r="T80" i="2" s="1"/>
  <c r="D269" i="2"/>
  <c r="T269" i="2" s="1"/>
  <c r="D270" i="2"/>
  <c r="T270" i="2" s="1"/>
  <c r="U237" i="2"/>
  <c r="S56" i="2"/>
  <c r="V56" i="2" s="1"/>
  <c r="U150" i="2"/>
  <c r="U187" i="2"/>
  <c r="V365" i="2"/>
  <c r="V364" i="2"/>
  <c r="V150" i="2"/>
  <c r="U289" i="2"/>
  <c r="S291" i="2"/>
  <c r="V291" i="2" s="1"/>
  <c r="U223" i="2"/>
  <c r="S343" i="2"/>
  <c r="S347" i="2"/>
  <c r="S293" i="2"/>
  <c r="V293" i="2" s="1"/>
  <c r="S310" i="2"/>
  <c r="S279" i="2"/>
  <c r="V279" i="2" s="1"/>
  <c r="S305" i="2"/>
  <c r="V305" i="2" s="1"/>
  <c r="S322" i="2"/>
  <c r="S287" i="2"/>
  <c r="V287" i="2" s="1"/>
  <c r="U315" i="2"/>
  <c r="S313" i="2"/>
  <c r="S173" i="2"/>
  <c r="U170" i="2"/>
  <c r="U46" i="2"/>
  <c r="U347" i="2"/>
  <c r="U343" i="2"/>
  <c r="U196" i="2"/>
  <c r="S223" i="2"/>
  <c r="U101" i="2"/>
  <c r="U198" i="2"/>
  <c r="S102" i="2"/>
  <c r="V102" i="2" s="1"/>
  <c r="U279" i="2"/>
  <c r="U103" i="2"/>
  <c r="U39" i="2"/>
  <c r="D52" i="2"/>
  <c r="T52" i="2" s="1"/>
  <c r="D53" i="2"/>
  <c r="T53" i="2" s="1"/>
  <c r="U313" i="2"/>
  <c r="U310" i="2"/>
  <c r="S315" i="2"/>
  <c r="V315" i="2" s="1"/>
  <c r="S289" i="2"/>
  <c r="V289" i="2" s="1"/>
  <c r="U291" i="2"/>
  <c r="U287" i="2"/>
  <c r="U322" i="2"/>
  <c r="U305" i="2"/>
  <c r="U293" i="2"/>
  <c r="S97" i="2"/>
  <c r="V313" i="2" l="1"/>
  <c r="V310" i="2"/>
  <c r="V322" i="2"/>
  <c r="V173" i="2"/>
  <c r="V97" i="2"/>
  <c r="V343" i="2"/>
  <c r="V223" i="2"/>
  <c r="V347" i="2"/>
  <c r="A326" i="2"/>
  <c r="A311" i="2"/>
  <c r="A296" i="2"/>
  <c r="A309" i="2"/>
  <c r="A290" i="2"/>
  <c r="A288" i="2"/>
  <c r="A292" i="2"/>
  <c r="A316" i="2"/>
  <c r="A323" i="2"/>
  <c r="A284" i="2"/>
  <c r="A207" i="2"/>
  <c r="P326" i="2"/>
  <c r="P311" i="2"/>
  <c r="P296" i="2"/>
  <c r="P309" i="2"/>
  <c r="P290" i="2"/>
  <c r="P288" i="2"/>
  <c r="P292" i="2"/>
  <c r="P316" i="2"/>
  <c r="P323" i="2"/>
  <c r="P284" i="2"/>
  <c r="P207" i="2"/>
  <c r="Q326" i="2"/>
  <c r="Q311" i="2"/>
  <c r="Q296" i="2"/>
  <c r="Q309" i="2"/>
  <c r="Q290" i="2"/>
  <c r="Q288" i="2"/>
  <c r="Q292" i="2"/>
  <c r="Q316" i="2"/>
  <c r="Q323" i="2"/>
  <c r="Q284" i="2"/>
  <c r="Q207" i="2"/>
  <c r="A220" i="2"/>
  <c r="P220" i="2"/>
  <c r="Q220" i="2"/>
  <c r="A67" i="2"/>
  <c r="A70" i="2"/>
  <c r="A253" i="2"/>
  <c r="A336" i="2"/>
  <c r="A366" i="2"/>
  <c r="P67" i="2"/>
  <c r="P70" i="2"/>
  <c r="P253" i="2"/>
  <c r="P336" i="2"/>
  <c r="P366" i="2"/>
  <c r="Q67" i="2"/>
  <c r="Q70" i="2"/>
  <c r="Q253" i="2"/>
  <c r="Q336" i="2"/>
  <c r="Q366" i="2"/>
  <c r="A362" i="2"/>
  <c r="A78" i="2"/>
  <c r="A274" i="2"/>
  <c r="A7" i="2"/>
  <c r="A172" i="2"/>
  <c r="A45" i="2"/>
  <c r="A281" i="2"/>
  <c r="A26" i="2"/>
  <c r="A27" i="2"/>
  <c r="A34" i="2"/>
  <c r="A43" i="2"/>
  <c r="A86" i="2"/>
  <c r="A87" i="2"/>
  <c r="A157" i="2"/>
  <c r="A162" i="2"/>
  <c r="A277" i="2"/>
  <c r="A338" i="2"/>
  <c r="A340" i="2"/>
  <c r="A81" i="2"/>
  <c r="A83" i="2"/>
  <c r="A229" i="2"/>
  <c r="A194" i="2"/>
  <c r="A189" i="2"/>
  <c r="A239" i="2"/>
  <c r="A178" i="2"/>
  <c r="A119" i="2"/>
  <c r="A144" i="2"/>
  <c r="A268" i="2"/>
  <c r="A275" i="2"/>
  <c r="A127" i="2"/>
  <c r="A360" i="2"/>
  <c r="A282" i="2"/>
  <c r="A140" i="2"/>
  <c r="A344" i="2"/>
  <c r="A258" i="2"/>
  <c r="A255" i="2"/>
  <c r="A212" i="2"/>
  <c r="A85" i="2"/>
  <c r="P268" i="2"/>
  <c r="P275" i="2"/>
  <c r="P127" i="2"/>
  <c r="P360" i="2"/>
  <c r="P282" i="2"/>
  <c r="P140" i="2"/>
  <c r="P344" i="2"/>
  <c r="P258" i="2"/>
  <c r="P255" i="2"/>
  <c r="P212" i="2"/>
  <c r="P85" i="2"/>
  <c r="Q268" i="2"/>
  <c r="Q275" i="2"/>
  <c r="Q127" i="2"/>
  <c r="Q360" i="2"/>
  <c r="Q282" i="2"/>
  <c r="Q140" i="2"/>
  <c r="Q344" i="2"/>
  <c r="Q258" i="2"/>
  <c r="Q255" i="2"/>
  <c r="Q212" i="2"/>
  <c r="Q85" i="2"/>
  <c r="P189" i="2"/>
  <c r="P239" i="2"/>
  <c r="P178" i="2"/>
  <c r="P119" i="2"/>
  <c r="P144" i="2"/>
  <c r="Q189" i="2"/>
  <c r="Q239" i="2"/>
  <c r="Q178" i="2"/>
  <c r="Q119" i="2"/>
  <c r="Q144" i="2"/>
  <c r="P194" i="2"/>
  <c r="Q194" i="2"/>
  <c r="P229" i="2"/>
  <c r="Q229" i="2"/>
  <c r="P83" i="2"/>
  <c r="Q83" i="2"/>
  <c r="P81" i="2"/>
  <c r="Q81" i="2"/>
  <c r="P340" i="2"/>
  <c r="Q340" i="2"/>
  <c r="P338" i="2"/>
  <c r="Q338" i="2"/>
  <c r="P277" i="2"/>
  <c r="Q277" i="2"/>
  <c r="P162" i="2"/>
  <c r="Q162" i="2"/>
  <c r="P157" i="2"/>
  <c r="Q157" i="2"/>
  <c r="P87" i="2"/>
  <c r="Q87" i="2"/>
  <c r="P86" i="2"/>
  <c r="Q86" i="2"/>
  <c r="P43" i="2"/>
  <c r="Q43" i="2"/>
  <c r="P34" i="2"/>
  <c r="Q34" i="2"/>
  <c r="P27" i="2"/>
  <c r="Q27" i="2"/>
  <c r="P26" i="2"/>
  <c r="Q26" i="2"/>
  <c r="P281" i="2"/>
  <c r="Q281" i="2"/>
  <c r="P45" i="2"/>
  <c r="Q45" i="2"/>
  <c r="P172" i="2"/>
  <c r="Q172" i="2"/>
  <c r="P274" i="2"/>
  <c r="Q274" i="2"/>
  <c r="P78" i="2"/>
  <c r="Q78" i="2"/>
  <c r="P362" i="2"/>
  <c r="Q362" i="2"/>
  <c r="C250" i="1" l="1"/>
  <c r="X145" i="2"/>
  <c r="R172" i="2"/>
  <c r="U172" i="2" s="1"/>
  <c r="R81" i="2"/>
  <c r="S81" i="2" s="1"/>
  <c r="R144" i="2"/>
  <c r="S144" i="2" s="1"/>
  <c r="R189" i="2"/>
  <c r="U189" i="2" s="1"/>
  <c r="R360" i="2"/>
  <c r="R275" i="2"/>
  <c r="R207" i="2"/>
  <c r="U207" i="2" s="1"/>
  <c r="R316" i="2"/>
  <c r="R288" i="2"/>
  <c r="R296" i="2"/>
  <c r="R326" i="2"/>
  <c r="R45" i="2"/>
  <c r="R83" i="2"/>
  <c r="S83" i="2" s="1"/>
  <c r="R194" i="2"/>
  <c r="U194" i="2" s="1"/>
  <c r="R239" i="2"/>
  <c r="R282" i="2"/>
  <c r="R127" i="2"/>
  <c r="U127" i="2" s="1"/>
  <c r="R268" i="2"/>
  <c r="R284" i="2"/>
  <c r="R323" i="2"/>
  <c r="R292" i="2"/>
  <c r="R290" i="2"/>
  <c r="R309" i="2"/>
  <c r="R311" i="2"/>
  <c r="S311" i="2" s="1"/>
  <c r="O9" i="1"/>
  <c r="R191" i="2" l="1"/>
  <c r="R190" i="2"/>
  <c r="R155" i="2"/>
  <c r="R156" i="2"/>
  <c r="V144" i="2"/>
  <c r="V81" i="2"/>
  <c r="V83" i="2"/>
  <c r="U239" i="2"/>
  <c r="U311" i="2"/>
  <c r="S323" i="2"/>
  <c r="U288" i="2"/>
  <c r="U275" i="2"/>
  <c r="S290" i="2"/>
  <c r="U326" i="2"/>
  <c r="S316" i="2"/>
  <c r="S360" i="2"/>
  <c r="U268" i="2"/>
  <c r="S282" i="2"/>
  <c r="V282" i="2" s="1"/>
  <c r="S309" i="2"/>
  <c r="V309" i="2" s="1"/>
  <c r="S292" i="2"/>
  <c r="V292" i="2" s="1"/>
  <c r="S284" i="2"/>
  <c r="U296" i="2"/>
  <c r="S296" i="2"/>
  <c r="S172" i="2"/>
  <c r="U360" i="2"/>
  <c r="S207" i="2"/>
  <c r="U316" i="2"/>
  <c r="S239" i="2"/>
  <c r="U81" i="2"/>
  <c r="U323" i="2"/>
  <c r="S326" i="2"/>
  <c r="U290" i="2"/>
  <c r="S288" i="2"/>
  <c r="U284" i="2"/>
  <c r="U292" i="2"/>
  <c r="U282" i="2"/>
  <c r="U309" i="2"/>
  <c r="S194" i="2"/>
  <c r="U144" i="2"/>
  <c r="S268" i="2"/>
  <c r="V268" i="2" s="1"/>
  <c r="U83" i="2"/>
  <c r="S127" i="2"/>
  <c r="S275" i="2"/>
  <c r="V275" i="2" s="1"/>
  <c r="S189" i="2"/>
  <c r="V189" i="2" s="1"/>
  <c r="S45" i="2"/>
  <c r="U45" i="2" s="1"/>
  <c r="S191" i="2" l="1"/>
  <c r="V191" i="2" s="1"/>
  <c r="U191" i="2"/>
  <c r="S190" i="2"/>
  <c r="U190" i="2"/>
  <c r="S155" i="2"/>
  <c r="V155" i="2" s="1"/>
  <c r="U155" i="2"/>
  <c r="S156" i="2"/>
  <c r="V156" i="2" s="1"/>
  <c r="U156" i="2"/>
  <c r="V326" i="2"/>
  <c r="V45" i="2"/>
  <c r="V127" i="2"/>
  <c r="V194" i="2"/>
  <c r="V172" i="2"/>
  <c r="V323" i="2"/>
  <c r="V316" i="2"/>
  <c r="C251" i="1" s="1"/>
  <c r="V311" i="2"/>
  <c r="C249" i="1" s="1"/>
  <c r="V296" i="2"/>
  <c r="V290" i="2"/>
  <c r="V288" i="2"/>
  <c r="V284" i="2"/>
  <c r="V360" i="2"/>
  <c r="V239" i="2"/>
  <c r="V207" i="2"/>
  <c r="C248" i="1" l="1"/>
  <c r="C254" i="1"/>
  <c r="C253" i="1"/>
  <c r="C252" i="1"/>
  <c r="C258" i="1"/>
  <c r="C237" i="1"/>
  <c r="V190" i="2"/>
  <c r="B12" i="3"/>
  <c r="B10" i="3"/>
  <c r="B8" i="3"/>
  <c r="B11" i="3"/>
  <c r="F11" i="3" s="1"/>
  <c r="B9" i="3"/>
  <c r="R209" i="2" l="1"/>
  <c r="R28" i="2"/>
  <c r="R339" i="2"/>
  <c r="R210" i="2"/>
  <c r="R342" i="2"/>
  <c r="R77" i="2"/>
  <c r="R221" i="2"/>
  <c r="R185" i="2"/>
  <c r="R211" i="2"/>
  <c r="R186" i="2"/>
  <c r="R18" i="2"/>
  <c r="R21" i="2"/>
  <c r="R183" i="2"/>
  <c r="R112" i="2"/>
  <c r="R25" i="2"/>
  <c r="R19" i="2"/>
  <c r="R20" i="2"/>
  <c r="R63" i="2"/>
  <c r="R227" i="2"/>
  <c r="R146" i="2"/>
  <c r="R205" i="2"/>
  <c r="R222" i="2"/>
  <c r="R352" i="2"/>
  <c r="R95" i="2"/>
  <c r="R254" i="2"/>
  <c r="R256" i="2"/>
  <c r="R257" i="2"/>
  <c r="R213" i="2"/>
  <c r="R29" i="2"/>
  <c r="R273" i="2"/>
  <c r="R58" i="2"/>
  <c r="R201" i="2"/>
  <c r="R17" i="2"/>
  <c r="R182" i="2"/>
  <c r="R358" i="2"/>
  <c r="R23" i="2"/>
  <c r="R22" i="2"/>
  <c r="R100" i="2"/>
  <c r="R65" i="2"/>
  <c r="R53" i="2"/>
  <c r="R57" i="2"/>
  <c r="R73" i="2"/>
  <c r="R137" i="2"/>
  <c r="R132" i="2"/>
  <c r="R130" i="2"/>
  <c r="R133" i="2"/>
  <c r="R226" i="2"/>
  <c r="R204" i="2"/>
  <c r="R117" i="2"/>
  <c r="R49" i="2"/>
  <c r="R50" i="2"/>
  <c r="R124" i="2"/>
  <c r="R353" i="2"/>
  <c r="R131" i="2"/>
  <c r="R138" i="2"/>
  <c r="R208" i="2"/>
  <c r="R184" i="2"/>
  <c r="R111" i="2"/>
  <c r="R337" i="2"/>
  <c r="R214" i="2"/>
  <c r="R68" i="2"/>
  <c r="R24" i="2"/>
  <c r="R74" i="2"/>
  <c r="R267" i="2"/>
  <c r="R202" i="2"/>
  <c r="R76" i="2"/>
  <c r="R37" i="2"/>
  <c r="R55" i="2"/>
  <c r="R345" i="2"/>
  <c r="R262" i="2"/>
  <c r="R141" i="2"/>
  <c r="R135" i="2"/>
  <c r="R134" i="2"/>
  <c r="R136" i="2"/>
  <c r="R328" i="2"/>
  <c r="R139" i="2"/>
  <c r="R123" i="2"/>
  <c r="R260" i="2"/>
  <c r="R36" i="2"/>
  <c r="R193" i="2"/>
  <c r="R48" i="2"/>
  <c r="R51" i="2"/>
  <c r="R122" i="2"/>
  <c r="R75" i="2"/>
  <c r="R129" i="2"/>
  <c r="R42" i="2"/>
  <c r="R164" i="2"/>
  <c r="R92" i="2"/>
  <c r="R165" i="2"/>
  <c r="R233" i="2"/>
  <c r="R219" i="2"/>
  <c r="R59" i="2"/>
  <c r="R259" i="2"/>
  <c r="R346" i="2"/>
  <c r="R88" i="2"/>
  <c r="R174" i="2"/>
  <c r="R52" i="2"/>
  <c r="R27" i="2"/>
  <c r="R87" i="2"/>
  <c r="R212" i="2"/>
  <c r="R140" i="2"/>
  <c r="R253" i="2"/>
  <c r="R220" i="2"/>
  <c r="R86" i="2"/>
  <c r="R277" i="2"/>
  <c r="R85" i="2"/>
  <c r="R344" i="2"/>
  <c r="R336" i="2"/>
  <c r="R43" i="2"/>
  <c r="R258" i="2"/>
  <c r="R366" i="2"/>
  <c r="R67" i="2"/>
  <c r="R34" i="2"/>
  <c r="R157" i="2"/>
  <c r="R255" i="2"/>
  <c r="R70" i="2"/>
  <c r="R72" i="2"/>
  <c r="R228" i="2"/>
  <c r="R200" i="2"/>
  <c r="R349" i="2"/>
  <c r="R32" i="2"/>
  <c r="R10" i="2"/>
  <c r="R175" i="2"/>
  <c r="R167" i="2"/>
  <c r="R148" i="2"/>
  <c r="R16" i="2"/>
  <c r="R203" i="2"/>
  <c r="R179" i="2"/>
  <c r="R116" i="2"/>
  <c r="R41" i="2"/>
  <c r="R13" i="2"/>
  <c r="R298" i="2"/>
  <c r="R104" i="2"/>
  <c r="R361" i="2"/>
  <c r="R355" i="2"/>
  <c r="R351" i="2"/>
  <c r="R307" i="2"/>
  <c r="R278" i="2"/>
  <c r="R30" i="2"/>
  <c r="R12" i="2"/>
  <c r="R159" i="2"/>
  <c r="R334" i="2"/>
  <c r="R90" i="2"/>
  <c r="R11" i="2"/>
  <c r="R151" i="2"/>
  <c r="R152" i="2"/>
  <c r="R98" i="2"/>
  <c r="R126" i="2"/>
  <c r="R113" i="2"/>
  <c r="R263" i="2"/>
  <c r="R8" i="2"/>
  <c r="R217" i="2"/>
  <c r="R252" i="2"/>
  <c r="R218" i="2"/>
  <c r="R9" i="2"/>
  <c r="R248" i="2"/>
  <c r="R243" i="2"/>
  <c r="R250" i="2"/>
  <c r="R245" i="2"/>
  <c r="R331" i="2"/>
  <c r="R332" i="2"/>
  <c r="R188" i="2"/>
  <c r="R269" i="2"/>
  <c r="R14" i="2"/>
  <c r="R206" i="2"/>
  <c r="R325" i="2"/>
  <c r="R105" i="2"/>
  <c r="R333" i="2"/>
  <c r="R84" i="2"/>
  <c r="R301" i="2"/>
  <c r="R329" i="2"/>
  <c r="R121" i="2"/>
  <c r="R62" i="2"/>
  <c r="R160" i="2"/>
  <c r="R106" i="2"/>
  <c r="R181" i="2"/>
  <c r="R158" i="2"/>
  <c r="R153" i="2"/>
  <c r="R335" i="2"/>
  <c r="R143" i="2"/>
  <c r="R265" i="2"/>
  <c r="R61" i="2"/>
  <c r="R264" i="2"/>
  <c r="R192" i="2"/>
  <c r="R38" i="2"/>
  <c r="R147" i="2"/>
  <c r="R31" i="2"/>
  <c r="R244" i="2"/>
  <c r="R249" i="2"/>
  <c r="R246" i="2"/>
  <c r="R247" i="2"/>
  <c r="R125" i="2"/>
  <c r="R154" i="2"/>
  <c r="R44" i="2"/>
  <c r="R171" i="2"/>
  <c r="R96" i="2"/>
  <c r="R107" i="2"/>
  <c r="R215" i="2"/>
  <c r="R229" i="2"/>
  <c r="R178" i="2"/>
  <c r="R119" i="2"/>
  <c r="R362" i="2"/>
  <c r="R281" i="2"/>
  <c r="E9" i="3"/>
  <c r="F9" i="3"/>
  <c r="Q9" i="3" s="1"/>
  <c r="E8" i="3"/>
  <c r="F8" i="3"/>
  <c r="Q8" i="3" s="1"/>
  <c r="E12" i="3"/>
  <c r="F12" i="3"/>
  <c r="Q12" i="3" s="1"/>
  <c r="E7" i="3"/>
  <c r="F7" i="3"/>
  <c r="Q7" i="3" s="1"/>
  <c r="E10" i="3"/>
  <c r="F10" i="3"/>
  <c r="Q10" i="3" s="1"/>
  <c r="R162" i="2"/>
  <c r="R26" i="2"/>
  <c r="E11" i="3"/>
  <c r="R78" i="2"/>
  <c r="R340" i="2"/>
  <c r="R274" i="2"/>
  <c r="R338" i="2"/>
  <c r="A9" i="3"/>
  <c r="A7" i="3"/>
  <c r="A8" i="3"/>
  <c r="A10" i="3"/>
  <c r="A11" i="3"/>
  <c r="Q11" i="3"/>
  <c r="A12" i="3"/>
  <c r="E35" i="4"/>
  <c r="D40" i="2" s="1"/>
  <c r="T40" i="2" s="1"/>
  <c r="E96" i="4"/>
  <c r="D114" i="2" s="1"/>
  <c r="T114" i="2" s="1"/>
  <c r="E97" i="4"/>
  <c r="E124" i="4"/>
  <c r="E153" i="4"/>
  <c r="D179" i="2" s="1"/>
  <c r="T179" i="2" s="1"/>
  <c r="E156" i="4"/>
  <c r="D183" i="2" s="1"/>
  <c r="T183" i="2" s="1"/>
  <c r="E158" i="4"/>
  <c r="D186" i="2" s="1"/>
  <c r="T186" i="2" s="1"/>
  <c r="E179" i="4"/>
  <c r="D211" i="2" s="1"/>
  <c r="T211" i="2" s="1"/>
  <c r="E197" i="4"/>
  <c r="D232" i="2" s="1"/>
  <c r="T232" i="2" s="1"/>
  <c r="E162" i="4"/>
  <c r="D191" i="2" s="1"/>
  <c r="T191" i="2" s="1"/>
  <c r="E277" i="4"/>
  <c r="D342" i="2" s="1"/>
  <c r="T342" i="2" s="1"/>
  <c r="E283" i="4"/>
  <c r="D349" i="2" s="1"/>
  <c r="T349" i="2" s="1"/>
  <c r="E292" i="4"/>
  <c r="E293" i="4"/>
  <c r="D359" i="2" s="1"/>
  <c r="T359" i="2" s="1"/>
  <c r="D361" i="2"/>
  <c r="T361" i="2" s="1"/>
  <c r="E231" i="4"/>
  <c r="D274" i="2" s="1"/>
  <c r="T274" i="2" s="1"/>
  <c r="E7" i="4"/>
  <c r="E148" i="4"/>
  <c r="D173" i="2" s="1"/>
  <c r="T173" i="2" s="1"/>
  <c r="E13" i="4"/>
  <c r="E40" i="4"/>
  <c r="E36" i="4"/>
  <c r="D281" i="2"/>
  <c r="T281" i="2" s="1"/>
  <c r="E183" i="4"/>
  <c r="D216" i="2" s="1"/>
  <c r="T216" i="2" s="1"/>
  <c r="E24" i="4"/>
  <c r="E25" i="4"/>
  <c r="D28" i="2" s="1"/>
  <c r="T28" i="2" s="1"/>
  <c r="E26" i="4"/>
  <c r="D29" i="2" s="1"/>
  <c r="T29" i="2" s="1"/>
  <c r="E31" i="4"/>
  <c r="D35" i="2" s="1"/>
  <c r="T35" i="2" s="1"/>
  <c r="E38" i="4"/>
  <c r="D87" i="2"/>
  <c r="T87" i="2" s="1"/>
  <c r="E135" i="4"/>
  <c r="E233" i="4"/>
  <c r="E274" i="4"/>
  <c r="D339" i="2" s="1"/>
  <c r="T339" i="2" s="1"/>
  <c r="E275" i="4"/>
  <c r="E67" i="4"/>
  <c r="E68" i="4"/>
  <c r="D83" i="2" s="1"/>
  <c r="T83" i="2" s="1"/>
  <c r="D229" i="2"/>
  <c r="T229" i="2" s="1"/>
  <c r="E165" i="4"/>
  <c r="D194" i="2" s="1"/>
  <c r="T194" i="2" s="1"/>
  <c r="E161" i="4"/>
  <c r="D189" i="2" s="1"/>
  <c r="T189" i="2" s="1"/>
  <c r="E199" i="4"/>
  <c r="E100" i="4"/>
  <c r="E227" i="4"/>
  <c r="D268" i="2" s="1"/>
  <c r="T268" i="2" s="1"/>
  <c r="E232" i="4"/>
  <c r="E108" i="4"/>
  <c r="E237" i="4"/>
  <c r="D282" i="2" s="1"/>
  <c r="T282" i="2" s="1"/>
  <c r="E120" i="4"/>
  <c r="D140" i="2" s="1"/>
  <c r="T140" i="2" s="1"/>
  <c r="E279" i="4"/>
  <c r="D344" i="2" s="1"/>
  <c r="T344" i="2" s="1"/>
  <c r="E217" i="4"/>
  <c r="D258" i="2" s="1"/>
  <c r="T258" i="2" s="1"/>
  <c r="E215" i="4"/>
  <c r="E180" i="4"/>
  <c r="D212" i="2" s="1"/>
  <c r="T212" i="2" s="1"/>
  <c r="E70" i="4"/>
  <c r="D85" i="2" s="1"/>
  <c r="T85" i="2" s="1"/>
  <c r="E58" i="4"/>
  <c r="E59" i="4"/>
  <c r="E213" i="4"/>
  <c r="E272" i="4"/>
  <c r="E297" i="4"/>
  <c r="E187" i="4"/>
  <c r="D220" i="2" s="1"/>
  <c r="T220" i="2" s="1"/>
  <c r="E262" i="4"/>
  <c r="D326" i="2" s="1"/>
  <c r="T326" i="2" s="1"/>
  <c r="D311" i="2"/>
  <c r="T311" i="2" s="1"/>
  <c r="E248" i="4"/>
  <c r="D309" i="2" s="1"/>
  <c r="T309" i="2" s="1"/>
  <c r="E245" i="4"/>
  <c r="D290" i="2"/>
  <c r="T290" i="2" s="1"/>
  <c r="D288" i="2"/>
  <c r="T288" i="2" s="1"/>
  <c r="E241" i="4"/>
  <c r="D316" i="2"/>
  <c r="T316" i="2" s="1"/>
  <c r="D323" i="2"/>
  <c r="T323" i="2" s="1"/>
  <c r="E260" i="4"/>
  <c r="D284" i="2"/>
  <c r="T284" i="2" s="1"/>
  <c r="E175" i="4"/>
  <c r="D207" i="2" s="1"/>
  <c r="T207" i="2" s="1"/>
  <c r="P6" i="1"/>
  <c r="O6" i="1"/>
  <c r="D68" i="2" l="1"/>
  <c r="T68" i="2" s="1"/>
  <c r="D69" i="2"/>
  <c r="T69" i="2" s="1"/>
  <c r="U70" i="2"/>
  <c r="S70" i="2"/>
  <c r="U157" i="2"/>
  <c r="S157" i="2"/>
  <c r="U67" i="2"/>
  <c r="S67" i="2"/>
  <c r="V67" i="2" s="1"/>
  <c r="S258" i="2"/>
  <c r="V258" i="2" s="1"/>
  <c r="U258" i="2"/>
  <c r="U336" i="2"/>
  <c r="S336" i="2"/>
  <c r="V336" i="2" s="1"/>
  <c r="S85" i="2"/>
  <c r="U85" i="2"/>
  <c r="U86" i="2"/>
  <c r="S86" i="2"/>
  <c r="U253" i="2"/>
  <c r="S253" i="2"/>
  <c r="V253" i="2" s="1"/>
  <c r="S212" i="2"/>
  <c r="V212" i="2" s="1"/>
  <c r="U212" i="2"/>
  <c r="S27" i="2"/>
  <c r="U27" i="2"/>
  <c r="U174" i="2"/>
  <c r="S174" i="2"/>
  <c r="S346" i="2"/>
  <c r="U346" i="2"/>
  <c r="S59" i="2"/>
  <c r="U59" i="2"/>
  <c r="S233" i="2"/>
  <c r="U233" i="2"/>
  <c r="U92" i="2"/>
  <c r="S92" i="2"/>
  <c r="U42" i="2"/>
  <c r="S42" i="2"/>
  <c r="U75" i="2"/>
  <c r="S75" i="2"/>
  <c r="S51" i="2"/>
  <c r="U51" i="2"/>
  <c r="S193" i="2"/>
  <c r="U193" i="2"/>
  <c r="U260" i="2"/>
  <c r="S260" i="2"/>
  <c r="S139" i="2"/>
  <c r="U139" i="2"/>
  <c r="S136" i="2"/>
  <c r="U136" i="2"/>
  <c r="U135" i="2"/>
  <c r="S135" i="2"/>
  <c r="U262" i="2"/>
  <c r="S262" i="2"/>
  <c r="V262" i="2" s="1"/>
  <c r="U55" i="2"/>
  <c r="S55" i="2"/>
  <c r="S76" i="2"/>
  <c r="U76" i="2"/>
  <c r="S267" i="2"/>
  <c r="U267" i="2"/>
  <c r="S24" i="2"/>
  <c r="U24" i="2"/>
  <c r="U214" i="2"/>
  <c r="S214" i="2"/>
  <c r="S111" i="2"/>
  <c r="V111" i="2" s="1"/>
  <c r="U111" i="2"/>
  <c r="U208" i="2"/>
  <c r="S208" i="2"/>
  <c r="U131" i="2"/>
  <c r="S131" i="2"/>
  <c r="U124" i="2"/>
  <c r="S124" i="2"/>
  <c r="S49" i="2"/>
  <c r="U49" i="2"/>
  <c r="S204" i="2"/>
  <c r="V204" i="2" s="1"/>
  <c r="U204" i="2"/>
  <c r="S133" i="2"/>
  <c r="U133" i="2"/>
  <c r="S132" i="2"/>
  <c r="V132" i="2" s="1"/>
  <c r="U132" i="2"/>
  <c r="S73" i="2"/>
  <c r="U73" i="2"/>
  <c r="U53" i="2"/>
  <c r="S53" i="2"/>
  <c r="V53" i="2" s="1"/>
  <c r="S100" i="2"/>
  <c r="U100" i="2"/>
  <c r="S23" i="2"/>
  <c r="V23" i="2" s="1"/>
  <c r="U23" i="2"/>
  <c r="S182" i="2"/>
  <c r="V182" i="2" s="1"/>
  <c r="U182" i="2"/>
  <c r="S201" i="2"/>
  <c r="V201" i="2" s="1"/>
  <c r="U201" i="2"/>
  <c r="S273" i="2"/>
  <c r="U273" i="2"/>
  <c r="S213" i="2"/>
  <c r="U213" i="2"/>
  <c r="S256" i="2"/>
  <c r="V256" i="2" s="1"/>
  <c r="U256" i="2"/>
  <c r="U95" i="2"/>
  <c r="S95" i="2"/>
  <c r="V95" i="2" s="1"/>
  <c r="S222" i="2"/>
  <c r="U222" i="2"/>
  <c r="U146" i="2"/>
  <c r="S146" i="2"/>
  <c r="S63" i="2"/>
  <c r="U63" i="2"/>
  <c r="S19" i="2"/>
  <c r="U19" i="2"/>
  <c r="S112" i="2"/>
  <c r="V112" i="2" s="1"/>
  <c r="U112" i="2"/>
  <c r="S21" i="2"/>
  <c r="U21" i="2"/>
  <c r="U186" i="2"/>
  <c r="S186" i="2"/>
  <c r="U185" i="2"/>
  <c r="S185" i="2"/>
  <c r="V185" i="2" s="1"/>
  <c r="S77" i="2"/>
  <c r="V77" i="2" s="1"/>
  <c r="U77" i="2"/>
  <c r="S210" i="2"/>
  <c r="V210" i="2" s="1"/>
  <c r="U210" i="2"/>
  <c r="S28" i="2"/>
  <c r="V28" i="2" s="1"/>
  <c r="S72" i="2"/>
  <c r="V72" i="2" s="1"/>
  <c r="U72" i="2"/>
  <c r="S255" i="2"/>
  <c r="U255" i="2"/>
  <c r="U34" i="2"/>
  <c r="S34" i="2"/>
  <c r="U366" i="2"/>
  <c r="S366" i="2"/>
  <c r="S43" i="2"/>
  <c r="U43" i="2"/>
  <c r="S344" i="2"/>
  <c r="U344" i="2"/>
  <c r="S277" i="2"/>
  <c r="U277" i="2"/>
  <c r="S220" i="2"/>
  <c r="U220" i="2"/>
  <c r="S140" i="2"/>
  <c r="U140" i="2"/>
  <c r="U87" i="2"/>
  <c r="S87" i="2"/>
  <c r="S52" i="2"/>
  <c r="U52" i="2"/>
  <c r="U88" i="2"/>
  <c r="S88" i="2"/>
  <c r="U259" i="2"/>
  <c r="S259" i="2"/>
  <c r="U219" i="2"/>
  <c r="S219" i="2"/>
  <c r="V219" i="2" s="1"/>
  <c r="S165" i="2"/>
  <c r="U165" i="2"/>
  <c r="S164" i="2"/>
  <c r="V164" i="2" s="1"/>
  <c r="U164" i="2"/>
  <c r="S129" i="2"/>
  <c r="U129" i="2"/>
  <c r="S122" i="2"/>
  <c r="V122" i="2" s="1"/>
  <c r="U122" i="2"/>
  <c r="U48" i="2"/>
  <c r="S48" i="2"/>
  <c r="V48" i="2" s="1"/>
  <c r="U36" i="2"/>
  <c r="S36" i="2"/>
  <c r="V36" i="2" s="1"/>
  <c r="S123" i="2"/>
  <c r="V123" i="2" s="1"/>
  <c r="U123" i="2"/>
  <c r="S328" i="2"/>
  <c r="U328" i="2"/>
  <c r="U134" i="2"/>
  <c r="S134" i="2"/>
  <c r="V134" i="2" s="1"/>
  <c r="S141" i="2"/>
  <c r="U141" i="2"/>
  <c r="S345" i="2"/>
  <c r="V345" i="2" s="1"/>
  <c r="U345" i="2"/>
  <c r="S37" i="2"/>
  <c r="U37" i="2"/>
  <c r="S202" i="2"/>
  <c r="U202" i="2"/>
  <c r="S74" i="2"/>
  <c r="U74" i="2"/>
  <c r="U68" i="2"/>
  <c r="S68" i="2"/>
  <c r="V68" i="2" s="1"/>
  <c r="S337" i="2"/>
  <c r="U337" i="2"/>
  <c r="S184" i="2"/>
  <c r="U184" i="2"/>
  <c r="S138" i="2"/>
  <c r="U138" i="2"/>
  <c r="U353" i="2"/>
  <c r="S353" i="2"/>
  <c r="U50" i="2"/>
  <c r="S50" i="2"/>
  <c r="V50" i="2" s="1"/>
  <c r="U117" i="2"/>
  <c r="S117" i="2"/>
  <c r="V117" i="2" s="1"/>
  <c r="U226" i="2"/>
  <c r="S226" i="2"/>
  <c r="V226" i="2" s="1"/>
  <c r="U130" i="2"/>
  <c r="S130" i="2"/>
  <c r="U137" i="2"/>
  <c r="S137" i="2"/>
  <c r="S57" i="2"/>
  <c r="U57" i="2"/>
  <c r="S65" i="2"/>
  <c r="U65" i="2"/>
  <c r="U22" i="2"/>
  <c r="S22" i="2"/>
  <c r="V22" i="2" s="1"/>
  <c r="U358" i="2"/>
  <c r="S358" i="2"/>
  <c r="S17" i="2"/>
  <c r="U17" i="2"/>
  <c r="S58" i="2"/>
  <c r="U58" i="2"/>
  <c r="U29" i="2"/>
  <c r="S29" i="2"/>
  <c r="V29" i="2" s="1"/>
  <c r="S257" i="2"/>
  <c r="V257" i="2" s="1"/>
  <c r="U257" i="2"/>
  <c r="S254" i="2"/>
  <c r="U254" i="2"/>
  <c r="U352" i="2"/>
  <c r="S352" i="2"/>
  <c r="V352" i="2" s="1"/>
  <c r="U205" i="2"/>
  <c r="S205" i="2"/>
  <c r="U227" i="2"/>
  <c r="S227" i="2"/>
  <c r="V227" i="2" s="1"/>
  <c r="S20" i="2"/>
  <c r="U20" i="2"/>
  <c r="U25" i="2"/>
  <c r="S25" i="2"/>
  <c r="V25" i="2" s="1"/>
  <c r="U183" i="2"/>
  <c r="S183" i="2"/>
  <c r="V183" i="2" s="1"/>
  <c r="U18" i="2"/>
  <c r="S18" i="2"/>
  <c r="V18" i="2" s="1"/>
  <c r="S211" i="2"/>
  <c r="V211" i="2" s="1"/>
  <c r="U211" i="2"/>
  <c r="S221" i="2"/>
  <c r="U221" i="2"/>
  <c r="S342" i="2"/>
  <c r="U342" i="2"/>
  <c r="S339" i="2"/>
  <c r="V339" i="2" s="1"/>
  <c r="U339" i="2"/>
  <c r="S209" i="2"/>
  <c r="U209" i="2"/>
  <c r="U362" i="2"/>
  <c r="S362" i="2"/>
  <c r="V362" i="2" s="1"/>
  <c r="S119" i="2"/>
  <c r="U119" i="2"/>
  <c r="U178" i="2"/>
  <c r="S178" i="2"/>
  <c r="U215" i="2"/>
  <c r="S215" i="2"/>
  <c r="V215" i="2" s="1"/>
  <c r="S96" i="2"/>
  <c r="U96" i="2"/>
  <c r="U44" i="2"/>
  <c r="S44" i="2"/>
  <c r="U125" i="2"/>
  <c r="S125" i="2"/>
  <c r="U246" i="2"/>
  <c r="S246" i="2"/>
  <c r="S244" i="2"/>
  <c r="U244" i="2"/>
  <c r="U147" i="2"/>
  <c r="S147" i="2"/>
  <c r="U192" i="2"/>
  <c r="S192" i="2"/>
  <c r="S61" i="2"/>
  <c r="U61" i="2"/>
  <c r="S143" i="2"/>
  <c r="U143" i="2"/>
  <c r="S153" i="2"/>
  <c r="U153" i="2"/>
  <c r="S181" i="2"/>
  <c r="U181" i="2"/>
  <c r="U160" i="2"/>
  <c r="S160" i="2"/>
  <c r="S121" i="2"/>
  <c r="U121" i="2"/>
  <c r="U301" i="2"/>
  <c r="S301" i="2"/>
  <c r="S333" i="2"/>
  <c r="U333" i="2"/>
  <c r="S325" i="2"/>
  <c r="U325" i="2"/>
  <c r="S14" i="2"/>
  <c r="U14" i="2"/>
  <c r="S188" i="2"/>
  <c r="U188" i="2"/>
  <c r="U331" i="2"/>
  <c r="S331" i="2"/>
  <c r="S250" i="2"/>
  <c r="U250" i="2"/>
  <c r="U248" i="2"/>
  <c r="S248" i="2"/>
  <c r="S218" i="2"/>
  <c r="U218" i="2"/>
  <c r="S217" i="2"/>
  <c r="V217" i="2" s="1"/>
  <c r="U217" i="2"/>
  <c r="S263" i="2"/>
  <c r="U263" i="2"/>
  <c r="U126" i="2"/>
  <c r="S126" i="2"/>
  <c r="V126" i="2" s="1"/>
  <c r="S152" i="2"/>
  <c r="U152" i="2"/>
  <c r="S11" i="2"/>
  <c r="V11" i="2" s="1"/>
  <c r="U11" i="2"/>
  <c r="U334" i="2"/>
  <c r="S334" i="2"/>
  <c r="S12" i="2"/>
  <c r="U12" i="2"/>
  <c r="U278" i="2"/>
  <c r="S278" i="2"/>
  <c r="S351" i="2"/>
  <c r="U351" i="2"/>
  <c r="S361" i="2"/>
  <c r="U361" i="2"/>
  <c r="S298" i="2"/>
  <c r="U298" i="2"/>
  <c r="S41" i="2"/>
  <c r="U41" i="2"/>
  <c r="S179" i="2"/>
  <c r="V179" i="2" s="1"/>
  <c r="U179" i="2"/>
  <c r="U16" i="2"/>
  <c r="S16" i="2"/>
  <c r="S167" i="2"/>
  <c r="U167" i="2"/>
  <c r="S10" i="2"/>
  <c r="U10" i="2"/>
  <c r="S349" i="2"/>
  <c r="U349" i="2"/>
  <c r="S228" i="2"/>
  <c r="U228" i="2"/>
  <c r="S281" i="2"/>
  <c r="U281" i="2"/>
  <c r="S229" i="2"/>
  <c r="U229" i="2"/>
  <c r="S107" i="2"/>
  <c r="U107" i="2"/>
  <c r="S171" i="2"/>
  <c r="U171" i="2"/>
  <c r="U154" i="2"/>
  <c r="S154" i="2"/>
  <c r="S247" i="2"/>
  <c r="V247" i="2" s="1"/>
  <c r="U247" i="2"/>
  <c r="S249" i="2"/>
  <c r="U249" i="2"/>
  <c r="U31" i="2"/>
  <c r="S31" i="2"/>
  <c r="S38" i="2"/>
  <c r="U38" i="2"/>
  <c r="S264" i="2"/>
  <c r="U264" i="2"/>
  <c r="U265" i="2"/>
  <c r="S265" i="2"/>
  <c r="S335" i="2"/>
  <c r="U335" i="2"/>
  <c r="U158" i="2"/>
  <c r="S158" i="2"/>
  <c r="S106" i="2"/>
  <c r="U106" i="2"/>
  <c r="S62" i="2"/>
  <c r="U62" i="2"/>
  <c r="S329" i="2"/>
  <c r="U329" i="2"/>
  <c r="U84" i="2"/>
  <c r="S84" i="2"/>
  <c r="S105" i="2"/>
  <c r="U105" i="2"/>
  <c r="S206" i="2"/>
  <c r="U206" i="2"/>
  <c r="U269" i="2"/>
  <c r="S269" i="2"/>
  <c r="U332" i="2"/>
  <c r="S332" i="2"/>
  <c r="U245" i="2"/>
  <c r="S245" i="2"/>
  <c r="S243" i="2"/>
  <c r="U243" i="2"/>
  <c r="S9" i="2"/>
  <c r="U9" i="2"/>
  <c r="S252" i="2"/>
  <c r="U252" i="2"/>
  <c r="S8" i="2"/>
  <c r="V8" i="2" s="1"/>
  <c r="U8" i="2"/>
  <c r="S113" i="2"/>
  <c r="U113" i="2"/>
  <c r="U98" i="2"/>
  <c r="S98" i="2"/>
  <c r="S151" i="2"/>
  <c r="U151" i="2"/>
  <c r="S90" i="2"/>
  <c r="U90" i="2"/>
  <c r="S159" i="2"/>
  <c r="U159" i="2"/>
  <c r="S30" i="2"/>
  <c r="V30" i="2" s="1"/>
  <c r="U30" i="2"/>
  <c r="S307" i="2"/>
  <c r="U307" i="2"/>
  <c r="S355" i="2"/>
  <c r="U355" i="2"/>
  <c r="U104" i="2"/>
  <c r="S104" i="2"/>
  <c r="S13" i="2"/>
  <c r="U13" i="2"/>
  <c r="S116" i="2"/>
  <c r="U116" i="2"/>
  <c r="S203" i="2"/>
  <c r="U203" i="2"/>
  <c r="S148" i="2"/>
  <c r="U148" i="2"/>
  <c r="S175" i="2"/>
  <c r="U175" i="2"/>
  <c r="U32" i="2"/>
  <c r="S32" i="2"/>
  <c r="V32" i="2" s="1"/>
  <c r="U200" i="2"/>
  <c r="S200" i="2"/>
  <c r="D360" i="2"/>
  <c r="T360" i="2" s="1"/>
  <c r="U225" i="2"/>
  <c r="S225" i="2"/>
  <c r="D296" i="2"/>
  <c r="T296" i="2" s="1"/>
  <c r="D295" i="2"/>
  <c r="T295" i="2" s="1"/>
  <c r="D275" i="2"/>
  <c r="T275" i="2" s="1"/>
  <c r="D276" i="2"/>
  <c r="T276" i="2" s="1"/>
  <c r="D127" i="2"/>
  <c r="T127" i="2" s="1"/>
  <c r="D128" i="2"/>
  <c r="T128" i="2" s="1"/>
  <c r="D81" i="2"/>
  <c r="T81" i="2" s="1"/>
  <c r="D82" i="2"/>
  <c r="T82" i="2" s="1"/>
  <c r="R9" i="1"/>
  <c r="P10" i="1"/>
  <c r="R11" i="1"/>
  <c r="P12" i="1"/>
  <c r="R13" i="1"/>
  <c r="P14" i="1"/>
  <c r="R15" i="1"/>
  <c r="P16" i="1"/>
  <c r="R21" i="1"/>
  <c r="P22" i="1"/>
  <c r="R23" i="1"/>
  <c r="P24" i="1"/>
  <c r="R29" i="1"/>
  <c r="P30" i="1"/>
  <c r="R31" i="1"/>
  <c r="P32" i="1"/>
  <c r="R43" i="1"/>
  <c r="P44" i="1"/>
  <c r="R45" i="1"/>
  <c r="P46" i="1"/>
  <c r="R47" i="1"/>
  <c r="P48" i="1"/>
  <c r="R49" i="1"/>
  <c r="P50" i="1"/>
  <c r="R51" i="1"/>
  <c r="P52" i="1"/>
  <c r="R53" i="1"/>
  <c r="P54" i="1"/>
  <c r="R73" i="1"/>
  <c r="P74" i="1"/>
  <c r="R75" i="1"/>
  <c r="P76" i="1"/>
  <c r="R89" i="1"/>
  <c r="P90" i="1"/>
  <c r="R95" i="1"/>
  <c r="P96" i="1"/>
  <c r="R103" i="1"/>
  <c r="P104" i="1"/>
  <c r="R105" i="1"/>
  <c r="P106" i="1"/>
  <c r="R107" i="1"/>
  <c r="P108" i="1"/>
  <c r="R109" i="1"/>
  <c r="P110" i="1"/>
  <c r="R113" i="1"/>
  <c r="P114" i="1"/>
  <c r="R117" i="1"/>
  <c r="P118" i="1"/>
  <c r="R119" i="1"/>
  <c r="P120" i="1"/>
  <c r="R121" i="1"/>
  <c r="P122" i="1"/>
  <c r="R133" i="1"/>
  <c r="P134" i="1"/>
  <c r="R135" i="1"/>
  <c r="P136" i="1"/>
  <c r="R137" i="1"/>
  <c r="P138" i="1"/>
  <c r="R139" i="1"/>
  <c r="P140" i="1"/>
  <c r="R141" i="1"/>
  <c r="P142" i="1"/>
  <c r="R143" i="1"/>
  <c r="P144" i="1"/>
  <c r="R145" i="1"/>
  <c r="P146" i="1"/>
  <c r="R151" i="1"/>
  <c r="P152" i="1"/>
  <c r="R163" i="1"/>
  <c r="P164" i="1"/>
  <c r="R169" i="1"/>
  <c r="P170" i="1"/>
  <c r="R175" i="1"/>
  <c r="P176" i="1"/>
  <c r="R177" i="1"/>
  <c r="P178" i="1"/>
  <c r="R185" i="1"/>
  <c r="P186" i="1"/>
  <c r="R187" i="1"/>
  <c r="P188" i="1"/>
  <c r="R189" i="1"/>
  <c r="P190" i="1"/>
  <c r="R191" i="1"/>
  <c r="P192" i="1"/>
  <c r="R193" i="1"/>
  <c r="P194" i="1"/>
  <c r="R195" i="1"/>
  <c r="P196" i="1"/>
  <c r="R197" i="1"/>
  <c r="P198" i="1"/>
  <c r="R199" i="1"/>
  <c r="P200" i="1"/>
  <c r="R201" i="1"/>
  <c r="P202" i="1"/>
  <c r="R203" i="1"/>
  <c r="P204" i="1"/>
  <c r="R205" i="1"/>
  <c r="P206" i="1"/>
  <c r="R207" i="1"/>
  <c r="P208" i="1"/>
  <c r="R209" i="1"/>
  <c r="P210" i="1"/>
  <c r="R221" i="1"/>
  <c r="P222" i="1"/>
  <c r="R223" i="1"/>
  <c r="P224" i="1"/>
  <c r="R225" i="1"/>
  <c r="P226" i="1"/>
  <c r="R227" i="1"/>
  <c r="P228" i="1"/>
  <c r="R229" i="1"/>
  <c r="P230" i="1"/>
  <c r="R235" i="1"/>
  <c r="P236" i="1"/>
  <c r="R237" i="1"/>
  <c r="P238" i="1"/>
  <c r="R239" i="1"/>
  <c r="P240" i="1"/>
  <c r="R241" i="1"/>
  <c r="P242" i="1"/>
  <c r="R243" i="1"/>
  <c r="P244" i="1"/>
  <c r="R251" i="1"/>
  <c r="P252" i="1"/>
  <c r="R277" i="1"/>
  <c r="P278" i="1"/>
  <c r="R17" i="1"/>
  <c r="P18" i="1"/>
  <c r="R19" i="1"/>
  <c r="P20" i="1"/>
  <c r="R25" i="1"/>
  <c r="P26" i="1"/>
  <c r="R27" i="1"/>
  <c r="P28" i="1"/>
  <c r="R33" i="1"/>
  <c r="P34" i="1"/>
  <c r="R35" i="1"/>
  <c r="P36" i="1"/>
  <c r="R37" i="1"/>
  <c r="P38" i="1"/>
  <c r="R39" i="1"/>
  <c r="P40" i="1"/>
  <c r="R41" i="1"/>
  <c r="P42" i="1"/>
  <c r="R55" i="1"/>
  <c r="P56" i="1"/>
  <c r="R57" i="1"/>
  <c r="P58" i="1"/>
  <c r="R59" i="1"/>
  <c r="P60" i="1"/>
  <c r="R61" i="1"/>
  <c r="P62" i="1"/>
  <c r="R63" i="1"/>
  <c r="P64" i="1"/>
  <c r="R65" i="1"/>
  <c r="P66" i="1"/>
  <c r="R67" i="1"/>
  <c r="P68" i="1"/>
  <c r="R69" i="1"/>
  <c r="P70" i="1"/>
  <c r="R71" i="1"/>
  <c r="P72" i="1"/>
  <c r="R77" i="1"/>
  <c r="P78" i="1"/>
  <c r="R79" i="1"/>
  <c r="P80" i="1"/>
  <c r="R81" i="1"/>
  <c r="P82" i="1"/>
  <c r="R83" i="1"/>
  <c r="P84" i="1"/>
  <c r="R85" i="1"/>
  <c r="P86" i="1"/>
  <c r="R87" i="1"/>
  <c r="P88" i="1"/>
  <c r="R91" i="1"/>
  <c r="P92" i="1"/>
  <c r="R93" i="1"/>
  <c r="P94" i="1"/>
  <c r="R97" i="1"/>
  <c r="P98" i="1"/>
  <c r="R99" i="1"/>
  <c r="P100" i="1"/>
  <c r="R101" i="1"/>
  <c r="P102" i="1"/>
  <c r="R111" i="1"/>
  <c r="P112" i="1"/>
  <c r="R115" i="1"/>
  <c r="P116" i="1"/>
  <c r="R123" i="1"/>
  <c r="P124" i="1"/>
  <c r="R125" i="1"/>
  <c r="P126" i="1"/>
  <c r="R127" i="1"/>
  <c r="P128" i="1"/>
  <c r="R129" i="1"/>
  <c r="P130" i="1"/>
  <c r="R131" i="1"/>
  <c r="P132" i="1"/>
  <c r="R147" i="1"/>
  <c r="P148" i="1"/>
  <c r="R149" i="1"/>
  <c r="P150" i="1"/>
  <c r="R153" i="1"/>
  <c r="P154" i="1"/>
  <c r="R155" i="1"/>
  <c r="P156" i="1"/>
  <c r="R157" i="1"/>
  <c r="P158" i="1"/>
  <c r="R159" i="1"/>
  <c r="P160" i="1"/>
  <c r="R161" i="1"/>
  <c r="P162" i="1"/>
  <c r="R165" i="1"/>
  <c r="P166" i="1"/>
  <c r="R167" i="1"/>
  <c r="P168" i="1"/>
  <c r="R171" i="1"/>
  <c r="P172" i="1"/>
  <c r="R173" i="1"/>
  <c r="P174" i="1"/>
  <c r="R179" i="1"/>
  <c r="P180" i="1"/>
  <c r="R181" i="1"/>
  <c r="P182" i="1"/>
  <c r="R183" i="1"/>
  <c r="P184" i="1"/>
  <c r="R211" i="1"/>
  <c r="P212" i="1"/>
  <c r="R213" i="1"/>
  <c r="P214" i="1"/>
  <c r="R215" i="1"/>
  <c r="P216" i="1"/>
  <c r="R217" i="1"/>
  <c r="P218" i="1"/>
  <c r="R219" i="1"/>
  <c r="P220" i="1"/>
  <c r="R231" i="1"/>
  <c r="P232" i="1"/>
  <c r="R233" i="1"/>
  <c r="P234" i="1"/>
  <c r="R245" i="1"/>
  <c r="P246" i="1"/>
  <c r="R247" i="1"/>
  <c r="P248" i="1"/>
  <c r="R249" i="1"/>
  <c r="P250" i="1"/>
  <c r="R253" i="1"/>
  <c r="P254" i="1"/>
  <c r="R255" i="1"/>
  <c r="P256" i="1"/>
  <c r="R257" i="1"/>
  <c r="P258" i="1"/>
  <c r="R259" i="1"/>
  <c r="P260" i="1"/>
  <c r="R261" i="1"/>
  <c r="P262" i="1"/>
  <c r="R263" i="1"/>
  <c r="P264" i="1"/>
  <c r="R265" i="1"/>
  <c r="P266" i="1"/>
  <c r="R267" i="1"/>
  <c r="P268" i="1"/>
  <c r="R269" i="1"/>
  <c r="P270" i="1"/>
  <c r="R271" i="1"/>
  <c r="P272" i="1"/>
  <c r="R273" i="1"/>
  <c r="P274" i="1"/>
  <c r="R275" i="1"/>
  <c r="P276" i="1"/>
  <c r="R279" i="1"/>
  <c r="P280" i="1"/>
  <c r="R281" i="1"/>
  <c r="R283" i="1"/>
  <c r="P284" i="1"/>
  <c r="R285" i="1"/>
  <c r="P286" i="1"/>
  <c r="R287" i="1"/>
  <c r="P288" i="1"/>
  <c r="R291" i="1"/>
  <c r="P292" i="1"/>
  <c r="R293" i="1"/>
  <c r="P294" i="1"/>
  <c r="R295" i="1"/>
  <c r="P296" i="1"/>
  <c r="R309" i="1"/>
  <c r="P310" i="1"/>
  <c r="R311" i="1"/>
  <c r="P312" i="1"/>
  <c r="R313" i="1"/>
  <c r="P314" i="1"/>
  <c r="R315" i="1"/>
  <c r="P316" i="1"/>
  <c r="R317" i="1"/>
  <c r="P318" i="1"/>
  <c r="R319" i="1"/>
  <c r="P320" i="1"/>
  <c r="R321" i="1"/>
  <c r="P322" i="1"/>
  <c r="R323" i="1"/>
  <c r="P324" i="1"/>
  <c r="R325" i="1"/>
  <c r="P326" i="1"/>
  <c r="R327" i="1"/>
  <c r="P328" i="1"/>
  <c r="R329" i="1"/>
  <c r="P330" i="1"/>
  <c r="R331" i="1"/>
  <c r="P332" i="1"/>
  <c r="R333" i="1"/>
  <c r="P334" i="1"/>
  <c r="R335" i="1"/>
  <c r="P336" i="1"/>
  <c r="R337" i="1"/>
  <c r="P338" i="1"/>
  <c r="R343" i="1"/>
  <c r="P344" i="1"/>
  <c r="R345" i="1"/>
  <c r="P346" i="1"/>
  <c r="R353" i="1"/>
  <c r="P354" i="1"/>
  <c r="R363" i="1"/>
  <c r="P364" i="1"/>
  <c r="R365" i="1"/>
  <c r="P366" i="1"/>
  <c r="R369" i="1"/>
  <c r="P370" i="1"/>
  <c r="R371" i="1"/>
  <c r="P372" i="1"/>
  <c r="R375" i="1"/>
  <c r="P376" i="1"/>
  <c r="R377" i="1"/>
  <c r="P378" i="1"/>
  <c r="R381" i="1"/>
  <c r="P382" i="1"/>
  <c r="R383" i="1"/>
  <c r="P384" i="1"/>
  <c r="P282" i="1"/>
  <c r="R289" i="1"/>
  <c r="P290" i="1"/>
  <c r="R297" i="1"/>
  <c r="P298" i="1"/>
  <c r="R299" i="1"/>
  <c r="P300" i="1"/>
  <c r="R301" i="1"/>
  <c r="P302" i="1"/>
  <c r="R303" i="1"/>
  <c r="P304" i="1"/>
  <c r="R305" i="1"/>
  <c r="P306" i="1"/>
  <c r="R307" i="1"/>
  <c r="P308" i="1"/>
  <c r="R339" i="1"/>
  <c r="P340" i="1"/>
  <c r="R341" i="1"/>
  <c r="P342" i="1"/>
  <c r="R347" i="1"/>
  <c r="P348" i="1"/>
  <c r="R349" i="1"/>
  <c r="P350" i="1"/>
  <c r="R351" i="1"/>
  <c r="P352" i="1"/>
  <c r="R355" i="1"/>
  <c r="P356" i="1"/>
  <c r="R357" i="1"/>
  <c r="P358" i="1"/>
  <c r="R359" i="1"/>
  <c r="P360" i="1"/>
  <c r="R361" i="1"/>
  <c r="P362" i="1"/>
  <c r="R367" i="1"/>
  <c r="P368" i="1"/>
  <c r="R373" i="1"/>
  <c r="P374" i="1"/>
  <c r="R379" i="1"/>
  <c r="P380" i="1"/>
  <c r="R385" i="1"/>
  <c r="P386" i="1"/>
  <c r="R387" i="1"/>
  <c r="P388" i="1"/>
  <c r="R389" i="1"/>
  <c r="P390" i="1"/>
  <c r="R391" i="1"/>
  <c r="P392" i="1"/>
  <c r="R393" i="1"/>
  <c r="P394" i="1"/>
  <c r="R395" i="1"/>
  <c r="P396" i="1"/>
  <c r="R397" i="1"/>
  <c r="P398" i="1"/>
  <c r="R399" i="1"/>
  <c r="P400" i="1"/>
  <c r="R401" i="1"/>
  <c r="P402" i="1"/>
  <c r="R403" i="1"/>
  <c r="P404" i="1"/>
  <c r="R405" i="1"/>
  <c r="P406" i="1"/>
  <c r="R407" i="1"/>
  <c r="P408" i="1"/>
  <c r="R409" i="1"/>
  <c r="P410" i="1"/>
  <c r="R411" i="1"/>
  <c r="P412" i="1"/>
  <c r="R413" i="1"/>
  <c r="P414" i="1"/>
  <c r="R415" i="1"/>
  <c r="P416" i="1"/>
  <c r="R417" i="1"/>
  <c r="P418" i="1"/>
  <c r="R419" i="1"/>
  <c r="P420" i="1"/>
  <c r="R421" i="1"/>
  <c r="P422" i="1"/>
  <c r="R423" i="1"/>
  <c r="P424" i="1"/>
  <c r="R425" i="1"/>
  <c r="P426" i="1"/>
  <c r="R427" i="1"/>
  <c r="P428" i="1"/>
  <c r="R429" i="1"/>
  <c r="P430" i="1"/>
  <c r="R431" i="1"/>
  <c r="P432" i="1"/>
  <c r="R433" i="1"/>
  <c r="P434" i="1"/>
  <c r="R435" i="1"/>
  <c r="P436" i="1"/>
  <c r="R437" i="1"/>
  <c r="P438" i="1"/>
  <c r="R439" i="1"/>
  <c r="P440" i="1"/>
  <c r="R441" i="1"/>
  <c r="P442" i="1"/>
  <c r="R443" i="1"/>
  <c r="P444" i="1"/>
  <c r="R445" i="1"/>
  <c r="P446" i="1"/>
  <c r="R447" i="1"/>
  <c r="P448" i="1"/>
  <c r="R449" i="1"/>
  <c r="P450" i="1"/>
  <c r="R451" i="1"/>
  <c r="P452" i="1"/>
  <c r="R453" i="1"/>
  <c r="P454" i="1"/>
  <c r="R455" i="1"/>
  <c r="P456" i="1"/>
  <c r="R457" i="1"/>
  <c r="P458" i="1"/>
  <c r="R459" i="1"/>
  <c r="P460" i="1"/>
  <c r="R461" i="1"/>
  <c r="P462" i="1"/>
  <c r="R463" i="1"/>
  <c r="P464" i="1"/>
  <c r="R465" i="1"/>
  <c r="P466" i="1"/>
  <c r="R467" i="1"/>
  <c r="P468" i="1"/>
  <c r="R469" i="1"/>
  <c r="P470" i="1"/>
  <c r="R471" i="1"/>
  <c r="P472" i="1"/>
  <c r="R473" i="1"/>
  <c r="P474" i="1"/>
  <c r="R475" i="1"/>
  <c r="P476" i="1"/>
  <c r="R477" i="1"/>
  <c r="P478" i="1"/>
  <c r="R479" i="1"/>
  <c r="P480" i="1"/>
  <c r="R481" i="1"/>
  <c r="P482" i="1"/>
  <c r="R483" i="1"/>
  <c r="P484" i="1"/>
  <c r="R485" i="1"/>
  <c r="P486" i="1"/>
  <c r="R487" i="1"/>
  <c r="P488" i="1"/>
  <c r="R489" i="1"/>
  <c r="P490" i="1"/>
  <c r="R491" i="1"/>
  <c r="P492" i="1"/>
  <c r="R493" i="1"/>
  <c r="P494" i="1"/>
  <c r="R495" i="1"/>
  <c r="P496" i="1"/>
  <c r="R497" i="1"/>
  <c r="P498" i="1"/>
  <c r="R499" i="1"/>
  <c r="P500" i="1"/>
  <c r="P502" i="1"/>
  <c r="P504" i="1"/>
  <c r="P506" i="1"/>
  <c r="P508" i="1"/>
  <c r="P510" i="1"/>
  <c r="P512" i="1"/>
  <c r="P514" i="1"/>
  <c r="P516" i="1"/>
  <c r="P518" i="1"/>
  <c r="P520" i="1"/>
  <c r="P522" i="1"/>
  <c r="P524" i="1"/>
  <c r="P526" i="1"/>
  <c r="P528" i="1"/>
  <c r="P530" i="1"/>
  <c r="P532" i="1"/>
  <c r="P534" i="1"/>
  <c r="P536" i="1"/>
  <c r="P538" i="1"/>
  <c r="P540" i="1"/>
  <c r="P542" i="1"/>
  <c r="P544" i="1"/>
  <c r="P546" i="1"/>
  <c r="P548" i="1"/>
  <c r="P550" i="1"/>
  <c r="P552" i="1"/>
  <c r="P554" i="1"/>
  <c r="P556" i="1"/>
  <c r="P558" i="1"/>
  <c r="P560" i="1"/>
  <c r="P562" i="1"/>
  <c r="P564" i="1"/>
  <c r="P566" i="1"/>
  <c r="P568" i="1"/>
  <c r="P570" i="1"/>
  <c r="P572" i="1"/>
  <c r="P574" i="1"/>
  <c r="P576" i="1"/>
  <c r="P578" i="1"/>
  <c r="P580" i="1"/>
  <c r="P582" i="1"/>
  <c r="P584" i="1"/>
  <c r="P586" i="1"/>
  <c r="P588" i="1"/>
  <c r="P590" i="1"/>
  <c r="P592" i="1"/>
  <c r="P594" i="1"/>
  <c r="P596" i="1"/>
  <c r="P598" i="1"/>
  <c r="P600" i="1"/>
  <c r="P602" i="1"/>
  <c r="P604" i="1"/>
  <c r="P606" i="1"/>
  <c r="P608" i="1"/>
  <c r="P610" i="1"/>
  <c r="P612" i="1"/>
  <c r="P614" i="1"/>
  <c r="P616" i="1"/>
  <c r="P618" i="1"/>
  <c r="P620" i="1"/>
  <c r="P622" i="1"/>
  <c r="P624" i="1"/>
  <c r="P626" i="1"/>
  <c r="P628" i="1"/>
  <c r="P630" i="1"/>
  <c r="P632" i="1"/>
  <c r="P634" i="1"/>
  <c r="P636" i="1"/>
  <c r="P638" i="1"/>
  <c r="P640" i="1"/>
  <c r="P642" i="1"/>
  <c r="P644" i="1"/>
  <c r="P646" i="1"/>
  <c r="P648" i="1"/>
  <c r="P650" i="1"/>
  <c r="P652" i="1"/>
  <c r="P654" i="1"/>
  <c r="P656" i="1"/>
  <c r="P658" i="1"/>
  <c r="P660" i="1"/>
  <c r="P662" i="1"/>
  <c r="P664" i="1"/>
  <c r="P666" i="1"/>
  <c r="P668" i="1"/>
  <c r="P670" i="1"/>
  <c r="P672" i="1"/>
  <c r="P674" i="1"/>
  <c r="P676" i="1"/>
  <c r="P678" i="1"/>
  <c r="P680" i="1"/>
  <c r="P682" i="1"/>
  <c r="P684" i="1"/>
  <c r="P686" i="1"/>
  <c r="P688" i="1"/>
  <c r="P690" i="1"/>
  <c r="P692" i="1"/>
  <c r="P694" i="1"/>
  <c r="P696" i="1"/>
  <c r="P698" i="1"/>
  <c r="P700" i="1"/>
  <c r="P702" i="1"/>
  <c r="P704" i="1"/>
  <c r="P706" i="1"/>
  <c r="P708" i="1"/>
  <c r="P710" i="1"/>
  <c r="P712" i="1"/>
  <c r="P714" i="1"/>
  <c r="P716" i="1"/>
  <c r="P718" i="1"/>
  <c r="P720" i="1"/>
  <c r="P722" i="1"/>
  <c r="P724" i="1"/>
  <c r="P726" i="1"/>
  <c r="P728" i="1"/>
  <c r="P730" i="1"/>
  <c r="P732" i="1"/>
  <c r="P734" i="1"/>
  <c r="P736" i="1"/>
  <c r="P738" i="1"/>
  <c r="P740" i="1"/>
  <c r="P742" i="1"/>
  <c r="P744" i="1"/>
  <c r="P746" i="1"/>
  <c r="P748" i="1"/>
  <c r="P750" i="1"/>
  <c r="P752" i="1"/>
  <c r="P754" i="1"/>
  <c r="P756" i="1"/>
  <c r="P758" i="1"/>
  <c r="P760" i="1"/>
  <c r="P762" i="1"/>
  <c r="P764" i="1"/>
  <c r="P766" i="1"/>
  <c r="P768" i="1"/>
  <c r="P770" i="1"/>
  <c r="P772" i="1"/>
  <c r="P774" i="1"/>
  <c r="P776" i="1"/>
  <c r="P778" i="1"/>
  <c r="P780" i="1"/>
  <c r="P782" i="1"/>
  <c r="P784" i="1"/>
  <c r="P786" i="1"/>
  <c r="P788" i="1"/>
  <c r="P790" i="1"/>
  <c r="P792" i="1"/>
  <c r="P794" i="1"/>
  <c r="P796" i="1"/>
  <c r="P798" i="1"/>
  <c r="P800" i="1"/>
  <c r="P802" i="1"/>
  <c r="P804" i="1"/>
  <c r="P806" i="1"/>
  <c r="P808" i="1"/>
  <c r="P810" i="1"/>
  <c r="P812" i="1"/>
  <c r="P814" i="1"/>
  <c r="P816" i="1"/>
  <c r="P818" i="1"/>
  <c r="R819" i="1"/>
  <c r="P820" i="1"/>
  <c r="R821" i="1"/>
  <c r="P822" i="1"/>
  <c r="R823" i="1"/>
  <c r="P824" i="1"/>
  <c r="R825" i="1"/>
  <c r="P826" i="1"/>
  <c r="R827" i="1"/>
  <c r="P828" i="1"/>
  <c r="R829" i="1"/>
  <c r="P830" i="1"/>
  <c r="R831" i="1"/>
  <c r="P832" i="1"/>
  <c r="R833" i="1"/>
  <c r="P834" i="1"/>
  <c r="R835" i="1"/>
  <c r="P836" i="1"/>
  <c r="R837" i="1"/>
  <c r="P838" i="1"/>
  <c r="R839" i="1"/>
  <c r="P840" i="1"/>
  <c r="R841" i="1"/>
  <c r="P842" i="1"/>
  <c r="R843" i="1"/>
  <c r="P844" i="1"/>
  <c r="R845" i="1"/>
  <c r="P846" i="1"/>
  <c r="R847" i="1"/>
  <c r="P848" i="1"/>
  <c r="R849" i="1"/>
  <c r="P850" i="1"/>
  <c r="R851" i="1"/>
  <c r="P852" i="1"/>
  <c r="R853" i="1"/>
  <c r="P854" i="1"/>
  <c r="R855" i="1"/>
  <c r="P856" i="1"/>
  <c r="R857" i="1"/>
  <c r="P858" i="1"/>
  <c r="R859" i="1"/>
  <c r="P860" i="1"/>
  <c r="R861" i="1"/>
  <c r="P862" i="1"/>
  <c r="R863" i="1"/>
  <c r="P864" i="1"/>
  <c r="R865" i="1"/>
  <c r="P866" i="1"/>
  <c r="R867" i="1"/>
  <c r="P868" i="1"/>
  <c r="R869" i="1"/>
  <c r="P870" i="1"/>
  <c r="R871" i="1"/>
  <c r="P872" i="1"/>
  <c r="R873" i="1"/>
  <c r="P874" i="1"/>
  <c r="R875" i="1"/>
  <c r="P876" i="1"/>
  <c r="R877" i="1"/>
  <c r="P878" i="1"/>
  <c r="R879" i="1"/>
  <c r="P880" i="1"/>
  <c r="R881" i="1"/>
  <c r="P882" i="1"/>
  <c r="R883" i="1"/>
  <c r="P884" i="1"/>
  <c r="R885" i="1"/>
  <c r="P886" i="1"/>
  <c r="R887" i="1"/>
  <c r="P888" i="1"/>
  <c r="R889" i="1"/>
  <c r="P890" i="1"/>
  <c r="R891" i="1"/>
  <c r="P892" i="1"/>
  <c r="R893" i="1"/>
  <c r="P894" i="1"/>
  <c r="R895" i="1"/>
  <c r="P896" i="1"/>
  <c r="R897" i="1"/>
  <c r="P898" i="1"/>
  <c r="R899" i="1"/>
  <c r="P900" i="1"/>
  <c r="R901" i="1"/>
  <c r="P902" i="1"/>
  <c r="R903" i="1"/>
  <c r="P904" i="1"/>
  <c r="R905" i="1"/>
  <c r="P906" i="1"/>
  <c r="R907" i="1"/>
  <c r="P908" i="1"/>
  <c r="R909" i="1"/>
  <c r="P910" i="1"/>
  <c r="R911" i="1"/>
  <c r="P912" i="1"/>
  <c r="R913" i="1"/>
  <c r="P914" i="1"/>
  <c r="R915" i="1"/>
  <c r="P916" i="1"/>
  <c r="R917" i="1"/>
  <c r="P918" i="1"/>
  <c r="R919" i="1"/>
  <c r="P920" i="1"/>
  <c r="R501" i="1"/>
  <c r="R503" i="1"/>
  <c r="R505" i="1"/>
  <c r="R507" i="1"/>
  <c r="R509" i="1"/>
  <c r="R511" i="1"/>
  <c r="R513" i="1"/>
  <c r="R515" i="1"/>
  <c r="R517" i="1"/>
  <c r="R519" i="1"/>
  <c r="R521" i="1"/>
  <c r="R523" i="1"/>
  <c r="R525" i="1"/>
  <c r="R527" i="1"/>
  <c r="R529" i="1"/>
  <c r="R531" i="1"/>
  <c r="R533" i="1"/>
  <c r="R535" i="1"/>
  <c r="R537" i="1"/>
  <c r="R539" i="1"/>
  <c r="R541" i="1"/>
  <c r="R543" i="1"/>
  <c r="R545" i="1"/>
  <c r="R547" i="1"/>
  <c r="R549" i="1"/>
  <c r="R551" i="1"/>
  <c r="R553" i="1"/>
  <c r="R555" i="1"/>
  <c r="R557" i="1"/>
  <c r="R559" i="1"/>
  <c r="R561" i="1"/>
  <c r="R563" i="1"/>
  <c r="R565" i="1"/>
  <c r="R567" i="1"/>
  <c r="R569" i="1"/>
  <c r="R571" i="1"/>
  <c r="R573" i="1"/>
  <c r="R575" i="1"/>
  <c r="R577" i="1"/>
  <c r="R579" i="1"/>
  <c r="R581" i="1"/>
  <c r="R583" i="1"/>
  <c r="R585" i="1"/>
  <c r="R587" i="1"/>
  <c r="R589" i="1"/>
  <c r="R591" i="1"/>
  <c r="R593" i="1"/>
  <c r="R595" i="1"/>
  <c r="R597" i="1"/>
  <c r="R599" i="1"/>
  <c r="R601" i="1"/>
  <c r="R603" i="1"/>
  <c r="R605" i="1"/>
  <c r="R607" i="1"/>
  <c r="R609" i="1"/>
  <c r="R611" i="1"/>
  <c r="R613" i="1"/>
  <c r="R615" i="1"/>
  <c r="R617" i="1"/>
  <c r="R619" i="1"/>
  <c r="R621" i="1"/>
  <c r="R623" i="1"/>
  <c r="R625" i="1"/>
  <c r="R627" i="1"/>
  <c r="R629" i="1"/>
  <c r="R631" i="1"/>
  <c r="R633" i="1"/>
  <c r="R635" i="1"/>
  <c r="R637" i="1"/>
  <c r="R639" i="1"/>
  <c r="R641" i="1"/>
  <c r="R643" i="1"/>
  <c r="R645" i="1"/>
  <c r="R647" i="1"/>
  <c r="R649" i="1"/>
  <c r="R651" i="1"/>
  <c r="R653" i="1"/>
  <c r="R655" i="1"/>
  <c r="R657" i="1"/>
  <c r="R659" i="1"/>
  <c r="R661" i="1"/>
  <c r="R663" i="1"/>
  <c r="R665" i="1"/>
  <c r="R667" i="1"/>
  <c r="R669" i="1"/>
  <c r="R671" i="1"/>
  <c r="R673" i="1"/>
  <c r="R675" i="1"/>
  <c r="R677" i="1"/>
  <c r="R679" i="1"/>
  <c r="R681" i="1"/>
  <c r="R683" i="1"/>
  <c r="R685" i="1"/>
  <c r="R687" i="1"/>
  <c r="R689" i="1"/>
  <c r="R691" i="1"/>
  <c r="R693" i="1"/>
  <c r="R695" i="1"/>
  <c r="R697" i="1"/>
  <c r="R699" i="1"/>
  <c r="R701" i="1"/>
  <c r="R703" i="1"/>
  <c r="R705" i="1"/>
  <c r="R707" i="1"/>
  <c r="R709" i="1"/>
  <c r="R711" i="1"/>
  <c r="R713" i="1"/>
  <c r="R715" i="1"/>
  <c r="R717" i="1"/>
  <c r="R719" i="1"/>
  <c r="R721" i="1"/>
  <c r="R723" i="1"/>
  <c r="R725" i="1"/>
  <c r="R727" i="1"/>
  <c r="R729" i="1"/>
  <c r="R731" i="1"/>
  <c r="R733" i="1"/>
  <c r="R735" i="1"/>
  <c r="R737" i="1"/>
  <c r="R739" i="1"/>
  <c r="R741" i="1"/>
  <c r="R743" i="1"/>
  <c r="R745" i="1"/>
  <c r="R747" i="1"/>
  <c r="R749" i="1"/>
  <c r="R751" i="1"/>
  <c r="R753" i="1"/>
  <c r="R755" i="1"/>
  <c r="R757" i="1"/>
  <c r="R759" i="1"/>
  <c r="R761" i="1"/>
  <c r="R763" i="1"/>
  <c r="R765" i="1"/>
  <c r="R767" i="1"/>
  <c r="R769" i="1"/>
  <c r="R771" i="1"/>
  <c r="R773" i="1"/>
  <c r="R775" i="1"/>
  <c r="R777" i="1"/>
  <c r="R779" i="1"/>
  <c r="R781" i="1"/>
  <c r="R783" i="1"/>
  <c r="R785" i="1"/>
  <c r="R787" i="1"/>
  <c r="R789" i="1"/>
  <c r="R791" i="1"/>
  <c r="R793" i="1"/>
  <c r="R795" i="1"/>
  <c r="R797" i="1"/>
  <c r="R799" i="1"/>
  <c r="R801" i="1"/>
  <c r="R803" i="1"/>
  <c r="R805" i="1"/>
  <c r="R807" i="1"/>
  <c r="R809" i="1"/>
  <c r="R811" i="1"/>
  <c r="R813" i="1"/>
  <c r="R815" i="1"/>
  <c r="R817" i="1"/>
  <c r="R921" i="1"/>
  <c r="R923" i="1"/>
  <c r="R925" i="1"/>
  <c r="R927" i="1"/>
  <c r="R929" i="1"/>
  <c r="R931" i="1"/>
  <c r="R933" i="1"/>
  <c r="R935" i="1"/>
  <c r="R937" i="1"/>
  <c r="R939" i="1"/>
  <c r="R941" i="1"/>
  <c r="R943" i="1"/>
  <c r="R945" i="1"/>
  <c r="R947" i="1"/>
  <c r="R949" i="1"/>
  <c r="R951" i="1"/>
  <c r="R953" i="1"/>
  <c r="R955" i="1"/>
  <c r="R957" i="1"/>
  <c r="R959" i="1"/>
  <c r="R961" i="1"/>
  <c r="R963" i="1"/>
  <c r="R965" i="1"/>
  <c r="R967" i="1"/>
  <c r="R969" i="1"/>
  <c r="R971" i="1"/>
  <c r="R973" i="1"/>
  <c r="R975" i="1"/>
  <c r="R977" i="1"/>
  <c r="R979" i="1"/>
  <c r="R981" i="1"/>
  <c r="R983" i="1"/>
  <c r="R985" i="1"/>
  <c r="R987" i="1"/>
  <c r="R989" i="1"/>
  <c r="R991" i="1"/>
  <c r="R993" i="1"/>
  <c r="R995" i="1"/>
  <c r="R997" i="1"/>
  <c r="R999" i="1"/>
  <c r="R1001" i="1"/>
  <c r="R1003" i="1"/>
  <c r="R1005" i="1"/>
  <c r="P922" i="1"/>
  <c r="P924" i="1"/>
  <c r="P926" i="1"/>
  <c r="P928" i="1"/>
  <c r="P930" i="1"/>
  <c r="P932" i="1"/>
  <c r="P934" i="1"/>
  <c r="P936" i="1"/>
  <c r="P938" i="1"/>
  <c r="P940" i="1"/>
  <c r="P942" i="1"/>
  <c r="P944" i="1"/>
  <c r="P946" i="1"/>
  <c r="P948" i="1"/>
  <c r="P950" i="1"/>
  <c r="P952" i="1"/>
  <c r="P954" i="1"/>
  <c r="P956" i="1"/>
  <c r="P958" i="1"/>
  <c r="P960" i="1"/>
  <c r="P962" i="1"/>
  <c r="P964" i="1"/>
  <c r="P966" i="1"/>
  <c r="P968" i="1"/>
  <c r="P970" i="1"/>
  <c r="P972" i="1"/>
  <c r="P974" i="1"/>
  <c r="P976" i="1"/>
  <c r="P978" i="1"/>
  <c r="P980" i="1"/>
  <c r="P982" i="1"/>
  <c r="P984" i="1"/>
  <c r="P986" i="1"/>
  <c r="P988" i="1"/>
  <c r="P990" i="1"/>
  <c r="P992" i="1"/>
  <c r="P994" i="1"/>
  <c r="P996" i="1"/>
  <c r="P998" i="1"/>
  <c r="P1000" i="1"/>
  <c r="P1002" i="1"/>
  <c r="P1004" i="1"/>
  <c r="Q17" i="1"/>
  <c r="O18" i="1"/>
  <c r="Q19" i="1"/>
  <c r="O20" i="1"/>
  <c r="Q25" i="1"/>
  <c r="O26" i="1"/>
  <c r="Q27" i="1"/>
  <c r="O28" i="1"/>
  <c r="Q33" i="1"/>
  <c r="O34" i="1"/>
  <c r="Q35" i="1"/>
  <c r="O36" i="1"/>
  <c r="Q37" i="1"/>
  <c r="O38" i="1"/>
  <c r="Q39" i="1"/>
  <c r="O40" i="1"/>
  <c r="Q41" i="1"/>
  <c r="O42" i="1"/>
  <c r="Q55" i="1"/>
  <c r="O56" i="1"/>
  <c r="Q57" i="1"/>
  <c r="O58" i="1"/>
  <c r="Q59" i="1"/>
  <c r="O60" i="1"/>
  <c r="Q61" i="1"/>
  <c r="O62" i="1"/>
  <c r="Q63" i="1"/>
  <c r="O64" i="1"/>
  <c r="Q65" i="1"/>
  <c r="O66" i="1"/>
  <c r="Q67" i="1"/>
  <c r="O68" i="1"/>
  <c r="Q69" i="1"/>
  <c r="O70" i="1"/>
  <c r="Q71" i="1"/>
  <c r="O72" i="1"/>
  <c r="Q77" i="1"/>
  <c r="O78" i="1"/>
  <c r="Q79" i="1"/>
  <c r="O80" i="1"/>
  <c r="Q81" i="1"/>
  <c r="O82" i="1"/>
  <c r="Q83" i="1"/>
  <c r="O84" i="1"/>
  <c r="Q85" i="1"/>
  <c r="O86" i="1"/>
  <c r="Q87" i="1"/>
  <c r="O88" i="1"/>
  <c r="Q91" i="1"/>
  <c r="O92" i="1"/>
  <c r="Q93" i="1"/>
  <c r="O94" i="1"/>
  <c r="Q97" i="1"/>
  <c r="O98" i="1"/>
  <c r="Q99" i="1"/>
  <c r="O100" i="1"/>
  <c r="Q101" i="1"/>
  <c r="O102" i="1"/>
  <c r="Q111" i="1"/>
  <c r="O112" i="1"/>
  <c r="Q115" i="1"/>
  <c r="O116" i="1"/>
  <c r="Q123" i="1"/>
  <c r="O124" i="1"/>
  <c r="Q125" i="1"/>
  <c r="O126" i="1"/>
  <c r="Q127" i="1"/>
  <c r="O128" i="1"/>
  <c r="Q129" i="1"/>
  <c r="O130" i="1"/>
  <c r="Q131" i="1"/>
  <c r="O132" i="1"/>
  <c r="Q147" i="1"/>
  <c r="O148" i="1"/>
  <c r="Q149" i="1"/>
  <c r="O150" i="1"/>
  <c r="Q153" i="1"/>
  <c r="O154" i="1"/>
  <c r="Q155" i="1"/>
  <c r="O156" i="1"/>
  <c r="Q157" i="1"/>
  <c r="O158" i="1"/>
  <c r="Q159" i="1"/>
  <c r="O160" i="1"/>
  <c r="Q161" i="1"/>
  <c r="O162" i="1"/>
  <c r="Q165" i="1"/>
  <c r="O166" i="1"/>
  <c r="Q167" i="1"/>
  <c r="O168" i="1"/>
  <c r="Q171" i="1"/>
  <c r="O172" i="1"/>
  <c r="Q173" i="1"/>
  <c r="O174" i="1"/>
  <c r="Q179" i="1"/>
  <c r="O180" i="1"/>
  <c r="Q181" i="1"/>
  <c r="O182" i="1"/>
  <c r="Q183" i="1"/>
  <c r="O184" i="1"/>
  <c r="Q211" i="1"/>
  <c r="O212" i="1"/>
  <c r="Q213" i="1"/>
  <c r="O214" i="1"/>
  <c r="Q215" i="1"/>
  <c r="O216" i="1"/>
  <c r="Q217" i="1"/>
  <c r="O218" i="1"/>
  <c r="Q219" i="1"/>
  <c r="O220" i="1"/>
  <c r="Q231" i="1"/>
  <c r="O232" i="1"/>
  <c r="Q233" i="1"/>
  <c r="O234" i="1"/>
  <c r="Q245" i="1"/>
  <c r="O246" i="1"/>
  <c r="Q247" i="1"/>
  <c r="O248" i="1"/>
  <c r="Q249" i="1"/>
  <c r="O250" i="1"/>
  <c r="Q253" i="1"/>
  <c r="O254" i="1"/>
  <c r="Q255" i="1"/>
  <c r="O256" i="1"/>
  <c r="Q257" i="1"/>
  <c r="O258" i="1"/>
  <c r="Q259" i="1"/>
  <c r="O260" i="1"/>
  <c r="Q261" i="1"/>
  <c r="O262" i="1"/>
  <c r="Q263" i="1"/>
  <c r="O264" i="1"/>
  <c r="Q265" i="1"/>
  <c r="O266" i="1"/>
  <c r="Q267" i="1"/>
  <c r="O268" i="1"/>
  <c r="Q269" i="1"/>
  <c r="O270" i="1"/>
  <c r="Q271" i="1"/>
  <c r="O272" i="1"/>
  <c r="Q273" i="1"/>
  <c r="O274" i="1"/>
  <c r="Q275" i="1"/>
  <c r="O276" i="1"/>
  <c r="Q279" i="1"/>
  <c r="O280" i="1"/>
  <c r="Q281" i="1"/>
  <c r="O282" i="1"/>
  <c r="Q283" i="1"/>
  <c r="Q9" i="1"/>
  <c r="O10" i="1"/>
  <c r="Q11" i="1"/>
  <c r="O12" i="1"/>
  <c r="Q13" i="1"/>
  <c r="O14" i="1"/>
  <c r="Q15" i="1"/>
  <c r="O16" i="1"/>
  <c r="Q21" i="1"/>
  <c r="O22" i="1"/>
  <c r="Q23" i="1"/>
  <c r="O24" i="1"/>
  <c r="Q29" i="1"/>
  <c r="O30" i="1"/>
  <c r="Q31" i="1"/>
  <c r="O32" i="1"/>
  <c r="Q43" i="1"/>
  <c r="O44" i="1"/>
  <c r="Q45" i="1"/>
  <c r="O46" i="1"/>
  <c r="Q47" i="1"/>
  <c r="O48" i="1"/>
  <c r="Q49" i="1"/>
  <c r="O50" i="1"/>
  <c r="Q51" i="1"/>
  <c r="O52" i="1"/>
  <c r="Q53" i="1"/>
  <c r="O54" i="1"/>
  <c r="Q73" i="1"/>
  <c r="O74" i="1"/>
  <c r="Q75" i="1"/>
  <c r="O76" i="1"/>
  <c r="Q89" i="1"/>
  <c r="O90" i="1"/>
  <c r="Q95" i="1"/>
  <c r="O96" i="1"/>
  <c r="Q103" i="1"/>
  <c r="O104" i="1"/>
  <c r="Q105" i="1"/>
  <c r="O106" i="1"/>
  <c r="Q107" i="1"/>
  <c r="O108" i="1"/>
  <c r="Q109" i="1"/>
  <c r="O110" i="1"/>
  <c r="Q113" i="1"/>
  <c r="O114" i="1"/>
  <c r="Q117" i="1"/>
  <c r="O118" i="1"/>
  <c r="Q119" i="1"/>
  <c r="O120" i="1"/>
  <c r="Q121" i="1"/>
  <c r="O122" i="1"/>
  <c r="Q133" i="1"/>
  <c r="O134" i="1"/>
  <c r="Q135" i="1"/>
  <c r="O136" i="1"/>
  <c r="Q137" i="1"/>
  <c r="O138" i="1"/>
  <c r="Q139" i="1"/>
  <c r="O140" i="1"/>
  <c r="Q141" i="1"/>
  <c r="O142" i="1"/>
  <c r="Q143" i="1"/>
  <c r="O144" i="1"/>
  <c r="Q145" i="1"/>
  <c r="O146" i="1"/>
  <c r="Q151" i="1"/>
  <c r="O152" i="1"/>
  <c r="Q163" i="1"/>
  <c r="O164" i="1"/>
  <c r="Q169" i="1"/>
  <c r="O170" i="1"/>
  <c r="Q175" i="1"/>
  <c r="O176" i="1"/>
  <c r="Q177" i="1"/>
  <c r="O178" i="1"/>
  <c r="Q185" i="1"/>
  <c r="O186" i="1"/>
  <c r="Q187" i="1"/>
  <c r="O188" i="1"/>
  <c r="Q189" i="1"/>
  <c r="O190" i="1"/>
  <c r="Q191" i="1"/>
  <c r="O192" i="1"/>
  <c r="Q193" i="1"/>
  <c r="O194" i="1"/>
  <c r="Q195" i="1"/>
  <c r="O196" i="1"/>
  <c r="Q197" i="1"/>
  <c r="O198" i="1"/>
  <c r="Q199" i="1"/>
  <c r="O200" i="1"/>
  <c r="Q201" i="1"/>
  <c r="O202" i="1"/>
  <c r="Q203" i="1"/>
  <c r="O204" i="1"/>
  <c r="Q205" i="1"/>
  <c r="O206" i="1"/>
  <c r="Q207" i="1"/>
  <c r="O208" i="1"/>
  <c r="Q209" i="1"/>
  <c r="O210" i="1"/>
  <c r="Q221" i="1"/>
  <c r="O222" i="1"/>
  <c r="Q223" i="1"/>
  <c r="O224" i="1"/>
  <c r="Q225" i="1"/>
  <c r="O226" i="1"/>
  <c r="Q227" i="1"/>
  <c r="O228" i="1"/>
  <c r="Q229" i="1"/>
  <c r="O230" i="1"/>
  <c r="Q235" i="1"/>
  <c r="O236" i="1"/>
  <c r="Q237" i="1"/>
  <c r="O238" i="1"/>
  <c r="Q239" i="1"/>
  <c r="O240" i="1"/>
  <c r="Q241" i="1"/>
  <c r="O242" i="1"/>
  <c r="Q243" i="1"/>
  <c r="O244" i="1"/>
  <c r="Q251" i="1"/>
  <c r="O252" i="1"/>
  <c r="Q277" i="1"/>
  <c r="O278" i="1"/>
  <c r="Q289" i="1"/>
  <c r="O290" i="1"/>
  <c r="Q297" i="1"/>
  <c r="O298" i="1"/>
  <c r="Q299" i="1"/>
  <c r="O300" i="1"/>
  <c r="Q301" i="1"/>
  <c r="O302" i="1"/>
  <c r="Q303" i="1"/>
  <c r="O304" i="1"/>
  <c r="Q305" i="1"/>
  <c r="O306" i="1"/>
  <c r="Q307" i="1"/>
  <c r="O308" i="1"/>
  <c r="Q339" i="1"/>
  <c r="O340" i="1"/>
  <c r="Q341" i="1"/>
  <c r="O342" i="1"/>
  <c r="Q347" i="1"/>
  <c r="O348" i="1"/>
  <c r="Q349" i="1"/>
  <c r="O350" i="1"/>
  <c r="Q351" i="1"/>
  <c r="O352" i="1"/>
  <c r="Q355" i="1"/>
  <c r="O356" i="1"/>
  <c r="Q357" i="1"/>
  <c r="O358" i="1"/>
  <c r="Q359" i="1"/>
  <c r="O360" i="1"/>
  <c r="Q361" i="1"/>
  <c r="O362" i="1"/>
  <c r="Q367" i="1"/>
  <c r="O368" i="1"/>
  <c r="Q373" i="1"/>
  <c r="O374" i="1"/>
  <c r="Q379" i="1"/>
  <c r="O380" i="1"/>
  <c r="Q385" i="1"/>
  <c r="O386" i="1"/>
  <c r="Q387" i="1"/>
  <c r="O388" i="1"/>
  <c r="Q389" i="1"/>
  <c r="O390" i="1"/>
  <c r="Q391" i="1"/>
  <c r="O392" i="1"/>
  <c r="Q393" i="1"/>
  <c r="O394" i="1"/>
  <c r="Q395" i="1"/>
  <c r="O396" i="1"/>
  <c r="Q397" i="1"/>
  <c r="O398" i="1"/>
  <c r="Q399" i="1"/>
  <c r="O400" i="1"/>
  <c r="Q401" i="1"/>
  <c r="O402" i="1"/>
  <c r="Q403" i="1"/>
  <c r="O404" i="1"/>
  <c r="Q405" i="1"/>
  <c r="O406" i="1"/>
  <c r="Q407" i="1"/>
  <c r="O408" i="1"/>
  <c r="Q409" i="1"/>
  <c r="O410" i="1"/>
  <c r="Q411" i="1"/>
  <c r="O412" i="1"/>
  <c r="Q413" i="1"/>
  <c r="O414" i="1"/>
  <c r="Q415" i="1"/>
  <c r="O416" i="1"/>
  <c r="Q417" i="1"/>
  <c r="O418" i="1"/>
  <c r="Q419" i="1"/>
  <c r="O420" i="1"/>
  <c r="Q421" i="1"/>
  <c r="O422" i="1"/>
  <c r="Q423" i="1"/>
  <c r="O424" i="1"/>
  <c r="Q425" i="1"/>
  <c r="O426" i="1"/>
  <c r="Q427" i="1"/>
  <c r="O428" i="1"/>
  <c r="Q429" i="1"/>
  <c r="O430" i="1"/>
  <c r="Q431" i="1"/>
  <c r="O432" i="1"/>
  <c r="Q433" i="1"/>
  <c r="O434" i="1"/>
  <c r="Q435" i="1"/>
  <c r="O436" i="1"/>
  <c r="Q437" i="1"/>
  <c r="O438" i="1"/>
  <c r="Q439" i="1"/>
  <c r="O440" i="1"/>
  <c r="Q441" i="1"/>
  <c r="O442" i="1"/>
  <c r="Q443" i="1"/>
  <c r="O444" i="1"/>
  <c r="Q445" i="1"/>
  <c r="O446" i="1"/>
  <c r="Q447" i="1"/>
  <c r="O448" i="1"/>
  <c r="Q449" i="1"/>
  <c r="O450" i="1"/>
  <c r="Q451" i="1"/>
  <c r="O452" i="1"/>
  <c r="Q453" i="1"/>
  <c r="O454" i="1"/>
  <c r="Q455" i="1"/>
  <c r="O456" i="1"/>
  <c r="Q457" i="1"/>
  <c r="O458" i="1"/>
  <c r="Q459" i="1"/>
  <c r="O460" i="1"/>
  <c r="Q461" i="1"/>
  <c r="O462" i="1"/>
  <c r="Q463" i="1"/>
  <c r="O464" i="1"/>
  <c r="Q465" i="1"/>
  <c r="O466" i="1"/>
  <c r="Q467" i="1"/>
  <c r="O468" i="1"/>
  <c r="Q469" i="1"/>
  <c r="O470" i="1"/>
  <c r="Q471" i="1"/>
  <c r="O472" i="1"/>
  <c r="Q473" i="1"/>
  <c r="O474" i="1"/>
  <c r="Q475" i="1"/>
  <c r="O476" i="1"/>
  <c r="Q477" i="1"/>
  <c r="O478" i="1"/>
  <c r="Q479" i="1"/>
  <c r="O480" i="1"/>
  <c r="Q481" i="1"/>
  <c r="O482" i="1"/>
  <c r="Q483" i="1"/>
  <c r="O484" i="1"/>
  <c r="Q485" i="1"/>
  <c r="O486" i="1"/>
  <c r="Q487" i="1"/>
  <c r="O488" i="1"/>
  <c r="Q489" i="1"/>
  <c r="O490" i="1"/>
  <c r="Q491" i="1"/>
  <c r="O492" i="1"/>
  <c r="Q493" i="1"/>
  <c r="O494" i="1"/>
  <c r="Q495" i="1"/>
  <c r="O496" i="1"/>
  <c r="Q497" i="1"/>
  <c r="O498" i="1"/>
  <c r="Q499" i="1"/>
  <c r="O500" i="1"/>
  <c r="Q501" i="1"/>
  <c r="O502" i="1"/>
  <c r="Q503" i="1"/>
  <c r="O504" i="1"/>
  <c r="Q505" i="1"/>
  <c r="O506" i="1"/>
  <c r="Q507" i="1"/>
  <c r="O508" i="1"/>
  <c r="Q509" i="1"/>
  <c r="O510" i="1"/>
  <c r="Q511" i="1"/>
  <c r="O512" i="1"/>
  <c r="Q513" i="1"/>
  <c r="O514" i="1"/>
  <c r="Q515" i="1"/>
  <c r="O516" i="1"/>
  <c r="Q517" i="1"/>
  <c r="O518" i="1"/>
  <c r="Q519" i="1"/>
  <c r="O520" i="1"/>
  <c r="Q521" i="1"/>
  <c r="O522" i="1"/>
  <c r="Q523" i="1"/>
  <c r="O524" i="1"/>
  <c r="Q525" i="1"/>
  <c r="O526" i="1"/>
  <c r="Q527" i="1"/>
  <c r="O528" i="1"/>
  <c r="Q529" i="1"/>
  <c r="O530" i="1"/>
  <c r="Q531" i="1"/>
  <c r="O532" i="1"/>
  <c r="Q533" i="1"/>
  <c r="O534" i="1"/>
  <c r="Q535" i="1"/>
  <c r="O536" i="1"/>
  <c r="Q537" i="1"/>
  <c r="O538" i="1"/>
  <c r="Q539" i="1"/>
  <c r="O540" i="1"/>
  <c r="Q541" i="1"/>
  <c r="O542" i="1"/>
  <c r="Q543" i="1"/>
  <c r="O544" i="1"/>
  <c r="Q545" i="1"/>
  <c r="O546" i="1"/>
  <c r="Q547" i="1"/>
  <c r="O548" i="1"/>
  <c r="Q549" i="1"/>
  <c r="O550" i="1"/>
  <c r="Q551" i="1"/>
  <c r="O552" i="1"/>
  <c r="Q553" i="1"/>
  <c r="O554" i="1"/>
  <c r="Q555" i="1"/>
  <c r="O556" i="1"/>
  <c r="Q557" i="1"/>
  <c r="O558" i="1"/>
  <c r="Q559" i="1"/>
  <c r="O560" i="1"/>
  <c r="Q561" i="1"/>
  <c r="O562" i="1"/>
  <c r="Q563" i="1"/>
  <c r="O564" i="1"/>
  <c r="Q565" i="1"/>
  <c r="O566" i="1"/>
  <c r="Q567" i="1"/>
  <c r="O568" i="1"/>
  <c r="Q569" i="1"/>
  <c r="O570" i="1"/>
  <c r="Q571" i="1"/>
  <c r="O572" i="1"/>
  <c r="Q573" i="1"/>
  <c r="O574" i="1"/>
  <c r="Q575" i="1"/>
  <c r="O576" i="1"/>
  <c r="Q577" i="1"/>
  <c r="O578" i="1"/>
  <c r="Q579" i="1"/>
  <c r="O580" i="1"/>
  <c r="Q581" i="1"/>
  <c r="O582" i="1"/>
  <c r="Q583" i="1"/>
  <c r="O584" i="1"/>
  <c r="Q585" i="1"/>
  <c r="O586" i="1"/>
  <c r="Q587" i="1"/>
  <c r="O588" i="1"/>
  <c r="Q589" i="1"/>
  <c r="O590" i="1"/>
  <c r="Q591" i="1"/>
  <c r="O592" i="1"/>
  <c r="Q593" i="1"/>
  <c r="O594" i="1"/>
  <c r="Q595" i="1"/>
  <c r="O596" i="1"/>
  <c r="Q597" i="1"/>
  <c r="O598" i="1"/>
  <c r="Q599" i="1"/>
  <c r="O600" i="1"/>
  <c r="Q601" i="1"/>
  <c r="O602" i="1"/>
  <c r="Q603" i="1"/>
  <c r="O604" i="1"/>
  <c r="Q605" i="1"/>
  <c r="O606" i="1"/>
  <c r="Q607" i="1"/>
  <c r="O608" i="1"/>
  <c r="Q609" i="1"/>
  <c r="O610" i="1"/>
  <c r="Q611" i="1"/>
  <c r="O612" i="1"/>
  <c r="Q613" i="1"/>
  <c r="O614" i="1"/>
  <c r="Q615" i="1"/>
  <c r="O616" i="1"/>
  <c r="Q617" i="1"/>
  <c r="O618" i="1"/>
  <c r="Q619" i="1"/>
  <c r="O620" i="1"/>
  <c r="Q621" i="1"/>
  <c r="O622" i="1"/>
  <c r="Q623" i="1"/>
  <c r="O624" i="1"/>
  <c r="Q625" i="1"/>
  <c r="O626" i="1"/>
  <c r="Q627" i="1"/>
  <c r="O628" i="1"/>
  <c r="Q629" i="1"/>
  <c r="O630" i="1"/>
  <c r="Q631" i="1"/>
  <c r="O632" i="1"/>
  <c r="Q633" i="1"/>
  <c r="O634" i="1"/>
  <c r="Q635" i="1"/>
  <c r="O636" i="1"/>
  <c r="Q637" i="1"/>
  <c r="O638" i="1"/>
  <c r="Q639" i="1"/>
  <c r="O640" i="1"/>
  <c r="Q641" i="1"/>
  <c r="O642" i="1"/>
  <c r="Q643" i="1"/>
  <c r="O644" i="1"/>
  <c r="Q645" i="1"/>
  <c r="O646" i="1"/>
  <c r="Q647" i="1"/>
  <c r="O648" i="1"/>
  <c r="Q649" i="1"/>
  <c r="O650" i="1"/>
  <c r="Q651" i="1"/>
  <c r="O652" i="1"/>
  <c r="Q653" i="1"/>
  <c r="O654" i="1"/>
  <c r="Q655" i="1"/>
  <c r="O656" i="1"/>
  <c r="Q657" i="1"/>
  <c r="O658" i="1"/>
  <c r="Q659" i="1"/>
  <c r="O660" i="1"/>
  <c r="Q661" i="1"/>
  <c r="O662" i="1"/>
  <c r="Q663" i="1"/>
  <c r="O664" i="1"/>
  <c r="Q665" i="1"/>
  <c r="O666" i="1"/>
  <c r="Q667" i="1"/>
  <c r="O668" i="1"/>
  <c r="Q669" i="1"/>
  <c r="O670" i="1"/>
  <c r="Q671" i="1"/>
  <c r="O672" i="1"/>
  <c r="Q673" i="1"/>
  <c r="O674" i="1"/>
  <c r="Q675" i="1"/>
  <c r="O676" i="1"/>
  <c r="Q677" i="1"/>
  <c r="O678" i="1"/>
  <c r="Q679" i="1"/>
  <c r="O680" i="1"/>
  <c r="Q681" i="1"/>
  <c r="O682" i="1"/>
  <c r="Q683" i="1"/>
  <c r="O684" i="1"/>
  <c r="Q685" i="1"/>
  <c r="O686" i="1"/>
  <c r="Q687" i="1"/>
  <c r="O688" i="1"/>
  <c r="Q689" i="1"/>
  <c r="O690" i="1"/>
  <c r="Q691" i="1"/>
  <c r="O692" i="1"/>
  <c r="Q693" i="1"/>
  <c r="O694" i="1"/>
  <c r="Q695" i="1"/>
  <c r="O696" i="1"/>
  <c r="Q697" i="1"/>
  <c r="O698" i="1"/>
  <c r="Q699" i="1"/>
  <c r="O700" i="1"/>
  <c r="Q701" i="1"/>
  <c r="O702" i="1"/>
  <c r="Q703" i="1"/>
  <c r="O704" i="1"/>
  <c r="Q705" i="1"/>
  <c r="O706" i="1"/>
  <c r="Q707" i="1"/>
  <c r="O708" i="1"/>
  <c r="Q709" i="1"/>
  <c r="O710" i="1"/>
  <c r="Q711" i="1"/>
  <c r="O712" i="1"/>
  <c r="Q713" i="1"/>
  <c r="O714" i="1"/>
  <c r="Q715" i="1"/>
  <c r="O716" i="1"/>
  <c r="Q717" i="1"/>
  <c r="O718" i="1"/>
  <c r="Q719" i="1"/>
  <c r="O720" i="1"/>
  <c r="Q721" i="1"/>
  <c r="O722" i="1"/>
  <c r="Q723" i="1"/>
  <c r="O724" i="1"/>
  <c r="Q725" i="1"/>
  <c r="O726" i="1"/>
  <c r="Q727" i="1"/>
  <c r="O728" i="1"/>
  <c r="Q729" i="1"/>
  <c r="O730" i="1"/>
  <c r="Q731" i="1"/>
  <c r="O732" i="1"/>
  <c r="Q733" i="1"/>
  <c r="O734" i="1"/>
  <c r="Q735" i="1"/>
  <c r="O736" i="1"/>
  <c r="Q737" i="1"/>
  <c r="O738" i="1"/>
  <c r="Q739" i="1"/>
  <c r="O740" i="1"/>
  <c r="Q741" i="1"/>
  <c r="O742" i="1"/>
  <c r="Q743" i="1"/>
  <c r="O744" i="1"/>
  <c r="Q745" i="1"/>
  <c r="O746" i="1"/>
  <c r="Q747" i="1"/>
  <c r="O748" i="1"/>
  <c r="Q749" i="1"/>
  <c r="O750" i="1"/>
  <c r="Q751" i="1"/>
  <c r="O752" i="1"/>
  <c r="Q753" i="1"/>
  <c r="O754" i="1"/>
  <c r="Q755" i="1"/>
  <c r="O756" i="1"/>
  <c r="Q757" i="1"/>
  <c r="O758" i="1"/>
  <c r="Q759" i="1"/>
  <c r="O760" i="1"/>
  <c r="Q761" i="1"/>
  <c r="O762" i="1"/>
  <c r="Q763" i="1"/>
  <c r="O764" i="1"/>
  <c r="Q765" i="1"/>
  <c r="O766" i="1"/>
  <c r="Q767" i="1"/>
  <c r="O768" i="1"/>
  <c r="Q769" i="1"/>
  <c r="O770" i="1"/>
  <c r="Q771" i="1"/>
  <c r="O772" i="1"/>
  <c r="Q773" i="1"/>
  <c r="O774" i="1"/>
  <c r="Q775" i="1"/>
  <c r="O776" i="1"/>
  <c r="Q777" i="1"/>
  <c r="O778" i="1"/>
  <c r="Q779" i="1"/>
  <c r="O780" i="1"/>
  <c r="Q781" i="1"/>
  <c r="O782" i="1"/>
  <c r="Q783" i="1"/>
  <c r="O784" i="1"/>
  <c r="Q785" i="1"/>
  <c r="O786" i="1"/>
  <c r="Q787" i="1"/>
  <c r="O788" i="1"/>
  <c r="Q789" i="1"/>
  <c r="O790" i="1"/>
  <c r="Q791" i="1"/>
  <c r="O792" i="1"/>
  <c r="Q793" i="1"/>
  <c r="O794" i="1"/>
  <c r="Q795" i="1"/>
  <c r="O796" i="1"/>
  <c r="Q797" i="1"/>
  <c r="O798" i="1"/>
  <c r="Q799" i="1"/>
  <c r="O800" i="1"/>
  <c r="Q801" i="1"/>
  <c r="O802" i="1"/>
  <c r="Q803" i="1"/>
  <c r="O804" i="1"/>
  <c r="Q805" i="1"/>
  <c r="O806" i="1"/>
  <c r="Q807" i="1"/>
  <c r="O808" i="1"/>
  <c r="Q809" i="1"/>
  <c r="O810" i="1"/>
  <c r="Q811" i="1"/>
  <c r="O812" i="1"/>
  <c r="Q813" i="1"/>
  <c r="O814" i="1"/>
  <c r="Q815" i="1"/>
  <c r="O816" i="1"/>
  <c r="Q817" i="1"/>
  <c r="O818" i="1"/>
  <c r="O284" i="1"/>
  <c r="Q285" i="1"/>
  <c r="O286" i="1"/>
  <c r="Q287" i="1"/>
  <c r="O288" i="1"/>
  <c r="Q291" i="1"/>
  <c r="O292" i="1"/>
  <c r="Q293" i="1"/>
  <c r="O294" i="1"/>
  <c r="Q295" i="1"/>
  <c r="O296" i="1"/>
  <c r="Q309" i="1"/>
  <c r="O310" i="1"/>
  <c r="Q311" i="1"/>
  <c r="O312" i="1"/>
  <c r="Q313" i="1"/>
  <c r="O314" i="1"/>
  <c r="Q315" i="1"/>
  <c r="O316" i="1"/>
  <c r="Q317" i="1"/>
  <c r="O318" i="1"/>
  <c r="Q319" i="1"/>
  <c r="O320" i="1"/>
  <c r="Q321" i="1"/>
  <c r="O322" i="1"/>
  <c r="Q323" i="1"/>
  <c r="O324" i="1"/>
  <c r="Q325" i="1"/>
  <c r="O326" i="1"/>
  <c r="Q327" i="1"/>
  <c r="O328" i="1"/>
  <c r="Q329" i="1"/>
  <c r="O330" i="1"/>
  <c r="Q331" i="1"/>
  <c r="O332" i="1"/>
  <c r="Q333" i="1"/>
  <c r="O334" i="1"/>
  <c r="Q335" i="1"/>
  <c r="O336" i="1"/>
  <c r="Q337" i="1"/>
  <c r="O338" i="1"/>
  <c r="Q343" i="1"/>
  <c r="O344" i="1"/>
  <c r="Q345" i="1"/>
  <c r="O346" i="1"/>
  <c r="Q353" i="1"/>
  <c r="O354" i="1"/>
  <c r="Q363" i="1"/>
  <c r="O364" i="1"/>
  <c r="Q365" i="1"/>
  <c r="O366" i="1"/>
  <c r="Q369" i="1"/>
  <c r="O370" i="1"/>
  <c r="Q371" i="1"/>
  <c r="O372" i="1"/>
  <c r="Q375" i="1"/>
  <c r="O376" i="1"/>
  <c r="Q377" i="1"/>
  <c r="O378" i="1"/>
  <c r="Q381" i="1"/>
  <c r="O382" i="1"/>
  <c r="Q383" i="1"/>
  <c r="O384" i="1"/>
  <c r="Q819" i="1"/>
  <c r="O820" i="1"/>
  <c r="Q821" i="1"/>
  <c r="O822" i="1"/>
  <c r="Q823" i="1"/>
  <c r="O824" i="1"/>
  <c r="Q825" i="1"/>
  <c r="O826" i="1"/>
  <c r="Q827" i="1"/>
  <c r="O828" i="1"/>
  <c r="Q829" i="1"/>
  <c r="O830" i="1"/>
  <c r="Q831" i="1"/>
  <c r="O832" i="1"/>
  <c r="Q833" i="1"/>
  <c r="O834" i="1"/>
  <c r="Q835" i="1"/>
  <c r="O836" i="1"/>
  <c r="Q837" i="1"/>
  <c r="O838" i="1"/>
  <c r="Q839" i="1"/>
  <c r="O840" i="1"/>
  <c r="Q841" i="1"/>
  <c r="O842" i="1"/>
  <c r="Q843" i="1"/>
  <c r="O844" i="1"/>
  <c r="Q845" i="1"/>
  <c r="O846" i="1"/>
  <c r="Q847" i="1"/>
  <c r="O848" i="1"/>
  <c r="Q849" i="1"/>
  <c r="O850" i="1"/>
  <c r="Q851" i="1"/>
  <c r="O852" i="1"/>
  <c r="Q853" i="1"/>
  <c r="O854" i="1"/>
  <c r="Q855" i="1"/>
  <c r="O856" i="1"/>
  <c r="Q857" i="1"/>
  <c r="O858" i="1"/>
  <c r="Q859" i="1"/>
  <c r="O860" i="1"/>
  <c r="Q861" i="1"/>
  <c r="O862" i="1"/>
  <c r="Q863" i="1"/>
  <c r="O864" i="1"/>
  <c r="Q865" i="1"/>
  <c r="O866" i="1"/>
  <c r="Q867" i="1"/>
  <c r="O868" i="1"/>
  <c r="Q869" i="1"/>
  <c r="O870" i="1"/>
  <c r="Q871" i="1"/>
  <c r="O872" i="1"/>
  <c r="Q873" i="1"/>
  <c r="O874" i="1"/>
  <c r="Q875" i="1"/>
  <c r="O876" i="1"/>
  <c r="Q877" i="1"/>
  <c r="O878" i="1"/>
  <c r="Q879" i="1"/>
  <c r="O880" i="1"/>
  <c r="Q881" i="1"/>
  <c r="O882" i="1"/>
  <c r="Q883" i="1"/>
  <c r="O884" i="1"/>
  <c r="Q885" i="1"/>
  <c r="O886" i="1"/>
  <c r="Q887" i="1"/>
  <c r="O888" i="1"/>
  <c r="Q889" i="1"/>
  <c r="O890" i="1"/>
  <c r="Q891" i="1"/>
  <c r="O892" i="1"/>
  <c r="Q893" i="1"/>
  <c r="O894" i="1"/>
  <c r="Q895" i="1"/>
  <c r="O896" i="1"/>
  <c r="Q897" i="1"/>
  <c r="O898" i="1"/>
  <c r="Q899" i="1"/>
  <c r="O900" i="1"/>
  <c r="Q901" i="1"/>
  <c r="O902" i="1"/>
  <c r="Q903" i="1"/>
  <c r="O904" i="1"/>
  <c r="Q905" i="1"/>
  <c r="O906" i="1"/>
  <c r="Q907" i="1"/>
  <c r="O908" i="1"/>
  <c r="Q909" i="1"/>
  <c r="O910" i="1"/>
  <c r="Q911" i="1"/>
  <c r="O912" i="1"/>
  <c r="Q913" i="1"/>
  <c r="O914" i="1"/>
  <c r="Q915" i="1"/>
  <c r="O916" i="1"/>
  <c r="Q917" i="1"/>
  <c r="O918" i="1"/>
  <c r="Q919" i="1"/>
  <c r="O920" i="1"/>
  <c r="Q921" i="1"/>
  <c r="O922" i="1"/>
  <c r="Q923" i="1"/>
  <c r="O924" i="1"/>
  <c r="Q925" i="1"/>
  <c r="O926" i="1"/>
  <c r="Q927" i="1"/>
  <c r="O928" i="1"/>
  <c r="Q929" i="1"/>
  <c r="O930" i="1"/>
  <c r="Q931" i="1"/>
  <c r="O932" i="1"/>
  <c r="Q933" i="1"/>
  <c r="O934" i="1"/>
  <c r="Q935" i="1"/>
  <c r="O936" i="1"/>
  <c r="Q937" i="1"/>
  <c r="O938" i="1"/>
  <c r="Q939" i="1"/>
  <c r="O940" i="1"/>
  <c r="Q941" i="1"/>
  <c r="O942" i="1"/>
  <c r="Q943" i="1"/>
  <c r="O944" i="1"/>
  <c r="Q945" i="1"/>
  <c r="O946" i="1"/>
  <c r="Q947" i="1"/>
  <c r="O948" i="1"/>
  <c r="Q949" i="1"/>
  <c r="O950" i="1"/>
  <c r="Q951" i="1"/>
  <c r="O952" i="1"/>
  <c r="Q953" i="1"/>
  <c r="O954" i="1"/>
  <c r="Q955" i="1"/>
  <c r="O956" i="1"/>
  <c r="Q957" i="1"/>
  <c r="O958" i="1"/>
  <c r="Q959" i="1"/>
  <c r="O960" i="1"/>
  <c r="Q961" i="1"/>
  <c r="O962" i="1"/>
  <c r="Q963" i="1"/>
  <c r="O964" i="1"/>
  <c r="Q965" i="1"/>
  <c r="O966" i="1"/>
  <c r="Q967" i="1"/>
  <c r="O968" i="1"/>
  <c r="Q969" i="1"/>
  <c r="O970" i="1"/>
  <c r="Q971" i="1"/>
  <c r="O972" i="1"/>
  <c r="Q973" i="1"/>
  <c r="O974" i="1"/>
  <c r="Q975" i="1"/>
  <c r="O976" i="1"/>
  <c r="Q977" i="1"/>
  <c r="O978" i="1"/>
  <c r="Q979" i="1"/>
  <c r="O980" i="1"/>
  <c r="Q981" i="1"/>
  <c r="O982" i="1"/>
  <c r="Q983" i="1"/>
  <c r="O984" i="1"/>
  <c r="Q985" i="1"/>
  <c r="O986" i="1"/>
  <c r="Q987" i="1"/>
  <c r="O988" i="1"/>
  <c r="Q989" i="1"/>
  <c r="O990" i="1"/>
  <c r="Q991" i="1"/>
  <c r="O992" i="1"/>
  <c r="Q993" i="1"/>
  <c r="O994" i="1"/>
  <c r="Q995" i="1"/>
  <c r="O996" i="1"/>
  <c r="Q997" i="1"/>
  <c r="O998" i="1"/>
  <c r="Q999" i="1"/>
  <c r="O1000" i="1"/>
  <c r="Q1001" i="1"/>
  <c r="O1002" i="1"/>
  <c r="Q1003" i="1"/>
  <c r="O1004" i="1"/>
  <c r="Q1005" i="1"/>
  <c r="D46" i="2"/>
  <c r="T46" i="2" s="1"/>
  <c r="D47" i="2"/>
  <c r="T47" i="2" s="1"/>
  <c r="D182" i="2"/>
  <c r="T182" i="2" s="1"/>
  <c r="D255" i="2"/>
  <c r="T255" i="2" s="1"/>
  <c r="D256" i="2"/>
  <c r="T256" i="2" s="1"/>
  <c r="D358" i="2"/>
  <c r="T358" i="2" s="1"/>
  <c r="D348" i="2"/>
  <c r="T348" i="2" s="1"/>
  <c r="D190" i="2"/>
  <c r="T190" i="2" s="1"/>
  <c r="D115" i="2"/>
  <c r="T115" i="2" s="1"/>
  <c r="D119" i="2"/>
  <c r="T119" i="2" s="1"/>
  <c r="D118" i="2"/>
  <c r="T118" i="2" s="1"/>
  <c r="D235" i="2"/>
  <c r="T235" i="2" s="1"/>
  <c r="D236" i="2"/>
  <c r="T236" i="2" s="1"/>
  <c r="D234" i="2"/>
  <c r="T234" i="2" s="1"/>
  <c r="D239" i="2"/>
  <c r="T239" i="2" s="1"/>
  <c r="D237" i="2"/>
  <c r="T237" i="2" s="1"/>
  <c r="D39" i="2"/>
  <c r="T39" i="2" s="1"/>
  <c r="D292" i="2"/>
  <c r="T292" i="2" s="1"/>
  <c r="D293" i="2"/>
  <c r="T293" i="2" s="1"/>
  <c r="D13" i="2"/>
  <c r="T13" i="2" s="1"/>
  <c r="D172" i="2"/>
  <c r="T172" i="2" s="1"/>
  <c r="D45" i="2"/>
  <c r="T45" i="2" s="1"/>
  <c r="D41" i="2"/>
  <c r="T41" i="2" s="1"/>
  <c r="D86" i="2"/>
  <c r="T86" i="2" s="1"/>
  <c r="D67" i="2"/>
  <c r="T67" i="2" s="1"/>
  <c r="D340" i="2"/>
  <c r="T340" i="2" s="1"/>
  <c r="D157" i="2"/>
  <c r="T157" i="2" s="1"/>
  <c r="D338" i="2"/>
  <c r="T338" i="2" s="1"/>
  <c r="D162" i="2"/>
  <c r="T162" i="2" s="1"/>
  <c r="D215" i="2"/>
  <c r="T215" i="2" s="1"/>
  <c r="D253" i="2"/>
  <c r="T253" i="2" s="1"/>
  <c r="D43" i="2"/>
  <c r="T43" i="2" s="1"/>
  <c r="D70" i="2"/>
  <c r="T70" i="2" s="1"/>
  <c r="D277" i="2"/>
  <c r="T277" i="2" s="1"/>
  <c r="D366" i="2"/>
  <c r="T366" i="2" s="1"/>
  <c r="D336" i="2"/>
  <c r="T336" i="2" s="1"/>
  <c r="D78" i="2"/>
  <c r="T78" i="2" s="1"/>
  <c r="D144" i="2"/>
  <c r="T144" i="2" s="1"/>
  <c r="D178" i="2"/>
  <c r="T178" i="2" s="1"/>
  <c r="D34" i="2"/>
  <c r="T34" i="2" s="1"/>
  <c r="D27" i="2"/>
  <c r="T27" i="2" s="1"/>
  <c r="H12" i="3"/>
  <c r="P12" i="3" s="1"/>
  <c r="H11" i="3"/>
  <c r="P11" i="3" s="1"/>
  <c r="D26" i="2"/>
  <c r="T26" i="2" s="1"/>
  <c r="D7" i="2"/>
  <c r="T7" i="2" s="1"/>
  <c r="D362" i="2"/>
  <c r="T362" i="2" s="1"/>
  <c r="H9" i="3"/>
  <c r="P9" i="3" s="1"/>
  <c r="H7" i="3"/>
  <c r="P7" i="3" s="1"/>
  <c r="H8" i="3"/>
  <c r="P8" i="3" s="1"/>
  <c r="H10" i="3"/>
  <c r="P10" i="3" s="1"/>
  <c r="S26" i="2"/>
  <c r="S338" i="2"/>
  <c r="S162" i="2"/>
  <c r="S78" i="2"/>
  <c r="S274" i="2"/>
  <c r="S340" i="2"/>
  <c r="Q7" i="1"/>
  <c r="O8" i="1"/>
  <c r="R7" i="1"/>
  <c r="P8" i="1"/>
  <c r="C92" i="1" l="1"/>
  <c r="E177" i="1"/>
  <c r="F177" i="1"/>
  <c r="H1001" i="1"/>
  <c r="G1001" i="1"/>
  <c r="D1001" i="1"/>
  <c r="A1001" i="1"/>
  <c r="H9" i="1"/>
  <c r="G9" i="1"/>
  <c r="E9" i="1"/>
  <c r="F9" i="1"/>
  <c r="D9" i="1"/>
  <c r="A9" i="1"/>
  <c r="H1004" i="1"/>
  <c r="G1004" i="1"/>
  <c r="D1004" i="1"/>
  <c r="A1004" i="1"/>
  <c r="H1002" i="1"/>
  <c r="G1002" i="1"/>
  <c r="A1002" i="1"/>
  <c r="D1002" i="1"/>
  <c r="H1000" i="1"/>
  <c r="G1000" i="1"/>
  <c r="D1000" i="1"/>
  <c r="A1000" i="1"/>
  <c r="H998" i="1"/>
  <c r="G998" i="1"/>
  <c r="A998" i="1"/>
  <c r="D998" i="1"/>
  <c r="H996" i="1"/>
  <c r="G996" i="1"/>
  <c r="D996" i="1"/>
  <c r="A996" i="1"/>
  <c r="H994" i="1"/>
  <c r="G994" i="1"/>
  <c r="A994" i="1"/>
  <c r="D994" i="1"/>
  <c r="H992" i="1"/>
  <c r="G992" i="1"/>
  <c r="D992" i="1"/>
  <c r="A992" i="1"/>
  <c r="H990" i="1"/>
  <c r="G990" i="1"/>
  <c r="A990" i="1"/>
  <c r="D990" i="1"/>
  <c r="M990" i="1" s="1"/>
  <c r="H988" i="1"/>
  <c r="G988" i="1"/>
  <c r="D988" i="1"/>
  <c r="A988" i="1"/>
  <c r="H986" i="1"/>
  <c r="G986" i="1"/>
  <c r="A986" i="1"/>
  <c r="D986" i="1"/>
  <c r="M986" i="1" s="1"/>
  <c r="H984" i="1"/>
  <c r="G984" i="1"/>
  <c r="D984" i="1"/>
  <c r="A984" i="1"/>
  <c r="H982" i="1"/>
  <c r="G982" i="1"/>
  <c r="A982" i="1"/>
  <c r="D982" i="1"/>
  <c r="M982" i="1" s="1"/>
  <c r="H980" i="1"/>
  <c r="G980" i="1"/>
  <c r="D980" i="1"/>
  <c r="A980" i="1"/>
  <c r="H978" i="1"/>
  <c r="G978" i="1"/>
  <c r="A978" i="1"/>
  <c r="D978" i="1"/>
  <c r="H976" i="1"/>
  <c r="G976" i="1"/>
  <c r="D976" i="1"/>
  <c r="A976" i="1"/>
  <c r="H974" i="1"/>
  <c r="G974" i="1"/>
  <c r="A974" i="1"/>
  <c r="D974" i="1"/>
  <c r="H972" i="1"/>
  <c r="G972" i="1"/>
  <c r="D972" i="1"/>
  <c r="A972" i="1"/>
  <c r="H970" i="1"/>
  <c r="G970" i="1"/>
  <c r="A970" i="1"/>
  <c r="D970" i="1"/>
  <c r="M970" i="1" s="1"/>
  <c r="H968" i="1"/>
  <c r="G968" i="1"/>
  <c r="D968" i="1"/>
  <c r="A968" i="1"/>
  <c r="H966" i="1"/>
  <c r="G966" i="1"/>
  <c r="A966" i="1"/>
  <c r="D966" i="1"/>
  <c r="M966" i="1" s="1"/>
  <c r="H964" i="1"/>
  <c r="G964" i="1"/>
  <c r="D964" i="1"/>
  <c r="M964" i="1" s="1"/>
  <c r="A964" i="1"/>
  <c r="H962" i="1"/>
  <c r="G962" i="1"/>
  <c r="A962" i="1"/>
  <c r="D962" i="1"/>
  <c r="H960" i="1"/>
  <c r="G960" i="1"/>
  <c r="D960" i="1"/>
  <c r="A960" i="1"/>
  <c r="H958" i="1"/>
  <c r="G958" i="1"/>
  <c r="A958" i="1"/>
  <c r="D958" i="1"/>
  <c r="H956" i="1"/>
  <c r="G956" i="1"/>
  <c r="D956" i="1"/>
  <c r="A956" i="1"/>
  <c r="H954" i="1"/>
  <c r="G954" i="1"/>
  <c r="A954" i="1"/>
  <c r="D954" i="1"/>
  <c r="M954" i="1" s="1"/>
  <c r="H952" i="1"/>
  <c r="G952" i="1"/>
  <c r="D952" i="1"/>
  <c r="M952" i="1" s="1"/>
  <c r="A952" i="1"/>
  <c r="H950" i="1"/>
  <c r="G950" i="1"/>
  <c r="A950" i="1"/>
  <c r="D950" i="1"/>
  <c r="H948" i="1"/>
  <c r="G948" i="1"/>
  <c r="D948" i="1"/>
  <c r="A948" i="1"/>
  <c r="H946" i="1"/>
  <c r="G946" i="1"/>
  <c r="A946" i="1"/>
  <c r="D946" i="1"/>
  <c r="M946" i="1" s="1"/>
  <c r="H944" i="1"/>
  <c r="G944" i="1"/>
  <c r="D944" i="1"/>
  <c r="A944" i="1"/>
  <c r="H942" i="1"/>
  <c r="G942" i="1"/>
  <c r="A942" i="1"/>
  <c r="D942" i="1"/>
  <c r="H940" i="1"/>
  <c r="G940" i="1"/>
  <c r="D940" i="1"/>
  <c r="M940" i="1" s="1"/>
  <c r="A940" i="1"/>
  <c r="H938" i="1"/>
  <c r="G938" i="1"/>
  <c r="A938" i="1"/>
  <c r="D938" i="1"/>
  <c r="M938" i="1" s="1"/>
  <c r="H936" i="1"/>
  <c r="G936" i="1"/>
  <c r="D936" i="1"/>
  <c r="A936" i="1"/>
  <c r="H934" i="1"/>
  <c r="G934" i="1"/>
  <c r="A934" i="1"/>
  <c r="D934" i="1"/>
  <c r="H932" i="1"/>
  <c r="G932" i="1"/>
  <c r="D932" i="1"/>
  <c r="M932" i="1" s="1"/>
  <c r="A932" i="1"/>
  <c r="H930" i="1"/>
  <c r="G930" i="1"/>
  <c r="A930" i="1"/>
  <c r="D930" i="1"/>
  <c r="M930" i="1" s="1"/>
  <c r="H928" i="1"/>
  <c r="G928" i="1"/>
  <c r="D928" i="1"/>
  <c r="M928" i="1" s="1"/>
  <c r="A928" i="1"/>
  <c r="H926" i="1"/>
  <c r="G926" i="1"/>
  <c r="A926" i="1"/>
  <c r="D926" i="1"/>
  <c r="M926" i="1" s="1"/>
  <c r="H924" i="1"/>
  <c r="G924" i="1"/>
  <c r="D924" i="1"/>
  <c r="A924" i="1"/>
  <c r="H922" i="1"/>
  <c r="G922" i="1"/>
  <c r="A922" i="1"/>
  <c r="D922" i="1"/>
  <c r="M922" i="1" s="1"/>
  <c r="H920" i="1"/>
  <c r="G920" i="1"/>
  <c r="D920" i="1"/>
  <c r="M920" i="1" s="1"/>
  <c r="A920" i="1"/>
  <c r="H918" i="1"/>
  <c r="G918" i="1"/>
  <c r="A918" i="1"/>
  <c r="D918" i="1"/>
  <c r="M918" i="1" s="1"/>
  <c r="H916" i="1"/>
  <c r="G916" i="1"/>
  <c r="D916" i="1"/>
  <c r="A916" i="1"/>
  <c r="H914" i="1"/>
  <c r="G914" i="1"/>
  <c r="A914" i="1"/>
  <c r="D914" i="1"/>
  <c r="M914" i="1" s="1"/>
  <c r="H912" i="1"/>
  <c r="G912" i="1"/>
  <c r="D912" i="1"/>
  <c r="M912" i="1" s="1"/>
  <c r="A912" i="1"/>
  <c r="H910" i="1"/>
  <c r="G910" i="1"/>
  <c r="A910" i="1"/>
  <c r="D910" i="1"/>
  <c r="H908" i="1"/>
  <c r="G908" i="1"/>
  <c r="D908" i="1"/>
  <c r="A908" i="1"/>
  <c r="H906" i="1"/>
  <c r="G906" i="1"/>
  <c r="A906" i="1"/>
  <c r="D906" i="1"/>
  <c r="H904" i="1"/>
  <c r="G904" i="1"/>
  <c r="D904" i="1"/>
  <c r="M904" i="1" s="1"/>
  <c r="A904" i="1"/>
  <c r="H902" i="1"/>
  <c r="G902" i="1"/>
  <c r="A902" i="1"/>
  <c r="D902" i="1"/>
  <c r="M902" i="1" s="1"/>
  <c r="H900" i="1"/>
  <c r="G900" i="1"/>
  <c r="D900" i="1"/>
  <c r="A900" i="1"/>
  <c r="H898" i="1"/>
  <c r="G898" i="1"/>
  <c r="A898" i="1"/>
  <c r="D898" i="1"/>
  <c r="H896" i="1"/>
  <c r="G896" i="1"/>
  <c r="D896" i="1"/>
  <c r="A896" i="1"/>
  <c r="H894" i="1"/>
  <c r="G894" i="1"/>
  <c r="A894" i="1"/>
  <c r="D894" i="1"/>
  <c r="M894" i="1" s="1"/>
  <c r="H892" i="1"/>
  <c r="G892" i="1"/>
  <c r="D892" i="1"/>
  <c r="A892" i="1"/>
  <c r="H890" i="1"/>
  <c r="G890" i="1"/>
  <c r="A890" i="1"/>
  <c r="D890" i="1"/>
  <c r="M890" i="1" s="1"/>
  <c r="H888" i="1"/>
  <c r="G888" i="1"/>
  <c r="D888" i="1"/>
  <c r="A888" i="1"/>
  <c r="H886" i="1"/>
  <c r="G886" i="1"/>
  <c r="A886" i="1"/>
  <c r="D886" i="1"/>
  <c r="H884" i="1"/>
  <c r="G884" i="1"/>
  <c r="D884" i="1"/>
  <c r="A884" i="1"/>
  <c r="H882" i="1"/>
  <c r="G882" i="1"/>
  <c r="A882" i="1"/>
  <c r="D882" i="1"/>
  <c r="M882" i="1" s="1"/>
  <c r="H880" i="1"/>
  <c r="G880" i="1"/>
  <c r="D880" i="1"/>
  <c r="A880" i="1"/>
  <c r="H878" i="1"/>
  <c r="G878" i="1"/>
  <c r="A878" i="1"/>
  <c r="D878" i="1"/>
  <c r="M878" i="1" s="1"/>
  <c r="H876" i="1"/>
  <c r="G876" i="1"/>
  <c r="D876" i="1"/>
  <c r="M876" i="1" s="1"/>
  <c r="A876" i="1"/>
  <c r="H874" i="1"/>
  <c r="G874" i="1"/>
  <c r="A874" i="1"/>
  <c r="D874" i="1"/>
  <c r="H872" i="1"/>
  <c r="G872" i="1"/>
  <c r="D872" i="1"/>
  <c r="M872" i="1" s="1"/>
  <c r="A872" i="1"/>
  <c r="H870" i="1"/>
  <c r="G870" i="1"/>
  <c r="A870" i="1"/>
  <c r="D870" i="1"/>
  <c r="H868" i="1"/>
  <c r="G868" i="1"/>
  <c r="D868" i="1"/>
  <c r="A868" i="1"/>
  <c r="H866" i="1"/>
  <c r="G866" i="1"/>
  <c r="A866" i="1"/>
  <c r="D866" i="1"/>
  <c r="H864" i="1"/>
  <c r="G864" i="1"/>
  <c r="D864" i="1"/>
  <c r="M864" i="1" s="1"/>
  <c r="A864" i="1"/>
  <c r="H862" i="1"/>
  <c r="G862" i="1"/>
  <c r="A862" i="1"/>
  <c r="D862" i="1"/>
  <c r="H860" i="1"/>
  <c r="G860" i="1"/>
  <c r="D860" i="1"/>
  <c r="A860" i="1"/>
  <c r="H858" i="1"/>
  <c r="G858" i="1"/>
  <c r="A858" i="1"/>
  <c r="D858" i="1"/>
  <c r="M858" i="1" s="1"/>
  <c r="H856" i="1"/>
  <c r="G856" i="1"/>
  <c r="D856" i="1"/>
  <c r="M856" i="1" s="1"/>
  <c r="A856" i="1"/>
  <c r="H854" i="1"/>
  <c r="G854" i="1"/>
  <c r="A854" i="1"/>
  <c r="D854" i="1"/>
  <c r="H852" i="1"/>
  <c r="G852" i="1"/>
  <c r="D852" i="1"/>
  <c r="A852" i="1"/>
  <c r="H850" i="1"/>
  <c r="G850" i="1"/>
  <c r="A850" i="1"/>
  <c r="D850" i="1"/>
  <c r="M850" i="1" s="1"/>
  <c r="H848" i="1"/>
  <c r="G848" i="1"/>
  <c r="D848" i="1"/>
  <c r="A848" i="1"/>
  <c r="H846" i="1"/>
  <c r="G846" i="1"/>
  <c r="A846" i="1"/>
  <c r="D846" i="1"/>
  <c r="H844" i="1"/>
  <c r="G844" i="1"/>
  <c r="D844" i="1"/>
  <c r="A844" i="1"/>
  <c r="H842" i="1"/>
  <c r="G842" i="1"/>
  <c r="A842" i="1"/>
  <c r="D842" i="1"/>
  <c r="M842" i="1" s="1"/>
  <c r="H840" i="1"/>
  <c r="G840" i="1"/>
  <c r="D840" i="1"/>
  <c r="A840" i="1"/>
  <c r="H838" i="1"/>
  <c r="G838" i="1"/>
  <c r="A838" i="1"/>
  <c r="D838" i="1"/>
  <c r="H836" i="1"/>
  <c r="G836" i="1"/>
  <c r="D836" i="1"/>
  <c r="A836" i="1"/>
  <c r="H834" i="1"/>
  <c r="G834" i="1"/>
  <c r="A834" i="1"/>
  <c r="D834" i="1"/>
  <c r="H832" i="1"/>
  <c r="G832" i="1"/>
  <c r="D832" i="1"/>
  <c r="M832" i="1" s="1"/>
  <c r="A832" i="1"/>
  <c r="H830" i="1"/>
  <c r="G830" i="1"/>
  <c r="A830" i="1"/>
  <c r="D830" i="1"/>
  <c r="H828" i="1"/>
  <c r="G828" i="1"/>
  <c r="D828" i="1"/>
  <c r="A828" i="1"/>
  <c r="H826" i="1"/>
  <c r="G826" i="1"/>
  <c r="A826" i="1"/>
  <c r="D826" i="1"/>
  <c r="M826" i="1" s="1"/>
  <c r="H824" i="1"/>
  <c r="G824" i="1"/>
  <c r="D824" i="1"/>
  <c r="M824" i="1" s="1"/>
  <c r="A824" i="1"/>
  <c r="H822" i="1"/>
  <c r="G822" i="1"/>
  <c r="A822" i="1"/>
  <c r="D822" i="1"/>
  <c r="H820" i="1"/>
  <c r="G820" i="1"/>
  <c r="D820" i="1"/>
  <c r="A820" i="1"/>
  <c r="G384" i="1"/>
  <c r="H384" i="1"/>
  <c r="D384" i="1"/>
  <c r="M384" i="1" s="1"/>
  <c r="A384" i="1"/>
  <c r="G382" i="1"/>
  <c r="H382" i="1"/>
  <c r="D382" i="1"/>
  <c r="M382" i="1" s="1"/>
  <c r="A382" i="1"/>
  <c r="G378" i="1"/>
  <c r="H378" i="1"/>
  <c r="D378" i="1"/>
  <c r="A378" i="1"/>
  <c r="G376" i="1"/>
  <c r="H376" i="1"/>
  <c r="D376" i="1"/>
  <c r="A376" i="1"/>
  <c r="G372" i="1"/>
  <c r="H372" i="1"/>
  <c r="D372" i="1"/>
  <c r="A372" i="1"/>
  <c r="G370" i="1"/>
  <c r="H370" i="1"/>
  <c r="D370" i="1"/>
  <c r="M370" i="1" s="1"/>
  <c r="A370" i="1"/>
  <c r="G366" i="1"/>
  <c r="H366" i="1"/>
  <c r="D366" i="1"/>
  <c r="M366" i="1" s="1"/>
  <c r="A366" i="1"/>
  <c r="G364" i="1"/>
  <c r="H364" i="1"/>
  <c r="D364" i="1"/>
  <c r="A364" i="1"/>
  <c r="G354" i="1"/>
  <c r="H354" i="1"/>
  <c r="D354" i="1"/>
  <c r="M354" i="1" s="1"/>
  <c r="A354" i="1"/>
  <c r="G346" i="1"/>
  <c r="H346" i="1"/>
  <c r="D346" i="1"/>
  <c r="M346" i="1" s="1"/>
  <c r="A346" i="1"/>
  <c r="G344" i="1"/>
  <c r="H344" i="1"/>
  <c r="D344" i="1"/>
  <c r="A344" i="1"/>
  <c r="G338" i="1"/>
  <c r="H338" i="1"/>
  <c r="D338" i="1"/>
  <c r="A338" i="1"/>
  <c r="G336" i="1"/>
  <c r="H336" i="1"/>
  <c r="D336" i="1"/>
  <c r="M336" i="1" s="1"/>
  <c r="A336" i="1"/>
  <c r="G334" i="1"/>
  <c r="H334" i="1"/>
  <c r="D334" i="1"/>
  <c r="M334" i="1" s="1"/>
  <c r="A334" i="1"/>
  <c r="G332" i="1"/>
  <c r="H332" i="1"/>
  <c r="D332" i="1"/>
  <c r="A332" i="1"/>
  <c r="G330" i="1"/>
  <c r="H330" i="1"/>
  <c r="D330" i="1"/>
  <c r="A330" i="1"/>
  <c r="G328" i="1"/>
  <c r="H328" i="1"/>
  <c r="D328" i="1"/>
  <c r="M328" i="1" s="1"/>
  <c r="A328" i="1"/>
  <c r="G326" i="1"/>
  <c r="H326" i="1"/>
  <c r="D326" i="1"/>
  <c r="M326" i="1" s="1"/>
  <c r="A326" i="1"/>
  <c r="G324" i="1"/>
  <c r="H324" i="1"/>
  <c r="D324" i="1"/>
  <c r="A324" i="1"/>
  <c r="G322" i="1"/>
  <c r="H322" i="1"/>
  <c r="D322" i="1"/>
  <c r="A322" i="1"/>
  <c r="G320" i="1"/>
  <c r="H320" i="1"/>
  <c r="D320" i="1"/>
  <c r="M320" i="1" s="1"/>
  <c r="A320" i="1"/>
  <c r="G318" i="1"/>
  <c r="H318" i="1"/>
  <c r="D318" i="1"/>
  <c r="M318" i="1" s="1"/>
  <c r="A318" i="1"/>
  <c r="G316" i="1"/>
  <c r="H316" i="1"/>
  <c r="D316" i="1"/>
  <c r="A316" i="1"/>
  <c r="G314" i="1"/>
  <c r="H314" i="1"/>
  <c r="D314" i="1"/>
  <c r="M314" i="1" s="1"/>
  <c r="A314" i="1"/>
  <c r="G312" i="1"/>
  <c r="H312" i="1"/>
  <c r="D312" i="1"/>
  <c r="A312" i="1"/>
  <c r="G310" i="1"/>
  <c r="H310" i="1"/>
  <c r="D310" i="1"/>
  <c r="A310" i="1"/>
  <c r="G296" i="1"/>
  <c r="H296" i="1"/>
  <c r="F296" i="1"/>
  <c r="D296" i="1"/>
  <c r="M296" i="1" s="1"/>
  <c r="E296" i="1"/>
  <c r="A296" i="1"/>
  <c r="G294" i="1"/>
  <c r="H294" i="1"/>
  <c r="F294" i="1"/>
  <c r="D294" i="1"/>
  <c r="E294" i="1"/>
  <c r="A294" i="1"/>
  <c r="G292" i="1"/>
  <c r="H292" i="1"/>
  <c r="F292" i="1"/>
  <c r="D292" i="1"/>
  <c r="M292" i="1" s="1"/>
  <c r="E292" i="1"/>
  <c r="A292" i="1"/>
  <c r="G288" i="1"/>
  <c r="H288" i="1"/>
  <c r="F288" i="1"/>
  <c r="D288" i="1"/>
  <c r="E288" i="1"/>
  <c r="A288" i="1"/>
  <c r="G286" i="1"/>
  <c r="H286" i="1"/>
  <c r="F286" i="1"/>
  <c r="D286" i="1"/>
  <c r="M286" i="1" s="1"/>
  <c r="E286" i="1"/>
  <c r="A286" i="1"/>
  <c r="H819" i="1"/>
  <c r="G819" i="1"/>
  <c r="D819" i="1"/>
  <c r="A819" i="1"/>
  <c r="H817" i="1"/>
  <c r="G817" i="1"/>
  <c r="D817" i="1"/>
  <c r="A817" i="1"/>
  <c r="H815" i="1"/>
  <c r="G815" i="1"/>
  <c r="D815" i="1"/>
  <c r="A815" i="1"/>
  <c r="H813" i="1"/>
  <c r="G813" i="1"/>
  <c r="D813" i="1"/>
  <c r="A813" i="1"/>
  <c r="H811" i="1"/>
  <c r="G811" i="1"/>
  <c r="D811" i="1"/>
  <c r="A811" i="1"/>
  <c r="H809" i="1"/>
  <c r="G809" i="1"/>
  <c r="D809" i="1"/>
  <c r="A809" i="1"/>
  <c r="H807" i="1"/>
  <c r="G807" i="1"/>
  <c r="D807" i="1"/>
  <c r="A807" i="1"/>
  <c r="H805" i="1"/>
  <c r="G805" i="1"/>
  <c r="D805" i="1"/>
  <c r="A805" i="1"/>
  <c r="H803" i="1"/>
  <c r="G803" i="1"/>
  <c r="D803" i="1"/>
  <c r="A803" i="1"/>
  <c r="H801" i="1"/>
  <c r="G801" i="1"/>
  <c r="D801" i="1"/>
  <c r="A801" i="1"/>
  <c r="H799" i="1"/>
  <c r="G799" i="1"/>
  <c r="D799" i="1"/>
  <c r="A799" i="1"/>
  <c r="H797" i="1"/>
  <c r="G797" i="1"/>
  <c r="D797" i="1"/>
  <c r="A797" i="1"/>
  <c r="H795" i="1"/>
  <c r="G795" i="1"/>
  <c r="D795" i="1"/>
  <c r="A795" i="1"/>
  <c r="H793" i="1"/>
  <c r="G793" i="1"/>
  <c r="D793" i="1"/>
  <c r="A793" i="1"/>
  <c r="H791" i="1"/>
  <c r="G791" i="1"/>
  <c r="D791" i="1"/>
  <c r="A791" i="1"/>
  <c r="H789" i="1"/>
  <c r="G789" i="1"/>
  <c r="D789" i="1"/>
  <c r="A789" i="1"/>
  <c r="H787" i="1"/>
  <c r="G787" i="1"/>
  <c r="D787" i="1"/>
  <c r="A787" i="1"/>
  <c r="H785" i="1"/>
  <c r="G785" i="1"/>
  <c r="D785" i="1"/>
  <c r="A785" i="1"/>
  <c r="H783" i="1"/>
  <c r="G783" i="1"/>
  <c r="D783" i="1"/>
  <c r="A783" i="1"/>
  <c r="H781" i="1"/>
  <c r="G781" i="1"/>
  <c r="D781" i="1"/>
  <c r="A781" i="1"/>
  <c r="H779" i="1"/>
  <c r="G779" i="1"/>
  <c r="D779" i="1"/>
  <c r="A779" i="1"/>
  <c r="H777" i="1"/>
  <c r="G777" i="1"/>
  <c r="D777" i="1"/>
  <c r="A777" i="1"/>
  <c r="H775" i="1"/>
  <c r="G775" i="1"/>
  <c r="D775" i="1"/>
  <c r="A775" i="1"/>
  <c r="H773" i="1"/>
  <c r="G773" i="1"/>
  <c r="D773" i="1"/>
  <c r="A773" i="1"/>
  <c r="H771" i="1"/>
  <c r="G771" i="1"/>
  <c r="D771" i="1"/>
  <c r="A771" i="1"/>
  <c r="H769" i="1"/>
  <c r="G769" i="1"/>
  <c r="D769" i="1"/>
  <c r="A769" i="1"/>
  <c r="H767" i="1"/>
  <c r="G767" i="1"/>
  <c r="D767" i="1"/>
  <c r="A767" i="1"/>
  <c r="H765" i="1"/>
  <c r="G765" i="1"/>
  <c r="D765" i="1"/>
  <c r="A765" i="1"/>
  <c r="H763" i="1"/>
  <c r="G763" i="1"/>
  <c r="D763" i="1"/>
  <c r="A763" i="1"/>
  <c r="H761" i="1"/>
  <c r="G761" i="1"/>
  <c r="D761" i="1"/>
  <c r="A761" i="1"/>
  <c r="H759" i="1"/>
  <c r="G759" i="1"/>
  <c r="D759" i="1"/>
  <c r="A759" i="1"/>
  <c r="H757" i="1"/>
  <c r="G757" i="1"/>
  <c r="D757" i="1"/>
  <c r="A757" i="1"/>
  <c r="H755" i="1"/>
  <c r="G755" i="1"/>
  <c r="D755" i="1"/>
  <c r="A755" i="1"/>
  <c r="H753" i="1"/>
  <c r="G753" i="1"/>
  <c r="D753" i="1"/>
  <c r="A753" i="1"/>
  <c r="H751" i="1"/>
  <c r="G751" i="1"/>
  <c r="D751" i="1"/>
  <c r="M751" i="1" s="1"/>
  <c r="A751" i="1"/>
  <c r="H749" i="1"/>
  <c r="G749" i="1"/>
  <c r="D749" i="1"/>
  <c r="A749" i="1"/>
  <c r="H747" i="1"/>
  <c r="G747" i="1"/>
  <c r="D747" i="1"/>
  <c r="A747" i="1"/>
  <c r="H745" i="1"/>
  <c r="G745" i="1"/>
  <c r="D745" i="1"/>
  <c r="A745" i="1"/>
  <c r="H743" i="1"/>
  <c r="G743" i="1"/>
  <c r="D743" i="1"/>
  <c r="M743" i="1" s="1"/>
  <c r="A743" i="1"/>
  <c r="H741" i="1"/>
  <c r="G741" i="1"/>
  <c r="D741" i="1"/>
  <c r="A741" i="1"/>
  <c r="H739" i="1"/>
  <c r="G739" i="1"/>
  <c r="D739" i="1"/>
  <c r="A739" i="1"/>
  <c r="H737" i="1"/>
  <c r="G737" i="1"/>
  <c r="D737" i="1"/>
  <c r="A737" i="1"/>
  <c r="H735" i="1"/>
  <c r="G735" i="1"/>
  <c r="D735" i="1"/>
  <c r="M735" i="1" s="1"/>
  <c r="A735" i="1"/>
  <c r="H733" i="1"/>
  <c r="G733" i="1"/>
  <c r="D733" i="1"/>
  <c r="A733" i="1"/>
  <c r="H731" i="1"/>
  <c r="G731" i="1"/>
  <c r="D731" i="1"/>
  <c r="A731" i="1"/>
  <c r="H729" i="1"/>
  <c r="G729" i="1"/>
  <c r="D729" i="1"/>
  <c r="A729" i="1"/>
  <c r="H727" i="1"/>
  <c r="G727" i="1"/>
  <c r="D727" i="1"/>
  <c r="M727" i="1" s="1"/>
  <c r="A727" i="1"/>
  <c r="H725" i="1"/>
  <c r="G725" i="1"/>
  <c r="D725" i="1"/>
  <c r="A725" i="1"/>
  <c r="H723" i="1"/>
  <c r="G723" i="1"/>
  <c r="D723" i="1"/>
  <c r="A723" i="1"/>
  <c r="H721" i="1"/>
  <c r="G721" i="1"/>
  <c r="D721" i="1"/>
  <c r="A721" i="1"/>
  <c r="H719" i="1"/>
  <c r="G719" i="1"/>
  <c r="D719" i="1"/>
  <c r="M719" i="1" s="1"/>
  <c r="A719" i="1"/>
  <c r="H717" i="1"/>
  <c r="G717" i="1"/>
  <c r="D717" i="1"/>
  <c r="A717" i="1"/>
  <c r="H715" i="1"/>
  <c r="G715" i="1"/>
  <c r="D715" i="1"/>
  <c r="A715" i="1"/>
  <c r="H713" i="1"/>
  <c r="G713" i="1"/>
  <c r="D713" i="1"/>
  <c r="A713" i="1"/>
  <c r="H711" i="1"/>
  <c r="G711" i="1"/>
  <c r="D711" i="1"/>
  <c r="M711" i="1" s="1"/>
  <c r="A711" i="1"/>
  <c r="H709" i="1"/>
  <c r="G709" i="1"/>
  <c r="D709" i="1"/>
  <c r="A709" i="1"/>
  <c r="H707" i="1"/>
  <c r="G707" i="1"/>
  <c r="D707" i="1"/>
  <c r="A707" i="1"/>
  <c r="H705" i="1"/>
  <c r="G705" i="1"/>
  <c r="D705" i="1"/>
  <c r="A705" i="1"/>
  <c r="H703" i="1"/>
  <c r="G703" i="1"/>
  <c r="D703" i="1"/>
  <c r="M703" i="1" s="1"/>
  <c r="A703" i="1"/>
  <c r="H701" i="1"/>
  <c r="G701" i="1"/>
  <c r="D701" i="1"/>
  <c r="A701" i="1"/>
  <c r="H699" i="1"/>
  <c r="G699" i="1"/>
  <c r="D699" i="1"/>
  <c r="A699" i="1"/>
  <c r="H697" i="1"/>
  <c r="G697" i="1"/>
  <c r="D697" i="1"/>
  <c r="A697" i="1"/>
  <c r="H695" i="1"/>
  <c r="G695" i="1"/>
  <c r="D695" i="1"/>
  <c r="M695" i="1" s="1"/>
  <c r="A695" i="1"/>
  <c r="H693" i="1"/>
  <c r="G693" i="1"/>
  <c r="D693" i="1"/>
  <c r="A693" i="1"/>
  <c r="H691" i="1"/>
  <c r="G691" i="1"/>
  <c r="D691" i="1"/>
  <c r="A691" i="1"/>
  <c r="H689" i="1"/>
  <c r="G689" i="1"/>
  <c r="D689" i="1"/>
  <c r="A689" i="1"/>
  <c r="H687" i="1"/>
  <c r="G687" i="1"/>
  <c r="D687" i="1"/>
  <c r="M687" i="1" s="1"/>
  <c r="A687" i="1"/>
  <c r="H685" i="1"/>
  <c r="G685" i="1"/>
  <c r="D685" i="1"/>
  <c r="A685" i="1"/>
  <c r="H683" i="1"/>
  <c r="G683" i="1"/>
  <c r="D683" i="1"/>
  <c r="A683" i="1"/>
  <c r="H681" i="1"/>
  <c r="G681" i="1"/>
  <c r="D681" i="1"/>
  <c r="A681" i="1"/>
  <c r="H679" i="1"/>
  <c r="G679" i="1"/>
  <c r="D679" i="1"/>
  <c r="M679" i="1" s="1"/>
  <c r="A679" i="1"/>
  <c r="H677" i="1"/>
  <c r="G677" i="1"/>
  <c r="D677" i="1"/>
  <c r="A677" i="1"/>
  <c r="H675" i="1"/>
  <c r="G675" i="1"/>
  <c r="D675" i="1"/>
  <c r="A675" i="1"/>
  <c r="H673" i="1"/>
  <c r="G673" i="1"/>
  <c r="D673" i="1"/>
  <c r="A673" i="1"/>
  <c r="H671" i="1"/>
  <c r="G671" i="1"/>
  <c r="D671" i="1"/>
  <c r="M671" i="1" s="1"/>
  <c r="A671" i="1"/>
  <c r="H669" i="1"/>
  <c r="G669" i="1"/>
  <c r="D669" i="1"/>
  <c r="A669" i="1"/>
  <c r="H667" i="1"/>
  <c r="G667" i="1"/>
  <c r="D667" i="1"/>
  <c r="A667" i="1"/>
  <c r="H665" i="1"/>
  <c r="G665" i="1"/>
  <c r="D665" i="1"/>
  <c r="A665" i="1"/>
  <c r="H663" i="1"/>
  <c r="G663" i="1"/>
  <c r="D663" i="1"/>
  <c r="M663" i="1" s="1"/>
  <c r="A663" i="1"/>
  <c r="H661" i="1"/>
  <c r="G661" i="1"/>
  <c r="D661" i="1"/>
  <c r="A661" i="1"/>
  <c r="H659" i="1"/>
  <c r="G659" i="1"/>
  <c r="D659" i="1"/>
  <c r="A659" i="1"/>
  <c r="H657" i="1"/>
  <c r="G657" i="1"/>
  <c r="D657" i="1"/>
  <c r="A657" i="1"/>
  <c r="H655" i="1"/>
  <c r="G655" i="1"/>
  <c r="D655" i="1"/>
  <c r="M655" i="1" s="1"/>
  <c r="A655" i="1"/>
  <c r="H653" i="1"/>
  <c r="G653" i="1"/>
  <c r="D653" i="1"/>
  <c r="A653" i="1"/>
  <c r="H651" i="1"/>
  <c r="G651" i="1"/>
  <c r="D651" i="1"/>
  <c r="A651" i="1"/>
  <c r="H649" i="1"/>
  <c r="G649" i="1"/>
  <c r="D649" i="1"/>
  <c r="A649" i="1"/>
  <c r="H647" i="1"/>
  <c r="G647" i="1"/>
  <c r="D647" i="1"/>
  <c r="M647" i="1" s="1"/>
  <c r="A647" i="1"/>
  <c r="H645" i="1"/>
  <c r="G645" i="1"/>
  <c r="D645" i="1"/>
  <c r="A645" i="1"/>
  <c r="H643" i="1"/>
  <c r="G643" i="1"/>
  <c r="D643" i="1"/>
  <c r="A643" i="1"/>
  <c r="H641" i="1"/>
  <c r="G641" i="1"/>
  <c r="D641" i="1"/>
  <c r="A641" i="1"/>
  <c r="H639" i="1"/>
  <c r="G639" i="1"/>
  <c r="D639" i="1"/>
  <c r="M639" i="1" s="1"/>
  <c r="A639" i="1"/>
  <c r="H637" i="1"/>
  <c r="G637" i="1"/>
  <c r="D637" i="1"/>
  <c r="A637" i="1"/>
  <c r="H635" i="1"/>
  <c r="G635" i="1"/>
  <c r="D635" i="1"/>
  <c r="A635" i="1"/>
  <c r="H633" i="1"/>
  <c r="G633" i="1"/>
  <c r="D633" i="1"/>
  <c r="A633" i="1"/>
  <c r="H631" i="1"/>
  <c r="G631" i="1"/>
  <c r="D631" i="1"/>
  <c r="M631" i="1" s="1"/>
  <c r="A631" i="1"/>
  <c r="H629" i="1"/>
  <c r="G629" i="1"/>
  <c r="D629" i="1"/>
  <c r="A629" i="1"/>
  <c r="H627" i="1"/>
  <c r="G627" i="1"/>
  <c r="D627" i="1"/>
  <c r="A627" i="1"/>
  <c r="H625" i="1"/>
  <c r="G625" i="1"/>
  <c r="D625" i="1"/>
  <c r="A625" i="1"/>
  <c r="H623" i="1"/>
  <c r="G623" i="1"/>
  <c r="D623" i="1"/>
  <c r="M623" i="1" s="1"/>
  <c r="A623" i="1"/>
  <c r="H621" i="1"/>
  <c r="G621" i="1"/>
  <c r="D621" i="1"/>
  <c r="A621" i="1"/>
  <c r="H619" i="1"/>
  <c r="G619" i="1"/>
  <c r="D619" i="1"/>
  <c r="A619" i="1"/>
  <c r="H617" i="1"/>
  <c r="G617" i="1"/>
  <c r="D617" i="1"/>
  <c r="A617" i="1"/>
  <c r="H615" i="1"/>
  <c r="G615" i="1"/>
  <c r="D615" i="1"/>
  <c r="M615" i="1" s="1"/>
  <c r="A615" i="1"/>
  <c r="H613" i="1"/>
  <c r="G613" i="1"/>
  <c r="D613" i="1"/>
  <c r="A613" i="1"/>
  <c r="H611" i="1"/>
  <c r="G611" i="1"/>
  <c r="D611" i="1"/>
  <c r="A611" i="1"/>
  <c r="H609" i="1"/>
  <c r="G609" i="1"/>
  <c r="D609" i="1"/>
  <c r="A609" i="1"/>
  <c r="H607" i="1"/>
  <c r="G607" i="1"/>
  <c r="D607" i="1"/>
  <c r="M607" i="1" s="1"/>
  <c r="A607" i="1"/>
  <c r="H605" i="1"/>
  <c r="G605" i="1"/>
  <c r="D605" i="1"/>
  <c r="A605" i="1"/>
  <c r="H603" i="1"/>
  <c r="G603" i="1"/>
  <c r="D603" i="1"/>
  <c r="A603" i="1"/>
  <c r="H601" i="1"/>
  <c r="G601" i="1"/>
  <c r="D601" i="1"/>
  <c r="A601" i="1"/>
  <c r="H599" i="1"/>
  <c r="G599" i="1"/>
  <c r="D599" i="1"/>
  <c r="M599" i="1" s="1"/>
  <c r="A599" i="1"/>
  <c r="H597" i="1"/>
  <c r="G597" i="1"/>
  <c r="D597" i="1"/>
  <c r="A597" i="1"/>
  <c r="H595" i="1"/>
  <c r="G595" i="1"/>
  <c r="D595" i="1"/>
  <c r="A595" i="1"/>
  <c r="H593" i="1"/>
  <c r="G593" i="1"/>
  <c r="D593" i="1"/>
  <c r="A593" i="1"/>
  <c r="H591" i="1"/>
  <c r="G591" i="1"/>
  <c r="D591" i="1"/>
  <c r="M591" i="1" s="1"/>
  <c r="A591" i="1"/>
  <c r="H589" i="1"/>
  <c r="G589" i="1"/>
  <c r="D589" i="1"/>
  <c r="A589" i="1"/>
  <c r="H587" i="1"/>
  <c r="G587" i="1"/>
  <c r="D587" i="1"/>
  <c r="A587" i="1"/>
  <c r="H585" i="1"/>
  <c r="G585" i="1"/>
  <c r="D585" i="1"/>
  <c r="A585" i="1"/>
  <c r="H583" i="1"/>
  <c r="G583" i="1"/>
  <c r="D583" i="1"/>
  <c r="M583" i="1" s="1"/>
  <c r="A583" i="1"/>
  <c r="H581" i="1"/>
  <c r="G581" i="1"/>
  <c r="D581" i="1"/>
  <c r="A581" i="1"/>
  <c r="H579" i="1"/>
  <c r="G579" i="1"/>
  <c r="D579" i="1"/>
  <c r="A579" i="1"/>
  <c r="H577" i="1"/>
  <c r="G577" i="1"/>
  <c r="D577" i="1"/>
  <c r="A577" i="1"/>
  <c r="H575" i="1"/>
  <c r="G575" i="1"/>
  <c r="D575" i="1"/>
  <c r="M575" i="1" s="1"/>
  <c r="A575" i="1"/>
  <c r="H573" i="1"/>
  <c r="G573" i="1"/>
  <c r="D573" i="1"/>
  <c r="A573" i="1"/>
  <c r="H571" i="1"/>
  <c r="G571" i="1"/>
  <c r="D571" i="1"/>
  <c r="A571" i="1"/>
  <c r="H569" i="1"/>
  <c r="G569" i="1"/>
  <c r="D569" i="1"/>
  <c r="A569" i="1"/>
  <c r="H567" i="1"/>
  <c r="G567" i="1"/>
  <c r="D567" i="1"/>
  <c r="M567" i="1" s="1"/>
  <c r="A567" i="1"/>
  <c r="H565" i="1"/>
  <c r="G565" i="1"/>
  <c r="D565" i="1"/>
  <c r="A565" i="1"/>
  <c r="H563" i="1"/>
  <c r="G563" i="1"/>
  <c r="D563" i="1"/>
  <c r="A563" i="1"/>
  <c r="H561" i="1"/>
  <c r="G561" i="1"/>
  <c r="D561" i="1"/>
  <c r="A561" i="1"/>
  <c r="H559" i="1"/>
  <c r="G559" i="1"/>
  <c r="D559" i="1"/>
  <c r="M559" i="1" s="1"/>
  <c r="A559" i="1"/>
  <c r="H557" i="1"/>
  <c r="G557" i="1"/>
  <c r="D557" i="1"/>
  <c r="A557" i="1"/>
  <c r="H555" i="1"/>
  <c r="G555" i="1"/>
  <c r="D555" i="1"/>
  <c r="A555" i="1"/>
  <c r="H553" i="1"/>
  <c r="G553" i="1"/>
  <c r="D553" i="1"/>
  <c r="A553" i="1"/>
  <c r="H551" i="1"/>
  <c r="G551" i="1"/>
  <c r="D551" i="1"/>
  <c r="M551" i="1" s="1"/>
  <c r="A551" i="1"/>
  <c r="H549" i="1"/>
  <c r="G549" i="1"/>
  <c r="D549" i="1"/>
  <c r="A549" i="1"/>
  <c r="H547" i="1"/>
  <c r="G547" i="1"/>
  <c r="D547" i="1"/>
  <c r="A547" i="1"/>
  <c r="H545" i="1"/>
  <c r="G545" i="1"/>
  <c r="D545" i="1"/>
  <c r="A545" i="1"/>
  <c r="H543" i="1"/>
  <c r="G543" i="1"/>
  <c r="D543" i="1"/>
  <c r="M543" i="1" s="1"/>
  <c r="A543" i="1"/>
  <c r="H541" i="1"/>
  <c r="G541" i="1"/>
  <c r="D541" i="1"/>
  <c r="A541" i="1"/>
  <c r="H539" i="1"/>
  <c r="G539" i="1"/>
  <c r="D539" i="1"/>
  <c r="A539" i="1"/>
  <c r="H537" i="1"/>
  <c r="G537" i="1"/>
  <c r="D537" i="1"/>
  <c r="A537" i="1"/>
  <c r="H535" i="1"/>
  <c r="G535" i="1"/>
  <c r="D535" i="1"/>
  <c r="M535" i="1" s="1"/>
  <c r="A535" i="1"/>
  <c r="H533" i="1"/>
  <c r="G533" i="1"/>
  <c r="D533" i="1"/>
  <c r="A533" i="1"/>
  <c r="H531" i="1"/>
  <c r="G531" i="1"/>
  <c r="D531" i="1"/>
  <c r="A531" i="1"/>
  <c r="H529" i="1"/>
  <c r="G529" i="1"/>
  <c r="D529" i="1"/>
  <c r="A529" i="1"/>
  <c r="H527" i="1"/>
  <c r="G527" i="1"/>
  <c r="D527" i="1"/>
  <c r="M527" i="1" s="1"/>
  <c r="A527" i="1"/>
  <c r="H525" i="1"/>
  <c r="G525" i="1"/>
  <c r="D525" i="1"/>
  <c r="A525" i="1"/>
  <c r="H523" i="1"/>
  <c r="G523" i="1"/>
  <c r="D523" i="1"/>
  <c r="A523" i="1"/>
  <c r="H521" i="1"/>
  <c r="G521" i="1"/>
  <c r="D521" i="1"/>
  <c r="A521" i="1"/>
  <c r="H519" i="1"/>
  <c r="G519" i="1"/>
  <c r="D519" i="1"/>
  <c r="M519" i="1" s="1"/>
  <c r="A519" i="1"/>
  <c r="H517" i="1"/>
  <c r="G517" i="1"/>
  <c r="D517" i="1"/>
  <c r="A517" i="1"/>
  <c r="H515" i="1"/>
  <c r="G515" i="1"/>
  <c r="D515" i="1"/>
  <c r="A515" i="1"/>
  <c r="H513" i="1"/>
  <c r="G513" i="1"/>
  <c r="D513" i="1"/>
  <c r="A513" i="1"/>
  <c r="H511" i="1"/>
  <c r="G511" i="1"/>
  <c r="D511" i="1"/>
  <c r="M511" i="1" s="1"/>
  <c r="A511" i="1"/>
  <c r="H509" i="1"/>
  <c r="G509" i="1"/>
  <c r="D509" i="1"/>
  <c r="A509" i="1"/>
  <c r="H507" i="1"/>
  <c r="G507" i="1"/>
  <c r="D507" i="1"/>
  <c r="A507" i="1"/>
  <c r="H505" i="1"/>
  <c r="G505" i="1"/>
  <c r="D505" i="1"/>
  <c r="A505" i="1"/>
  <c r="H503" i="1"/>
  <c r="G503" i="1"/>
  <c r="D503" i="1"/>
  <c r="M503" i="1" s="1"/>
  <c r="A503" i="1"/>
  <c r="H501" i="1"/>
  <c r="G501" i="1"/>
  <c r="D501" i="1"/>
  <c r="A501" i="1"/>
  <c r="H499" i="1"/>
  <c r="G499" i="1"/>
  <c r="D499" i="1"/>
  <c r="A499" i="1"/>
  <c r="H497" i="1"/>
  <c r="G497" i="1"/>
  <c r="D497" i="1"/>
  <c r="A497" i="1"/>
  <c r="H495" i="1"/>
  <c r="G495" i="1"/>
  <c r="D495" i="1"/>
  <c r="M495" i="1" s="1"/>
  <c r="A495" i="1"/>
  <c r="H493" i="1"/>
  <c r="G493" i="1"/>
  <c r="D493" i="1"/>
  <c r="A493" i="1"/>
  <c r="H491" i="1"/>
  <c r="G491" i="1"/>
  <c r="D491" i="1"/>
  <c r="A491" i="1"/>
  <c r="H489" i="1"/>
  <c r="G489" i="1"/>
  <c r="D489" i="1"/>
  <c r="A489" i="1"/>
  <c r="H487" i="1"/>
  <c r="G487" i="1"/>
  <c r="D487" i="1"/>
  <c r="M487" i="1" s="1"/>
  <c r="A487" i="1"/>
  <c r="H485" i="1"/>
  <c r="G485" i="1"/>
  <c r="D485" i="1"/>
  <c r="A485" i="1"/>
  <c r="H483" i="1"/>
  <c r="G483" i="1"/>
  <c r="D483" i="1"/>
  <c r="A483" i="1"/>
  <c r="H481" i="1"/>
  <c r="G481" i="1"/>
  <c r="D481" i="1"/>
  <c r="A481" i="1"/>
  <c r="H479" i="1"/>
  <c r="G479" i="1"/>
  <c r="D479" i="1"/>
  <c r="M479" i="1" s="1"/>
  <c r="A479" i="1"/>
  <c r="H477" i="1"/>
  <c r="G477" i="1"/>
  <c r="D477" i="1"/>
  <c r="A477" i="1"/>
  <c r="H475" i="1"/>
  <c r="G475" i="1"/>
  <c r="D475" i="1"/>
  <c r="A475" i="1"/>
  <c r="H473" i="1"/>
  <c r="G473" i="1"/>
  <c r="D473" i="1"/>
  <c r="A473" i="1"/>
  <c r="H471" i="1"/>
  <c r="G471" i="1"/>
  <c r="D471" i="1"/>
  <c r="M471" i="1" s="1"/>
  <c r="A471" i="1"/>
  <c r="H469" i="1"/>
  <c r="G469" i="1"/>
  <c r="D469" i="1"/>
  <c r="A469" i="1"/>
  <c r="H467" i="1"/>
  <c r="G467" i="1"/>
  <c r="D467" i="1"/>
  <c r="A467" i="1"/>
  <c r="H465" i="1"/>
  <c r="G465" i="1"/>
  <c r="D465" i="1"/>
  <c r="A465" i="1"/>
  <c r="H463" i="1"/>
  <c r="G463" i="1"/>
  <c r="D463" i="1"/>
  <c r="M463" i="1" s="1"/>
  <c r="A463" i="1"/>
  <c r="H461" i="1"/>
  <c r="G461" i="1"/>
  <c r="D461" i="1"/>
  <c r="A461" i="1"/>
  <c r="H459" i="1"/>
  <c r="G459" i="1"/>
  <c r="D459" i="1"/>
  <c r="A459" i="1"/>
  <c r="H457" i="1"/>
  <c r="G457" i="1"/>
  <c r="D457" i="1"/>
  <c r="A457" i="1"/>
  <c r="H455" i="1"/>
  <c r="G455" i="1"/>
  <c r="D455" i="1"/>
  <c r="M455" i="1" s="1"/>
  <c r="A455" i="1"/>
  <c r="H453" i="1"/>
  <c r="G453" i="1"/>
  <c r="D453" i="1"/>
  <c r="A453" i="1"/>
  <c r="H451" i="1"/>
  <c r="G451" i="1"/>
  <c r="D451" i="1"/>
  <c r="A451" i="1"/>
  <c r="H449" i="1"/>
  <c r="G449" i="1"/>
  <c r="D449" i="1"/>
  <c r="A449" i="1"/>
  <c r="H447" i="1"/>
  <c r="G447" i="1"/>
  <c r="D447" i="1"/>
  <c r="M447" i="1" s="1"/>
  <c r="A447" i="1"/>
  <c r="H445" i="1"/>
  <c r="G445" i="1"/>
  <c r="D445" i="1"/>
  <c r="A445" i="1"/>
  <c r="H443" i="1"/>
  <c r="G443" i="1"/>
  <c r="D443" i="1"/>
  <c r="A443" i="1"/>
  <c r="H441" i="1"/>
  <c r="G441" i="1"/>
  <c r="D441" i="1"/>
  <c r="A441" i="1"/>
  <c r="H439" i="1"/>
  <c r="G439" i="1"/>
  <c r="D439" i="1"/>
  <c r="M439" i="1" s="1"/>
  <c r="A439" i="1"/>
  <c r="H437" i="1"/>
  <c r="G437" i="1"/>
  <c r="D437" i="1"/>
  <c r="A437" i="1"/>
  <c r="H435" i="1"/>
  <c r="G435" i="1"/>
  <c r="D435" i="1"/>
  <c r="A435" i="1"/>
  <c r="H433" i="1"/>
  <c r="G433" i="1"/>
  <c r="D433" i="1"/>
  <c r="A433" i="1"/>
  <c r="H431" i="1"/>
  <c r="G431" i="1"/>
  <c r="D431" i="1"/>
  <c r="M431" i="1" s="1"/>
  <c r="A431" i="1"/>
  <c r="H429" i="1"/>
  <c r="G429" i="1"/>
  <c r="D429" i="1"/>
  <c r="A429" i="1"/>
  <c r="H427" i="1"/>
  <c r="G427" i="1"/>
  <c r="D427" i="1"/>
  <c r="A427" i="1"/>
  <c r="H425" i="1"/>
  <c r="G425" i="1"/>
  <c r="D425" i="1"/>
  <c r="A425" i="1"/>
  <c r="H423" i="1"/>
  <c r="G423" i="1"/>
  <c r="D423" i="1"/>
  <c r="M423" i="1" s="1"/>
  <c r="A423" i="1"/>
  <c r="H421" i="1"/>
  <c r="G421" i="1"/>
  <c r="D421" i="1"/>
  <c r="A421" i="1"/>
  <c r="H419" i="1"/>
  <c r="G419" i="1"/>
  <c r="D419" i="1"/>
  <c r="A419" i="1"/>
  <c r="H417" i="1"/>
  <c r="G417" i="1"/>
  <c r="D417" i="1"/>
  <c r="A417" i="1"/>
  <c r="H415" i="1"/>
  <c r="G415" i="1"/>
  <c r="D415" i="1"/>
  <c r="M415" i="1" s="1"/>
  <c r="A415" i="1"/>
  <c r="H413" i="1"/>
  <c r="G413" i="1"/>
  <c r="D413" i="1"/>
  <c r="A413" i="1"/>
  <c r="H411" i="1"/>
  <c r="G411" i="1"/>
  <c r="D411" i="1"/>
  <c r="A411" i="1"/>
  <c r="H409" i="1"/>
  <c r="G409" i="1"/>
  <c r="D409" i="1"/>
  <c r="A409" i="1"/>
  <c r="H407" i="1"/>
  <c r="G407" i="1"/>
  <c r="D407" i="1"/>
  <c r="M407" i="1" s="1"/>
  <c r="A407" i="1"/>
  <c r="H405" i="1"/>
  <c r="G405" i="1"/>
  <c r="D405" i="1"/>
  <c r="A405" i="1"/>
  <c r="H403" i="1"/>
  <c r="G403" i="1"/>
  <c r="D403" i="1"/>
  <c r="M403" i="1" s="1"/>
  <c r="A403" i="1"/>
  <c r="H401" i="1"/>
  <c r="G401" i="1"/>
  <c r="D401" i="1"/>
  <c r="A401" i="1"/>
  <c r="H399" i="1"/>
  <c r="G399" i="1"/>
  <c r="D399" i="1"/>
  <c r="M399" i="1" s="1"/>
  <c r="A399" i="1"/>
  <c r="H397" i="1"/>
  <c r="G397" i="1"/>
  <c r="D397" i="1"/>
  <c r="A397" i="1"/>
  <c r="H395" i="1"/>
  <c r="G395" i="1"/>
  <c r="D395" i="1"/>
  <c r="A395" i="1"/>
  <c r="H393" i="1"/>
  <c r="G393" i="1"/>
  <c r="D393" i="1"/>
  <c r="M393" i="1" s="1"/>
  <c r="A393" i="1"/>
  <c r="H391" i="1"/>
  <c r="G391" i="1"/>
  <c r="D391" i="1"/>
  <c r="M391" i="1" s="1"/>
  <c r="A391" i="1"/>
  <c r="H389" i="1"/>
  <c r="G389" i="1"/>
  <c r="D389" i="1"/>
  <c r="A389" i="1"/>
  <c r="H387" i="1"/>
  <c r="G387" i="1"/>
  <c r="D387" i="1"/>
  <c r="A387" i="1"/>
  <c r="H381" i="1"/>
  <c r="G381" i="1"/>
  <c r="D381" i="1"/>
  <c r="A381" i="1"/>
  <c r="H375" i="1"/>
  <c r="G375" i="1"/>
  <c r="D375" i="1"/>
  <c r="M375" i="1" s="1"/>
  <c r="A375" i="1"/>
  <c r="H369" i="1"/>
  <c r="G369" i="1"/>
  <c r="D369" i="1"/>
  <c r="M369" i="1" s="1"/>
  <c r="A369" i="1"/>
  <c r="H363" i="1"/>
  <c r="G363" i="1"/>
  <c r="D363" i="1"/>
  <c r="A363" i="1"/>
  <c r="H361" i="1"/>
  <c r="G361" i="1"/>
  <c r="D361" i="1"/>
  <c r="A361" i="1"/>
  <c r="H359" i="1"/>
  <c r="G359" i="1"/>
  <c r="D359" i="1"/>
  <c r="M359" i="1" s="1"/>
  <c r="A359" i="1"/>
  <c r="H357" i="1"/>
  <c r="G357" i="1"/>
  <c r="D357" i="1"/>
  <c r="A357" i="1"/>
  <c r="H353" i="1"/>
  <c r="G353" i="1"/>
  <c r="D353" i="1"/>
  <c r="M353" i="1" s="1"/>
  <c r="A353" i="1"/>
  <c r="H351" i="1"/>
  <c r="G351" i="1"/>
  <c r="D351" i="1"/>
  <c r="A351" i="1"/>
  <c r="H349" i="1"/>
  <c r="G349" i="1"/>
  <c r="D349" i="1"/>
  <c r="M349" i="1" s="1"/>
  <c r="A349" i="1"/>
  <c r="H343" i="1"/>
  <c r="G343" i="1"/>
  <c r="D343" i="1"/>
  <c r="A343" i="1"/>
  <c r="H341" i="1"/>
  <c r="G341" i="1"/>
  <c r="D341" i="1"/>
  <c r="A341" i="1"/>
  <c r="H309" i="1"/>
  <c r="G309" i="1"/>
  <c r="D309" i="1"/>
  <c r="M309" i="1" s="1"/>
  <c r="A309" i="1"/>
  <c r="H307" i="1"/>
  <c r="G307" i="1"/>
  <c r="D307" i="1"/>
  <c r="M307" i="1" s="1"/>
  <c r="A307" i="1"/>
  <c r="H305" i="1"/>
  <c r="G305" i="1"/>
  <c r="D305" i="1"/>
  <c r="A305" i="1"/>
  <c r="H303" i="1"/>
  <c r="G303" i="1"/>
  <c r="D303" i="1"/>
  <c r="A303" i="1"/>
  <c r="H301" i="1"/>
  <c r="G301" i="1"/>
  <c r="D301" i="1"/>
  <c r="A301" i="1"/>
  <c r="H299" i="1"/>
  <c r="G299" i="1"/>
  <c r="D299" i="1"/>
  <c r="M299" i="1" s="1"/>
  <c r="A299" i="1"/>
  <c r="H291" i="1"/>
  <c r="G291" i="1"/>
  <c r="E291" i="1"/>
  <c r="F291" i="1"/>
  <c r="D291" i="1"/>
  <c r="A291" i="1"/>
  <c r="H279" i="1"/>
  <c r="G279" i="1"/>
  <c r="E279" i="1"/>
  <c r="F279" i="1"/>
  <c r="D279" i="1"/>
  <c r="A279" i="1"/>
  <c r="H253" i="1"/>
  <c r="G253" i="1"/>
  <c r="E253" i="1"/>
  <c r="F253" i="1"/>
  <c r="D253" i="1"/>
  <c r="M253" i="1" s="1"/>
  <c r="A253" i="1"/>
  <c r="H245" i="1"/>
  <c r="G245" i="1"/>
  <c r="E245" i="1"/>
  <c r="F245" i="1"/>
  <c r="D245" i="1"/>
  <c r="A245" i="1"/>
  <c r="H243" i="1"/>
  <c r="G243" i="1"/>
  <c r="E243" i="1"/>
  <c r="F243" i="1"/>
  <c r="D243" i="1"/>
  <c r="A243" i="1"/>
  <c r="H241" i="1"/>
  <c r="G241" i="1"/>
  <c r="E241" i="1"/>
  <c r="F241" i="1"/>
  <c r="D241" i="1"/>
  <c r="M241" i="1" s="1"/>
  <c r="A241" i="1"/>
  <c r="H239" i="1"/>
  <c r="G239" i="1"/>
  <c r="E239" i="1"/>
  <c r="F239" i="1"/>
  <c r="D239" i="1"/>
  <c r="A239" i="1"/>
  <c r="H237" i="1"/>
  <c r="G237" i="1"/>
  <c r="E237" i="1"/>
  <c r="F237" i="1"/>
  <c r="D237" i="1"/>
  <c r="A237" i="1"/>
  <c r="H231" i="1"/>
  <c r="G231" i="1"/>
  <c r="E231" i="1"/>
  <c r="D231" i="1"/>
  <c r="A231" i="1"/>
  <c r="H229" i="1"/>
  <c r="G229" i="1"/>
  <c r="E229" i="1"/>
  <c r="F229" i="1"/>
  <c r="D229" i="1"/>
  <c r="M229" i="1" s="1"/>
  <c r="A229" i="1"/>
  <c r="H227" i="1"/>
  <c r="G227" i="1"/>
  <c r="E227" i="1"/>
  <c r="F227" i="1"/>
  <c r="D227" i="1"/>
  <c r="A227" i="1"/>
  <c r="H225" i="1"/>
  <c r="G225" i="1"/>
  <c r="E225" i="1"/>
  <c r="F225" i="1"/>
  <c r="D225" i="1"/>
  <c r="A225" i="1"/>
  <c r="H223" i="1"/>
  <c r="G223" i="1"/>
  <c r="E223" i="1"/>
  <c r="F223" i="1"/>
  <c r="D223" i="1"/>
  <c r="A223" i="1"/>
  <c r="H211" i="1"/>
  <c r="G211" i="1"/>
  <c r="E211" i="1"/>
  <c r="F211" i="1"/>
  <c r="D211" i="1"/>
  <c r="M211" i="1" s="1"/>
  <c r="A211" i="1"/>
  <c r="H209" i="1"/>
  <c r="G209" i="1"/>
  <c r="E209" i="1"/>
  <c r="F209" i="1"/>
  <c r="D209" i="1"/>
  <c r="A209" i="1"/>
  <c r="H207" i="1"/>
  <c r="G207" i="1"/>
  <c r="E207" i="1"/>
  <c r="F207" i="1"/>
  <c r="D207" i="1"/>
  <c r="M207" i="1" s="1"/>
  <c r="A207" i="1"/>
  <c r="H205" i="1"/>
  <c r="G205" i="1"/>
  <c r="E205" i="1"/>
  <c r="F205" i="1"/>
  <c r="D205" i="1"/>
  <c r="A205" i="1"/>
  <c r="H203" i="1"/>
  <c r="G203" i="1"/>
  <c r="E203" i="1"/>
  <c r="F203" i="1"/>
  <c r="D203" i="1"/>
  <c r="A203" i="1"/>
  <c r="H201" i="1"/>
  <c r="G201" i="1"/>
  <c r="E201" i="1"/>
  <c r="F201" i="1"/>
  <c r="D201" i="1"/>
  <c r="A201" i="1"/>
  <c r="H199" i="1"/>
  <c r="G199" i="1"/>
  <c r="E199" i="1"/>
  <c r="F199" i="1"/>
  <c r="D199" i="1"/>
  <c r="M199" i="1" s="1"/>
  <c r="A199" i="1"/>
  <c r="H197" i="1"/>
  <c r="G197" i="1"/>
  <c r="E197" i="1"/>
  <c r="F197" i="1"/>
  <c r="D197" i="1"/>
  <c r="A197" i="1"/>
  <c r="H195" i="1"/>
  <c r="G195" i="1"/>
  <c r="E195" i="1"/>
  <c r="F195" i="1"/>
  <c r="D195" i="1"/>
  <c r="M195" i="1" s="1"/>
  <c r="A195" i="1"/>
  <c r="H193" i="1"/>
  <c r="G193" i="1"/>
  <c r="E193" i="1"/>
  <c r="F193" i="1"/>
  <c r="D193" i="1"/>
  <c r="A193" i="1"/>
  <c r="H191" i="1"/>
  <c r="G191" i="1"/>
  <c r="E191" i="1"/>
  <c r="F191" i="1"/>
  <c r="D191" i="1"/>
  <c r="M191" i="1" s="1"/>
  <c r="A191" i="1"/>
  <c r="H189" i="1"/>
  <c r="G189" i="1"/>
  <c r="E189" i="1"/>
  <c r="F189" i="1"/>
  <c r="D189" i="1"/>
  <c r="A189" i="1"/>
  <c r="H187" i="1"/>
  <c r="G187" i="1"/>
  <c r="E187" i="1"/>
  <c r="F187" i="1"/>
  <c r="D187" i="1"/>
  <c r="M187" i="1" s="1"/>
  <c r="A187" i="1"/>
  <c r="H179" i="1"/>
  <c r="G179" i="1"/>
  <c r="E179" i="1"/>
  <c r="F179" i="1"/>
  <c r="D179" i="1"/>
  <c r="A179" i="1"/>
  <c r="H177" i="1"/>
  <c r="G177" i="1"/>
  <c r="D177" i="1"/>
  <c r="A177" i="1"/>
  <c r="H171" i="1"/>
  <c r="G171" i="1"/>
  <c r="E171" i="1"/>
  <c r="F171" i="1"/>
  <c r="D171" i="1"/>
  <c r="M171" i="1" s="1"/>
  <c r="A171" i="1"/>
  <c r="H165" i="1"/>
  <c r="G165" i="1"/>
  <c r="E165" i="1"/>
  <c r="F165" i="1"/>
  <c r="D165" i="1"/>
  <c r="A165" i="1"/>
  <c r="H153" i="1"/>
  <c r="G153" i="1"/>
  <c r="E153" i="1"/>
  <c r="F153" i="1"/>
  <c r="D153" i="1"/>
  <c r="M153" i="1" s="1"/>
  <c r="A153" i="1"/>
  <c r="H147" i="1"/>
  <c r="G147" i="1"/>
  <c r="E147" i="1"/>
  <c r="F147" i="1"/>
  <c r="D147" i="1"/>
  <c r="A147" i="1"/>
  <c r="H145" i="1"/>
  <c r="G145" i="1"/>
  <c r="E145" i="1"/>
  <c r="F145" i="1"/>
  <c r="D145" i="1"/>
  <c r="M145" i="1" s="1"/>
  <c r="A145" i="1"/>
  <c r="H143" i="1"/>
  <c r="G143" i="1"/>
  <c r="E143" i="1"/>
  <c r="F143" i="1"/>
  <c r="D143" i="1"/>
  <c r="A143" i="1"/>
  <c r="H141" i="1"/>
  <c r="G141" i="1"/>
  <c r="E141" i="1"/>
  <c r="F141" i="1"/>
  <c r="D141" i="1"/>
  <c r="M141" i="1" s="1"/>
  <c r="A141" i="1"/>
  <c r="H139" i="1"/>
  <c r="G139" i="1"/>
  <c r="E139" i="1"/>
  <c r="D139" i="1"/>
  <c r="A139" i="1"/>
  <c r="H137" i="1"/>
  <c r="G137" i="1"/>
  <c r="E137" i="1"/>
  <c r="F137" i="1"/>
  <c r="D137" i="1"/>
  <c r="M137" i="1" s="1"/>
  <c r="A137" i="1"/>
  <c r="H135" i="1"/>
  <c r="G135" i="1"/>
  <c r="E135" i="1"/>
  <c r="D135" i="1"/>
  <c r="A135" i="1"/>
  <c r="H123" i="1"/>
  <c r="G123" i="1"/>
  <c r="E123" i="1"/>
  <c r="F123" i="1"/>
  <c r="D123" i="1"/>
  <c r="A123" i="1"/>
  <c r="H121" i="1"/>
  <c r="G121" i="1"/>
  <c r="E121" i="1"/>
  <c r="F121" i="1"/>
  <c r="D121" i="1"/>
  <c r="M121" i="1" s="1"/>
  <c r="A121" i="1"/>
  <c r="H119" i="1"/>
  <c r="G119" i="1"/>
  <c r="E119" i="1"/>
  <c r="F119" i="1"/>
  <c r="D119" i="1"/>
  <c r="M119" i="1" s="1"/>
  <c r="A119" i="1"/>
  <c r="H115" i="1"/>
  <c r="G115" i="1"/>
  <c r="E115" i="1"/>
  <c r="F115" i="1"/>
  <c r="D115" i="1"/>
  <c r="A115" i="1"/>
  <c r="H111" i="1"/>
  <c r="G111" i="1"/>
  <c r="E111" i="1"/>
  <c r="F111" i="1"/>
  <c r="D111" i="1"/>
  <c r="A111" i="1"/>
  <c r="H109" i="1"/>
  <c r="G109" i="1"/>
  <c r="E109" i="1"/>
  <c r="F109" i="1"/>
  <c r="D109" i="1"/>
  <c r="A109" i="1"/>
  <c r="H107" i="1"/>
  <c r="G107" i="1"/>
  <c r="E107" i="1"/>
  <c r="F107" i="1"/>
  <c r="D107" i="1"/>
  <c r="M107" i="1" s="1"/>
  <c r="A107" i="1"/>
  <c r="H105" i="1"/>
  <c r="G105" i="1"/>
  <c r="E105" i="1"/>
  <c r="F105" i="1"/>
  <c r="D105" i="1"/>
  <c r="M105" i="1" s="1"/>
  <c r="A105" i="1"/>
  <c r="H97" i="1"/>
  <c r="G97" i="1"/>
  <c r="E97" i="1"/>
  <c r="F97" i="1"/>
  <c r="D97" i="1"/>
  <c r="M97" i="1" s="1"/>
  <c r="A97" i="1"/>
  <c r="H91" i="1"/>
  <c r="G91" i="1"/>
  <c r="E91" i="1"/>
  <c r="F91" i="1"/>
  <c r="D91" i="1"/>
  <c r="A91" i="1"/>
  <c r="H77" i="1"/>
  <c r="G77" i="1"/>
  <c r="E77" i="1"/>
  <c r="F77" i="1"/>
  <c r="D77" i="1"/>
  <c r="M77" i="1" s="1"/>
  <c r="A77" i="1"/>
  <c r="H75" i="1"/>
  <c r="G75" i="1"/>
  <c r="E75" i="1"/>
  <c r="F75" i="1"/>
  <c r="D75" i="1"/>
  <c r="A75" i="1"/>
  <c r="H55" i="1"/>
  <c r="G55" i="1"/>
  <c r="E55" i="1"/>
  <c r="F55" i="1"/>
  <c r="D55" i="1"/>
  <c r="M55" i="1" s="1"/>
  <c r="A55" i="1"/>
  <c r="H53" i="1"/>
  <c r="G53" i="1"/>
  <c r="E53" i="1"/>
  <c r="F53" i="1"/>
  <c r="D53" i="1"/>
  <c r="A53" i="1"/>
  <c r="H51" i="1"/>
  <c r="G51" i="1"/>
  <c r="E51" i="1"/>
  <c r="F51" i="1"/>
  <c r="D51" i="1"/>
  <c r="A51" i="1"/>
  <c r="H49" i="1"/>
  <c r="G49" i="1"/>
  <c r="E49" i="1"/>
  <c r="F49" i="1"/>
  <c r="D49" i="1"/>
  <c r="A49" i="1"/>
  <c r="H47" i="1"/>
  <c r="G47" i="1"/>
  <c r="E47" i="1"/>
  <c r="F47" i="1"/>
  <c r="D47" i="1"/>
  <c r="M47" i="1" s="1"/>
  <c r="A47" i="1"/>
  <c r="H45" i="1"/>
  <c r="G45" i="1"/>
  <c r="E45" i="1"/>
  <c r="F45" i="1"/>
  <c r="D45" i="1"/>
  <c r="A45" i="1"/>
  <c r="H33" i="1"/>
  <c r="G33" i="1"/>
  <c r="E33" i="1"/>
  <c r="F33" i="1"/>
  <c r="D33" i="1"/>
  <c r="A33" i="1"/>
  <c r="H31" i="1"/>
  <c r="G31" i="1"/>
  <c r="E31" i="1"/>
  <c r="F31" i="1"/>
  <c r="D31" i="1"/>
  <c r="A31" i="1"/>
  <c r="H25" i="1"/>
  <c r="G25" i="1"/>
  <c r="E25" i="1"/>
  <c r="D25" i="1"/>
  <c r="M25" i="1" s="1"/>
  <c r="A25" i="1"/>
  <c r="H23" i="1"/>
  <c r="G23" i="1"/>
  <c r="E23" i="1"/>
  <c r="D23" i="1"/>
  <c r="M23" i="1" s="1"/>
  <c r="A23" i="1"/>
  <c r="H17" i="1"/>
  <c r="G17" i="1"/>
  <c r="E17" i="1"/>
  <c r="F17" i="1"/>
  <c r="D17" i="1"/>
  <c r="A17" i="1"/>
  <c r="H15" i="1"/>
  <c r="G15" i="1"/>
  <c r="E15" i="1"/>
  <c r="F15" i="1"/>
  <c r="D15" i="1"/>
  <c r="M15" i="1" s="1"/>
  <c r="A15" i="1"/>
  <c r="H13" i="1"/>
  <c r="G13" i="1"/>
  <c r="E13" i="1"/>
  <c r="F13" i="1"/>
  <c r="D13" i="1"/>
  <c r="A13" i="1"/>
  <c r="H11" i="1"/>
  <c r="G11" i="1"/>
  <c r="E11" i="1"/>
  <c r="F11" i="1"/>
  <c r="D11" i="1"/>
  <c r="M11" i="1" s="1"/>
  <c r="A11" i="1"/>
  <c r="G284" i="1"/>
  <c r="H284" i="1"/>
  <c r="F284" i="1"/>
  <c r="D284" i="1"/>
  <c r="E284" i="1"/>
  <c r="A284" i="1"/>
  <c r="G282" i="1"/>
  <c r="H282" i="1"/>
  <c r="F282" i="1"/>
  <c r="D282" i="1"/>
  <c r="M282" i="1" s="1"/>
  <c r="E282" i="1"/>
  <c r="A282" i="1"/>
  <c r="G280" i="1"/>
  <c r="H280" i="1"/>
  <c r="F280" i="1"/>
  <c r="D280" i="1"/>
  <c r="M280" i="1" s="1"/>
  <c r="E280" i="1"/>
  <c r="A280" i="1"/>
  <c r="G276" i="1"/>
  <c r="H276" i="1"/>
  <c r="F276" i="1"/>
  <c r="D276" i="1"/>
  <c r="E276" i="1"/>
  <c r="A276" i="1"/>
  <c r="G274" i="1"/>
  <c r="H274" i="1"/>
  <c r="D274" i="1"/>
  <c r="M274" i="1" s="1"/>
  <c r="E274" i="1"/>
  <c r="A274" i="1"/>
  <c r="G272" i="1"/>
  <c r="H272" i="1"/>
  <c r="F272" i="1"/>
  <c r="D272" i="1"/>
  <c r="M272" i="1" s="1"/>
  <c r="E272" i="1"/>
  <c r="A272" i="1"/>
  <c r="G270" i="1"/>
  <c r="H270" i="1"/>
  <c r="D270" i="1"/>
  <c r="M270" i="1" s="1"/>
  <c r="E270" i="1"/>
  <c r="A270" i="1"/>
  <c r="G268" i="1"/>
  <c r="H268" i="1"/>
  <c r="F268" i="1"/>
  <c r="D268" i="1"/>
  <c r="M268" i="1" s="1"/>
  <c r="E268" i="1"/>
  <c r="A268" i="1"/>
  <c r="G266" i="1"/>
  <c r="H266" i="1"/>
  <c r="F266" i="1"/>
  <c r="D266" i="1"/>
  <c r="M266" i="1" s="1"/>
  <c r="E266" i="1"/>
  <c r="A266" i="1"/>
  <c r="G264" i="1"/>
  <c r="H264" i="1"/>
  <c r="F264" i="1"/>
  <c r="D264" i="1"/>
  <c r="M264" i="1" s="1"/>
  <c r="E264" i="1"/>
  <c r="A264" i="1"/>
  <c r="H262" i="1"/>
  <c r="G262" i="1"/>
  <c r="F262" i="1"/>
  <c r="D262" i="1"/>
  <c r="M262" i="1" s="1"/>
  <c r="E262" i="1"/>
  <c r="A262" i="1"/>
  <c r="G260" i="1"/>
  <c r="H260" i="1"/>
  <c r="F260" i="1"/>
  <c r="D260" i="1"/>
  <c r="M260" i="1" s="1"/>
  <c r="E260" i="1"/>
  <c r="A260" i="1"/>
  <c r="H258" i="1"/>
  <c r="G258" i="1"/>
  <c r="F258" i="1"/>
  <c r="D258" i="1"/>
  <c r="E258" i="1"/>
  <c r="A258" i="1"/>
  <c r="G256" i="1"/>
  <c r="H256" i="1"/>
  <c r="F256" i="1"/>
  <c r="D256" i="1"/>
  <c r="M256" i="1" s="1"/>
  <c r="E256" i="1"/>
  <c r="A256" i="1"/>
  <c r="H254" i="1"/>
  <c r="G254" i="1"/>
  <c r="F254" i="1"/>
  <c r="D254" i="1"/>
  <c r="M254" i="1" s="1"/>
  <c r="E254" i="1"/>
  <c r="A254" i="1"/>
  <c r="H250" i="1"/>
  <c r="G250" i="1"/>
  <c r="F250" i="1"/>
  <c r="D250" i="1"/>
  <c r="E250" i="1"/>
  <c r="A250" i="1"/>
  <c r="H248" i="1"/>
  <c r="G248" i="1"/>
  <c r="F248" i="1"/>
  <c r="D248" i="1"/>
  <c r="M248" i="1" s="1"/>
  <c r="E248" i="1"/>
  <c r="A248" i="1"/>
  <c r="H246" i="1"/>
  <c r="G246" i="1"/>
  <c r="F246" i="1"/>
  <c r="D246" i="1"/>
  <c r="M246" i="1" s="1"/>
  <c r="E246" i="1"/>
  <c r="A246" i="1"/>
  <c r="H234" i="1"/>
  <c r="G234" i="1"/>
  <c r="F234" i="1"/>
  <c r="D234" i="1"/>
  <c r="M234" i="1" s="1"/>
  <c r="E234" i="1"/>
  <c r="A234" i="1"/>
  <c r="H232" i="1"/>
  <c r="G232" i="1"/>
  <c r="F232" i="1"/>
  <c r="D232" i="1"/>
  <c r="M232" i="1" s="1"/>
  <c r="E232" i="1"/>
  <c r="A232" i="1"/>
  <c r="H220" i="1"/>
  <c r="G220" i="1"/>
  <c r="F220" i="1"/>
  <c r="D220" i="1"/>
  <c r="E220" i="1"/>
  <c r="A220" i="1"/>
  <c r="H218" i="1"/>
  <c r="G218" i="1"/>
  <c r="F218" i="1"/>
  <c r="D218" i="1"/>
  <c r="M218" i="1" s="1"/>
  <c r="E218" i="1"/>
  <c r="A218" i="1"/>
  <c r="H216" i="1"/>
  <c r="G216" i="1"/>
  <c r="F216" i="1"/>
  <c r="D216" i="1"/>
  <c r="M216" i="1" s="1"/>
  <c r="E216" i="1"/>
  <c r="A216" i="1"/>
  <c r="H214" i="1"/>
  <c r="G214" i="1"/>
  <c r="F214" i="1"/>
  <c r="D214" i="1"/>
  <c r="M214" i="1" s="1"/>
  <c r="E214" i="1"/>
  <c r="A214" i="1"/>
  <c r="H212" i="1"/>
  <c r="G212" i="1"/>
  <c r="F212" i="1"/>
  <c r="D212" i="1"/>
  <c r="E212" i="1"/>
  <c r="A212" i="1"/>
  <c r="H184" i="1"/>
  <c r="G184" i="1"/>
  <c r="F184" i="1"/>
  <c r="D184" i="1"/>
  <c r="M184" i="1" s="1"/>
  <c r="E184" i="1"/>
  <c r="A184" i="1"/>
  <c r="H182" i="1"/>
  <c r="G182" i="1"/>
  <c r="F182" i="1"/>
  <c r="D182" i="1"/>
  <c r="M182" i="1" s="1"/>
  <c r="E182" i="1"/>
  <c r="A182" i="1"/>
  <c r="H180" i="1"/>
  <c r="G180" i="1"/>
  <c r="F180" i="1"/>
  <c r="D180" i="1"/>
  <c r="M180" i="1" s="1"/>
  <c r="E180" i="1"/>
  <c r="A180" i="1"/>
  <c r="H174" i="1"/>
  <c r="G174" i="1"/>
  <c r="F174" i="1"/>
  <c r="D174" i="1"/>
  <c r="M174" i="1" s="1"/>
  <c r="E174" i="1"/>
  <c r="A174" i="1"/>
  <c r="H172" i="1"/>
  <c r="G172" i="1"/>
  <c r="F172" i="1"/>
  <c r="D172" i="1"/>
  <c r="M172" i="1" s="1"/>
  <c r="E172" i="1"/>
  <c r="A172" i="1"/>
  <c r="H168" i="1"/>
  <c r="G168" i="1"/>
  <c r="F168" i="1"/>
  <c r="D168" i="1"/>
  <c r="M168" i="1" s="1"/>
  <c r="E168" i="1"/>
  <c r="A168" i="1"/>
  <c r="H166" i="1"/>
  <c r="G166" i="1"/>
  <c r="F166" i="1"/>
  <c r="D166" i="1"/>
  <c r="E166" i="1"/>
  <c r="A166" i="1"/>
  <c r="H162" i="1"/>
  <c r="G162" i="1"/>
  <c r="F162" i="1"/>
  <c r="D162" i="1"/>
  <c r="M162" i="1" s="1"/>
  <c r="E162" i="1"/>
  <c r="A162" i="1"/>
  <c r="H160" i="1"/>
  <c r="G160" i="1"/>
  <c r="F160" i="1"/>
  <c r="D160" i="1"/>
  <c r="M160" i="1" s="1"/>
  <c r="E160" i="1"/>
  <c r="A160" i="1"/>
  <c r="H158" i="1"/>
  <c r="G158" i="1"/>
  <c r="F158" i="1"/>
  <c r="D158" i="1"/>
  <c r="M158" i="1" s="1"/>
  <c r="E158" i="1"/>
  <c r="A158" i="1"/>
  <c r="H156" i="1"/>
  <c r="G156" i="1"/>
  <c r="F156" i="1"/>
  <c r="D156" i="1"/>
  <c r="M156" i="1" s="1"/>
  <c r="E156" i="1"/>
  <c r="A156" i="1"/>
  <c r="H154" i="1"/>
  <c r="G154" i="1"/>
  <c r="F154" i="1"/>
  <c r="D154" i="1"/>
  <c r="M154" i="1" s="1"/>
  <c r="E154" i="1"/>
  <c r="A154" i="1"/>
  <c r="H150" i="1"/>
  <c r="G150" i="1"/>
  <c r="F150" i="1"/>
  <c r="D150" i="1"/>
  <c r="M150" i="1" s="1"/>
  <c r="E150" i="1"/>
  <c r="A150" i="1"/>
  <c r="H148" i="1"/>
  <c r="G148" i="1"/>
  <c r="F148" i="1"/>
  <c r="D148" i="1"/>
  <c r="M148" i="1" s="1"/>
  <c r="E148" i="1"/>
  <c r="A148" i="1"/>
  <c r="H132" i="1"/>
  <c r="G132" i="1"/>
  <c r="F132" i="1"/>
  <c r="D132" i="1"/>
  <c r="M132" i="1" s="1"/>
  <c r="E132" i="1"/>
  <c r="A132" i="1"/>
  <c r="H130" i="1"/>
  <c r="G130" i="1"/>
  <c r="F130" i="1"/>
  <c r="D130" i="1"/>
  <c r="M130" i="1" s="1"/>
  <c r="E130" i="1"/>
  <c r="A130" i="1"/>
  <c r="H128" i="1"/>
  <c r="G128" i="1"/>
  <c r="F128" i="1"/>
  <c r="D128" i="1"/>
  <c r="M128" i="1" s="1"/>
  <c r="E128" i="1"/>
  <c r="A128" i="1"/>
  <c r="H126" i="1"/>
  <c r="G126" i="1"/>
  <c r="F126" i="1"/>
  <c r="D126" i="1"/>
  <c r="M126" i="1" s="1"/>
  <c r="E126" i="1"/>
  <c r="A126" i="1"/>
  <c r="H124" i="1"/>
  <c r="G124" i="1"/>
  <c r="F124" i="1"/>
  <c r="D124" i="1"/>
  <c r="M124" i="1" s="1"/>
  <c r="E124" i="1"/>
  <c r="A124" i="1"/>
  <c r="H116" i="1"/>
  <c r="G116" i="1"/>
  <c r="F116" i="1"/>
  <c r="D116" i="1"/>
  <c r="E116" i="1"/>
  <c r="A116" i="1"/>
  <c r="H112" i="1"/>
  <c r="G112" i="1"/>
  <c r="F112" i="1"/>
  <c r="D112" i="1"/>
  <c r="M112" i="1" s="1"/>
  <c r="E112" i="1"/>
  <c r="A112" i="1"/>
  <c r="H102" i="1"/>
  <c r="G102" i="1"/>
  <c r="F102" i="1"/>
  <c r="D102" i="1"/>
  <c r="M102" i="1" s="1"/>
  <c r="E102" i="1"/>
  <c r="A102" i="1"/>
  <c r="H100" i="1"/>
  <c r="G100" i="1"/>
  <c r="F100" i="1"/>
  <c r="D100" i="1"/>
  <c r="M100" i="1" s="1"/>
  <c r="E100" i="1"/>
  <c r="A100" i="1"/>
  <c r="H98" i="1"/>
  <c r="G98" i="1"/>
  <c r="F98" i="1"/>
  <c r="D98" i="1"/>
  <c r="M98" i="1" s="1"/>
  <c r="E98" i="1"/>
  <c r="A98" i="1"/>
  <c r="H94" i="1"/>
  <c r="G94" i="1"/>
  <c r="F94" i="1"/>
  <c r="D94" i="1"/>
  <c r="M94" i="1" s="1"/>
  <c r="E94" i="1"/>
  <c r="A94" i="1"/>
  <c r="H92" i="1"/>
  <c r="G92" i="1"/>
  <c r="F92" i="1"/>
  <c r="D92" i="1"/>
  <c r="M92" i="1" s="1"/>
  <c r="E92" i="1"/>
  <c r="A92" i="1"/>
  <c r="H88" i="1"/>
  <c r="G88" i="1"/>
  <c r="F88" i="1"/>
  <c r="D88" i="1"/>
  <c r="M88" i="1" s="1"/>
  <c r="E88" i="1"/>
  <c r="A88" i="1"/>
  <c r="H86" i="1"/>
  <c r="G86" i="1"/>
  <c r="F86" i="1"/>
  <c r="D86" i="1"/>
  <c r="M86" i="1" s="1"/>
  <c r="E86" i="1"/>
  <c r="A86" i="1"/>
  <c r="H84" i="1"/>
  <c r="G84" i="1"/>
  <c r="F84" i="1"/>
  <c r="D84" i="1"/>
  <c r="M84" i="1" s="1"/>
  <c r="E84" i="1"/>
  <c r="A84" i="1"/>
  <c r="H82" i="1"/>
  <c r="G82" i="1"/>
  <c r="F82" i="1"/>
  <c r="D82" i="1"/>
  <c r="M82" i="1" s="1"/>
  <c r="E82" i="1"/>
  <c r="A82" i="1"/>
  <c r="H80" i="1"/>
  <c r="G80" i="1"/>
  <c r="F80" i="1"/>
  <c r="D80" i="1"/>
  <c r="M80" i="1" s="1"/>
  <c r="E80" i="1"/>
  <c r="A80" i="1"/>
  <c r="H78" i="1"/>
  <c r="G78" i="1"/>
  <c r="F78" i="1"/>
  <c r="D78" i="1"/>
  <c r="M78" i="1" s="1"/>
  <c r="E78" i="1"/>
  <c r="A78" i="1"/>
  <c r="H72" i="1"/>
  <c r="G72" i="1"/>
  <c r="F72" i="1"/>
  <c r="D72" i="1"/>
  <c r="M72" i="1" s="1"/>
  <c r="E72" i="1"/>
  <c r="A72" i="1"/>
  <c r="H70" i="1"/>
  <c r="G70" i="1"/>
  <c r="F70" i="1"/>
  <c r="D70" i="1"/>
  <c r="M70" i="1" s="1"/>
  <c r="E70" i="1"/>
  <c r="A70" i="1"/>
  <c r="H68" i="1"/>
  <c r="G68" i="1"/>
  <c r="F68" i="1"/>
  <c r="D68" i="1"/>
  <c r="M68" i="1" s="1"/>
  <c r="E68" i="1"/>
  <c r="A68" i="1"/>
  <c r="H66" i="1"/>
  <c r="G66" i="1"/>
  <c r="D66" i="1"/>
  <c r="M66" i="1" s="1"/>
  <c r="E66" i="1"/>
  <c r="A66" i="1"/>
  <c r="H64" i="1"/>
  <c r="G64" i="1"/>
  <c r="F64" i="1"/>
  <c r="D64" i="1"/>
  <c r="M64" i="1" s="1"/>
  <c r="E64" i="1"/>
  <c r="A64" i="1"/>
  <c r="H62" i="1"/>
  <c r="G62" i="1"/>
  <c r="F62" i="1"/>
  <c r="D62" i="1"/>
  <c r="M62" i="1" s="1"/>
  <c r="E62" i="1"/>
  <c r="A62" i="1"/>
  <c r="H60" i="1"/>
  <c r="G60" i="1"/>
  <c r="F60" i="1"/>
  <c r="D60" i="1"/>
  <c r="M60" i="1" s="1"/>
  <c r="E60" i="1"/>
  <c r="A60" i="1"/>
  <c r="H58" i="1"/>
  <c r="G58" i="1"/>
  <c r="F58" i="1"/>
  <c r="D58" i="1"/>
  <c r="M58" i="1" s="1"/>
  <c r="E58" i="1"/>
  <c r="A58" i="1"/>
  <c r="H56" i="1"/>
  <c r="G56" i="1"/>
  <c r="F56" i="1"/>
  <c r="D56" i="1"/>
  <c r="M56" i="1" s="1"/>
  <c r="E56" i="1"/>
  <c r="A56" i="1"/>
  <c r="H42" i="1"/>
  <c r="G42" i="1"/>
  <c r="F42" i="1"/>
  <c r="D42" i="1"/>
  <c r="M42" i="1" s="1"/>
  <c r="E42" i="1"/>
  <c r="A42" i="1"/>
  <c r="H40" i="1"/>
  <c r="G40" i="1"/>
  <c r="F40" i="1"/>
  <c r="D40" i="1"/>
  <c r="M40" i="1" s="1"/>
  <c r="E40" i="1"/>
  <c r="A40" i="1"/>
  <c r="H38" i="1"/>
  <c r="G38" i="1"/>
  <c r="F38" i="1"/>
  <c r="D38" i="1"/>
  <c r="M38" i="1" s="1"/>
  <c r="E38" i="1"/>
  <c r="A38" i="1"/>
  <c r="H36" i="1"/>
  <c r="G36" i="1"/>
  <c r="F36" i="1"/>
  <c r="D36" i="1"/>
  <c r="M36" i="1" s="1"/>
  <c r="E36" i="1"/>
  <c r="A36" i="1"/>
  <c r="H34" i="1"/>
  <c r="G34" i="1"/>
  <c r="F34" i="1"/>
  <c r="D34" i="1"/>
  <c r="M34" i="1" s="1"/>
  <c r="E34" i="1"/>
  <c r="A34" i="1"/>
  <c r="H28" i="1"/>
  <c r="G28" i="1"/>
  <c r="F28" i="1"/>
  <c r="D28" i="1"/>
  <c r="M28" i="1" s="1"/>
  <c r="E28" i="1"/>
  <c r="A28" i="1"/>
  <c r="H26" i="1"/>
  <c r="G26" i="1"/>
  <c r="F26" i="1"/>
  <c r="D26" i="1"/>
  <c r="M26" i="1" s="1"/>
  <c r="E26" i="1"/>
  <c r="A26" i="1"/>
  <c r="H20" i="1"/>
  <c r="G20" i="1"/>
  <c r="D20" i="1"/>
  <c r="M20" i="1" s="1"/>
  <c r="E20" i="1"/>
  <c r="A20" i="1"/>
  <c r="H18" i="1"/>
  <c r="G18" i="1"/>
  <c r="F18" i="1"/>
  <c r="D18" i="1"/>
  <c r="M18" i="1" s="1"/>
  <c r="E18" i="1"/>
  <c r="A18" i="1"/>
  <c r="H1005" i="1"/>
  <c r="G1005" i="1"/>
  <c r="D1005" i="1"/>
  <c r="A1005" i="1"/>
  <c r="H1003" i="1"/>
  <c r="G1003" i="1"/>
  <c r="D1003" i="1"/>
  <c r="M1003" i="1" s="1"/>
  <c r="A1003" i="1"/>
  <c r="H999" i="1"/>
  <c r="G999" i="1"/>
  <c r="D999" i="1"/>
  <c r="M999" i="1" s="1"/>
  <c r="A999" i="1"/>
  <c r="H997" i="1"/>
  <c r="G997" i="1"/>
  <c r="D997" i="1"/>
  <c r="M997" i="1" s="1"/>
  <c r="A997" i="1"/>
  <c r="H995" i="1"/>
  <c r="G995" i="1"/>
  <c r="D995" i="1"/>
  <c r="M995" i="1" s="1"/>
  <c r="A995" i="1"/>
  <c r="H993" i="1"/>
  <c r="G993" i="1"/>
  <c r="D993" i="1"/>
  <c r="M993" i="1" s="1"/>
  <c r="A993" i="1"/>
  <c r="H991" i="1"/>
  <c r="G991" i="1"/>
  <c r="D991" i="1"/>
  <c r="M991" i="1" s="1"/>
  <c r="A991" i="1"/>
  <c r="H989" i="1"/>
  <c r="G989" i="1"/>
  <c r="D989" i="1"/>
  <c r="M989" i="1" s="1"/>
  <c r="A989" i="1"/>
  <c r="H987" i="1"/>
  <c r="G987" i="1"/>
  <c r="D987" i="1"/>
  <c r="A987" i="1"/>
  <c r="H985" i="1"/>
  <c r="G985" i="1"/>
  <c r="D985" i="1"/>
  <c r="M985" i="1" s="1"/>
  <c r="A985" i="1"/>
  <c r="H983" i="1"/>
  <c r="G983" i="1"/>
  <c r="D983" i="1"/>
  <c r="A983" i="1"/>
  <c r="H981" i="1"/>
  <c r="G981" i="1"/>
  <c r="D981" i="1"/>
  <c r="M981" i="1" s="1"/>
  <c r="A981" i="1"/>
  <c r="H979" i="1"/>
  <c r="G979" i="1"/>
  <c r="D979" i="1"/>
  <c r="M979" i="1" s="1"/>
  <c r="A979" i="1"/>
  <c r="H977" i="1"/>
  <c r="G977" i="1"/>
  <c r="D977" i="1"/>
  <c r="M977" i="1" s="1"/>
  <c r="A977" i="1"/>
  <c r="H975" i="1"/>
  <c r="G975" i="1"/>
  <c r="D975" i="1"/>
  <c r="M975" i="1" s="1"/>
  <c r="A975" i="1"/>
  <c r="H973" i="1"/>
  <c r="G973" i="1"/>
  <c r="D973" i="1"/>
  <c r="A973" i="1"/>
  <c r="H971" i="1"/>
  <c r="G971" i="1"/>
  <c r="D971" i="1"/>
  <c r="M971" i="1" s="1"/>
  <c r="A971" i="1"/>
  <c r="H969" i="1"/>
  <c r="G969" i="1"/>
  <c r="D969" i="1"/>
  <c r="M969" i="1" s="1"/>
  <c r="A969" i="1"/>
  <c r="H967" i="1"/>
  <c r="G967" i="1"/>
  <c r="D967" i="1"/>
  <c r="M967" i="1" s="1"/>
  <c r="A967" i="1"/>
  <c r="H965" i="1"/>
  <c r="G965" i="1"/>
  <c r="D965" i="1"/>
  <c r="A965" i="1"/>
  <c r="H963" i="1"/>
  <c r="G963" i="1"/>
  <c r="D963" i="1"/>
  <c r="A963" i="1"/>
  <c r="H961" i="1"/>
  <c r="G961" i="1"/>
  <c r="D961" i="1"/>
  <c r="A961" i="1"/>
  <c r="H959" i="1"/>
  <c r="G959" i="1"/>
  <c r="D959" i="1"/>
  <c r="A959" i="1"/>
  <c r="H957" i="1"/>
  <c r="G957" i="1"/>
  <c r="D957" i="1"/>
  <c r="M957" i="1" s="1"/>
  <c r="A957" i="1"/>
  <c r="H955" i="1"/>
  <c r="G955" i="1"/>
  <c r="D955" i="1"/>
  <c r="M955" i="1" s="1"/>
  <c r="A955" i="1"/>
  <c r="H953" i="1"/>
  <c r="G953" i="1"/>
  <c r="D953" i="1"/>
  <c r="A953" i="1"/>
  <c r="H951" i="1"/>
  <c r="G951" i="1"/>
  <c r="D951" i="1"/>
  <c r="M951" i="1" s="1"/>
  <c r="A951" i="1"/>
  <c r="H949" i="1"/>
  <c r="G949" i="1"/>
  <c r="D949" i="1"/>
  <c r="M949" i="1" s="1"/>
  <c r="A949" i="1"/>
  <c r="H947" i="1"/>
  <c r="G947" i="1"/>
  <c r="D947" i="1"/>
  <c r="M947" i="1" s="1"/>
  <c r="A947" i="1"/>
  <c r="H945" i="1"/>
  <c r="G945" i="1"/>
  <c r="D945" i="1"/>
  <c r="M945" i="1" s="1"/>
  <c r="A945" i="1"/>
  <c r="H943" i="1"/>
  <c r="G943" i="1"/>
  <c r="D943" i="1"/>
  <c r="M943" i="1" s="1"/>
  <c r="A943" i="1"/>
  <c r="H941" i="1"/>
  <c r="G941" i="1"/>
  <c r="D941" i="1"/>
  <c r="M941" i="1" s="1"/>
  <c r="A941" i="1"/>
  <c r="H939" i="1"/>
  <c r="G939" i="1"/>
  <c r="D939" i="1"/>
  <c r="A939" i="1"/>
  <c r="H937" i="1"/>
  <c r="G937" i="1"/>
  <c r="D937" i="1"/>
  <c r="M937" i="1" s="1"/>
  <c r="A937" i="1"/>
  <c r="H935" i="1"/>
  <c r="G935" i="1"/>
  <c r="D935" i="1"/>
  <c r="M935" i="1" s="1"/>
  <c r="A935" i="1"/>
  <c r="H933" i="1"/>
  <c r="G933" i="1"/>
  <c r="D933" i="1"/>
  <c r="M933" i="1" s="1"/>
  <c r="A933" i="1"/>
  <c r="H931" i="1"/>
  <c r="G931" i="1"/>
  <c r="D931" i="1"/>
  <c r="M931" i="1" s="1"/>
  <c r="A931" i="1"/>
  <c r="H929" i="1"/>
  <c r="G929" i="1"/>
  <c r="D929" i="1"/>
  <c r="A929" i="1"/>
  <c r="H927" i="1"/>
  <c r="G927" i="1"/>
  <c r="D927" i="1"/>
  <c r="M927" i="1" s="1"/>
  <c r="A927" i="1"/>
  <c r="H925" i="1"/>
  <c r="G925" i="1"/>
  <c r="D925" i="1"/>
  <c r="M925" i="1" s="1"/>
  <c r="A925" i="1"/>
  <c r="H923" i="1"/>
  <c r="G923" i="1"/>
  <c r="D923" i="1"/>
  <c r="A923" i="1"/>
  <c r="H921" i="1"/>
  <c r="G921" i="1"/>
  <c r="D921" i="1"/>
  <c r="M921" i="1" s="1"/>
  <c r="A921" i="1"/>
  <c r="H919" i="1"/>
  <c r="G919" i="1"/>
  <c r="D919" i="1"/>
  <c r="M919" i="1" s="1"/>
  <c r="A919" i="1"/>
  <c r="H917" i="1"/>
  <c r="G917" i="1"/>
  <c r="D917" i="1"/>
  <c r="M917" i="1" s="1"/>
  <c r="A917" i="1"/>
  <c r="H915" i="1"/>
  <c r="G915" i="1"/>
  <c r="D915" i="1"/>
  <c r="A915" i="1"/>
  <c r="H913" i="1"/>
  <c r="G913" i="1"/>
  <c r="D913" i="1"/>
  <c r="A913" i="1"/>
  <c r="H911" i="1"/>
  <c r="G911" i="1"/>
  <c r="D911" i="1"/>
  <c r="M911" i="1" s="1"/>
  <c r="A911" i="1"/>
  <c r="H909" i="1"/>
  <c r="G909" i="1"/>
  <c r="D909" i="1"/>
  <c r="M909" i="1" s="1"/>
  <c r="A909" i="1"/>
  <c r="H907" i="1"/>
  <c r="G907" i="1"/>
  <c r="D907" i="1"/>
  <c r="M907" i="1" s="1"/>
  <c r="A907" i="1"/>
  <c r="H905" i="1"/>
  <c r="G905" i="1"/>
  <c r="D905" i="1"/>
  <c r="M905" i="1" s="1"/>
  <c r="A905" i="1"/>
  <c r="H903" i="1"/>
  <c r="G903" i="1"/>
  <c r="D903" i="1"/>
  <c r="M903" i="1" s="1"/>
  <c r="A903" i="1"/>
  <c r="H901" i="1"/>
  <c r="G901" i="1"/>
  <c r="D901" i="1"/>
  <c r="M901" i="1" s="1"/>
  <c r="A901" i="1"/>
  <c r="H899" i="1"/>
  <c r="G899" i="1"/>
  <c r="D899" i="1"/>
  <c r="M899" i="1" s="1"/>
  <c r="A899" i="1"/>
  <c r="H897" i="1"/>
  <c r="G897" i="1"/>
  <c r="D897" i="1"/>
  <c r="M897" i="1" s="1"/>
  <c r="A897" i="1"/>
  <c r="H895" i="1"/>
  <c r="G895" i="1"/>
  <c r="D895" i="1"/>
  <c r="M895" i="1" s="1"/>
  <c r="A895" i="1"/>
  <c r="H893" i="1"/>
  <c r="G893" i="1"/>
  <c r="D893" i="1"/>
  <c r="M893" i="1" s="1"/>
  <c r="A893" i="1"/>
  <c r="H891" i="1"/>
  <c r="G891" i="1"/>
  <c r="D891" i="1"/>
  <c r="A891" i="1"/>
  <c r="H889" i="1"/>
  <c r="G889" i="1"/>
  <c r="D889" i="1"/>
  <c r="M889" i="1" s="1"/>
  <c r="A889" i="1"/>
  <c r="H887" i="1"/>
  <c r="G887" i="1"/>
  <c r="D887" i="1"/>
  <c r="A887" i="1"/>
  <c r="H885" i="1"/>
  <c r="G885" i="1"/>
  <c r="D885" i="1"/>
  <c r="M885" i="1" s="1"/>
  <c r="A885" i="1"/>
  <c r="H883" i="1"/>
  <c r="G883" i="1"/>
  <c r="D883" i="1"/>
  <c r="M883" i="1" s="1"/>
  <c r="A883" i="1"/>
  <c r="H881" i="1"/>
  <c r="G881" i="1"/>
  <c r="D881" i="1"/>
  <c r="M881" i="1" s="1"/>
  <c r="A881" i="1"/>
  <c r="H879" i="1"/>
  <c r="G879" i="1"/>
  <c r="D879" i="1"/>
  <c r="A879" i="1"/>
  <c r="H877" i="1"/>
  <c r="G877" i="1"/>
  <c r="D877" i="1"/>
  <c r="M877" i="1" s="1"/>
  <c r="A877" i="1"/>
  <c r="H875" i="1"/>
  <c r="G875" i="1"/>
  <c r="D875" i="1"/>
  <c r="M875" i="1" s="1"/>
  <c r="A875" i="1"/>
  <c r="H873" i="1"/>
  <c r="G873" i="1"/>
  <c r="D873" i="1"/>
  <c r="A873" i="1"/>
  <c r="H871" i="1"/>
  <c r="G871" i="1"/>
  <c r="D871" i="1"/>
  <c r="M871" i="1" s="1"/>
  <c r="A871" i="1"/>
  <c r="H869" i="1"/>
  <c r="G869" i="1"/>
  <c r="D869" i="1"/>
  <c r="M869" i="1" s="1"/>
  <c r="A869" i="1"/>
  <c r="H867" i="1"/>
  <c r="G867" i="1"/>
  <c r="D867" i="1"/>
  <c r="M867" i="1" s="1"/>
  <c r="A867" i="1"/>
  <c r="H865" i="1"/>
  <c r="G865" i="1"/>
  <c r="D865" i="1"/>
  <c r="A865" i="1"/>
  <c r="H863" i="1"/>
  <c r="G863" i="1"/>
  <c r="D863" i="1"/>
  <c r="M863" i="1" s="1"/>
  <c r="A863" i="1"/>
  <c r="H861" i="1"/>
  <c r="G861" i="1"/>
  <c r="D861" i="1"/>
  <c r="M861" i="1" s="1"/>
  <c r="A861" i="1"/>
  <c r="H859" i="1"/>
  <c r="G859" i="1"/>
  <c r="D859" i="1"/>
  <c r="M859" i="1" s="1"/>
  <c r="A859" i="1"/>
  <c r="H857" i="1"/>
  <c r="G857" i="1"/>
  <c r="D857" i="1"/>
  <c r="M857" i="1" s="1"/>
  <c r="A857" i="1"/>
  <c r="H855" i="1"/>
  <c r="G855" i="1"/>
  <c r="D855" i="1"/>
  <c r="A855" i="1"/>
  <c r="H853" i="1"/>
  <c r="G853" i="1"/>
  <c r="D853" i="1"/>
  <c r="M853" i="1" s="1"/>
  <c r="A853" i="1"/>
  <c r="H851" i="1"/>
  <c r="G851" i="1"/>
  <c r="D851" i="1"/>
  <c r="M851" i="1" s="1"/>
  <c r="A851" i="1"/>
  <c r="H849" i="1"/>
  <c r="G849" i="1"/>
  <c r="D849" i="1"/>
  <c r="A849" i="1"/>
  <c r="H847" i="1"/>
  <c r="G847" i="1"/>
  <c r="D847" i="1"/>
  <c r="M847" i="1" s="1"/>
  <c r="A847" i="1"/>
  <c r="H845" i="1"/>
  <c r="G845" i="1"/>
  <c r="D845" i="1"/>
  <c r="M845" i="1" s="1"/>
  <c r="A845" i="1"/>
  <c r="H843" i="1"/>
  <c r="G843" i="1"/>
  <c r="D843" i="1"/>
  <c r="M843" i="1" s="1"/>
  <c r="A843" i="1"/>
  <c r="H841" i="1"/>
  <c r="G841" i="1"/>
  <c r="D841" i="1"/>
  <c r="M841" i="1" s="1"/>
  <c r="A841" i="1"/>
  <c r="H839" i="1"/>
  <c r="G839" i="1"/>
  <c r="D839" i="1"/>
  <c r="M839" i="1" s="1"/>
  <c r="A839" i="1"/>
  <c r="H837" i="1"/>
  <c r="G837" i="1"/>
  <c r="D837" i="1"/>
  <c r="M837" i="1" s="1"/>
  <c r="A837" i="1"/>
  <c r="H835" i="1"/>
  <c r="G835" i="1"/>
  <c r="D835" i="1"/>
  <c r="M835" i="1" s="1"/>
  <c r="A835" i="1"/>
  <c r="H833" i="1"/>
  <c r="G833" i="1"/>
  <c r="D833" i="1"/>
  <c r="M833" i="1" s="1"/>
  <c r="A833" i="1"/>
  <c r="H831" i="1"/>
  <c r="G831" i="1"/>
  <c r="D831" i="1"/>
  <c r="A831" i="1"/>
  <c r="H829" i="1"/>
  <c r="G829" i="1"/>
  <c r="D829" i="1"/>
  <c r="M829" i="1" s="1"/>
  <c r="A829" i="1"/>
  <c r="H827" i="1"/>
  <c r="G827" i="1"/>
  <c r="D827" i="1"/>
  <c r="A827" i="1"/>
  <c r="H825" i="1"/>
  <c r="G825" i="1"/>
  <c r="D825" i="1"/>
  <c r="M825" i="1" s="1"/>
  <c r="A825" i="1"/>
  <c r="H823" i="1"/>
  <c r="G823" i="1"/>
  <c r="D823" i="1"/>
  <c r="M823" i="1" s="1"/>
  <c r="A823" i="1"/>
  <c r="H821" i="1"/>
  <c r="G821" i="1"/>
  <c r="D821" i="1"/>
  <c r="M821" i="1" s="1"/>
  <c r="A821" i="1"/>
  <c r="H385" i="1"/>
  <c r="G385" i="1"/>
  <c r="D385" i="1"/>
  <c r="A385" i="1"/>
  <c r="H383" i="1"/>
  <c r="G383" i="1"/>
  <c r="D383" i="1"/>
  <c r="M383" i="1" s="1"/>
  <c r="A383" i="1"/>
  <c r="H379" i="1"/>
  <c r="G379" i="1"/>
  <c r="D379" i="1"/>
  <c r="M379" i="1" s="1"/>
  <c r="A379" i="1"/>
  <c r="H377" i="1"/>
  <c r="G377" i="1"/>
  <c r="D377" i="1"/>
  <c r="M377" i="1" s="1"/>
  <c r="A377" i="1"/>
  <c r="H373" i="1"/>
  <c r="G373" i="1"/>
  <c r="D373" i="1"/>
  <c r="M373" i="1" s="1"/>
  <c r="A373" i="1"/>
  <c r="H371" i="1"/>
  <c r="G371" i="1"/>
  <c r="D371" i="1"/>
  <c r="M371" i="1" s="1"/>
  <c r="A371" i="1"/>
  <c r="H367" i="1"/>
  <c r="G367" i="1"/>
  <c r="D367" i="1"/>
  <c r="M367" i="1" s="1"/>
  <c r="A367" i="1"/>
  <c r="H365" i="1"/>
  <c r="G365" i="1"/>
  <c r="D365" i="1"/>
  <c r="M365" i="1" s="1"/>
  <c r="A365" i="1"/>
  <c r="H355" i="1"/>
  <c r="G355" i="1"/>
  <c r="D355" i="1"/>
  <c r="M355" i="1" s="1"/>
  <c r="A355" i="1"/>
  <c r="H347" i="1"/>
  <c r="G347" i="1"/>
  <c r="D347" i="1"/>
  <c r="M347" i="1" s="1"/>
  <c r="A347" i="1"/>
  <c r="H345" i="1"/>
  <c r="G345" i="1"/>
  <c r="D345" i="1"/>
  <c r="M345" i="1" s="1"/>
  <c r="A345" i="1"/>
  <c r="H339" i="1"/>
  <c r="G339" i="1"/>
  <c r="D339" i="1"/>
  <c r="M339" i="1" s="1"/>
  <c r="A339" i="1"/>
  <c r="H337" i="1"/>
  <c r="G337" i="1"/>
  <c r="D337" i="1"/>
  <c r="M337" i="1" s="1"/>
  <c r="A337" i="1"/>
  <c r="H335" i="1"/>
  <c r="G335" i="1"/>
  <c r="D335" i="1"/>
  <c r="M335" i="1" s="1"/>
  <c r="A335" i="1"/>
  <c r="H333" i="1"/>
  <c r="G333" i="1"/>
  <c r="D333" i="1"/>
  <c r="M333" i="1" s="1"/>
  <c r="A333" i="1"/>
  <c r="H331" i="1"/>
  <c r="G331" i="1"/>
  <c r="D331" i="1"/>
  <c r="A331" i="1"/>
  <c r="H329" i="1"/>
  <c r="G329" i="1"/>
  <c r="D329" i="1"/>
  <c r="M329" i="1" s="1"/>
  <c r="A329" i="1"/>
  <c r="H327" i="1"/>
  <c r="G327" i="1"/>
  <c r="D327" i="1"/>
  <c r="M327" i="1" s="1"/>
  <c r="A327" i="1"/>
  <c r="H325" i="1"/>
  <c r="G325" i="1"/>
  <c r="D325" i="1"/>
  <c r="M325" i="1" s="1"/>
  <c r="A325" i="1"/>
  <c r="H323" i="1"/>
  <c r="G323" i="1"/>
  <c r="D323" i="1"/>
  <c r="M323" i="1" s="1"/>
  <c r="A323" i="1"/>
  <c r="H321" i="1"/>
  <c r="G321" i="1"/>
  <c r="D321" i="1"/>
  <c r="M321" i="1" s="1"/>
  <c r="A321" i="1"/>
  <c r="H319" i="1"/>
  <c r="G319" i="1"/>
  <c r="D319" i="1"/>
  <c r="M319" i="1" s="1"/>
  <c r="A319" i="1"/>
  <c r="H317" i="1"/>
  <c r="G317" i="1"/>
  <c r="D317" i="1"/>
  <c r="M317" i="1" s="1"/>
  <c r="A317" i="1"/>
  <c r="H315" i="1"/>
  <c r="G315" i="1"/>
  <c r="D315" i="1"/>
  <c r="M315" i="1" s="1"/>
  <c r="A315" i="1"/>
  <c r="H313" i="1"/>
  <c r="G313" i="1"/>
  <c r="D313" i="1"/>
  <c r="M313" i="1" s="1"/>
  <c r="A313" i="1"/>
  <c r="H311" i="1"/>
  <c r="G311" i="1"/>
  <c r="D311" i="1"/>
  <c r="M311" i="1" s="1"/>
  <c r="A311" i="1"/>
  <c r="H297" i="1"/>
  <c r="G297" i="1"/>
  <c r="E297" i="1"/>
  <c r="F297" i="1"/>
  <c r="D297" i="1"/>
  <c r="M297" i="1" s="1"/>
  <c r="A297" i="1"/>
  <c r="H295" i="1"/>
  <c r="G295" i="1"/>
  <c r="E295" i="1"/>
  <c r="F295" i="1"/>
  <c r="D295" i="1"/>
  <c r="M295" i="1" s="1"/>
  <c r="A295" i="1"/>
  <c r="H293" i="1"/>
  <c r="G293" i="1"/>
  <c r="E293" i="1"/>
  <c r="F293" i="1"/>
  <c r="D293" i="1"/>
  <c r="M293" i="1" s="1"/>
  <c r="A293" i="1"/>
  <c r="H289" i="1"/>
  <c r="G289" i="1"/>
  <c r="E289" i="1"/>
  <c r="F289" i="1"/>
  <c r="D289" i="1"/>
  <c r="M289" i="1" s="1"/>
  <c r="A289" i="1"/>
  <c r="H287" i="1"/>
  <c r="G287" i="1"/>
  <c r="E287" i="1"/>
  <c r="F287" i="1"/>
  <c r="D287" i="1"/>
  <c r="M287" i="1" s="1"/>
  <c r="A287" i="1"/>
  <c r="H285" i="1"/>
  <c r="G285" i="1"/>
  <c r="E285" i="1"/>
  <c r="F285" i="1"/>
  <c r="D285" i="1"/>
  <c r="M285" i="1" s="1"/>
  <c r="A285" i="1"/>
  <c r="H818" i="1"/>
  <c r="G818" i="1"/>
  <c r="A818" i="1"/>
  <c r="D818" i="1"/>
  <c r="M818" i="1" s="1"/>
  <c r="H816" i="1"/>
  <c r="G816" i="1"/>
  <c r="D816" i="1"/>
  <c r="M816" i="1" s="1"/>
  <c r="A816" i="1"/>
  <c r="H814" i="1"/>
  <c r="G814" i="1"/>
  <c r="A814" i="1"/>
  <c r="D814" i="1"/>
  <c r="H812" i="1"/>
  <c r="G812" i="1"/>
  <c r="D812" i="1"/>
  <c r="M812" i="1" s="1"/>
  <c r="A812" i="1"/>
  <c r="H810" i="1"/>
  <c r="G810" i="1"/>
  <c r="A810" i="1"/>
  <c r="D810" i="1"/>
  <c r="M810" i="1" s="1"/>
  <c r="H808" i="1"/>
  <c r="G808" i="1"/>
  <c r="D808" i="1"/>
  <c r="M808" i="1" s="1"/>
  <c r="A808" i="1"/>
  <c r="H806" i="1"/>
  <c r="G806" i="1"/>
  <c r="D806" i="1"/>
  <c r="M806" i="1" s="1"/>
  <c r="A806" i="1"/>
  <c r="H804" i="1"/>
  <c r="G804" i="1"/>
  <c r="D804" i="1"/>
  <c r="M804" i="1" s="1"/>
  <c r="A804" i="1"/>
  <c r="H802" i="1"/>
  <c r="G802" i="1"/>
  <c r="D802" i="1"/>
  <c r="M802" i="1" s="1"/>
  <c r="A802" i="1"/>
  <c r="H800" i="1"/>
  <c r="G800" i="1"/>
  <c r="D800" i="1"/>
  <c r="M800" i="1" s="1"/>
  <c r="A800" i="1"/>
  <c r="H798" i="1"/>
  <c r="G798" i="1"/>
  <c r="D798" i="1"/>
  <c r="M798" i="1" s="1"/>
  <c r="A798" i="1"/>
  <c r="H796" i="1"/>
  <c r="G796" i="1"/>
  <c r="D796" i="1"/>
  <c r="M796" i="1" s="1"/>
  <c r="A796" i="1"/>
  <c r="H794" i="1"/>
  <c r="G794" i="1"/>
  <c r="D794" i="1"/>
  <c r="M794" i="1" s="1"/>
  <c r="A794" i="1"/>
  <c r="H792" i="1"/>
  <c r="G792" i="1"/>
  <c r="D792" i="1"/>
  <c r="M792" i="1" s="1"/>
  <c r="A792" i="1"/>
  <c r="H790" i="1"/>
  <c r="G790" i="1"/>
  <c r="D790" i="1"/>
  <c r="M790" i="1" s="1"/>
  <c r="A790" i="1"/>
  <c r="H788" i="1"/>
  <c r="G788" i="1"/>
  <c r="D788" i="1"/>
  <c r="A788" i="1"/>
  <c r="H786" i="1"/>
  <c r="G786" i="1"/>
  <c r="D786" i="1"/>
  <c r="M786" i="1" s="1"/>
  <c r="A786" i="1"/>
  <c r="H784" i="1"/>
  <c r="G784" i="1"/>
  <c r="D784" i="1"/>
  <c r="A784" i="1"/>
  <c r="H782" i="1"/>
  <c r="G782" i="1"/>
  <c r="D782" i="1"/>
  <c r="M782" i="1" s="1"/>
  <c r="A782" i="1"/>
  <c r="H780" i="1"/>
  <c r="G780" i="1"/>
  <c r="D780" i="1"/>
  <c r="M780" i="1" s="1"/>
  <c r="A780" i="1"/>
  <c r="H778" i="1"/>
  <c r="G778" i="1"/>
  <c r="D778" i="1"/>
  <c r="M778" i="1" s="1"/>
  <c r="A778" i="1"/>
  <c r="H776" i="1"/>
  <c r="G776" i="1"/>
  <c r="D776" i="1"/>
  <c r="M776" i="1" s="1"/>
  <c r="A776" i="1"/>
  <c r="H774" i="1"/>
  <c r="G774" i="1"/>
  <c r="D774" i="1"/>
  <c r="M774" i="1" s="1"/>
  <c r="A774" i="1"/>
  <c r="H772" i="1"/>
  <c r="G772" i="1"/>
  <c r="D772" i="1"/>
  <c r="M772" i="1" s="1"/>
  <c r="A772" i="1"/>
  <c r="H770" i="1"/>
  <c r="G770" i="1"/>
  <c r="D770" i="1"/>
  <c r="M770" i="1" s="1"/>
  <c r="A770" i="1"/>
  <c r="H768" i="1"/>
  <c r="G768" i="1"/>
  <c r="D768" i="1"/>
  <c r="A768" i="1"/>
  <c r="H766" i="1"/>
  <c r="G766" i="1"/>
  <c r="D766" i="1"/>
  <c r="M766" i="1" s="1"/>
  <c r="A766" i="1"/>
  <c r="H764" i="1"/>
  <c r="G764" i="1"/>
  <c r="D764" i="1"/>
  <c r="A764" i="1"/>
  <c r="H762" i="1"/>
  <c r="G762" i="1"/>
  <c r="D762" i="1"/>
  <c r="A762" i="1"/>
  <c r="H760" i="1"/>
  <c r="G760" i="1"/>
  <c r="D760" i="1"/>
  <c r="M760" i="1" s="1"/>
  <c r="A760" i="1"/>
  <c r="H758" i="1"/>
  <c r="G758" i="1"/>
  <c r="D758" i="1"/>
  <c r="M758" i="1" s="1"/>
  <c r="A758" i="1"/>
  <c r="H756" i="1"/>
  <c r="G756" i="1"/>
  <c r="D756" i="1"/>
  <c r="M756" i="1" s="1"/>
  <c r="A756" i="1"/>
  <c r="H754" i="1"/>
  <c r="G754" i="1"/>
  <c r="D754" i="1"/>
  <c r="M754" i="1" s="1"/>
  <c r="A754" i="1"/>
  <c r="H752" i="1"/>
  <c r="G752" i="1"/>
  <c r="D752" i="1"/>
  <c r="M752" i="1" s="1"/>
  <c r="A752" i="1"/>
  <c r="H750" i="1"/>
  <c r="G750" i="1"/>
  <c r="D750" i="1"/>
  <c r="M750" i="1" s="1"/>
  <c r="A750" i="1"/>
  <c r="H748" i="1"/>
  <c r="G748" i="1"/>
  <c r="D748" i="1"/>
  <c r="A748" i="1"/>
  <c r="H746" i="1"/>
  <c r="G746" i="1"/>
  <c r="D746" i="1"/>
  <c r="M746" i="1" s="1"/>
  <c r="A746" i="1"/>
  <c r="H744" i="1"/>
  <c r="G744" i="1"/>
  <c r="D744" i="1"/>
  <c r="M744" i="1" s="1"/>
  <c r="A744" i="1"/>
  <c r="H742" i="1"/>
  <c r="G742" i="1"/>
  <c r="D742" i="1"/>
  <c r="M742" i="1" s="1"/>
  <c r="A742" i="1"/>
  <c r="H740" i="1"/>
  <c r="G740" i="1"/>
  <c r="D740" i="1"/>
  <c r="M740" i="1" s="1"/>
  <c r="A740" i="1"/>
  <c r="H738" i="1"/>
  <c r="G738" i="1"/>
  <c r="D738" i="1"/>
  <c r="M738" i="1" s="1"/>
  <c r="A738" i="1"/>
  <c r="H736" i="1"/>
  <c r="G736" i="1"/>
  <c r="D736" i="1"/>
  <c r="M736" i="1" s="1"/>
  <c r="A736" i="1"/>
  <c r="H734" i="1"/>
  <c r="G734" i="1"/>
  <c r="D734" i="1"/>
  <c r="M734" i="1" s="1"/>
  <c r="A734" i="1"/>
  <c r="H732" i="1"/>
  <c r="G732" i="1"/>
  <c r="D732" i="1"/>
  <c r="M732" i="1" s="1"/>
  <c r="A732" i="1"/>
  <c r="H730" i="1"/>
  <c r="G730" i="1"/>
  <c r="D730" i="1"/>
  <c r="M730" i="1" s="1"/>
  <c r="A730" i="1"/>
  <c r="H728" i="1"/>
  <c r="G728" i="1"/>
  <c r="D728" i="1"/>
  <c r="A728" i="1"/>
  <c r="H726" i="1"/>
  <c r="G726" i="1"/>
  <c r="D726" i="1"/>
  <c r="M726" i="1" s="1"/>
  <c r="A726" i="1"/>
  <c r="H724" i="1"/>
  <c r="G724" i="1"/>
  <c r="D724" i="1"/>
  <c r="M724" i="1" s="1"/>
  <c r="A724" i="1"/>
  <c r="H722" i="1"/>
  <c r="G722" i="1"/>
  <c r="D722" i="1"/>
  <c r="M722" i="1" s="1"/>
  <c r="A722" i="1"/>
  <c r="H720" i="1"/>
  <c r="G720" i="1"/>
  <c r="D720" i="1"/>
  <c r="M720" i="1" s="1"/>
  <c r="A720" i="1"/>
  <c r="H718" i="1"/>
  <c r="G718" i="1"/>
  <c r="D718" i="1"/>
  <c r="A718" i="1"/>
  <c r="H716" i="1"/>
  <c r="G716" i="1"/>
  <c r="D716" i="1"/>
  <c r="M716" i="1" s="1"/>
  <c r="A716" i="1"/>
  <c r="H714" i="1"/>
  <c r="G714" i="1"/>
  <c r="D714" i="1"/>
  <c r="M714" i="1" s="1"/>
  <c r="A714" i="1"/>
  <c r="H712" i="1"/>
  <c r="G712" i="1"/>
  <c r="D712" i="1"/>
  <c r="M712" i="1" s="1"/>
  <c r="A712" i="1"/>
  <c r="H710" i="1"/>
  <c r="G710" i="1"/>
  <c r="D710" i="1"/>
  <c r="M710" i="1" s="1"/>
  <c r="A710" i="1"/>
  <c r="H708" i="1"/>
  <c r="G708" i="1"/>
  <c r="D708" i="1"/>
  <c r="M708" i="1" s="1"/>
  <c r="A708" i="1"/>
  <c r="H706" i="1"/>
  <c r="G706" i="1"/>
  <c r="D706" i="1"/>
  <c r="M706" i="1" s="1"/>
  <c r="A706" i="1"/>
  <c r="H704" i="1"/>
  <c r="G704" i="1"/>
  <c r="D704" i="1"/>
  <c r="M704" i="1" s="1"/>
  <c r="A704" i="1"/>
  <c r="H702" i="1"/>
  <c r="G702" i="1"/>
  <c r="D702" i="1"/>
  <c r="M702" i="1" s="1"/>
  <c r="A702" i="1"/>
  <c r="H700" i="1"/>
  <c r="G700" i="1"/>
  <c r="D700" i="1"/>
  <c r="M700" i="1" s="1"/>
  <c r="A700" i="1"/>
  <c r="H698" i="1"/>
  <c r="G698" i="1"/>
  <c r="D698" i="1"/>
  <c r="M698" i="1" s="1"/>
  <c r="A698" i="1"/>
  <c r="H696" i="1"/>
  <c r="G696" i="1"/>
  <c r="D696" i="1"/>
  <c r="M696" i="1" s="1"/>
  <c r="A696" i="1"/>
  <c r="H694" i="1"/>
  <c r="G694" i="1"/>
  <c r="D694" i="1"/>
  <c r="M694" i="1" s="1"/>
  <c r="A694" i="1"/>
  <c r="H692" i="1"/>
  <c r="G692" i="1"/>
  <c r="D692" i="1"/>
  <c r="A692" i="1"/>
  <c r="H690" i="1"/>
  <c r="G690" i="1"/>
  <c r="D690" i="1"/>
  <c r="M690" i="1" s="1"/>
  <c r="A690" i="1"/>
  <c r="H688" i="1"/>
  <c r="G688" i="1"/>
  <c r="D688" i="1"/>
  <c r="A688" i="1"/>
  <c r="H686" i="1"/>
  <c r="G686" i="1"/>
  <c r="D686" i="1"/>
  <c r="M686" i="1" s="1"/>
  <c r="A686" i="1"/>
  <c r="H684" i="1"/>
  <c r="G684" i="1"/>
  <c r="D684" i="1"/>
  <c r="M684" i="1" s="1"/>
  <c r="A684" i="1"/>
  <c r="H682" i="1"/>
  <c r="G682" i="1"/>
  <c r="D682" i="1"/>
  <c r="M682" i="1" s="1"/>
  <c r="A682" i="1"/>
  <c r="H680" i="1"/>
  <c r="G680" i="1"/>
  <c r="D680" i="1"/>
  <c r="M680" i="1" s="1"/>
  <c r="A680" i="1"/>
  <c r="H678" i="1"/>
  <c r="G678" i="1"/>
  <c r="D678" i="1"/>
  <c r="M678" i="1" s="1"/>
  <c r="A678" i="1"/>
  <c r="H676" i="1"/>
  <c r="G676" i="1"/>
  <c r="D676" i="1"/>
  <c r="M676" i="1" s="1"/>
  <c r="A676" i="1"/>
  <c r="H674" i="1"/>
  <c r="G674" i="1"/>
  <c r="D674" i="1"/>
  <c r="M674" i="1" s="1"/>
  <c r="A674" i="1"/>
  <c r="H672" i="1"/>
  <c r="G672" i="1"/>
  <c r="D672" i="1"/>
  <c r="M672" i="1" s="1"/>
  <c r="A672" i="1"/>
  <c r="H670" i="1"/>
  <c r="G670" i="1"/>
  <c r="D670" i="1"/>
  <c r="M670" i="1" s="1"/>
  <c r="A670" i="1"/>
  <c r="H668" i="1"/>
  <c r="G668" i="1"/>
  <c r="D668" i="1"/>
  <c r="M668" i="1" s="1"/>
  <c r="A668" i="1"/>
  <c r="H666" i="1"/>
  <c r="G666" i="1"/>
  <c r="D666" i="1"/>
  <c r="M666" i="1" s="1"/>
  <c r="A666" i="1"/>
  <c r="H664" i="1"/>
  <c r="G664" i="1"/>
  <c r="D664" i="1"/>
  <c r="M664" i="1" s="1"/>
  <c r="A664" i="1"/>
  <c r="H662" i="1"/>
  <c r="G662" i="1"/>
  <c r="D662" i="1"/>
  <c r="M662" i="1" s="1"/>
  <c r="A662" i="1"/>
  <c r="H660" i="1"/>
  <c r="G660" i="1"/>
  <c r="D660" i="1"/>
  <c r="A660" i="1"/>
  <c r="H658" i="1"/>
  <c r="G658" i="1"/>
  <c r="D658" i="1"/>
  <c r="M658" i="1" s="1"/>
  <c r="A658" i="1"/>
  <c r="H656" i="1"/>
  <c r="G656" i="1"/>
  <c r="D656" i="1"/>
  <c r="M656" i="1" s="1"/>
  <c r="A656" i="1"/>
  <c r="H654" i="1"/>
  <c r="G654" i="1"/>
  <c r="D654" i="1"/>
  <c r="M654" i="1" s="1"/>
  <c r="A654" i="1"/>
  <c r="H652" i="1"/>
  <c r="G652" i="1"/>
  <c r="D652" i="1"/>
  <c r="M652" i="1" s="1"/>
  <c r="A652" i="1"/>
  <c r="H650" i="1"/>
  <c r="G650" i="1"/>
  <c r="D650" i="1"/>
  <c r="M650" i="1" s="1"/>
  <c r="A650" i="1"/>
  <c r="H648" i="1"/>
  <c r="G648" i="1"/>
  <c r="D648" i="1"/>
  <c r="M648" i="1" s="1"/>
  <c r="A648" i="1"/>
  <c r="H646" i="1"/>
  <c r="G646" i="1"/>
  <c r="D646" i="1"/>
  <c r="M646" i="1" s="1"/>
  <c r="A646" i="1"/>
  <c r="H644" i="1"/>
  <c r="G644" i="1"/>
  <c r="D644" i="1"/>
  <c r="M644" i="1" s="1"/>
  <c r="A644" i="1"/>
  <c r="H642" i="1"/>
  <c r="G642" i="1"/>
  <c r="D642" i="1"/>
  <c r="M642" i="1" s="1"/>
  <c r="A642" i="1"/>
  <c r="H640" i="1"/>
  <c r="G640" i="1"/>
  <c r="D640" i="1"/>
  <c r="M640" i="1" s="1"/>
  <c r="A640" i="1"/>
  <c r="H638" i="1"/>
  <c r="G638" i="1"/>
  <c r="D638" i="1"/>
  <c r="M638" i="1" s="1"/>
  <c r="A638" i="1"/>
  <c r="H636" i="1"/>
  <c r="G636" i="1"/>
  <c r="D636" i="1"/>
  <c r="M636" i="1" s="1"/>
  <c r="A636" i="1"/>
  <c r="H634" i="1"/>
  <c r="G634" i="1"/>
  <c r="D634" i="1"/>
  <c r="M634" i="1" s="1"/>
  <c r="A634" i="1"/>
  <c r="H632" i="1"/>
  <c r="G632" i="1"/>
  <c r="D632" i="1"/>
  <c r="M632" i="1" s="1"/>
  <c r="A632" i="1"/>
  <c r="H630" i="1"/>
  <c r="G630" i="1"/>
  <c r="D630" i="1"/>
  <c r="M630" i="1" s="1"/>
  <c r="A630" i="1"/>
  <c r="H628" i="1"/>
  <c r="G628" i="1"/>
  <c r="D628" i="1"/>
  <c r="M628" i="1" s="1"/>
  <c r="A628" i="1"/>
  <c r="H626" i="1"/>
  <c r="G626" i="1"/>
  <c r="D626" i="1"/>
  <c r="M626" i="1" s="1"/>
  <c r="A626" i="1"/>
  <c r="H624" i="1"/>
  <c r="G624" i="1"/>
  <c r="D624" i="1"/>
  <c r="M624" i="1" s="1"/>
  <c r="A624" i="1"/>
  <c r="H622" i="1"/>
  <c r="G622" i="1"/>
  <c r="D622" i="1"/>
  <c r="A622" i="1"/>
  <c r="H620" i="1"/>
  <c r="G620" i="1"/>
  <c r="D620" i="1"/>
  <c r="M620" i="1" s="1"/>
  <c r="A620" i="1"/>
  <c r="H618" i="1"/>
  <c r="G618" i="1"/>
  <c r="D618" i="1"/>
  <c r="M618" i="1" s="1"/>
  <c r="A618" i="1"/>
  <c r="H616" i="1"/>
  <c r="G616" i="1"/>
  <c r="D616" i="1"/>
  <c r="A616" i="1"/>
  <c r="H614" i="1"/>
  <c r="G614" i="1"/>
  <c r="D614" i="1"/>
  <c r="M614" i="1" s="1"/>
  <c r="A614" i="1"/>
  <c r="H612" i="1"/>
  <c r="G612" i="1"/>
  <c r="D612" i="1"/>
  <c r="M612" i="1" s="1"/>
  <c r="A612" i="1"/>
  <c r="G610" i="1"/>
  <c r="H610" i="1"/>
  <c r="D610" i="1"/>
  <c r="M610" i="1" s="1"/>
  <c r="A610" i="1"/>
  <c r="G608" i="1"/>
  <c r="H608" i="1"/>
  <c r="D608" i="1"/>
  <c r="M608" i="1" s="1"/>
  <c r="A608" i="1"/>
  <c r="G606" i="1"/>
  <c r="H606" i="1"/>
  <c r="D606" i="1"/>
  <c r="M606" i="1" s="1"/>
  <c r="A606" i="1"/>
  <c r="G604" i="1"/>
  <c r="H604" i="1"/>
  <c r="D604" i="1"/>
  <c r="M604" i="1" s="1"/>
  <c r="A604" i="1"/>
  <c r="G602" i="1"/>
  <c r="H602" i="1"/>
  <c r="D602" i="1"/>
  <c r="M602" i="1" s="1"/>
  <c r="A602" i="1"/>
  <c r="G600" i="1"/>
  <c r="H600" i="1"/>
  <c r="D600" i="1"/>
  <c r="M600" i="1" s="1"/>
  <c r="A600" i="1"/>
  <c r="G598" i="1"/>
  <c r="H598" i="1"/>
  <c r="D598" i="1"/>
  <c r="M598" i="1" s="1"/>
  <c r="A598" i="1"/>
  <c r="G596" i="1"/>
  <c r="H596" i="1"/>
  <c r="D596" i="1"/>
  <c r="M596" i="1" s="1"/>
  <c r="A596" i="1"/>
  <c r="G594" i="1"/>
  <c r="H594" i="1"/>
  <c r="D594" i="1"/>
  <c r="M594" i="1" s="1"/>
  <c r="A594" i="1"/>
  <c r="G592" i="1"/>
  <c r="H592" i="1"/>
  <c r="D592" i="1"/>
  <c r="A592" i="1"/>
  <c r="G590" i="1"/>
  <c r="H590" i="1"/>
  <c r="D590" i="1"/>
  <c r="M590" i="1" s="1"/>
  <c r="A590" i="1"/>
  <c r="G588" i="1"/>
  <c r="H588" i="1"/>
  <c r="D588" i="1"/>
  <c r="M588" i="1" s="1"/>
  <c r="A588" i="1"/>
  <c r="G586" i="1"/>
  <c r="H586" i="1"/>
  <c r="D586" i="1"/>
  <c r="M586" i="1" s="1"/>
  <c r="A586" i="1"/>
  <c r="G584" i="1"/>
  <c r="H584" i="1"/>
  <c r="D584" i="1"/>
  <c r="M584" i="1" s="1"/>
  <c r="A584" i="1"/>
  <c r="G582" i="1"/>
  <c r="H582" i="1"/>
  <c r="D582" i="1"/>
  <c r="M582" i="1" s="1"/>
  <c r="A582" i="1"/>
  <c r="G580" i="1"/>
  <c r="H580" i="1"/>
  <c r="D580" i="1"/>
  <c r="M580" i="1" s="1"/>
  <c r="A580" i="1"/>
  <c r="G578" i="1"/>
  <c r="H578" i="1"/>
  <c r="D578" i="1"/>
  <c r="M578" i="1" s="1"/>
  <c r="A578" i="1"/>
  <c r="G576" i="1"/>
  <c r="H576" i="1"/>
  <c r="D576" i="1"/>
  <c r="M576" i="1" s="1"/>
  <c r="A576" i="1"/>
  <c r="G574" i="1"/>
  <c r="H574" i="1"/>
  <c r="D574" i="1"/>
  <c r="M574" i="1" s="1"/>
  <c r="A574" i="1"/>
  <c r="G572" i="1"/>
  <c r="H572" i="1"/>
  <c r="D572" i="1"/>
  <c r="M572" i="1" s="1"/>
  <c r="A572" i="1"/>
  <c r="G570" i="1"/>
  <c r="H570" i="1"/>
  <c r="D570" i="1"/>
  <c r="M570" i="1" s="1"/>
  <c r="A570" i="1"/>
  <c r="G568" i="1"/>
  <c r="H568" i="1"/>
  <c r="D568" i="1"/>
  <c r="M568" i="1" s="1"/>
  <c r="A568" i="1"/>
  <c r="G566" i="1"/>
  <c r="H566" i="1"/>
  <c r="D566" i="1"/>
  <c r="M566" i="1" s="1"/>
  <c r="A566" i="1"/>
  <c r="G564" i="1"/>
  <c r="H564" i="1"/>
  <c r="D564" i="1"/>
  <c r="M564" i="1" s="1"/>
  <c r="A564" i="1"/>
  <c r="G562" i="1"/>
  <c r="H562" i="1"/>
  <c r="D562" i="1"/>
  <c r="M562" i="1" s="1"/>
  <c r="A562" i="1"/>
  <c r="G560" i="1"/>
  <c r="H560" i="1"/>
  <c r="D560" i="1"/>
  <c r="A560" i="1"/>
  <c r="G558" i="1"/>
  <c r="H558" i="1"/>
  <c r="D558" i="1"/>
  <c r="M558" i="1" s="1"/>
  <c r="A558" i="1"/>
  <c r="G556" i="1"/>
  <c r="H556" i="1"/>
  <c r="D556" i="1"/>
  <c r="M556" i="1" s="1"/>
  <c r="A556" i="1"/>
  <c r="G554" i="1"/>
  <c r="H554" i="1"/>
  <c r="D554" i="1"/>
  <c r="M554" i="1" s="1"/>
  <c r="A554" i="1"/>
  <c r="G552" i="1"/>
  <c r="H552" i="1"/>
  <c r="D552" i="1"/>
  <c r="M552" i="1" s="1"/>
  <c r="A552" i="1"/>
  <c r="G550" i="1"/>
  <c r="H550" i="1"/>
  <c r="D550" i="1"/>
  <c r="M550" i="1" s="1"/>
  <c r="A550" i="1"/>
  <c r="G548" i="1"/>
  <c r="H548" i="1"/>
  <c r="D548" i="1"/>
  <c r="M548" i="1" s="1"/>
  <c r="A548" i="1"/>
  <c r="G546" i="1"/>
  <c r="H546" i="1"/>
  <c r="D546" i="1"/>
  <c r="M546" i="1" s="1"/>
  <c r="A546" i="1"/>
  <c r="G544" i="1"/>
  <c r="H544" i="1"/>
  <c r="D544" i="1"/>
  <c r="M544" i="1" s="1"/>
  <c r="A544" i="1"/>
  <c r="G542" i="1"/>
  <c r="H542" i="1"/>
  <c r="D542" i="1"/>
  <c r="M542" i="1" s="1"/>
  <c r="A542" i="1"/>
  <c r="G540" i="1"/>
  <c r="H540" i="1"/>
  <c r="D540" i="1"/>
  <c r="A540" i="1"/>
  <c r="G538" i="1"/>
  <c r="H538" i="1"/>
  <c r="A538" i="1"/>
  <c r="D538" i="1"/>
  <c r="M538" i="1" s="1"/>
  <c r="G536" i="1"/>
  <c r="H536" i="1"/>
  <c r="D536" i="1"/>
  <c r="M536" i="1" s="1"/>
  <c r="A536" i="1"/>
  <c r="G534" i="1"/>
  <c r="H534" i="1"/>
  <c r="A534" i="1"/>
  <c r="D534" i="1"/>
  <c r="M534" i="1" s="1"/>
  <c r="G532" i="1"/>
  <c r="H532" i="1"/>
  <c r="D532" i="1"/>
  <c r="M532" i="1" s="1"/>
  <c r="A532" i="1"/>
  <c r="G530" i="1"/>
  <c r="H530" i="1"/>
  <c r="A530" i="1"/>
  <c r="D530" i="1"/>
  <c r="M530" i="1" s="1"/>
  <c r="G528" i="1"/>
  <c r="H528" i="1"/>
  <c r="D528" i="1"/>
  <c r="M528" i="1" s="1"/>
  <c r="A528" i="1"/>
  <c r="G526" i="1"/>
  <c r="H526" i="1"/>
  <c r="A526" i="1"/>
  <c r="D526" i="1"/>
  <c r="M526" i="1" s="1"/>
  <c r="G524" i="1"/>
  <c r="H524" i="1"/>
  <c r="D524" i="1"/>
  <c r="M524" i="1" s="1"/>
  <c r="A524" i="1"/>
  <c r="G522" i="1"/>
  <c r="H522" i="1"/>
  <c r="A522" i="1"/>
  <c r="D522" i="1"/>
  <c r="M522" i="1" s="1"/>
  <c r="G520" i="1"/>
  <c r="H520" i="1"/>
  <c r="D520" i="1"/>
  <c r="M520" i="1" s="1"/>
  <c r="A520" i="1"/>
  <c r="G518" i="1"/>
  <c r="H518" i="1"/>
  <c r="A518" i="1"/>
  <c r="D518" i="1"/>
  <c r="M518" i="1" s="1"/>
  <c r="G516" i="1"/>
  <c r="H516" i="1"/>
  <c r="D516" i="1"/>
  <c r="M516" i="1" s="1"/>
  <c r="A516" i="1"/>
  <c r="G514" i="1"/>
  <c r="H514" i="1"/>
  <c r="A514" i="1"/>
  <c r="D514" i="1"/>
  <c r="M514" i="1" s="1"/>
  <c r="G512" i="1"/>
  <c r="H512" i="1"/>
  <c r="D512" i="1"/>
  <c r="M512" i="1" s="1"/>
  <c r="A512" i="1"/>
  <c r="G510" i="1"/>
  <c r="H510" i="1"/>
  <c r="A510" i="1"/>
  <c r="D510" i="1"/>
  <c r="M510" i="1" s="1"/>
  <c r="G508" i="1"/>
  <c r="H508" i="1"/>
  <c r="D508" i="1"/>
  <c r="M508" i="1" s="1"/>
  <c r="A508" i="1"/>
  <c r="G506" i="1"/>
  <c r="H506" i="1"/>
  <c r="A506" i="1"/>
  <c r="D506" i="1"/>
  <c r="M506" i="1" s="1"/>
  <c r="G504" i="1"/>
  <c r="H504" i="1"/>
  <c r="D504" i="1"/>
  <c r="M504" i="1" s="1"/>
  <c r="A504" i="1"/>
  <c r="G502" i="1"/>
  <c r="H502" i="1"/>
  <c r="A502" i="1"/>
  <c r="D502" i="1"/>
  <c r="M502" i="1" s="1"/>
  <c r="G500" i="1"/>
  <c r="H500" i="1"/>
  <c r="D500" i="1"/>
  <c r="M500" i="1" s="1"/>
  <c r="A500" i="1"/>
  <c r="G498" i="1"/>
  <c r="H498" i="1"/>
  <c r="A498" i="1"/>
  <c r="D498" i="1"/>
  <c r="M498" i="1" s="1"/>
  <c r="G496" i="1"/>
  <c r="H496" i="1"/>
  <c r="D496" i="1"/>
  <c r="M496" i="1" s="1"/>
  <c r="A496" i="1"/>
  <c r="G494" i="1"/>
  <c r="H494" i="1"/>
  <c r="A494" i="1"/>
  <c r="D494" i="1"/>
  <c r="M494" i="1" s="1"/>
  <c r="G492" i="1"/>
  <c r="H492" i="1"/>
  <c r="D492" i="1"/>
  <c r="A492" i="1"/>
  <c r="G490" i="1"/>
  <c r="H490" i="1"/>
  <c r="A490" i="1"/>
  <c r="D490" i="1"/>
  <c r="M490" i="1" s="1"/>
  <c r="G488" i="1"/>
  <c r="H488" i="1"/>
  <c r="D488" i="1"/>
  <c r="M488" i="1" s="1"/>
  <c r="A488" i="1"/>
  <c r="G486" i="1"/>
  <c r="H486" i="1"/>
  <c r="A486" i="1"/>
  <c r="D486" i="1"/>
  <c r="M486" i="1" s="1"/>
  <c r="G484" i="1"/>
  <c r="H484" i="1"/>
  <c r="D484" i="1"/>
  <c r="M484" i="1" s="1"/>
  <c r="A484" i="1"/>
  <c r="G482" i="1"/>
  <c r="H482" i="1"/>
  <c r="A482" i="1"/>
  <c r="D482" i="1"/>
  <c r="M482" i="1" s="1"/>
  <c r="G480" i="1"/>
  <c r="H480" i="1"/>
  <c r="D480" i="1"/>
  <c r="M480" i="1" s="1"/>
  <c r="A480" i="1"/>
  <c r="G478" i="1"/>
  <c r="H478" i="1"/>
  <c r="A478" i="1"/>
  <c r="D478" i="1"/>
  <c r="M478" i="1" s="1"/>
  <c r="G476" i="1"/>
  <c r="H476" i="1"/>
  <c r="D476" i="1"/>
  <c r="M476" i="1" s="1"/>
  <c r="A476" i="1"/>
  <c r="G474" i="1"/>
  <c r="H474" i="1"/>
  <c r="A474" i="1"/>
  <c r="D474" i="1"/>
  <c r="M474" i="1" s="1"/>
  <c r="G472" i="1"/>
  <c r="H472" i="1"/>
  <c r="D472" i="1"/>
  <c r="M472" i="1" s="1"/>
  <c r="A472" i="1"/>
  <c r="G470" i="1"/>
  <c r="H470" i="1"/>
  <c r="A470" i="1"/>
  <c r="D470" i="1"/>
  <c r="M470" i="1" s="1"/>
  <c r="G468" i="1"/>
  <c r="H468" i="1"/>
  <c r="D468" i="1"/>
  <c r="M468" i="1" s="1"/>
  <c r="A468" i="1"/>
  <c r="G466" i="1"/>
  <c r="H466" i="1"/>
  <c r="A466" i="1"/>
  <c r="D466" i="1"/>
  <c r="M466" i="1" s="1"/>
  <c r="G464" i="1"/>
  <c r="H464" i="1"/>
  <c r="D464" i="1"/>
  <c r="M464" i="1" s="1"/>
  <c r="A464" i="1"/>
  <c r="G462" i="1"/>
  <c r="H462" i="1"/>
  <c r="A462" i="1"/>
  <c r="D462" i="1"/>
  <c r="M462" i="1" s="1"/>
  <c r="G460" i="1"/>
  <c r="H460" i="1"/>
  <c r="D460" i="1"/>
  <c r="M460" i="1" s="1"/>
  <c r="A460" i="1"/>
  <c r="G458" i="1"/>
  <c r="H458" i="1"/>
  <c r="A458" i="1"/>
  <c r="D458" i="1"/>
  <c r="M458" i="1" s="1"/>
  <c r="G456" i="1"/>
  <c r="H456" i="1"/>
  <c r="D456" i="1"/>
  <c r="M456" i="1" s="1"/>
  <c r="A456" i="1"/>
  <c r="G454" i="1"/>
  <c r="H454" i="1"/>
  <c r="A454" i="1"/>
  <c r="D454" i="1"/>
  <c r="M454" i="1" s="1"/>
  <c r="G452" i="1"/>
  <c r="H452" i="1"/>
  <c r="D452" i="1"/>
  <c r="M452" i="1" s="1"/>
  <c r="A452" i="1"/>
  <c r="G450" i="1"/>
  <c r="H450" i="1"/>
  <c r="A450" i="1"/>
  <c r="D450" i="1"/>
  <c r="M450" i="1" s="1"/>
  <c r="G448" i="1"/>
  <c r="H448" i="1"/>
  <c r="D448" i="1"/>
  <c r="M448" i="1" s="1"/>
  <c r="A448" i="1"/>
  <c r="G446" i="1"/>
  <c r="H446" i="1"/>
  <c r="A446" i="1"/>
  <c r="D446" i="1"/>
  <c r="M446" i="1" s="1"/>
  <c r="G444" i="1"/>
  <c r="H444" i="1"/>
  <c r="D444" i="1"/>
  <c r="M444" i="1" s="1"/>
  <c r="A444" i="1"/>
  <c r="G442" i="1"/>
  <c r="H442" i="1"/>
  <c r="A442" i="1"/>
  <c r="D442" i="1"/>
  <c r="M442" i="1" s="1"/>
  <c r="G440" i="1"/>
  <c r="H440" i="1"/>
  <c r="D440" i="1"/>
  <c r="M440" i="1" s="1"/>
  <c r="A440" i="1"/>
  <c r="G438" i="1"/>
  <c r="H438" i="1"/>
  <c r="A438" i="1"/>
  <c r="D438" i="1"/>
  <c r="M438" i="1" s="1"/>
  <c r="G436" i="1"/>
  <c r="H436" i="1"/>
  <c r="D436" i="1"/>
  <c r="M436" i="1" s="1"/>
  <c r="A436" i="1"/>
  <c r="G434" i="1"/>
  <c r="H434" i="1"/>
  <c r="A434" i="1"/>
  <c r="D434" i="1"/>
  <c r="M434" i="1" s="1"/>
  <c r="G432" i="1"/>
  <c r="H432" i="1"/>
  <c r="D432" i="1"/>
  <c r="M432" i="1" s="1"/>
  <c r="A432" i="1"/>
  <c r="G430" i="1"/>
  <c r="H430" i="1"/>
  <c r="A430" i="1"/>
  <c r="D430" i="1"/>
  <c r="M430" i="1" s="1"/>
  <c r="G428" i="1"/>
  <c r="H428" i="1"/>
  <c r="D428" i="1"/>
  <c r="A428" i="1"/>
  <c r="G426" i="1"/>
  <c r="H426" i="1"/>
  <c r="A426" i="1"/>
  <c r="D426" i="1"/>
  <c r="M426" i="1" s="1"/>
  <c r="G424" i="1"/>
  <c r="H424" i="1"/>
  <c r="D424" i="1"/>
  <c r="M424" i="1" s="1"/>
  <c r="A424" i="1"/>
  <c r="G422" i="1"/>
  <c r="H422" i="1"/>
  <c r="A422" i="1"/>
  <c r="D422" i="1"/>
  <c r="M422" i="1" s="1"/>
  <c r="G420" i="1"/>
  <c r="H420" i="1"/>
  <c r="D420" i="1"/>
  <c r="M420" i="1" s="1"/>
  <c r="A420" i="1"/>
  <c r="G418" i="1"/>
  <c r="H418" i="1"/>
  <c r="A418" i="1"/>
  <c r="D418" i="1"/>
  <c r="M418" i="1" s="1"/>
  <c r="G416" i="1"/>
  <c r="H416" i="1"/>
  <c r="D416" i="1"/>
  <c r="A416" i="1"/>
  <c r="G414" i="1"/>
  <c r="H414" i="1"/>
  <c r="A414" i="1"/>
  <c r="D414" i="1"/>
  <c r="M414" i="1" s="1"/>
  <c r="G412" i="1"/>
  <c r="H412" i="1"/>
  <c r="D412" i="1"/>
  <c r="M412" i="1" s="1"/>
  <c r="A412" i="1"/>
  <c r="G410" i="1"/>
  <c r="H410" i="1"/>
  <c r="A410" i="1"/>
  <c r="D410" i="1"/>
  <c r="M410" i="1" s="1"/>
  <c r="G408" i="1"/>
  <c r="H408" i="1"/>
  <c r="D408" i="1"/>
  <c r="M408" i="1" s="1"/>
  <c r="A408" i="1"/>
  <c r="G406" i="1"/>
  <c r="H406" i="1"/>
  <c r="D406" i="1"/>
  <c r="M406" i="1" s="1"/>
  <c r="A406" i="1"/>
  <c r="G404" i="1"/>
  <c r="H404" i="1"/>
  <c r="D404" i="1"/>
  <c r="M404" i="1" s="1"/>
  <c r="A404" i="1"/>
  <c r="G402" i="1"/>
  <c r="H402" i="1"/>
  <c r="D402" i="1"/>
  <c r="M402" i="1" s="1"/>
  <c r="A402" i="1"/>
  <c r="G400" i="1"/>
  <c r="H400" i="1"/>
  <c r="D400" i="1"/>
  <c r="M400" i="1" s="1"/>
  <c r="A400" i="1"/>
  <c r="G398" i="1"/>
  <c r="H398" i="1"/>
  <c r="D398" i="1"/>
  <c r="M398" i="1" s="1"/>
  <c r="A398" i="1"/>
  <c r="G396" i="1"/>
  <c r="H396" i="1"/>
  <c r="D396" i="1"/>
  <c r="M396" i="1" s="1"/>
  <c r="A396" i="1"/>
  <c r="G394" i="1"/>
  <c r="H394" i="1"/>
  <c r="D394" i="1"/>
  <c r="M394" i="1" s="1"/>
  <c r="A394" i="1"/>
  <c r="G392" i="1"/>
  <c r="H392" i="1"/>
  <c r="D392" i="1"/>
  <c r="M392" i="1" s="1"/>
  <c r="A392" i="1"/>
  <c r="G390" i="1"/>
  <c r="H390" i="1"/>
  <c r="D390" i="1"/>
  <c r="M390" i="1" s="1"/>
  <c r="A390" i="1"/>
  <c r="G388" i="1"/>
  <c r="H388" i="1"/>
  <c r="D388" i="1"/>
  <c r="M388" i="1" s="1"/>
  <c r="A388" i="1"/>
  <c r="G386" i="1"/>
  <c r="H386" i="1"/>
  <c r="D386" i="1"/>
  <c r="M386" i="1" s="1"/>
  <c r="A386" i="1"/>
  <c r="G380" i="1"/>
  <c r="H380" i="1"/>
  <c r="D380" i="1"/>
  <c r="M380" i="1" s="1"/>
  <c r="A380" i="1"/>
  <c r="G374" i="1"/>
  <c r="H374" i="1"/>
  <c r="D374" i="1"/>
  <c r="M374" i="1" s="1"/>
  <c r="A374" i="1"/>
  <c r="G368" i="1"/>
  <c r="H368" i="1"/>
  <c r="D368" i="1"/>
  <c r="M368" i="1" s="1"/>
  <c r="A368" i="1"/>
  <c r="G362" i="1"/>
  <c r="H362" i="1"/>
  <c r="D362" i="1"/>
  <c r="M362" i="1" s="1"/>
  <c r="A362" i="1"/>
  <c r="G360" i="1"/>
  <c r="H360" i="1"/>
  <c r="D360" i="1"/>
  <c r="M360" i="1" s="1"/>
  <c r="A360" i="1"/>
  <c r="G358" i="1"/>
  <c r="H358" i="1"/>
  <c r="D358" i="1"/>
  <c r="M358" i="1" s="1"/>
  <c r="A358" i="1"/>
  <c r="G356" i="1"/>
  <c r="H356" i="1"/>
  <c r="D356" i="1"/>
  <c r="M356" i="1" s="1"/>
  <c r="A356" i="1"/>
  <c r="G352" i="1"/>
  <c r="H352" i="1"/>
  <c r="D352" i="1"/>
  <c r="M352" i="1" s="1"/>
  <c r="A352" i="1"/>
  <c r="G350" i="1"/>
  <c r="H350" i="1"/>
  <c r="D350" i="1"/>
  <c r="M350" i="1" s="1"/>
  <c r="A350" i="1"/>
  <c r="G348" i="1"/>
  <c r="H348" i="1"/>
  <c r="D348" i="1"/>
  <c r="M348" i="1" s="1"/>
  <c r="A348" i="1"/>
  <c r="G342" i="1"/>
  <c r="H342" i="1"/>
  <c r="D342" i="1"/>
  <c r="M342" i="1" s="1"/>
  <c r="A342" i="1"/>
  <c r="G340" i="1"/>
  <c r="H340" i="1"/>
  <c r="D340" i="1"/>
  <c r="M340" i="1" s="1"/>
  <c r="A340" i="1"/>
  <c r="G308" i="1"/>
  <c r="H308" i="1"/>
  <c r="D308" i="1"/>
  <c r="M308" i="1" s="1"/>
  <c r="A308" i="1"/>
  <c r="G306" i="1"/>
  <c r="H306" i="1"/>
  <c r="D306" i="1"/>
  <c r="A306" i="1"/>
  <c r="G304" i="1"/>
  <c r="H304" i="1"/>
  <c r="D304" i="1"/>
  <c r="M304" i="1" s="1"/>
  <c r="A304" i="1"/>
  <c r="G302" i="1"/>
  <c r="H302" i="1"/>
  <c r="D302" i="1"/>
  <c r="M302" i="1" s="1"/>
  <c r="A302" i="1"/>
  <c r="G300" i="1"/>
  <c r="H300" i="1"/>
  <c r="D300" i="1"/>
  <c r="M300" i="1" s="1"/>
  <c r="A300" i="1"/>
  <c r="G298" i="1"/>
  <c r="H298" i="1"/>
  <c r="D298" i="1"/>
  <c r="M298" i="1" s="1"/>
  <c r="A298" i="1"/>
  <c r="G290" i="1"/>
  <c r="H290" i="1"/>
  <c r="F290" i="1"/>
  <c r="D290" i="1"/>
  <c r="M290" i="1" s="1"/>
  <c r="E290" i="1"/>
  <c r="A290" i="1"/>
  <c r="G278" i="1"/>
  <c r="H278" i="1"/>
  <c r="F278" i="1"/>
  <c r="D278" i="1"/>
  <c r="M278" i="1" s="1"/>
  <c r="E278" i="1"/>
  <c r="A278" i="1"/>
  <c r="G252" i="1"/>
  <c r="H252" i="1"/>
  <c r="F252" i="1"/>
  <c r="D252" i="1"/>
  <c r="M252" i="1" s="1"/>
  <c r="E252" i="1"/>
  <c r="A252" i="1"/>
  <c r="H244" i="1"/>
  <c r="G244" i="1"/>
  <c r="F244" i="1"/>
  <c r="D244" i="1"/>
  <c r="M244" i="1" s="1"/>
  <c r="E244" i="1"/>
  <c r="A244" i="1"/>
  <c r="H242" i="1"/>
  <c r="G242" i="1"/>
  <c r="F242" i="1"/>
  <c r="D242" i="1"/>
  <c r="M242" i="1" s="1"/>
  <c r="E242" i="1"/>
  <c r="A242" i="1"/>
  <c r="H240" i="1"/>
  <c r="G240" i="1"/>
  <c r="F240" i="1"/>
  <c r="D240" i="1"/>
  <c r="M240" i="1" s="1"/>
  <c r="E240" i="1"/>
  <c r="A240" i="1"/>
  <c r="H238" i="1"/>
  <c r="G238" i="1"/>
  <c r="F238" i="1"/>
  <c r="D238" i="1"/>
  <c r="M238" i="1" s="1"/>
  <c r="E238" i="1"/>
  <c r="A238" i="1"/>
  <c r="H236" i="1"/>
  <c r="G236" i="1"/>
  <c r="F236" i="1"/>
  <c r="D236" i="1"/>
  <c r="M236" i="1" s="1"/>
  <c r="E236" i="1"/>
  <c r="A236" i="1"/>
  <c r="H230" i="1"/>
  <c r="G230" i="1"/>
  <c r="D230" i="1"/>
  <c r="M230" i="1" s="1"/>
  <c r="E230" i="1"/>
  <c r="A230" i="1"/>
  <c r="H228" i="1"/>
  <c r="G228" i="1"/>
  <c r="F228" i="1"/>
  <c r="D228" i="1"/>
  <c r="M228" i="1" s="1"/>
  <c r="E228" i="1"/>
  <c r="A228" i="1"/>
  <c r="H226" i="1"/>
  <c r="G226" i="1"/>
  <c r="D226" i="1"/>
  <c r="M226" i="1" s="1"/>
  <c r="E226" i="1"/>
  <c r="A226" i="1"/>
  <c r="H224" i="1"/>
  <c r="G224" i="1"/>
  <c r="F224" i="1"/>
  <c r="D224" i="1"/>
  <c r="M224" i="1" s="1"/>
  <c r="E224" i="1"/>
  <c r="A224" i="1"/>
  <c r="H222" i="1"/>
  <c r="G222" i="1"/>
  <c r="F222" i="1"/>
  <c r="D222" i="1"/>
  <c r="M222" i="1" s="1"/>
  <c r="E222" i="1"/>
  <c r="A222" i="1"/>
  <c r="H210" i="1"/>
  <c r="G210" i="1"/>
  <c r="F210" i="1"/>
  <c r="D210" i="1"/>
  <c r="M210" i="1" s="1"/>
  <c r="E210" i="1"/>
  <c r="A210" i="1"/>
  <c r="H208" i="1"/>
  <c r="G208" i="1"/>
  <c r="F208" i="1"/>
  <c r="D208" i="1"/>
  <c r="M208" i="1" s="1"/>
  <c r="E208" i="1"/>
  <c r="A208" i="1"/>
  <c r="H206" i="1"/>
  <c r="G206" i="1"/>
  <c r="F206" i="1"/>
  <c r="D206" i="1"/>
  <c r="M206" i="1" s="1"/>
  <c r="E206" i="1"/>
  <c r="A206" i="1"/>
  <c r="H204" i="1"/>
  <c r="G204" i="1"/>
  <c r="F204" i="1"/>
  <c r="D204" i="1"/>
  <c r="M204" i="1" s="1"/>
  <c r="E204" i="1"/>
  <c r="A204" i="1"/>
  <c r="H202" i="1"/>
  <c r="G202" i="1"/>
  <c r="F202" i="1"/>
  <c r="D202" i="1"/>
  <c r="M202" i="1" s="1"/>
  <c r="E202" i="1"/>
  <c r="A202" i="1"/>
  <c r="H200" i="1"/>
  <c r="G200" i="1"/>
  <c r="F200" i="1"/>
  <c r="D200" i="1"/>
  <c r="M200" i="1" s="1"/>
  <c r="E200" i="1"/>
  <c r="A200" i="1"/>
  <c r="H198" i="1"/>
  <c r="G198" i="1"/>
  <c r="F198" i="1"/>
  <c r="D198" i="1"/>
  <c r="M198" i="1" s="1"/>
  <c r="E198" i="1"/>
  <c r="A198" i="1"/>
  <c r="H196" i="1"/>
  <c r="G196" i="1"/>
  <c r="F196" i="1"/>
  <c r="D196" i="1"/>
  <c r="M196" i="1" s="1"/>
  <c r="E196" i="1"/>
  <c r="A196" i="1"/>
  <c r="H194" i="1"/>
  <c r="G194" i="1"/>
  <c r="F194" i="1"/>
  <c r="D194" i="1"/>
  <c r="M194" i="1" s="1"/>
  <c r="E194" i="1"/>
  <c r="A194" i="1"/>
  <c r="H192" i="1"/>
  <c r="G192" i="1"/>
  <c r="F192" i="1"/>
  <c r="D192" i="1"/>
  <c r="M192" i="1" s="1"/>
  <c r="E192" i="1"/>
  <c r="A192" i="1"/>
  <c r="H190" i="1"/>
  <c r="G190" i="1"/>
  <c r="F190" i="1"/>
  <c r="D190" i="1"/>
  <c r="M190" i="1" s="1"/>
  <c r="E190" i="1"/>
  <c r="A190" i="1"/>
  <c r="H188" i="1"/>
  <c r="G188" i="1"/>
  <c r="F188" i="1"/>
  <c r="D188" i="1"/>
  <c r="M188" i="1" s="1"/>
  <c r="E188" i="1"/>
  <c r="A188" i="1"/>
  <c r="H186" i="1"/>
  <c r="G186" i="1"/>
  <c r="F186" i="1"/>
  <c r="D186" i="1"/>
  <c r="M186" i="1" s="1"/>
  <c r="E186" i="1"/>
  <c r="A186" i="1"/>
  <c r="H178" i="1"/>
  <c r="G178" i="1"/>
  <c r="F178" i="1"/>
  <c r="D178" i="1"/>
  <c r="M178" i="1" s="1"/>
  <c r="E178" i="1"/>
  <c r="A178" i="1"/>
  <c r="H176" i="1"/>
  <c r="G176" i="1"/>
  <c r="F176" i="1"/>
  <c r="D176" i="1"/>
  <c r="M176" i="1" s="1"/>
  <c r="E176" i="1"/>
  <c r="A176" i="1"/>
  <c r="H170" i="1"/>
  <c r="G170" i="1"/>
  <c r="F170" i="1"/>
  <c r="D170" i="1"/>
  <c r="M170" i="1" s="1"/>
  <c r="E170" i="1"/>
  <c r="A170" i="1"/>
  <c r="H164" i="1"/>
  <c r="G164" i="1"/>
  <c r="F164" i="1"/>
  <c r="D164" i="1"/>
  <c r="M164" i="1" s="1"/>
  <c r="E164" i="1"/>
  <c r="A164" i="1"/>
  <c r="H152" i="1"/>
  <c r="G152" i="1"/>
  <c r="F152" i="1"/>
  <c r="D152" i="1"/>
  <c r="M152" i="1" s="1"/>
  <c r="E152" i="1"/>
  <c r="A152" i="1"/>
  <c r="H146" i="1"/>
  <c r="G146" i="1"/>
  <c r="F146" i="1"/>
  <c r="D146" i="1"/>
  <c r="M146" i="1" s="1"/>
  <c r="E146" i="1"/>
  <c r="A146" i="1"/>
  <c r="H144" i="1"/>
  <c r="G144" i="1"/>
  <c r="F144" i="1"/>
  <c r="D144" i="1"/>
  <c r="M144" i="1" s="1"/>
  <c r="E144" i="1"/>
  <c r="A144" i="1"/>
  <c r="H142" i="1"/>
  <c r="G142" i="1"/>
  <c r="F142" i="1"/>
  <c r="D142" i="1"/>
  <c r="M142" i="1" s="1"/>
  <c r="E142" i="1"/>
  <c r="A142" i="1"/>
  <c r="H140" i="1"/>
  <c r="G140" i="1"/>
  <c r="D140" i="1"/>
  <c r="E140" i="1"/>
  <c r="A140" i="1"/>
  <c r="H138" i="1"/>
  <c r="G138" i="1"/>
  <c r="F138" i="1"/>
  <c r="D138" i="1"/>
  <c r="M138" i="1" s="1"/>
  <c r="E138" i="1"/>
  <c r="A138" i="1"/>
  <c r="H136" i="1"/>
  <c r="G136" i="1"/>
  <c r="F136" i="1"/>
  <c r="D136" i="1"/>
  <c r="M136" i="1" s="1"/>
  <c r="E136" i="1"/>
  <c r="A136" i="1"/>
  <c r="H134" i="1"/>
  <c r="G134" i="1"/>
  <c r="F134" i="1"/>
  <c r="D134" i="1"/>
  <c r="M134" i="1" s="1"/>
  <c r="E134" i="1"/>
  <c r="A134" i="1"/>
  <c r="H122" i="1"/>
  <c r="G122" i="1"/>
  <c r="F122" i="1"/>
  <c r="D122" i="1"/>
  <c r="M122" i="1" s="1"/>
  <c r="E122" i="1"/>
  <c r="A122" i="1"/>
  <c r="H120" i="1"/>
  <c r="G120" i="1"/>
  <c r="F120" i="1"/>
  <c r="D120" i="1"/>
  <c r="M120" i="1" s="1"/>
  <c r="E120" i="1"/>
  <c r="A120" i="1"/>
  <c r="H118" i="1"/>
  <c r="G118" i="1"/>
  <c r="F118" i="1"/>
  <c r="D118" i="1"/>
  <c r="M118" i="1" s="1"/>
  <c r="E118" i="1"/>
  <c r="A118" i="1"/>
  <c r="H114" i="1"/>
  <c r="G114" i="1"/>
  <c r="F114" i="1"/>
  <c r="D114" i="1"/>
  <c r="M114" i="1" s="1"/>
  <c r="E114" i="1"/>
  <c r="A114" i="1"/>
  <c r="H110" i="1"/>
  <c r="G110" i="1"/>
  <c r="F110" i="1"/>
  <c r="D110" i="1"/>
  <c r="M110" i="1" s="1"/>
  <c r="E110" i="1"/>
  <c r="A110" i="1"/>
  <c r="H108" i="1"/>
  <c r="G108" i="1"/>
  <c r="F108" i="1"/>
  <c r="D108" i="1"/>
  <c r="M108" i="1" s="1"/>
  <c r="E108" i="1"/>
  <c r="A108" i="1"/>
  <c r="H106" i="1"/>
  <c r="G106" i="1"/>
  <c r="F106" i="1"/>
  <c r="D106" i="1"/>
  <c r="M106" i="1" s="1"/>
  <c r="E106" i="1"/>
  <c r="A106" i="1"/>
  <c r="H104" i="1"/>
  <c r="G104" i="1"/>
  <c r="F104" i="1"/>
  <c r="D104" i="1"/>
  <c r="M104" i="1" s="1"/>
  <c r="E104" i="1"/>
  <c r="A104" i="1"/>
  <c r="H96" i="1"/>
  <c r="G96" i="1"/>
  <c r="F96" i="1"/>
  <c r="D96" i="1"/>
  <c r="M96" i="1" s="1"/>
  <c r="E96" i="1"/>
  <c r="A96" i="1"/>
  <c r="H90" i="1"/>
  <c r="G90" i="1"/>
  <c r="F90" i="1"/>
  <c r="D90" i="1"/>
  <c r="M90" i="1" s="1"/>
  <c r="E90" i="1"/>
  <c r="A90" i="1"/>
  <c r="H76" i="1"/>
  <c r="G76" i="1"/>
  <c r="F76" i="1"/>
  <c r="D76" i="1"/>
  <c r="M76" i="1" s="1"/>
  <c r="E76" i="1"/>
  <c r="A76" i="1"/>
  <c r="H74" i="1"/>
  <c r="G74" i="1"/>
  <c r="F74" i="1"/>
  <c r="D74" i="1"/>
  <c r="M74" i="1" s="1"/>
  <c r="E74" i="1"/>
  <c r="A74" i="1"/>
  <c r="H54" i="1"/>
  <c r="G54" i="1"/>
  <c r="F54" i="1"/>
  <c r="D54" i="1"/>
  <c r="M54" i="1" s="1"/>
  <c r="E54" i="1"/>
  <c r="A54" i="1"/>
  <c r="H52" i="1"/>
  <c r="G52" i="1"/>
  <c r="F52" i="1"/>
  <c r="D52" i="1"/>
  <c r="M52" i="1" s="1"/>
  <c r="E52" i="1"/>
  <c r="A52" i="1"/>
  <c r="H50" i="1"/>
  <c r="G50" i="1"/>
  <c r="F50" i="1"/>
  <c r="D50" i="1"/>
  <c r="M50" i="1" s="1"/>
  <c r="E50" i="1"/>
  <c r="A50" i="1"/>
  <c r="H48" i="1"/>
  <c r="G48" i="1"/>
  <c r="F48" i="1"/>
  <c r="D48" i="1"/>
  <c r="M48" i="1" s="1"/>
  <c r="E48" i="1"/>
  <c r="A48" i="1"/>
  <c r="H46" i="1"/>
  <c r="G46" i="1"/>
  <c r="F46" i="1"/>
  <c r="D46" i="1"/>
  <c r="M46" i="1" s="1"/>
  <c r="E46" i="1"/>
  <c r="A46" i="1"/>
  <c r="H44" i="1"/>
  <c r="G44" i="1"/>
  <c r="F44" i="1"/>
  <c r="D44" i="1"/>
  <c r="M44" i="1" s="1"/>
  <c r="E44" i="1"/>
  <c r="A44" i="1"/>
  <c r="H32" i="1"/>
  <c r="G32" i="1"/>
  <c r="F32" i="1"/>
  <c r="D32" i="1"/>
  <c r="M32" i="1" s="1"/>
  <c r="E32" i="1"/>
  <c r="A32" i="1"/>
  <c r="H30" i="1"/>
  <c r="G30" i="1"/>
  <c r="F30" i="1"/>
  <c r="D30" i="1"/>
  <c r="M30" i="1" s="1"/>
  <c r="E30" i="1"/>
  <c r="A30" i="1"/>
  <c r="H24" i="1"/>
  <c r="G24" i="1"/>
  <c r="D24" i="1"/>
  <c r="M24" i="1" s="1"/>
  <c r="E24" i="1"/>
  <c r="A24" i="1"/>
  <c r="H22" i="1"/>
  <c r="G22" i="1"/>
  <c r="F22" i="1"/>
  <c r="D22" i="1"/>
  <c r="M22" i="1" s="1"/>
  <c r="E22" i="1"/>
  <c r="A22" i="1"/>
  <c r="H16" i="1"/>
  <c r="G16" i="1"/>
  <c r="F16" i="1"/>
  <c r="D16" i="1"/>
  <c r="M16" i="1" s="1"/>
  <c r="E16" i="1"/>
  <c r="A16" i="1"/>
  <c r="H14" i="1"/>
  <c r="G14" i="1"/>
  <c r="F14" i="1"/>
  <c r="D14" i="1"/>
  <c r="M14" i="1" s="1"/>
  <c r="E14" i="1"/>
  <c r="A14" i="1"/>
  <c r="H12" i="1"/>
  <c r="G12" i="1"/>
  <c r="F12" i="1"/>
  <c r="D12" i="1"/>
  <c r="M12" i="1" s="1"/>
  <c r="E12" i="1"/>
  <c r="A12" i="1"/>
  <c r="H10" i="1"/>
  <c r="G10" i="1"/>
  <c r="F10" i="1"/>
  <c r="D10" i="1"/>
  <c r="M10" i="1" s="1"/>
  <c r="E10" i="1"/>
  <c r="A10" i="1"/>
  <c r="H283" i="1"/>
  <c r="G283" i="1"/>
  <c r="E283" i="1"/>
  <c r="F283" i="1"/>
  <c r="D283" i="1"/>
  <c r="M283" i="1" s="1"/>
  <c r="A283" i="1"/>
  <c r="H281" i="1"/>
  <c r="G281" i="1"/>
  <c r="E281" i="1"/>
  <c r="F281" i="1"/>
  <c r="D281" i="1"/>
  <c r="M281" i="1" s="1"/>
  <c r="A281" i="1"/>
  <c r="H277" i="1"/>
  <c r="G277" i="1"/>
  <c r="E277" i="1"/>
  <c r="F277" i="1"/>
  <c r="D277" i="1"/>
  <c r="M277" i="1" s="1"/>
  <c r="A277" i="1"/>
  <c r="H275" i="1"/>
  <c r="G275" i="1"/>
  <c r="E275" i="1"/>
  <c r="D275" i="1"/>
  <c r="M275" i="1" s="1"/>
  <c r="A275" i="1"/>
  <c r="H273" i="1"/>
  <c r="G273" i="1"/>
  <c r="E273" i="1"/>
  <c r="D273" i="1"/>
  <c r="M273" i="1" s="1"/>
  <c r="A273" i="1"/>
  <c r="H271" i="1"/>
  <c r="G271" i="1"/>
  <c r="E271" i="1"/>
  <c r="F271" i="1"/>
  <c r="D271" i="1"/>
  <c r="M271" i="1" s="1"/>
  <c r="A271" i="1"/>
  <c r="H269" i="1"/>
  <c r="G269" i="1"/>
  <c r="E269" i="1"/>
  <c r="D269" i="1"/>
  <c r="M269" i="1" s="1"/>
  <c r="A269" i="1"/>
  <c r="H267" i="1"/>
  <c r="G267" i="1"/>
  <c r="E267" i="1"/>
  <c r="F267" i="1"/>
  <c r="D267" i="1"/>
  <c r="M267" i="1" s="1"/>
  <c r="A267" i="1"/>
  <c r="H265" i="1"/>
  <c r="G265" i="1"/>
  <c r="E265" i="1"/>
  <c r="F265" i="1"/>
  <c r="D265" i="1"/>
  <c r="M265" i="1" s="1"/>
  <c r="A265" i="1"/>
  <c r="H263" i="1"/>
  <c r="G263" i="1"/>
  <c r="E263" i="1"/>
  <c r="F263" i="1"/>
  <c r="D263" i="1"/>
  <c r="M263" i="1" s="1"/>
  <c r="A263" i="1"/>
  <c r="H261" i="1"/>
  <c r="G261" i="1"/>
  <c r="E261" i="1"/>
  <c r="F261" i="1"/>
  <c r="D261" i="1"/>
  <c r="M261" i="1" s="1"/>
  <c r="A261" i="1"/>
  <c r="H259" i="1"/>
  <c r="G259" i="1"/>
  <c r="E259" i="1"/>
  <c r="F259" i="1"/>
  <c r="D259" i="1"/>
  <c r="M259" i="1" s="1"/>
  <c r="A259" i="1"/>
  <c r="H257" i="1"/>
  <c r="G257" i="1"/>
  <c r="E257" i="1"/>
  <c r="F257" i="1"/>
  <c r="D257" i="1"/>
  <c r="M257" i="1" s="1"/>
  <c r="A257" i="1"/>
  <c r="H255" i="1"/>
  <c r="G255" i="1"/>
  <c r="E255" i="1"/>
  <c r="F255" i="1"/>
  <c r="D255" i="1"/>
  <c r="M255" i="1" s="1"/>
  <c r="A255" i="1"/>
  <c r="H251" i="1"/>
  <c r="G251" i="1"/>
  <c r="E251" i="1"/>
  <c r="F251" i="1"/>
  <c r="D251" i="1"/>
  <c r="M251" i="1" s="1"/>
  <c r="A251" i="1"/>
  <c r="H249" i="1"/>
  <c r="G249" i="1"/>
  <c r="E249" i="1"/>
  <c r="F249" i="1"/>
  <c r="D249" i="1"/>
  <c r="M249" i="1" s="1"/>
  <c r="A249" i="1"/>
  <c r="H247" i="1"/>
  <c r="G247" i="1"/>
  <c r="E247" i="1"/>
  <c r="F247" i="1"/>
  <c r="D247" i="1"/>
  <c r="M247" i="1" s="1"/>
  <c r="A247" i="1"/>
  <c r="H235" i="1"/>
  <c r="G235" i="1"/>
  <c r="E235" i="1"/>
  <c r="F235" i="1"/>
  <c r="D235" i="1"/>
  <c r="M235" i="1" s="1"/>
  <c r="A235" i="1"/>
  <c r="H233" i="1"/>
  <c r="G233" i="1"/>
  <c r="E233" i="1"/>
  <c r="F233" i="1"/>
  <c r="D233" i="1"/>
  <c r="M233" i="1" s="1"/>
  <c r="A233" i="1"/>
  <c r="H221" i="1"/>
  <c r="G221" i="1"/>
  <c r="E221" i="1"/>
  <c r="F221" i="1"/>
  <c r="D221" i="1"/>
  <c r="M221" i="1" s="1"/>
  <c r="A221" i="1"/>
  <c r="H219" i="1"/>
  <c r="G219" i="1"/>
  <c r="E219" i="1"/>
  <c r="F219" i="1"/>
  <c r="D219" i="1"/>
  <c r="M219" i="1" s="1"/>
  <c r="A219" i="1"/>
  <c r="H217" i="1"/>
  <c r="G217" i="1"/>
  <c r="E217" i="1"/>
  <c r="F217" i="1"/>
  <c r="D217" i="1"/>
  <c r="M217" i="1" s="1"/>
  <c r="A217" i="1"/>
  <c r="H215" i="1"/>
  <c r="G215" i="1"/>
  <c r="E215" i="1"/>
  <c r="F215" i="1"/>
  <c r="D215" i="1"/>
  <c r="M215" i="1" s="1"/>
  <c r="A215" i="1"/>
  <c r="H213" i="1"/>
  <c r="G213" i="1"/>
  <c r="E213" i="1"/>
  <c r="F213" i="1"/>
  <c r="D213" i="1"/>
  <c r="M213" i="1" s="1"/>
  <c r="A213" i="1"/>
  <c r="H185" i="1"/>
  <c r="G185" i="1"/>
  <c r="E185" i="1"/>
  <c r="F185" i="1"/>
  <c r="D185" i="1"/>
  <c r="M185" i="1" s="1"/>
  <c r="A185" i="1"/>
  <c r="H183" i="1"/>
  <c r="G183" i="1"/>
  <c r="E183" i="1"/>
  <c r="F183" i="1"/>
  <c r="D183" i="1"/>
  <c r="M183" i="1" s="1"/>
  <c r="A183" i="1"/>
  <c r="H181" i="1"/>
  <c r="G181" i="1"/>
  <c r="E181" i="1"/>
  <c r="F181" i="1"/>
  <c r="D181" i="1"/>
  <c r="M181" i="1" s="1"/>
  <c r="A181" i="1"/>
  <c r="H175" i="1"/>
  <c r="G175" i="1"/>
  <c r="E175" i="1"/>
  <c r="F175" i="1"/>
  <c r="D175" i="1"/>
  <c r="M175" i="1" s="1"/>
  <c r="A175" i="1"/>
  <c r="H173" i="1"/>
  <c r="G173" i="1"/>
  <c r="E173" i="1"/>
  <c r="F173" i="1"/>
  <c r="D173" i="1"/>
  <c r="M173" i="1" s="1"/>
  <c r="A173" i="1"/>
  <c r="H169" i="1"/>
  <c r="G169" i="1"/>
  <c r="E169" i="1"/>
  <c r="F169" i="1"/>
  <c r="D169" i="1"/>
  <c r="M169" i="1" s="1"/>
  <c r="A169" i="1"/>
  <c r="H167" i="1"/>
  <c r="G167" i="1"/>
  <c r="E167" i="1"/>
  <c r="F167" i="1"/>
  <c r="D167" i="1"/>
  <c r="M167" i="1" s="1"/>
  <c r="A167" i="1"/>
  <c r="H163" i="1"/>
  <c r="G163" i="1"/>
  <c r="E163" i="1"/>
  <c r="F163" i="1"/>
  <c r="D163" i="1"/>
  <c r="M163" i="1" s="1"/>
  <c r="A163" i="1"/>
  <c r="H161" i="1"/>
  <c r="G161" i="1"/>
  <c r="E161" i="1"/>
  <c r="F161" i="1"/>
  <c r="D161" i="1"/>
  <c r="M161" i="1" s="1"/>
  <c r="A161" i="1"/>
  <c r="H159" i="1"/>
  <c r="G159" i="1"/>
  <c r="E159" i="1"/>
  <c r="F159" i="1"/>
  <c r="D159" i="1"/>
  <c r="M159" i="1" s="1"/>
  <c r="A159" i="1"/>
  <c r="H157" i="1"/>
  <c r="G157" i="1"/>
  <c r="E157" i="1"/>
  <c r="F157" i="1"/>
  <c r="D157" i="1"/>
  <c r="M157" i="1" s="1"/>
  <c r="A157" i="1"/>
  <c r="H155" i="1"/>
  <c r="G155" i="1"/>
  <c r="E155" i="1"/>
  <c r="F155" i="1"/>
  <c r="D155" i="1"/>
  <c r="M155" i="1" s="1"/>
  <c r="A155" i="1"/>
  <c r="H151" i="1"/>
  <c r="G151" i="1"/>
  <c r="E151" i="1"/>
  <c r="F151" i="1"/>
  <c r="D151" i="1"/>
  <c r="M151" i="1" s="1"/>
  <c r="A151" i="1"/>
  <c r="H149" i="1"/>
  <c r="G149" i="1"/>
  <c r="E149" i="1"/>
  <c r="F149" i="1"/>
  <c r="D149" i="1"/>
  <c r="M149" i="1" s="1"/>
  <c r="A149" i="1"/>
  <c r="H133" i="1"/>
  <c r="G133" i="1"/>
  <c r="E133" i="1"/>
  <c r="F133" i="1"/>
  <c r="D133" i="1"/>
  <c r="M133" i="1" s="1"/>
  <c r="A133" i="1"/>
  <c r="H131" i="1"/>
  <c r="G131" i="1"/>
  <c r="E131" i="1"/>
  <c r="F131" i="1"/>
  <c r="D131" i="1"/>
  <c r="M131" i="1" s="1"/>
  <c r="A131" i="1"/>
  <c r="H129" i="1"/>
  <c r="G129" i="1"/>
  <c r="E129" i="1"/>
  <c r="F129" i="1"/>
  <c r="D129" i="1"/>
  <c r="M129" i="1" s="1"/>
  <c r="A129" i="1"/>
  <c r="H127" i="1"/>
  <c r="G127" i="1"/>
  <c r="E127" i="1"/>
  <c r="F127" i="1"/>
  <c r="D127" i="1"/>
  <c r="M127" i="1" s="1"/>
  <c r="A127" i="1"/>
  <c r="H125" i="1"/>
  <c r="G125" i="1"/>
  <c r="E125" i="1"/>
  <c r="F125" i="1"/>
  <c r="D125" i="1"/>
  <c r="M125" i="1" s="1"/>
  <c r="A125" i="1"/>
  <c r="H117" i="1"/>
  <c r="G117" i="1"/>
  <c r="E117" i="1"/>
  <c r="F117" i="1"/>
  <c r="D117" i="1"/>
  <c r="M117" i="1" s="1"/>
  <c r="A117" i="1"/>
  <c r="H113" i="1"/>
  <c r="G113" i="1"/>
  <c r="E113" i="1"/>
  <c r="F113" i="1"/>
  <c r="D113" i="1"/>
  <c r="M113" i="1" s="1"/>
  <c r="A113" i="1"/>
  <c r="H103" i="1"/>
  <c r="G103" i="1"/>
  <c r="E103" i="1"/>
  <c r="F103" i="1"/>
  <c r="D103" i="1"/>
  <c r="M103" i="1" s="1"/>
  <c r="A103" i="1"/>
  <c r="H101" i="1"/>
  <c r="G101" i="1"/>
  <c r="E101" i="1"/>
  <c r="F101" i="1"/>
  <c r="D101" i="1"/>
  <c r="M101" i="1" s="1"/>
  <c r="A101" i="1"/>
  <c r="H99" i="1"/>
  <c r="G99" i="1"/>
  <c r="E99" i="1"/>
  <c r="F99" i="1"/>
  <c r="D99" i="1"/>
  <c r="M99" i="1" s="1"/>
  <c r="A99" i="1"/>
  <c r="H95" i="1"/>
  <c r="G95" i="1"/>
  <c r="E95" i="1"/>
  <c r="F95" i="1"/>
  <c r="D95" i="1"/>
  <c r="M95" i="1" s="1"/>
  <c r="A95" i="1"/>
  <c r="H93" i="1"/>
  <c r="G93" i="1"/>
  <c r="E93" i="1"/>
  <c r="F93" i="1"/>
  <c r="D93" i="1"/>
  <c r="M93" i="1" s="1"/>
  <c r="A93" i="1"/>
  <c r="H89" i="1"/>
  <c r="G89" i="1"/>
  <c r="E89" i="1"/>
  <c r="F89" i="1"/>
  <c r="D89" i="1"/>
  <c r="M89" i="1" s="1"/>
  <c r="A89" i="1"/>
  <c r="H87" i="1"/>
  <c r="G87" i="1"/>
  <c r="E87" i="1"/>
  <c r="F87" i="1"/>
  <c r="D87" i="1"/>
  <c r="M87" i="1" s="1"/>
  <c r="A87" i="1"/>
  <c r="H85" i="1"/>
  <c r="G85" i="1"/>
  <c r="E85" i="1"/>
  <c r="F85" i="1"/>
  <c r="D85" i="1"/>
  <c r="M85" i="1" s="1"/>
  <c r="A85" i="1"/>
  <c r="H83" i="1"/>
  <c r="G83" i="1"/>
  <c r="E83" i="1"/>
  <c r="F83" i="1"/>
  <c r="D83" i="1"/>
  <c r="M83" i="1" s="1"/>
  <c r="A83" i="1"/>
  <c r="H81" i="1"/>
  <c r="G81" i="1"/>
  <c r="E81" i="1"/>
  <c r="F81" i="1"/>
  <c r="D81" i="1"/>
  <c r="M81" i="1" s="1"/>
  <c r="A81" i="1"/>
  <c r="H79" i="1"/>
  <c r="G79" i="1"/>
  <c r="E79" i="1"/>
  <c r="F79" i="1"/>
  <c r="D79" i="1"/>
  <c r="M79" i="1" s="1"/>
  <c r="A79" i="1"/>
  <c r="H73" i="1"/>
  <c r="G73" i="1"/>
  <c r="E73" i="1"/>
  <c r="F73" i="1"/>
  <c r="D73" i="1"/>
  <c r="M73" i="1" s="1"/>
  <c r="A73" i="1"/>
  <c r="H71" i="1"/>
  <c r="G71" i="1"/>
  <c r="E71" i="1"/>
  <c r="F71" i="1"/>
  <c r="D71" i="1"/>
  <c r="M71" i="1" s="1"/>
  <c r="A71" i="1"/>
  <c r="H69" i="1"/>
  <c r="G69" i="1"/>
  <c r="E69" i="1"/>
  <c r="F69" i="1"/>
  <c r="D69" i="1"/>
  <c r="M69" i="1" s="1"/>
  <c r="A69" i="1"/>
  <c r="H67" i="1"/>
  <c r="G67" i="1"/>
  <c r="E67" i="1"/>
  <c r="F67" i="1"/>
  <c r="D67" i="1"/>
  <c r="M67" i="1" s="1"/>
  <c r="A67" i="1"/>
  <c r="H65" i="1"/>
  <c r="G65" i="1"/>
  <c r="E65" i="1"/>
  <c r="D65" i="1"/>
  <c r="M65" i="1" s="1"/>
  <c r="A65" i="1"/>
  <c r="H63" i="1"/>
  <c r="G63" i="1"/>
  <c r="E63" i="1"/>
  <c r="F63" i="1"/>
  <c r="D63" i="1"/>
  <c r="M63" i="1" s="1"/>
  <c r="A63" i="1"/>
  <c r="H61" i="1"/>
  <c r="G61" i="1"/>
  <c r="E61" i="1"/>
  <c r="D61" i="1"/>
  <c r="M61" i="1" s="1"/>
  <c r="A61" i="1"/>
  <c r="H59" i="1"/>
  <c r="G59" i="1"/>
  <c r="E59" i="1"/>
  <c r="F59" i="1"/>
  <c r="D59" i="1"/>
  <c r="M59" i="1" s="1"/>
  <c r="A59" i="1"/>
  <c r="H57" i="1"/>
  <c r="G57" i="1"/>
  <c r="E57" i="1"/>
  <c r="F57" i="1"/>
  <c r="D57" i="1"/>
  <c r="M57" i="1" s="1"/>
  <c r="A57" i="1"/>
  <c r="H43" i="1"/>
  <c r="G43" i="1"/>
  <c r="E43" i="1"/>
  <c r="F43" i="1"/>
  <c r="D43" i="1"/>
  <c r="M43" i="1" s="1"/>
  <c r="A43" i="1"/>
  <c r="H41" i="1"/>
  <c r="G41" i="1"/>
  <c r="E41" i="1"/>
  <c r="F41" i="1"/>
  <c r="D41" i="1"/>
  <c r="M41" i="1" s="1"/>
  <c r="A41" i="1"/>
  <c r="H39" i="1"/>
  <c r="G39" i="1"/>
  <c r="E39" i="1"/>
  <c r="F39" i="1"/>
  <c r="D39" i="1"/>
  <c r="M39" i="1" s="1"/>
  <c r="A39" i="1"/>
  <c r="H37" i="1"/>
  <c r="G37" i="1"/>
  <c r="E37" i="1"/>
  <c r="F37" i="1"/>
  <c r="D37" i="1"/>
  <c r="M37" i="1" s="1"/>
  <c r="A37" i="1"/>
  <c r="H35" i="1"/>
  <c r="G35" i="1"/>
  <c r="E35" i="1"/>
  <c r="F35" i="1"/>
  <c r="D35" i="1"/>
  <c r="M35" i="1" s="1"/>
  <c r="A35" i="1"/>
  <c r="H29" i="1"/>
  <c r="G29" i="1"/>
  <c r="E29" i="1"/>
  <c r="F29" i="1"/>
  <c r="D29" i="1"/>
  <c r="M29" i="1" s="1"/>
  <c r="A29" i="1"/>
  <c r="H27" i="1"/>
  <c r="G27" i="1"/>
  <c r="E27" i="1"/>
  <c r="F27" i="1"/>
  <c r="D27" i="1"/>
  <c r="M27" i="1" s="1"/>
  <c r="A27" i="1"/>
  <c r="H21" i="1"/>
  <c r="G21" i="1"/>
  <c r="E21" i="1"/>
  <c r="F21" i="1"/>
  <c r="D21" i="1"/>
  <c r="M21" i="1" s="1"/>
  <c r="A21" i="1"/>
  <c r="H19" i="1"/>
  <c r="G19" i="1"/>
  <c r="E19" i="1"/>
  <c r="D19" i="1"/>
  <c r="M19" i="1" s="1"/>
  <c r="A19" i="1"/>
  <c r="M973" i="1"/>
  <c r="M385" i="1"/>
  <c r="M331" i="1"/>
  <c r="M140" i="1"/>
  <c r="M984" i="1"/>
  <c r="M980" i="1"/>
  <c r="M888" i="1"/>
  <c r="M880" i="1"/>
  <c r="M294" i="1"/>
  <c r="M288" i="1"/>
  <c r="M755" i="1"/>
  <c r="M753" i="1"/>
  <c r="M749" i="1"/>
  <c r="M747" i="1"/>
  <c r="M745" i="1"/>
  <c r="M741" i="1"/>
  <c r="M739" i="1"/>
  <c r="M737" i="1"/>
  <c r="M733" i="1"/>
  <c r="M731" i="1"/>
  <c r="M729" i="1"/>
  <c r="M725" i="1"/>
  <c r="M723" i="1"/>
  <c r="M721" i="1"/>
  <c r="M717" i="1"/>
  <c r="M715" i="1"/>
  <c r="M713" i="1"/>
  <c r="M709" i="1"/>
  <c r="M707" i="1"/>
  <c r="M705" i="1"/>
  <c r="M701" i="1"/>
  <c r="M699" i="1"/>
  <c r="M697" i="1"/>
  <c r="M693" i="1"/>
  <c r="M691" i="1"/>
  <c r="M689" i="1"/>
  <c r="M685" i="1"/>
  <c r="M683" i="1"/>
  <c r="M681" i="1"/>
  <c r="M677" i="1"/>
  <c r="M675" i="1"/>
  <c r="M673" i="1"/>
  <c r="M669" i="1"/>
  <c r="M667" i="1"/>
  <c r="M665" i="1"/>
  <c r="M661" i="1"/>
  <c r="M659" i="1"/>
  <c r="M657" i="1"/>
  <c r="M653" i="1"/>
  <c r="M651" i="1"/>
  <c r="M649" i="1"/>
  <c r="M645" i="1"/>
  <c r="M643" i="1"/>
  <c r="M641" i="1"/>
  <c r="M637" i="1"/>
  <c r="M635" i="1"/>
  <c r="M633" i="1"/>
  <c r="M629" i="1"/>
  <c r="M627" i="1"/>
  <c r="M625" i="1"/>
  <c r="M621" i="1"/>
  <c r="M619" i="1"/>
  <c r="M617" i="1"/>
  <c r="M613" i="1"/>
  <c r="M611" i="1"/>
  <c r="M609" i="1"/>
  <c r="M605" i="1"/>
  <c r="M603" i="1"/>
  <c r="M601" i="1"/>
  <c r="M597" i="1"/>
  <c r="M595" i="1"/>
  <c r="M593" i="1"/>
  <c r="M589" i="1"/>
  <c r="M587" i="1"/>
  <c r="M585" i="1"/>
  <c r="M581" i="1"/>
  <c r="M579" i="1"/>
  <c r="M577" i="1"/>
  <c r="M573" i="1"/>
  <c r="M571" i="1"/>
  <c r="M569" i="1"/>
  <c r="M565" i="1"/>
  <c r="M563" i="1"/>
  <c r="M561" i="1"/>
  <c r="M557" i="1"/>
  <c r="M555" i="1"/>
  <c r="M553" i="1"/>
  <c r="M549" i="1"/>
  <c r="M547" i="1"/>
  <c r="M545" i="1"/>
  <c r="M541" i="1"/>
  <c r="M539" i="1"/>
  <c r="M537" i="1"/>
  <c r="M533" i="1"/>
  <c r="M531" i="1"/>
  <c r="M529" i="1"/>
  <c r="M525" i="1"/>
  <c r="M523" i="1"/>
  <c r="M521" i="1"/>
  <c r="M517" i="1"/>
  <c r="M515" i="1"/>
  <c r="M513" i="1"/>
  <c r="M509" i="1"/>
  <c r="M507" i="1"/>
  <c r="M505" i="1"/>
  <c r="M501" i="1"/>
  <c r="M499" i="1"/>
  <c r="M497" i="1"/>
  <c r="M493" i="1"/>
  <c r="M491" i="1"/>
  <c r="M489" i="1"/>
  <c r="M485" i="1"/>
  <c r="M483" i="1"/>
  <c r="M481" i="1"/>
  <c r="M477" i="1"/>
  <c r="M475" i="1"/>
  <c r="M473" i="1"/>
  <c r="M469" i="1"/>
  <c r="M467" i="1"/>
  <c r="M465" i="1"/>
  <c r="M461" i="1"/>
  <c r="M459" i="1"/>
  <c r="M457" i="1"/>
  <c r="M453" i="1"/>
  <c r="M451" i="1"/>
  <c r="M449" i="1"/>
  <c r="M445" i="1"/>
  <c r="M443" i="1"/>
  <c r="M441" i="1"/>
  <c r="M437" i="1"/>
  <c r="M435" i="1"/>
  <c r="M433" i="1"/>
  <c r="M429" i="1"/>
  <c r="M427" i="1"/>
  <c r="M425" i="1"/>
  <c r="M421" i="1"/>
  <c r="M419" i="1"/>
  <c r="M417" i="1"/>
  <c r="M413" i="1"/>
  <c r="M411" i="1"/>
  <c r="M409" i="1"/>
  <c r="M405" i="1"/>
  <c r="M401" i="1"/>
  <c r="M397" i="1"/>
  <c r="M395" i="1"/>
  <c r="M389" i="1"/>
  <c r="M387" i="1"/>
  <c r="M381" i="1"/>
  <c r="M363" i="1"/>
  <c r="M361" i="1"/>
  <c r="M357" i="1"/>
  <c r="M351" i="1"/>
  <c r="M343" i="1"/>
  <c r="M341" i="1"/>
  <c r="M305" i="1"/>
  <c r="M303" i="1"/>
  <c r="M301" i="1"/>
  <c r="M33" i="1"/>
  <c r="M284" i="1"/>
  <c r="M276" i="1"/>
  <c r="M258" i="1"/>
  <c r="M250" i="1"/>
  <c r="M220" i="1"/>
  <c r="M212" i="1"/>
  <c r="M166" i="1"/>
  <c r="M116" i="1"/>
  <c r="V250" i="2"/>
  <c r="V208" i="2"/>
  <c r="P175" i="1" s="1"/>
  <c r="V92" i="2"/>
  <c r="V98" i="2"/>
  <c r="V269" i="2"/>
  <c r="V154" i="2"/>
  <c r="V178" i="2"/>
  <c r="V222" i="2"/>
  <c r="V38" i="2"/>
  <c r="V307" i="2"/>
  <c r="C247" i="1" s="1"/>
  <c r="V361" i="2"/>
  <c r="V366" i="2"/>
  <c r="P295" i="1" s="1"/>
  <c r="V193" i="2"/>
  <c r="C164" i="1" s="1"/>
  <c r="U28" i="2"/>
  <c r="F25" i="1" s="1"/>
  <c r="V205" i="2"/>
  <c r="V358" i="2"/>
  <c r="V137" i="2"/>
  <c r="V130" i="2"/>
  <c r="V353" i="2"/>
  <c r="V259" i="2"/>
  <c r="C216" i="1" s="1"/>
  <c r="V88" i="2"/>
  <c r="V87" i="2"/>
  <c r="V34" i="2"/>
  <c r="V186" i="2"/>
  <c r="V146" i="2"/>
  <c r="V124" i="2"/>
  <c r="V131" i="2"/>
  <c r="V214" i="2"/>
  <c r="V55" i="2"/>
  <c r="V135" i="2"/>
  <c r="V260" i="2"/>
  <c r="V75" i="2"/>
  <c r="V42" i="2"/>
  <c r="V174" i="2"/>
  <c r="V86" i="2"/>
  <c r="V157" i="2"/>
  <c r="V70" i="2"/>
  <c r="V209" i="2"/>
  <c r="V342" i="2"/>
  <c r="V221" i="2"/>
  <c r="C188" i="1" s="1"/>
  <c r="V20" i="2"/>
  <c r="V254" i="2"/>
  <c r="V58" i="2"/>
  <c r="V17" i="2"/>
  <c r="V65" i="2"/>
  <c r="C56" i="1" s="1"/>
  <c r="V57" i="2"/>
  <c r="V138" i="2"/>
  <c r="V184" i="2"/>
  <c r="C157" i="1" s="1"/>
  <c r="V337" i="2"/>
  <c r="V74" i="2"/>
  <c r="V202" i="2"/>
  <c r="V37" i="2"/>
  <c r="V141" i="2"/>
  <c r="V328" i="2"/>
  <c r="V129" i="2"/>
  <c r="P107" i="1" s="1"/>
  <c r="V165" i="2"/>
  <c r="C141" i="1" s="1"/>
  <c r="V52" i="2"/>
  <c r="P41" i="1" s="1"/>
  <c r="V140" i="2"/>
  <c r="V220" i="2"/>
  <c r="V277" i="2"/>
  <c r="V344" i="2"/>
  <c r="V43" i="2"/>
  <c r="V255" i="2"/>
  <c r="C215" i="1" s="1"/>
  <c r="V21" i="2"/>
  <c r="V19" i="2"/>
  <c r="V63" i="2"/>
  <c r="V213" i="2"/>
  <c r="V273" i="2"/>
  <c r="V100" i="2"/>
  <c r="V73" i="2"/>
  <c r="V133" i="2"/>
  <c r="R108" i="1" s="1"/>
  <c r="V49" i="2"/>
  <c r="V24" i="2"/>
  <c r="P21" i="1" s="1"/>
  <c r="V267" i="2"/>
  <c r="V76" i="2"/>
  <c r="V136" i="2"/>
  <c r="V139" i="2"/>
  <c r="V51" i="2"/>
  <c r="V233" i="2"/>
  <c r="C196" i="1" s="1"/>
  <c r="V59" i="2"/>
  <c r="V346" i="2"/>
  <c r="V27" i="2"/>
  <c r="C25" i="1" s="1"/>
  <c r="V85" i="2"/>
  <c r="V200" i="2"/>
  <c r="V104" i="2"/>
  <c r="R82" i="1" s="1"/>
  <c r="V245" i="2"/>
  <c r="R200" i="1" s="1"/>
  <c r="V332" i="2"/>
  <c r="V84" i="2"/>
  <c r="V158" i="2"/>
  <c r="V265" i="2"/>
  <c r="C224" i="1" s="1"/>
  <c r="V31" i="2"/>
  <c r="V16" i="2"/>
  <c r="C15" i="1" s="1"/>
  <c r="V278" i="2"/>
  <c r="P229" i="1" s="1"/>
  <c r="V334" i="2"/>
  <c r="V248" i="2"/>
  <c r="V331" i="2"/>
  <c r="V301" i="2"/>
  <c r="C240" i="1" s="1"/>
  <c r="V160" i="2"/>
  <c r="V192" i="2"/>
  <c r="P161" i="1" s="1"/>
  <c r="V147" i="2"/>
  <c r="V246" i="2"/>
  <c r="V125" i="2"/>
  <c r="V44" i="2"/>
  <c r="V175" i="2"/>
  <c r="V148" i="2"/>
  <c r="V203" i="2"/>
  <c r="P167" i="1" s="1"/>
  <c r="V116" i="2"/>
  <c r="V13" i="2"/>
  <c r="V355" i="2"/>
  <c r="V159" i="2"/>
  <c r="V90" i="2"/>
  <c r="V151" i="2"/>
  <c r="V113" i="2"/>
  <c r="V252" i="2"/>
  <c r="V9" i="2"/>
  <c r="V243" i="2"/>
  <c r="V206" i="2"/>
  <c r="V105" i="2"/>
  <c r="V329" i="2"/>
  <c r="V62" i="2"/>
  <c r="V106" i="2"/>
  <c r="V335" i="2"/>
  <c r="V264" i="2"/>
  <c r="V249" i="2"/>
  <c r="V171" i="2"/>
  <c r="V107" i="2"/>
  <c r="V229" i="2"/>
  <c r="C195" i="1" s="1"/>
  <c r="V281" i="2"/>
  <c r="R236" i="1" s="1"/>
  <c r="V228" i="2"/>
  <c r="C194" i="1" s="1"/>
  <c r="V349" i="2"/>
  <c r="V10" i="2"/>
  <c r="V167" i="2"/>
  <c r="V41" i="2"/>
  <c r="P35" i="1" s="1"/>
  <c r="V298" i="2"/>
  <c r="R238" i="1" s="1"/>
  <c r="V351" i="2"/>
  <c r="R280" i="1" s="1"/>
  <c r="V12" i="2"/>
  <c r="V152" i="2"/>
  <c r="V263" i="2"/>
  <c r="V218" i="2"/>
  <c r="C185" i="1" s="1"/>
  <c r="V188" i="2"/>
  <c r="V14" i="2"/>
  <c r="V325" i="2"/>
  <c r="C256" i="1" s="1"/>
  <c r="V333" i="2"/>
  <c r="V121" i="2"/>
  <c r="V181" i="2"/>
  <c r="R154" i="1" s="1"/>
  <c r="V153" i="2"/>
  <c r="C132" i="1" s="1"/>
  <c r="V143" i="2"/>
  <c r="V61" i="2"/>
  <c r="V244" i="2"/>
  <c r="V96" i="2"/>
  <c r="V119" i="2"/>
  <c r="C99" i="1" s="1"/>
  <c r="V225" i="2"/>
  <c r="V340" i="2"/>
  <c r="V338" i="2"/>
  <c r="V274" i="2"/>
  <c r="V162" i="2"/>
  <c r="V26" i="2"/>
  <c r="V78" i="2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69" i="1"/>
  <c r="P665" i="1"/>
  <c r="P661" i="1"/>
  <c r="P657" i="1"/>
  <c r="P653" i="1"/>
  <c r="P649" i="1"/>
  <c r="P645" i="1"/>
  <c r="P641" i="1"/>
  <c r="P637" i="1"/>
  <c r="P633" i="1"/>
  <c r="P629" i="1"/>
  <c r="P625" i="1"/>
  <c r="P621" i="1"/>
  <c r="P617" i="1"/>
  <c r="P613" i="1"/>
  <c r="P609" i="1"/>
  <c r="P605" i="1"/>
  <c r="P601" i="1"/>
  <c r="P597" i="1"/>
  <c r="P593" i="1"/>
  <c r="P589" i="1"/>
  <c r="P585" i="1"/>
  <c r="P581" i="1"/>
  <c r="P577" i="1"/>
  <c r="P573" i="1"/>
  <c r="P569" i="1"/>
  <c r="P565" i="1"/>
  <c r="P561" i="1"/>
  <c r="P557" i="1"/>
  <c r="P553" i="1"/>
  <c r="P549" i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9" i="1"/>
  <c r="P497" i="1"/>
  <c r="P495" i="1"/>
  <c r="P493" i="1"/>
  <c r="P491" i="1"/>
  <c r="P489" i="1"/>
  <c r="P487" i="1"/>
  <c r="P485" i="1"/>
  <c r="P483" i="1"/>
  <c r="P481" i="1"/>
  <c r="P479" i="1"/>
  <c r="P477" i="1"/>
  <c r="P475" i="1"/>
  <c r="P473" i="1"/>
  <c r="P471" i="1"/>
  <c r="P469" i="1"/>
  <c r="P467" i="1"/>
  <c r="P465" i="1"/>
  <c r="P463" i="1"/>
  <c r="P461" i="1"/>
  <c r="P459" i="1"/>
  <c r="P457" i="1"/>
  <c r="P455" i="1"/>
  <c r="P453" i="1"/>
  <c r="P451" i="1"/>
  <c r="P449" i="1"/>
  <c r="P447" i="1"/>
  <c r="P445" i="1"/>
  <c r="P443" i="1"/>
  <c r="P441" i="1"/>
  <c r="P439" i="1"/>
  <c r="P437" i="1"/>
  <c r="P435" i="1"/>
  <c r="P433" i="1"/>
  <c r="P431" i="1"/>
  <c r="P429" i="1"/>
  <c r="P427" i="1"/>
  <c r="P425" i="1"/>
  <c r="P423" i="1"/>
  <c r="P421" i="1"/>
  <c r="P419" i="1"/>
  <c r="P417" i="1"/>
  <c r="P415" i="1"/>
  <c r="P413" i="1"/>
  <c r="P411" i="1"/>
  <c r="P409" i="1"/>
  <c r="P407" i="1"/>
  <c r="P405" i="1"/>
  <c r="P403" i="1"/>
  <c r="P401" i="1"/>
  <c r="P399" i="1"/>
  <c r="P397" i="1"/>
  <c r="P395" i="1"/>
  <c r="P393" i="1"/>
  <c r="P391" i="1"/>
  <c r="P389" i="1"/>
  <c r="P387" i="1"/>
  <c r="P381" i="1"/>
  <c r="P375" i="1"/>
  <c r="P369" i="1"/>
  <c r="P363" i="1"/>
  <c r="P361" i="1"/>
  <c r="P357" i="1"/>
  <c r="P353" i="1"/>
  <c r="P349" i="1"/>
  <c r="P343" i="1"/>
  <c r="P341" i="1"/>
  <c r="P309" i="1"/>
  <c r="P307" i="1"/>
  <c r="P305" i="1"/>
  <c r="P303" i="1"/>
  <c r="P301" i="1"/>
  <c r="P299" i="1"/>
  <c r="P291" i="1"/>
  <c r="P253" i="1"/>
  <c r="P237" i="1"/>
  <c r="P199" i="1"/>
  <c r="P179" i="1"/>
  <c r="P77" i="1"/>
  <c r="P1003" i="1"/>
  <c r="P999" i="1"/>
  <c r="P995" i="1"/>
  <c r="P991" i="1"/>
  <c r="P987" i="1"/>
  <c r="P983" i="1"/>
  <c r="P979" i="1"/>
  <c r="P975" i="1"/>
  <c r="P971" i="1"/>
  <c r="P967" i="1"/>
  <c r="P963" i="1"/>
  <c r="P959" i="1"/>
  <c r="P955" i="1"/>
  <c r="P951" i="1"/>
  <c r="P947" i="1"/>
  <c r="P943" i="1"/>
  <c r="P939" i="1"/>
  <c r="P935" i="1"/>
  <c r="P931" i="1"/>
  <c r="P927" i="1"/>
  <c r="P923" i="1"/>
  <c r="R1004" i="1"/>
  <c r="R1000" i="1"/>
  <c r="R996" i="1"/>
  <c r="R992" i="1"/>
  <c r="R988" i="1"/>
  <c r="R984" i="1"/>
  <c r="R980" i="1"/>
  <c r="R976" i="1"/>
  <c r="R972" i="1"/>
  <c r="R968" i="1"/>
  <c r="R964" i="1"/>
  <c r="R960" i="1"/>
  <c r="R956" i="1"/>
  <c r="R952" i="1"/>
  <c r="R948" i="1"/>
  <c r="R944" i="1"/>
  <c r="R940" i="1"/>
  <c r="R936" i="1"/>
  <c r="R932" i="1"/>
  <c r="R928" i="1"/>
  <c r="R924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R920" i="1"/>
  <c r="R918" i="1"/>
  <c r="R916" i="1"/>
  <c r="R914" i="1"/>
  <c r="R912" i="1"/>
  <c r="R910" i="1"/>
  <c r="R908" i="1"/>
  <c r="R906" i="1"/>
  <c r="R904" i="1"/>
  <c r="R902" i="1"/>
  <c r="R900" i="1"/>
  <c r="R898" i="1"/>
  <c r="R896" i="1"/>
  <c r="R894" i="1"/>
  <c r="R892" i="1"/>
  <c r="R890" i="1"/>
  <c r="R888" i="1"/>
  <c r="R886" i="1"/>
  <c r="R884" i="1"/>
  <c r="R882" i="1"/>
  <c r="R880" i="1"/>
  <c r="R878" i="1"/>
  <c r="R876" i="1"/>
  <c r="R874" i="1"/>
  <c r="R872" i="1"/>
  <c r="R870" i="1"/>
  <c r="R868" i="1"/>
  <c r="R866" i="1"/>
  <c r="R864" i="1"/>
  <c r="R862" i="1"/>
  <c r="R860" i="1"/>
  <c r="R858" i="1"/>
  <c r="R856" i="1"/>
  <c r="R854" i="1"/>
  <c r="R852" i="1"/>
  <c r="R850" i="1"/>
  <c r="R848" i="1"/>
  <c r="R846" i="1"/>
  <c r="R844" i="1"/>
  <c r="R842" i="1"/>
  <c r="R840" i="1"/>
  <c r="R838" i="1"/>
  <c r="R836" i="1"/>
  <c r="R834" i="1"/>
  <c r="R832" i="1"/>
  <c r="R830" i="1"/>
  <c r="R828" i="1"/>
  <c r="R826" i="1"/>
  <c r="R824" i="1"/>
  <c r="R822" i="1"/>
  <c r="R820" i="1"/>
  <c r="P817" i="1"/>
  <c r="P813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R384" i="1"/>
  <c r="R382" i="1"/>
  <c r="R378" i="1"/>
  <c r="R376" i="1"/>
  <c r="R372" i="1"/>
  <c r="R370" i="1"/>
  <c r="R366" i="1"/>
  <c r="R364" i="1"/>
  <c r="R354" i="1"/>
  <c r="R346" i="1"/>
  <c r="R344" i="1"/>
  <c r="R338" i="1"/>
  <c r="R336" i="1"/>
  <c r="R334" i="1"/>
  <c r="R332" i="1"/>
  <c r="R330" i="1"/>
  <c r="R328" i="1"/>
  <c r="R326" i="1"/>
  <c r="R324" i="1"/>
  <c r="R322" i="1"/>
  <c r="R320" i="1"/>
  <c r="R318" i="1"/>
  <c r="R316" i="1"/>
  <c r="R314" i="1"/>
  <c r="R312" i="1"/>
  <c r="R310" i="1"/>
  <c r="R296" i="1"/>
  <c r="P255" i="1"/>
  <c r="P251" i="1"/>
  <c r="P249" i="1"/>
  <c r="P235" i="1"/>
  <c r="P129" i="1"/>
  <c r="P99" i="1"/>
  <c r="P1005" i="1"/>
  <c r="P1001" i="1"/>
  <c r="P997" i="1"/>
  <c r="P993" i="1"/>
  <c r="P989" i="1"/>
  <c r="P985" i="1"/>
  <c r="P981" i="1"/>
  <c r="P977" i="1"/>
  <c r="P973" i="1"/>
  <c r="P969" i="1"/>
  <c r="P965" i="1"/>
  <c r="P961" i="1"/>
  <c r="P957" i="1"/>
  <c r="P953" i="1"/>
  <c r="P949" i="1"/>
  <c r="P945" i="1"/>
  <c r="P941" i="1"/>
  <c r="P937" i="1"/>
  <c r="P933" i="1"/>
  <c r="P929" i="1"/>
  <c r="P925" i="1"/>
  <c r="R1002" i="1"/>
  <c r="R998" i="1"/>
  <c r="R994" i="1"/>
  <c r="R990" i="1"/>
  <c r="R986" i="1"/>
  <c r="R982" i="1"/>
  <c r="R978" i="1"/>
  <c r="R974" i="1"/>
  <c r="R970" i="1"/>
  <c r="R966" i="1"/>
  <c r="R962" i="1"/>
  <c r="R958" i="1"/>
  <c r="R954" i="1"/>
  <c r="R950" i="1"/>
  <c r="R946" i="1"/>
  <c r="R942" i="1"/>
  <c r="R938" i="1"/>
  <c r="R934" i="1"/>
  <c r="R930" i="1"/>
  <c r="R926" i="1"/>
  <c r="R922" i="1"/>
  <c r="R816" i="1"/>
  <c r="R812" i="1"/>
  <c r="R808" i="1"/>
  <c r="R804" i="1"/>
  <c r="R800" i="1"/>
  <c r="R796" i="1"/>
  <c r="R792" i="1"/>
  <c r="R788" i="1"/>
  <c r="R784" i="1"/>
  <c r="R780" i="1"/>
  <c r="R776" i="1"/>
  <c r="R772" i="1"/>
  <c r="R768" i="1"/>
  <c r="R764" i="1"/>
  <c r="R760" i="1"/>
  <c r="R756" i="1"/>
  <c r="R752" i="1"/>
  <c r="R748" i="1"/>
  <c r="R744" i="1"/>
  <c r="R740" i="1"/>
  <c r="R736" i="1"/>
  <c r="R732" i="1"/>
  <c r="R728" i="1"/>
  <c r="R724" i="1"/>
  <c r="R720" i="1"/>
  <c r="R716" i="1"/>
  <c r="R712" i="1"/>
  <c r="R708" i="1"/>
  <c r="R704" i="1"/>
  <c r="R700" i="1"/>
  <c r="R696" i="1"/>
  <c r="R692" i="1"/>
  <c r="R688" i="1"/>
  <c r="R684" i="1"/>
  <c r="R680" i="1"/>
  <c r="R676" i="1"/>
  <c r="R672" i="1"/>
  <c r="R668" i="1"/>
  <c r="R664" i="1"/>
  <c r="R660" i="1"/>
  <c r="R656" i="1"/>
  <c r="R652" i="1"/>
  <c r="R648" i="1"/>
  <c r="R644" i="1"/>
  <c r="R640" i="1"/>
  <c r="R636" i="1"/>
  <c r="R632" i="1"/>
  <c r="R628" i="1"/>
  <c r="R624" i="1"/>
  <c r="R620" i="1"/>
  <c r="R616" i="1"/>
  <c r="R612" i="1"/>
  <c r="R608" i="1"/>
  <c r="R604" i="1"/>
  <c r="R600" i="1"/>
  <c r="R596" i="1"/>
  <c r="R592" i="1"/>
  <c r="R588" i="1"/>
  <c r="R584" i="1"/>
  <c r="R580" i="1"/>
  <c r="R576" i="1"/>
  <c r="R572" i="1"/>
  <c r="R568" i="1"/>
  <c r="R564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P921" i="1"/>
  <c r="P919" i="1"/>
  <c r="P917" i="1"/>
  <c r="P915" i="1"/>
  <c r="P913" i="1"/>
  <c r="P911" i="1"/>
  <c r="P909" i="1"/>
  <c r="P907" i="1"/>
  <c r="P905" i="1"/>
  <c r="P903" i="1"/>
  <c r="P901" i="1"/>
  <c r="P899" i="1"/>
  <c r="P897" i="1"/>
  <c r="P895" i="1"/>
  <c r="P893" i="1"/>
  <c r="P891" i="1"/>
  <c r="P889" i="1"/>
  <c r="P887" i="1"/>
  <c r="P885" i="1"/>
  <c r="P883" i="1"/>
  <c r="P881" i="1"/>
  <c r="P879" i="1"/>
  <c r="P877" i="1"/>
  <c r="P875" i="1"/>
  <c r="P873" i="1"/>
  <c r="P871" i="1"/>
  <c r="P869" i="1"/>
  <c r="P867" i="1"/>
  <c r="P865" i="1"/>
  <c r="P863" i="1"/>
  <c r="P861" i="1"/>
  <c r="P859" i="1"/>
  <c r="P857" i="1"/>
  <c r="P855" i="1"/>
  <c r="P853" i="1"/>
  <c r="P851" i="1"/>
  <c r="P849" i="1"/>
  <c r="P847" i="1"/>
  <c r="P845" i="1"/>
  <c r="P843" i="1"/>
  <c r="P841" i="1"/>
  <c r="P839" i="1"/>
  <c r="P837" i="1"/>
  <c r="P835" i="1"/>
  <c r="P833" i="1"/>
  <c r="P831" i="1"/>
  <c r="P829" i="1"/>
  <c r="P827" i="1"/>
  <c r="P825" i="1"/>
  <c r="P823" i="1"/>
  <c r="P821" i="1"/>
  <c r="P819" i="1"/>
  <c r="P815" i="1"/>
  <c r="P811" i="1"/>
  <c r="P807" i="1"/>
  <c r="P803" i="1"/>
  <c r="P799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R500" i="1"/>
  <c r="R498" i="1"/>
  <c r="R496" i="1"/>
  <c r="R494" i="1"/>
  <c r="R492" i="1"/>
  <c r="R490" i="1"/>
  <c r="R488" i="1"/>
  <c r="R486" i="1"/>
  <c r="R484" i="1"/>
  <c r="R482" i="1"/>
  <c r="R480" i="1"/>
  <c r="R478" i="1"/>
  <c r="R476" i="1"/>
  <c r="R474" i="1"/>
  <c r="R472" i="1"/>
  <c r="R470" i="1"/>
  <c r="R468" i="1"/>
  <c r="R466" i="1"/>
  <c r="R464" i="1"/>
  <c r="R462" i="1"/>
  <c r="R460" i="1"/>
  <c r="R458" i="1"/>
  <c r="R456" i="1"/>
  <c r="R454" i="1"/>
  <c r="R452" i="1"/>
  <c r="R450" i="1"/>
  <c r="R448" i="1"/>
  <c r="R446" i="1"/>
  <c r="R444" i="1"/>
  <c r="R442" i="1"/>
  <c r="R440" i="1"/>
  <c r="R438" i="1"/>
  <c r="R436" i="1"/>
  <c r="R434" i="1"/>
  <c r="R432" i="1"/>
  <c r="R430" i="1"/>
  <c r="R428" i="1"/>
  <c r="R426" i="1"/>
  <c r="R424" i="1"/>
  <c r="R422" i="1"/>
  <c r="R420" i="1"/>
  <c r="R418" i="1"/>
  <c r="R416" i="1"/>
  <c r="R414" i="1"/>
  <c r="R412" i="1"/>
  <c r="R410" i="1"/>
  <c r="R408" i="1"/>
  <c r="R406" i="1"/>
  <c r="R404" i="1"/>
  <c r="R402" i="1"/>
  <c r="R400" i="1"/>
  <c r="R398" i="1"/>
  <c r="R396" i="1"/>
  <c r="R394" i="1"/>
  <c r="R392" i="1"/>
  <c r="R390" i="1"/>
  <c r="R388" i="1"/>
  <c r="R386" i="1"/>
  <c r="R380" i="1"/>
  <c r="R374" i="1"/>
  <c r="R368" i="1"/>
  <c r="R362" i="1"/>
  <c r="R360" i="1"/>
  <c r="R358" i="1"/>
  <c r="R356" i="1"/>
  <c r="R350" i="1"/>
  <c r="R348" i="1"/>
  <c r="R342" i="1"/>
  <c r="R340" i="1"/>
  <c r="R308" i="1"/>
  <c r="R306" i="1"/>
  <c r="R304" i="1"/>
  <c r="R302" i="1"/>
  <c r="R300" i="1"/>
  <c r="P385" i="1"/>
  <c r="P383" i="1"/>
  <c r="P379" i="1"/>
  <c r="P377" i="1"/>
  <c r="P373" i="1"/>
  <c r="P371" i="1"/>
  <c r="P367" i="1"/>
  <c r="P355" i="1"/>
  <c r="P347" i="1"/>
  <c r="P345" i="1"/>
  <c r="P339" i="1"/>
  <c r="P337" i="1"/>
  <c r="P335" i="1"/>
  <c r="P333" i="1"/>
  <c r="P331" i="1"/>
  <c r="P329" i="1"/>
  <c r="P327" i="1"/>
  <c r="P325" i="1"/>
  <c r="P323" i="1"/>
  <c r="P321" i="1"/>
  <c r="P319" i="1"/>
  <c r="P317" i="1"/>
  <c r="P315" i="1"/>
  <c r="P313" i="1"/>
  <c r="P311" i="1"/>
  <c r="R258" i="1"/>
  <c r="R254" i="1"/>
  <c r="R250" i="1"/>
  <c r="R248" i="1"/>
  <c r="R92" i="1"/>
  <c r="R86" i="1"/>
  <c r="R80" i="1"/>
  <c r="R252" i="1"/>
  <c r="R240" i="1"/>
  <c r="R352" i="1"/>
  <c r="P351" i="1"/>
  <c r="M748" i="1"/>
  <c r="M728" i="1"/>
  <c r="M718" i="1"/>
  <c r="M692" i="1"/>
  <c r="M688" i="1"/>
  <c r="M660" i="1"/>
  <c r="M622" i="1"/>
  <c r="M616" i="1"/>
  <c r="M592" i="1"/>
  <c r="M560" i="1"/>
  <c r="M540" i="1"/>
  <c r="M492" i="1"/>
  <c r="M428" i="1"/>
  <c r="M416" i="1"/>
  <c r="M378" i="1"/>
  <c r="M376" i="1"/>
  <c r="M310" i="1"/>
  <c r="M306" i="1"/>
  <c r="M291" i="1"/>
  <c r="M279" i="1"/>
  <c r="M245" i="1"/>
  <c r="M243" i="1"/>
  <c r="M239" i="1"/>
  <c r="M237" i="1"/>
  <c r="M231" i="1"/>
  <c r="M227" i="1"/>
  <c r="M225" i="1"/>
  <c r="M223" i="1"/>
  <c r="M209" i="1"/>
  <c r="M205" i="1"/>
  <c r="M203" i="1"/>
  <c r="M201" i="1"/>
  <c r="M197" i="1"/>
  <c r="M193" i="1"/>
  <c r="M189" i="1"/>
  <c r="M179" i="1"/>
  <c r="M147" i="1"/>
  <c r="M143" i="1"/>
  <c r="M139" i="1"/>
  <c r="M135" i="1"/>
  <c r="M123" i="1"/>
  <c r="M115" i="1"/>
  <c r="M111" i="1"/>
  <c r="M109" i="1"/>
  <c r="M91" i="1"/>
  <c r="M75" i="1"/>
  <c r="M53" i="1"/>
  <c r="M51" i="1"/>
  <c r="M49" i="1"/>
  <c r="M828" i="1"/>
  <c r="M942" i="1"/>
  <c r="M827" i="1"/>
  <c r="M896" i="1"/>
  <c r="M862" i="1"/>
  <c r="M929" i="1"/>
  <c r="M45" i="1"/>
  <c r="M987" i="1"/>
  <c r="M913" i="1"/>
  <c r="M822" i="1"/>
  <c r="M31" i="1"/>
  <c r="M916" i="1"/>
  <c r="M372" i="1"/>
  <c r="M364" i="1"/>
  <c r="M344" i="1"/>
  <c r="M338" i="1"/>
  <c r="M332" i="1"/>
  <c r="M330" i="1"/>
  <c r="M324" i="1"/>
  <c r="M322" i="1"/>
  <c r="M316" i="1"/>
  <c r="M312" i="1"/>
  <c r="M177" i="1"/>
  <c r="M165" i="1"/>
  <c r="M813" i="1"/>
  <c r="M974" i="1"/>
  <c r="M820" i="1"/>
  <c r="M900" i="1"/>
  <c r="M819" i="1"/>
  <c r="M763" i="1"/>
  <c r="M879" i="1"/>
  <c r="M815" i="1"/>
  <c r="M761" i="1"/>
  <c r="M759" i="1"/>
  <c r="M814" i="1"/>
  <c r="M988" i="1"/>
  <c r="M860" i="1"/>
  <c r="M965" i="1"/>
  <c r="M994" i="1"/>
  <c r="M817" i="1"/>
  <c r="M762" i="1"/>
  <c r="M855" i="1"/>
  <c r="U340" i="2"/>
  <c r="F275" i="1" s="1"/>
  <c r="U274" i="2"/>
  <c r="F231" i="1" s="1"/>
  <c r="U78" i="2"/>
  <c r="F66" i="1" s="1"/>
  <c r="U162" i="2"/>
  <c r="F140" i="1" s="1"/>
  <c r="U338" i="2"/>
  <c r="F274" i="1" s="1"/>
  <c r="U26" i="2"/>
  <c r="F24" i="1" s="1"/>
  <c r="M892" i="1"/>
  <c r="M910" i="1"/>
  <c r="M811" i="1"/>
  <c r="M809" i="1"/>
  <c r="M887" i="1"/>
  <c r="M807" i="1"/>
  <c r="M803" i="1"/>
  <c r="M963" i="1"/>
  <c r="M831" i="1"/>
  <c r="M848" i="1"/>
  <c r="M765" i="1"/>
  <c r="M801" i="1"/>
  <c r="M978" i="1"/>
  <c r="M830" i="1"/>
  <c r="M846" i="1"/>
  <c r="M767" i="1"/>
  <c r="M764" i="1"/>
  <c r="M757" i="1"/>
  <c r="M1004" i="1"/>
  <c r="M13" i="1"/>
  <c r="M998" i="1"/>
  <c r="M960" i="1"/>
  <c r="M992" i="1"/>
  <c r="M996" i="1"/>
  <c r="M1000" i="1"/>
  <c r="M976" i="1"/>
  <c r="M972" i="1"/>
  <c r="M1001" i="1"/>
  <c r="M795" i="1"/>
  <c r="M793" i="1"/>
  <c r="M791" i="1"/>
  <c r="M844" i="1"/>
  <c r="M789" i="1"/>
  <c r="M906" i="1"/>
  <c r="M944" i="1"/>
  <c r="M788" i="1"/>
  <c r="M787" i="1"/>
  <c r="M785" i="1"/>
  <c r="M784" i="1"/>
  <c r="M783" i="1"/>
  <c r="M908" i="1"/>
  <c r="M983" i="1"/>
  <c r="M781" i="1"/>
  <c r="M924" i="1"/>
  <c r="M870" i="1"/>
  <c r="M898" i="1"/>
  <c r="M840" i="1"/>
  <c r="M838" i="1"/>
  <c r="M961" i="1"/>
  <c r="M779" i="1"/>
  <c r="M836" i="1"/>
  <c r="M953" i="1"/>
  <c r="M1002" i="1"/>
  <c r="M868" i="1"/>
  <c r="M777" i="1"/>
  <c r="M775" i="1"/>
  <c r="M9" i="1"/>
  <c r="M886" i="1"/>
  <c r="M959" i="1"/>
  <c r="M866" i="1"/>
  <c r="M884" i="1"/>
  <c r="M936" i="1"/>
  <c r="M1005" i="1"/>
  <c r="M773" i="1"/>
  <c r="M962" i="1"/>
  <c r="M939" i="1"/>
  <c r="M771" i="1"/>
  <c r="M769" i="1"/>
  <c r="M854" i="1"/>
  <c r="M891" i="1"/>
  <c r="M958" i="1"/>
  <c r="M852" i="1"/>
  <c r="M915" i="1"/>
  <c r="M805" i="1"/>
  <c r="M874" i="1"/>
  <c r="M849" i="1"/>
  <c r="M17" i="1"/>
  <c r="M934" i="1"/>
  <c r="M873" i="1"/>
  <c r="M799" i="1"/>
  <c r="M834" i="1"/>
  <c r="M797" i="1"/>
  <c r="P195" i="1" l="1"/>
  <c r="P197" i="1"/>
  <c r="L197" i="1" s="1"/>
  <c r="P97" i="1"/>
  <c r="C222" i="1"/>
  <c r="P139" i="1"/>
  <c r="P11" i="1"/>
  <c r="K11" i="1" s="1"/>
  <c r="J11" i="1" s="1"/>
  <c r="R46" i="1"/>
  <c r="C44" i="1"/>
  <c r="C55" i="1"/>
  <c r="C120" i="1"/>
  <c r="R58" i="1"/>
  <c r="K58" i="1" s="1"/>
  <c r="J58" i="1" s="1"/>
  <c r="C16" i="1"/>
  <c r="F273" i="1"/>
  <c r="F23" i="1"/>
  <c r="F139" i="1"/>
  <c r="R284" i="1"/>
  <c r="L284" i="1" s="1"/>
  <c r="R30" i="1"/>
  <c r="F65" i="1"/>
  <c r="F230" i="1"/>
  <c r="P81" i="1"/>
  <c r="L81" i="1" s="1"/>
  <c r="R168" i="1"/>
  <c r="L168" i="1" s="1"/>
  <c r="R244" i="1"/>
  <c r="K244" i="1" s="1"/>
  <c r="P165" i="1"/>
  <c r="L165" i="1" s="1"/>
  <c r="C12" i="1"/>
  <c r="F61" i="1"/>
  <c r="F270" i="1"/>
  <c r="R256" i="1"/>
  <c r="K256" i="1" s="1"/>
  <c r="J256" i="1" s="1"/>
  <c r="P221" i="1"/>
  <c r="L221" i="1" s="1"/>
  <c r="C74" i="1"/>
  <c r="C39" i="1"/>
  <c r="C28" i="1"/>
  <c r="C268" i="1"/>
  <c r="C50" i="1"/>
  <c r="C29" i="1"/>
  <c r="F19" i="1"/>
  <c r="F226" i="1"/>
  <c r="F20" i="1"/>
  <c r="F135" i="1"/>
  <c r="C209" i="1"/>
  <c r="C199" i="1"/>
  <c r="C150" i="1"/>
  <c r="C19" i="1"/>
  <c r="R20" i="1"/>
  <c r="L20" i="1" s="1"/>
  <c r="F269" i="1"/>
  <c r="C118" i="1"/>
  <c r="P125" i="1"/>
  <c r="L125" i="1" s="1"/>
  <c r="C165" i="1"/>
  <c r="C182" i="1"/>
  <c r="C239" i="1"/>
  <c r="C238" i="1"/>
  <c r="C66" i="1"/>
  <c r="C274" i="1"/>
  <c r="R282" i="1"/>
  <c r="L282" i="1" s="1"/>
  <c r="C90" i="1"/>
  <c r="C84" i="1"/>
  <c r="C137" i="1"/>
  <c r="C106" i="1"/>
  <c r="C205" i="1"/>
  <c r="C262" i="1"/>
  <c r="P59" i="1"/>
  <c r="L59" i="1" s="1"/>
  <c r="R84" i="1"/>
  <c r="I84" i="1" s="1"/>
  <c r="R220" i="1"/>
  <c r="K220" i="1" s="1"/>
  <c r="J220" i="1" s="1"/>
  <c r="C96" i="1"/>
  <c r="C181" i="1"/>
  <c r="C219" i="1"/>
  <c r="C151" i="1"/>
  <c r="C94" i="1"/>
  <c r="C259" i="1"/>
  <c r="C257" i="1"/>
  <c r="P257" i="1"/>
  <c r="I257" i="1" s="1"/>
  <c r="C70" i="1"/>
  <c r="C113" i="1"/>
  <c r="R94" i="1"/>
  <c r="K94" i="1" s="1"/>
  <c r="J94" i="1" s="1"/>
  <c r="P177" i="1"/>
  <c r="L177" i="1" s="1"/>
  <c r="C67" i="1"/>
  <c r="C166" i="1"/>
  <c r="C40" i="1"/>
  <c r="C33" i="1"/>
  <c r="C290" i="1"/>
  <c r="C204" i="1"/>
  <c r="C200" i="1"/>
  <c r="C95" i="1"/>
  <c r="C91" i="1"/>
  <c r="P239" i="1"/>
  <c r="I239" i="1" s="1"/>
  <c r="P145" i="1"/>
  <c r="K145" i="1" s="1"/>
  <c r="J145" i="1" s="1"/>
  <c r="C85" i="1"/>
  <c r="C20" i="1"/>
  <c r="C45" i="1"/>
  <c r="C59" i="1"/>
  <c r="R32" i="1"/>
  <c r="L32" i="1" s="1"/>
  <c r="R192" i="1"/>
  <c r="I192" i="1" s="1"/>
  <c r="R68" i="1"/>
  <c r="L68" i="1" s="1"/>
  <c r="R40" i="1"/>
  <c r="L40" i="1" s="1"/>
  <c r="R216" i="1"/>
  <c r="K216" i="1" s="1"/>
  <c r="J216" i="1" s="1"/>
  <c r="R202" i="1"/>
  <c r="L202" i="1" s="1"/>
  <c r="R148" i="1"/>
  <c r="K148" i="1" s="1"/>
  <c r="R290" i="1"/>
  <c r="K290" i="1" s="1"/>
  <c r="J290" i="1" s="1"/>
  <c r="P85" i="1"/>
  <c r="K85" i="1" s="1"/>
  <c r="J85" i="1" s="1"/>
  <c r="C231" i="1"/>
  <c r="C10" i="1"/>
  <c r="C265" i="1"/>
  <c r="C208" i="1"/>
  <c r="C187" i="1"/>
  <c r="C287" i="1"/>
  <c r="C172" i="1"/>
  <c r="R166" i="1"/>
  <c r="I166" i="1" s="1"/>
  <c r="P43" i="1"/>
  <c r="L43" i="1" s="1"/>
  <c r="P93" i="1"/>
  <c r="K93" i="1" s="1"/>
  <c r="J93" i="1" s="1"/>
  <c r="C79" i="1"/>
  <c r="C271" i="1"/>
  <c r="C138" i="1"/>
  <c r="C62" i="1"/>
  <c r="C115" i="1"/>
  <c r="P133" i="1"/>
  <c r="K133" i="1" s="1"/>
  <c r="R242" i="1"/>
  <c r="I242" i="1" s="1"/>
  <c r="C241" i="1"/>
  <c r="C88" i="1"/>
  <c r="C171" i="1"/>
  <c r="C63" i="1"/>
  <c r="C213" i="1"/>
  <c r="C104" i="1"/>
  <c r="C72" i="1"/>
  <c r="C103" i="1"/>
  <c r="C60" i="1"/>
  <c r="C183" i="1"/>
  <c r="C107" i="1"/>
  <c r="C57" i="1"/>
  <c r="C220" i="1"/>
  <c r="C192" i="1"/>
  <c r="R162" i="1"/>
  <c r="K162" i="1" s="1"/>
  <c r="J162" i="1" s="1"/>
  <c r="C161" i="1"/>
  <c r="C296" i="1"/>
  <c r="C295" i="1"/>
  <c r="C8" i="1"/>
  <c r="R26" i="1"/>
  <c r="I26" i="1" s="1"/>
  <c r="R104" i="1"/>
  <c r="L104" i="1" s="1"/>
  <c r="R266" i="1"/>
  <c r="L266" i="1" s="1"/>
  <c r="C116" i="1"/>
  <c r="C77" i="1"/>
  <c r="C93" i="1"/>
  <c r="C179" i="1"/>
  <c r="C202" i="1"/>
  <c r="C201" i="1"/>
  <c r="R146" i="1"/>
  <c r="L146" i="1" s="1"/>
  <c r="C145" i="1"/>
  <c r="C125" i="1"/>
  <c r="C124" i="1"/>
  <c r="P103" i="1"/>
  <c r="L103" i="1" s="1"/>
  <c r="P217" i="1"/>
  <c r="L217" i="1" s="1"/>
  <c r="C51" i="1"/>
  <c r="C42" i="1"/>
  <c r="C158" i="1"/>
  <c r="C189" i="1"/>
  <c r="R96" i="1"/>
  <c r="L96" i="1" s="1"/>
  <c r="R196" i="1"/>
  <c r="I196" i="1" s="1"/>
  <c r="R262" i="1"/>
  <c r="I262" i="1" s="1"/>
  <c r="P67" i="1"/>
  <c r="L67" i="1" s="1"/>
  <c r="C23" i="1"/>
  <c r="C275" i="1"/>
  <c r="C14" i="1"/>
  <c r="C174" i="1"/>
  <c r="C128" i="1"/>
  <c r="C206" i="1"/>
  <c r="C244" i="1"/>
  <c r="C234" i="1"/>
  <c r="C281" i="1"/>
  <c r="C22" i="1"/>
  <c r="C17" i="1"/>
  <c r="C34" i="1"/>
  <c r="C156" i="1"/>
  <c r="C26" i="1"/>
  <c r="C261" i="1"/>
  <c r="C260" i="1"/>
  <c r="C294" i="1"/>
  <c r="C293" i="1"/>
  <c r="C76" i="1"/>
  <c r="C75" i="1"/>
  <c r="C123" i="1"/>
  <c r="C122" i="1"/>
  <c r="C285" i="1"/>
  <c r="C284" i="1"/>
  <c r="C69" i="1"/>
  <c r="C68" i="1"/>
  <c r="C168" i="1"/>
  <c r="C167" i="1"/>
  <c r="C233" i="1"/>
  <c r="C232" i="1"/>
  <c r="C135" i="1"/>
  <c r="C134" i="1"/>
  <c r="C245" i="1"/>
  <c r="C64" i="1"/>
  <c r="C43" i="1"/>
  <c r="C27" i="1"/>
  <c r="C221" i="1"/>
  <c r="C114" i="1"/>
  <c r="C31" i="1"/>
  <c r="C30" i="1"/>
  <c r="C153" i="1"/>
  <c r="C152" i="1"/>
  <c r="C98" i="1"/>
  <c r="C97" i="1"/>
  <c r="C267" i="1"/>
  <c r="C266" i="1"/>
  <c r="C230" i="1"/>
  <c r="C229" i="1"/>
  <c r="C292" i="1"/>
  <c r="C291" i="1"/>
  <c r="C81" i="1"/>
  <c r="C80" i="1"/>
  <c r="C140" i="1"/>
  <c r="C139" i="1"/>
  <c r="C191" i="1"/>
  <c r="C190" i="1"/>
  <c r="C53" i="1"/>
  <c r="C52" i="1"/>
  <c r="C102" i="1"/>
  <c r="C101" i="1"/>
  <c r="C160" i="1"/>
  <c r="C159" i="1"/>
  <c r="C144" i="1"/>
  <c r="C143" i="1"/>
  <c r="C236" i="1"/>
  <c r="C235" i="1"/>
  <c r="C130" i="1"/>
  <c r="C129" i="1"/>
  <c r="C87" i="1"/>
  <c r="C86" i="1"/>
  <c r="C83" i="1"/>
  <c r="C82" i="1"/>
  <c r="C279" i="1"/>
  <c r="C278" i="1"/>
  <c r="C47" i="1"/>
  <c r="C46" i="1"/>
  <c r="C228" i="1"/>
  <c r="C227" i="1"/>
  <c r="C65" i="1"/>
  <c r="C170" i="1"/>
  <c r="R152" i="1"/>
  <c r="I152" i="1" s="1"/>
  <c r="P293" i="1"/>
  <c r="K293" i="1" s="1"/>
  <c r="J293" i="1" s="1"/>
  <c r="P61" i="1"/>
  <c r="L61" i="1" s="1"/>
  <c r="C269" i="1"/>
  <c r="C223" i="1"/>
  <c r="C127" i="1"/>
  <c r="C218" i="1"/>
  <c r="P75" i="1"/>
  <c r="I75" i="1" s="1"/>
  <c r="R78" i="1"/>
  <c r="K78" i="1" s="1"/>
  <c r="J78" i="1" s="1"/>
  <c r="R184" i="1"/>
  <c r="K184" i="1" s="1"/>
  <c r="R260" i="1"/>
  <c r="L260" i="1" s="1"/>
  <c r="P27" i="1"/>
  <c r="K27" i="1" s="1"/>
  <c r="J27" i="1" s="1"/>
  <c r="R286" i="1"/>
  <c r="K286" i="1" s="1"/>
  <c r="J286" i="1" s="1"/>
  <c r="P23" i="1"/>
  <c r="I23" i="1" s="1"/>
  <c r="P207" i="1"/>
  <c r="K207" i="1" s="1"/>
  <c r="J207" i="1" s="1"/>
  <c r="C13" i="1"/>
  <c r="C119" i="1"/>
  <c r="C273" i="1"/>
  <c r="C18" i="1"/>
  <c r="C37" i="1"/>
  <c r="C73" i="1"/>
  <c r="C117" i="1"/>
  <c r="C58" i="1"/>
  <c r="C11" i="1"/>
  <c r="C32" i="1"/>
  <c r="C207" i="1"/>
  <c r="C180" i="1"/>
  <c r="C169" i="1"/>
  <c r="C193" i="1"/>
  <c r="C155" i="1"/>
  <c r="C154" i="1"/>
  <c r="C36" i="1"/>
  <c r="C35" i="1"/>
  <c r="C147" i="1"/>
  <c r="C146" i="1"/>
  <c r="C289" i="1"/>
  <c r="C288" i="1"/>
  <c r="C226" i="1"/>
  <c r="C225" i="1"/>
  <c r="C264" i="1"/>
  <c r="C263" i="1"/>
  <c r="C49" i="1"/>
  <c r="C48" i="1"/>
  <c r="C178" i="1"/>
  <c r="C177" i="1"/>
  <c r="C149" i="1"/>
  <c r="C148" i="1"/>
  <c r="C176" i="1"/>
  <c r="C175" i="1"/>
  <c r="P169" i="1"/>
  <c r="K169" i="1" s="1"/>
  <c r="J169" i="1" s="1"/>
  <c r="C131" i="1"/>
  <c r="C89" i="1"/>
  <c r="C270" i="1"/>
  <c r="C38" i="1"/>
  <c r="C214" i="1"/>
  <c r="C105" i="1"/>
  <c r="C110" i="1"/>
  <c r="C272" i="1"/>
  <c r="C184" i="1"/>
  <c r="C217" i="1"/>
  <c r="C78" i="1"/>
  <c r="C61" i="1"/>
  <c r="C21" i="1"/>
  <c r="C41" i="1"/>
  <c r="C243" i="1"/>
  <c r="C242" i="1"/>
  <c r="C283" i="1"/>
  <c r="C282" i="1"/>
  <c r="C212" i="1"/>
  <c r="C211" i="1"/>
  <c r="C163" i="1"/>
  <c r="C162" i="1"/>
  <c r="C198" i="1"/>
  <c r="C197" i="1"/>
  <c r="C109" i="1"/>
  <c r="C108" i="1"/>
  <c r="C277" i="1"/>
  <c r="C276" i="1"/>
  <c r="C280" i="1"/>
  <c r="C286" i="1"/>
  <c r="C112" i="1"/>
  <c r="C186" i="1"/>
  <c r="C246" i="1"/>
  <c r="R76" i="1"/>
  <c r="K76" i="1" s="1"/>
  <c r="J76" i="1" s="1"/>
  <c r="R164" i="1"/>
  <c r="L164" i="1" s="1"/>
  <c r="R118" i="1"/>
  <c r="K118" i="1" s="1"/>
  <c r="J118" i="1" s="1"/>
  <c r="R198" i="1"/>
  <c r="K198" i="1" s="1"/>
  <c r="J198" i="1" s="1"/>
  <c r="P181" i="1"/>
  <c r="K181" i="1" s="1"/>
  <c r="J181" i="1" s="1"/>
  <c r="P109" i="1"/>
  <c r="K109" i="1" s="1"/>
  <c r="J109" i="1" s="1"/>
  <c r="P95" i="1"/>
  <c r="K95" i="1" s="1"/>
  <c r="J95" i="1" s="1"/>
  <c r="R144" i="1"/>
  <c r="L144" i="1" s="1"/>
  <c r="R170" i="1"/>
  <c r="L170" i="1" s="1"/>
  <c r="R208" i="1"/>
  <c r="K208" i="1" s="1"/>
  <c r="J208" i="1" s="1"/>
  <c r="R34" i="1"/>
  <c r="L34" i="1" s="1"/>
  <c r="R70" i="1"/>
  <c r="K70" i="1" s="1"/>
  <c r="J70" i="1" s="1"/>
  <c r="P87" i="1"/>
  <c r="K87" i="1" s="1"/>
  <c r="J87" i="1" s="1"/>
  <c r="P215" i="1"/>
  <c r="K215" i="1" s="1"/>
  <c r="J215" i="1" s="1"/>
  <c r="P219" i="1"/>
  <c r="K219" i="1" s="1"/>
  <c r="J219" i="1" s="1"/>
  <c r="P153" i="1"/>
  <c r="L153" i="1" s="1"/>
  <c r="R188" i="1"/>
  <c r="R98" i="1"/>
  <c r="K98" i="1" s="1"/>
  <c r="J98" i="1" s="1"/>
  <c r="R176" i="1"/>
  <c r="L176" i="1" s="1"/>
  <c r="R292" i="1"/>
  <c r="L292" i="1" s="1"/>
  <c r="R106" i="1"/>
  <c r="L106" i="1" s="1"/>
  <c r="R110" i="1"/>
  <c r="K110" i="1" s="1"/>
  <c r="R128" i="1"/>
  <c r="K128" i="1" s="1"/>
  <c r="J128" i="1" s="1"/>
  <c r="R182" i="1"/>
  <c r="K182" i="1" s="1"/>
  <c r="J182" i="1" s="1"/>
  <c r="R214" i="1"/>
  <c r="I214" i="1" s="1"/>
  <c r="R218" i="1"/>
  <c r="K218" i="1" s="1"/>
  <c r="J218" i="1" s="1"/>
  <c r="R270" i="1"/>
  <c r="K270" i="1" s="1"/>
  <c r="J270" i="1" s="1"/>
  <c r="P265" i="1"/>
  <c r="P33" i="1"/>
  <c r="L313" i="1"/>
  <c r="K313" i="1"/>
  <c r="J313" i="1" s="1"/>
  <c r="I313" i="1"/>
  <c r="L321" i="1"/>
  <c r="K321" i="1"/>
  <c r="J321" i="1" s="1"/>
  <c r="I321" i="1"/>
  <c r="L329" i="1"/>
  <c r="K329" i="1"/>
  <c r="J329" i="1" s="1"/>
  <c r="I329" i="1"/>
  <c r="L337" i="1"/>
  <c r="K337" i="1"/>
  <c r="J337" i="1" s="1"/>
  <c r="I337" i="1"/>
  <c r="L355" i="1"/>
  <c r="K355" i="1"/>
  <c r="J355" i="1" s="1"/>
  <c r="I355" i="1"/>
  <c r="L371" i="1"/>
  <c r="K371" i="1"/>
  <c r="J371" i="1" s="1"/>
  <c r="I371" i="1"/>
  <c r="L377" i="1"/>
  <c r="K377" i="1"/>
  <c r="J377" i="1" s="1"/>
  <c r="I377" i="1"/>
  <c r="L383" i="1"/>
  <c r="K383" i="1"/>
  <c r="J383" i="1" s="1"/>
  <c r="I383" i="1"/>
  <c r="L302" i="1"/>
  <c r="K302" i="1"/>
  <c r="J302" i="1" s="1"/>
  <c r="I302" i="1"/>
  <c r="L340" i="1"/>
  <c r="K340" i="1"/>
  <c r="J340" i="1" s="1"/>
  <c r="I340" i="1"/>
  <c r="L356" i="1"/>
  <c r="K356" i="1"/>
  <c r="J356" i="1" s="1"/>
  <c r="I356" i="1"/>
  <c r="L368" i="1"/>
  <c r="K368" i="1"/>
  <c r="J368" i="1" s="1"/>
  <c r="I368" i="1"/>
  <c r="L388" i="1"/>
  <c r="K388" i="1"/>
  <c r="J388" i="1" s="1"/>
  <c r="I388" i="1"/>
  <c r="L396" i="1"/>
  <c r="K396" i="1"/>
  <c r="J396" i="1" s="1"/>
  <c r="I396" i="1"/>
  <c r="L404" i="1"/>
  <c r="K404" i="1"/>
  <c r="J404" i="1" s="1"/>
  <c r="I404" i="1"/>
  <c r="L412" i="1"/>
  <c r="K412" i="1"/>
  <c r="J412" i="1" s="1"/>
  <c r="I412" i="1"/>
  <c r="L420" i="1"/>
  <c r="K420" i="1"/>
  <c r="J420" i="1" s="1"/>
  <c r="I420" i="1"/>
  <c r="L428" i="1"/>
  <c r="K428" i="1"/>
  <c r="J428" i="1" s="1"/>
  <c r="I428" i="1"/>
  <c r="L436" i="1"/>
  <c r="K436" i="1"/>
  <c r="J436" i="1" s="1"/>
  <c r="I436" i="1"/>
  <c r="L444" i="1"/>
  <c r="K444" i="1"/>
  <c r="J444" i="1" s="1"/>
  <c r="I444" i="1"/>
  <c r="L452" i="1"/>
  <c r="K452" i="1"/>
  <c r="J452" i="1" s="1"/>
  <c r="I452" i="1"/>
  <c r="L460" i="1"/>
  <c r="K460" i="1"/>
  <c r="J460" i="1" s="1"/>
  <c r="I460" i="1"/>
  <c r="L468" i="1"/>
  <c r="K468" i="1"/>
  <c r="J468" i="1" s="1"/>
  <c r="I468" i="1"/>
  <c r="L476" i="1"/>
  <c r="K476" i="1"/>
  <c r="J476" i="1" s="1"/>
  <c r="I476" i="1"/>
  <c r="L484" i="1"/>
  <c r="K484" i="1"/>
  <c r="J484" i="1" s="1"/>
  <c r="I484" i="1"/>
  <c r="L492" i="1"/>
  <c r="K492" i="1"/>
  <c r="J492" i="1" s="1"/>
  <c r="I492" i="1"/>
  <c r="L500" i="1"/>
  <c r="K500" i="1"/>
  <c r="J500" i="1" s="1"/>
  <c r="I500" i="1"/>
  <c r="L515" i="1"/>
  <c r="K515" i="1"/>
  <c r="J515" i="1" s="1"/>
  <c r="I515" i="1"/>
  <c r="L531" i="1"/>
  <c r="K531" i="1"/>
  <c r="J531" i="1" s="1"/>
  <c r="I531" i="1"/>
  <c r="L547" i="1"/>
  <c r="K547" i="1"/>
  <c r="J547" i="1" s="1"/>
  <c r="I547" i="1"/>
  <c r="L555" i="1"/>
  <c r="K555" i="1"/>
  <c r="J555" i="1" s="1"/>
  <c r="I555" i="1"/>
  <c r="L571" i="1"/>
  <c r="K571" i="1"/>
  <c r="J571" i="1" s="1"/>
  <c r="I571" i="1"/>
  <c r="L587" i="1"/>
  <c r="K587" i="1"/>
  <c r="J587" i="1" s="1"/>
  <c r="I587" i="1"/>
  <c r="L603" i="1"/>
  <c r="K603" i="1"/>
  <c r="J603" i="1" s="1"/>
  <c r="I603" i="1"/>
  <c r="L627" i="1"/>
  <c r="K627" i="1"/>
  <c r="J627" i="1" s="1"/>
  <c r="I627" i="1"/>
  <c r="L643" i="1"/>
  <c r="K643" i="1"/>
  <c r="J643" i="1" s="1"/>
  <c r="I643" i="1"/>
  <c r="L659" i="1"/>
  <c r="K659" i="1"/>
  <c r="J659" i="1" s="1"/>
  <c r="I659" i="1"/>
  <c r="L675" i="1"/>
  <c r="K675" i="1"/>
  <c r="J675" i="1" s="1"/>
  <c r="I675" i="1"/>
  <c r="L691" i="1"/>
  <c r="K691" i="1"/>
  <c r="J691" i="1" s="1"/>
  <c r="I691" i="1"/>
  <c r="L707" i="1"/>
  <c r="K707" i="1"/>
  <c r="J707" i="1" s="1"/>
  <c r="I707" i="1"/>
  <c r="L723" i="1"/>
  <c r="K723" i="1"/>
  <c r="J723" i="1" s="1"/>
  <c r="I723" i="1"/>
  <c r="L739" i="1"/>
  <c r="K739" i="1"/>
  <c r="J739" i="1" s="1"/>
  <c r="I739" i="1"/>
  <c r="L755" i="1"/>
  <c r="K755" i="1"/>
  <c r="J755" i="1" s="1"/>
  <c r="I755" i="1"/>
  <c r="L771" i="1"/>
  <c r="K771" i="1"/>
  <c r="J771" i="1" s="1"/>
  <c r="I771" i="1"/>
  <c r="L787" i="1"/>
  <c r="K787" i="1"/>
  <c r="J787" i="1" s="1"/>
  <c r="I787" i="1"/>
  <c r="L803" i="1"/>
  <c r="K803" i="1"/>
  <c r="J803" i="1" s="1"/>
  <c r="I803" i="1"/>
  <c r="L819" i="1"/>
  <c r="K819" i="1"/>
  <c r="J819" i="1" s="1"/>
  <c r="I819" i="1"/>
  <c r="L827" i="1"/>
  <c r="K827" i="1"/>
  <c r="J827" i="1" s="1"/>
  <c r="I827" i="1"/>
  <c r="L835" i="1"/>
  <c r="K835" i="1"/>
  <c r="J835" i="1" s="1"/>
  <c r="I835" i="1"/>
  <c r="L843" i="1"/>
  <c r="K843" i="1"/>
  <c r="J843" i="1" s="1"/>
  <c r="I843" i="1"/>
  <c r="L851" i="1"/>
  <c r="K851" i="1"/>
  <c r="J851" i="1" s="1"/>
  <c r="I851" i="1"/>
  <c r="L859" i="1"/>
  <c r="K859" i="1"/>
  <c r="I859" i="1"/>
  <c r="L863" i="1"/>
  <c r="K863" i="1"/>
  <c r="J863" i="1" s="1"/>
  <c r="I863" i="1"/>
  <c r="L871" i="1"/>
  <c r="K871" i="1"/>
  <c r="J871" i="1" s="1"/>
  <c r="I871" i="1"/>
  <c r="L879" i="1"/>
  <c r="K879" i="1"/>
  <c r="J879" i="1" s="1"/>
  <c r="I879" i="1"/>
  <c r="L887" i="1"/>
  <c r="K887" i="1"/>
  <c r="J887" i="1" s="1"/>
  <c r="I887" i="1"/>
  <c r="L895" i="1"/>
  <c r="K895" i="1"/>
  <c r="J895" i="1" s="1"/>
  <c r="I895" i="1"/>
  <c r="L907" i="1"/>
  <c r="K907" i="1"/>
  <c r="J907" i="1" s="1"/>
  <c r="I907" i="1"/>
  <c r="L915" i="1"/>
  <c r="K915" i="1"/>
  <c r="J915" i="1" s="1"/>
  <c r="I915" i="1"/>
  <c r="L504" i="1"/>
  <c r="K504" i="1"/>
  <c r="J504" i="1" s="1"/>
  <c r="I504" i="1"/>
  <c r="L520" i="1"/>
  <c r="K520" i="1"/>
  <c r="J520" i="1" s="1"/>
  <c r="I520" i="1"/>
  <c r="L536" i="1"/>
  <c r="K536" i="1"/>
  <c r="J536" i="1" s="1"/>
  <c r="I536" i="1"/>
  <c r="L552" i="1"/>
  <c r="K552" i="1"/>
  <c r="J552" i="1" s="1"/>
  <c r="I552" i="1"/>
  <c r="L568" i="1"/>
  <c r="K568" i="1"/>
  <c r="J568" i="1" s="1"/>
  <c r="I568" i="1"/>
  <c r="L584" i="1"/>
  <c r="K584" i="1"/>
  <c r="J584" i="1" s="1"/>
  <c r="I584" i="1"/>
  <c r="L600" i="1"/>
  <c r="K600" i="1"/>
  <c r="J600" i="1" s="1"/>
  <c r="I600" i="1"/>
  <c r="L616" i="1"/>
  <c r="K616" i="1"/>
  <c r="J616" i="1" s="1"/>
  <c r="I616" i="1"/>
  <c r="L632" i="1"/>
  <c r="K632" i="1"/>
  <c r="J632" i="1" s="1"/>
  <c r="I632" i="1"/>
  <c r="L648" i="1"/>
  <c r="K648" i="1"/>
  <c r="J648" i="1" s="1"/>
  <c r="I648" i="1"/>
  <c r="L664" i="1"/>
  <c r="K664" i="1"/>
  <c r="J664" i="1" s="1"/>
  <c r="I664" i="1"/>
  <c r="L680" i="1"/>
  <c r="K680" i="1"/>
  <c r="J680" i="1" s="1"/>
  <c r="I680" i="1"/>
  <c r="L696" i="1"/>
  <c r="K696" i="1"/>
  <c r="J696" i="1" s="1"/>
  <c r="I696" i="1"/>
  <c r="L712" i="1"/>
  <c r="K712" i="1"/>
  <c r="J712" i="1" s="1"/>
  <c r="I712" i="1"/>
  <c r="L728" i="1"/>
  <c r="K728" i="1"/>
  <c r="J728" i="1" s="1"/>
  <c r="I728" i="1"/>
  <c r="L744" i="1"/>
  <c r="K744" i="1"/>
  <c r="J744" i="1" s="1"/>
  <c r="I744" i="1"/>
  <c r="L760" i="1"/>
  <c r="K760" i="1"/>
  <c r="J760" i="1" s="1"/>
  <c r="I760" i="1"/>
  <c r="L776" i="1"/>
  <c r="K776" i="1"/>
  <c r="I776" i="1"/>
  <c r="L792" i="1"/>
  <c r="K792" i="1"/>
  <c r="J792" i="1" s="1"/>
  <c r="I792" i="1"/>
  <c r="L808" i="1"/>
  <c r="K808" i="1"/>
  <c r="J808" i="1" s="1"/>
  <c r="I808" i="1"/>
  <c r="L926" i="1"/>
  <c r="K926" i="1"/>
  <c r="J926" i="1" s="1"/>
  <c r="I926" i="1"/>
  <c r="L942" i="1"/>
  <c r="K942" i="1"/>
  <c r="J942" i="1" s="1"/>
  <c r="I942" i="1"/>
  <c r="L958" i="1"/>
  <c r="K958" i="1"/>
  <c r="J958" i="1" s="1"/>
  <c r="I958" i="1"/>
  <c r="L974" i="1"/>
  <c r="K974" i="1"/>
  <c r="J974" i="1" s="1"/>
  <c r="I974" i="1"/>
  <c r="L990" i="1"/>
  <c r="K990" i="1"/>
  <c r="J990" i="1" s="1"/>
  <c r="I990" i="1"/>
  <c r="L925" i="1"/>
  <c r="K925" i="1"/>
  <c r="J925" i="1" s="1"/>
  <c r="I925" i="1"/>
  <c r="L941" i="1"/>
  <c r="K941" i="1"/>
  <c r="J941" i="1" s="1"/>
  <c r="I941" i="1"/>
  <c r="L957" i="1"/>
  <c r="K957" i="1"/>
  <c r="J957" i="1" s="1"/>
  <c r="I957" i="1"/>
  <c r="L973" i="1"/>
  <c r="K973" i="1"/>
  <c r="J973" i="1" s="1"/>
  <c r="I973" i="1"/>
  <c r="L989" i="1"/>
  <c r="K989" i="1"/>
  <c r="J989" i="1" s="1"/>
  <c r="I989" i="1"/>
  <c r="L312" i="1"/>
  <c r="K312" i="1"/>
  <c r="J312" i="1" s="1"/>
  <c r="I312" i="1"/>
  <c r="L320" i="1"/>
  <c r="K320" i="1"/>
  <c r="J320" i="1" s="1"/>
  <c r="I320" i="1"/>
  <c r="L328" i="1"/>
  <c r="K328" i="1"/>
  <c r="J328" i="1" s="1"/>
  <c r="I328" i="1"/>
  <c r="L336" i="1"/>
  <c r="K336" i="1"/>
  <c r="J336" i="1" s="1"/>
  <c r="I336" i="1"/>
  <c r="L354" i="1"/>
  <c r="K354" i="1"/>
  <c r="J354" i="1" s="1"/>
  <c r="I354" i="1"/>
  <c r="L372" i="1"/>
  <c r="K372" i="1"/>
  <c r="J372" i="1" s="1"/>
  <c r="I372" i="1"/>
  <c r="L384" i="1"/>
  <c r="K384" i="1"/>
  <c r="J384" i="1" s="1"/>
  <c r="I384" i="1"/>
  <c r="L761" i="1"/>
  <c r="K761" i="1"/>
  <c r="J761" i="1" s="1"/>
  <c r="I761" i="1"/>
  <c r="L777" i="1"/>
  <c r="K777" i="1"/>
  <c r="J777" i="1" s="1"/>
  <c r="I777" i="1"/>
  <c r="L793" i="1"/>
  <c r="K793" i="1"/>
  <c r="J793" i="1" s="1"/>
  <c r="I793" i="1"/>
  <c r="L809" i="1"/>
  <c r="K809" i="1"/>
  <c r="J809" i="1" s="1"/>
  <c r="I809" i="1"/>
  <c r="L822" i="1"/>
  <c r="K822" i="1"/>
  <c r="I822" i="1"/>
  <c r="L830" i="1"/>
  <c r="K830" i="1"/>
  <c r="I830" i="1"/>
  <c r="L838" i="1"/>
  <c r="K838" i="1"/>
  <c r="J838" i="1" s="1"/>
  <c r="I838" i="1"/>
  <c r="L846" i="1"/>
  <c r="K846" i="1"/>
  <c r="J846" i="1" s="1"/>
  <c r="I846" i="1"/>
  <c r="L854" i="1"/>
  <c r="K854" i="1"/>
  <c r="I854" i="1"/>
  <c r="L862" i="1"/>
  <c r="K862" i="1"/>
  <c r="I862" i="1"/>
  <c r="L870" i="1"/>
  <c r="K870" i="1"/>
  <c r="J870" i="1" s="1"/>
  <c r="I870" i="1"/>
  <c r="L878" i="1"/>
  <c r="K878" i="1"/>
  <c r="J878" i="1" s="1"/>
  <c r="I878" i="1"/>
  <c r="L898" i="1"/>
  <c r="K898" i="1"/>
  <c r="J898" i="1" s="1"/>
  <c r="I898" i="1"/>
  <c r="L906" i="1"/>
  <c r="K906" i="1"/>
  <c r="J906" i="1" s="1"/>
  <c r="I906" i="1"/>
  <c r="L914" i="1"/>
  <c r="K914" i="1"/>
  <c r="J914" i="1" s="1"/>
  <c r="I914" i="1"/>
  <c r="L502" i="1"/>
  <c r="K502" i="1"/>
  <c r="J502" i="1" s="1"/>
  <c r="I502" i="1"/>
  <c r="L518" i="1"/>
  <c r="K518" i="1"/>
  <c r="J518" i="1" s="1"/>
  <c r="I518" i="1"/>
  <c r="L534" i="1"/>
  <c r="K534" i="1"/>
  <c r="J534" i="1" s="1"/>
  <c r="I534" i="1"/>
  <c r="L550" i="1"/>
  <c r="K550" i="1"/>
  <c r="J550" i="1" s="1"/>
  <c r="I550" i="1"/>
  <c r="L566" i="1"/>
  <c r="K566" i="1"/>
  <c r="J566" i="1" s="1"/>
  <c r="I566" i="1"/>
  <c r="L582" i="1"/>
  <c r="K582" i="1"/>
  <c r="J582" i="1" s="1"/>
  <c r="I582" i="1"/>
  <c r="L598" i="1"/>
  <c r="K598" i="1"/>
  <c r="J598" i="1" s="1"/>
  <c r="I598" i="1"/>
  <c r="L614" i="1"/>
  <c r="K614" i="1"/>
  <c r="J614" i="1" s="1"/>
  <c r="I614" i="1"/>
  <c r="L630" i="1"/>
  <c r="K630" i="1"/>
  <c r="J630" i="1" s="1"/>
  <c r="I630" i="1"/>
  <c r="L646" i="1"/>
  <c r="K646" i="1"/>
  <c r="J646" i="1" s="1"/>
  <c r="I646" i="1"/>
  <c r="L662" i="1"/>
  <c r="K662" i="1"/>
  <c r="J662" i="1" s="1"/>
  <c r="I662" i="1"/>
  <c r="L678" i="1"/>
  <c r="K678" i="1"/>
  <c r="J678" i="1" s="1"/>
  <c r="I678" i="1"/>
  <c r="L694" i="1"/>
  <c r="K694" i="1"/>
  <c r="J694" i="1" s="1"/>
  <c r="I694" i="1"/>
  <c r="L710" i="1"/>
  <c r="K710" i="1"/>
  <c r="J710" i="1" s="1"/>
  <c r="I710" i="1"/>
  <c r="L726" i="1"/>
  <c r="K726" i="1"/>
  <c r="J726" i="1" s="1"/>
  <c r="I726" i="1"/>
  <c r="L742" i="1"/>
  <c r="K742" i="1"/>
  <c r="J742" i="1" s="1"/>
  <c r="I742" i="1"/>
  <c r="L758" i="1"/>
  <c r="K758" i="1"/>
  <c r="J758" i="1" s="1"/>
  <c r="I758" i="1"/>
  <c r="L774" i="1"/>
  <c r="K774" i="1"/>
  <c r="J774" i="1" s="1"/>
  <c r="I774" i="1"/>
  <c r="L790" i="1"/>
  <c r="K790" i="1"/>
  <c r="J790" i="1" s="1"/>
  <c r="I790" i="1"/>
  <c r="L806" i="1"/>
  <c r="K806" i="1"/>
  <c r="J806" i="1" s="1"/>
  <c r="I806" i="1"/>
  <c r="L924" i="1"/>
  <c r="K924" i="1"/>
  <c r="J924" i="1" s="1"/>
  <c r="I924" i="1"/>
  <c r="L940" i="1"/>
  <c r="K940" i="1"/>
  <c r="J940" i="1" s="1"/>
  <c r="I940" i="1"/>
  <c r="L956" i="1"/>
  <c r="K956" i="1"/>
  <c r="I956" i="1"/>
  <c r="L972" i="1"/>
  <c r="K972" i="1"/>
  <c r="J972" i="1" s="1"/>
  <c r="I972" i="1"/>
  <c r="L988" i="1"/>
  <c r="K988" i="1"/>
  <c r="J988" i="1" s="1"/>
  <c r="I988" i="1"/>
  <c r="L1004" i="1"/>
  <c r="K1004" i="1"/>
  <c r="I1004" i="1"/>
  <c r="L935" i="1"/>
  <c r="K935" i="1"/>
  <c r="I935" i="1"/>
  <c r="L951" i="1"/>
  <c r="K951" i="1"/>
  <c r="J951" i="1" s="1"/>
  <c r="I951" i="1"/>
  <c r="L967" i="1"/>
  <c r="K967" i="1"/>
  <c r="J967" i="1" s="1"/>
  <c r="I967" i="1"/>
  <c r="L983" i="1"/>
  <c r="K983" i="1"/>
  <c r="J983" i="1" s="1"/>
  <c r="I983" i="1"/>
  <c r="K177" i="1"/>
  <c r="J177" i="1" s="1"/>
  <c r="I177" i="1"/>
  <c r="L299" i="1"/>
  <c r="K299" i="1"/>
  <c r="J299" i="1" s="1"/>
  <c r="I299" i="1"/>
  <c r="L307" i="1"/>
  <c r="K307" i="1"/>
  <c r="J307" i="1" s="1"/>
  <c r="I307" i="1"/>
  <c r="L349" i="1"/>
  <c r="K349" i="1"/>
  <c r="J349" i="1" s="1"/>
  <c r="I349" i="1"/>
  <c r="L363" i="1"/>
  <c r="K363" i="1"/>
  <c r="J363" i="1" s="1"/>
  <c r="I363" i="1"/>
  <c r="L387" i="1"/>
  <c r="K387" i="1"/>
  <c r="J387" i="1" s="1"/>
  <c r="I387" i="1"/>
  <c r="L395" i="1"/>
  <c r="K395" i="1"/>
  <c r="J395" i="1" s="1"/>
  <c r="I395" i="1"/>
  <c r="L403" i="1"/>
  <c r="K403" i="1"/>
  <c r="J403" i="1" s="1"/>
  <c r="I403" i="1"/>
  <c r="L411" i="1"/>
  <c r="K411" i="1"/>
  <c r="J411" i="1" s="1"/>
  <c r="I411" i="1"/>
  <c r="L419" i="1"/>
  <c r="K419" i="1"/>
  <c r="J419" i="1" s="1"/>
  <c r="I419" i="1"/>
  <c r="L427" i="1"/>
  <c r="K427" i="1"/>
  <c r="J427" i="1" s="1"/>
  <c r="I427" i="1"/>
  <c r="L435" i="1"/>
  <c r="K435" i="1"/>
  <c r="J435" i="1" s="1"/>
  <c r="I435" i="1"/>
  <c r="L443" i="1"/>
  <c r="K443" i="1"/>
  <c r="J443" i="1" s="1"/>
  <c r="I443" i="1"/>
  <c r="L451" i="1"/>
  <c r="K451" i="1"/>
  <c r="J451" i="1" s="1"/>
  <c r="I451" i="1"/>
  <c r="L459" i="1"/>
  <c r="K459" i="1"/>
  <c r="J459" i="1" s="1"/>
  <c r="I459" i="1"/>
  <c r="L467" i="1"/>
  <c r="K467" i="1"/>
  <c r="J467" i="1" s="1"/>
  <c r="I467" i="1"/>
  <c r="L475" i="1"/>
  <c r="K475" i="1"/>
  <c r="J475" i="1" s="1"/>
  <c r="I475" i="1"/>
  <c r="L483" i="1"/>
  <c r="K483" i="1"/>
  <c r="J483" i="1" s="1"/>
  <c r="I483" i="1"/>
  <c r="L491" i="1"/>
  <c r="K491" i="1"/>
  <c r="J491" i="1" s="1"/>
  <c r="I491" i="1"/>
  <c r="L495" i="1"/>
  <c r="K495" i="1"/>
  <c r="J495" i="1" s="1"/>
  <c r="I495" i="1"/>
  <c r="L505" i="1"/>
  <c r="K505" i="1"/>
  <c r="J505" i="1" s="1"/>
  <c r="I505" i="1"/>
  <c r="L521" i="1"/>
  <c r="K521" i="1"/>
  <c r="J521" i="1" s="1"/>
  <c r="I521" i="1"/>
  <c r="L537" i="1"/>
  <c r="K537" i="1"/>
  <c r="J537" i="1" s="1"/>
  <c r="I537" i="1"/>
  <c r="L553" i="1"/>
  <c r="K553" i="1"/>
  <c r="J553" i="1" s="1"/>
  <c r="I553" i="1"/>
  <c r="L569" i="1"/>
  <c r="K569" i="1"/>
  <c r="J569" i="1" s="1"/>
  <c r="I569" i="1"/>
  <c r="L585" i="1"/>
  <c r="K585" i="1"/>
  <c r="J585" i="1" s="1"/>
  <c r="I585" i="1"/>
  <c r="L601" i="1"/>
  <c r="K601" i="1"/>
  <c r="J601" i="1" s="1"/>
  <c r="I601" i="1"/>
  <c r="L617" i="1"/>
  <c r="K617" i="1"/>
  <c r="J617" i="1" s="1"/>
  <c r="I617" i="1"/>
  <c r="L633" i="1"/>
  <c r="K633" i="1"/>
  <c r="J633" i="1" s="1"/>
  <c r="I633" i="1"/>
  <c r="L649" i="1"/>
  <c r="K649" i="1"/>
  <c r="J649" i="1" s="1"/>
  <c r="I649" i="1"/>
  <c r="L665" i="1"/>
  <c r="K665" i="1"/>
  <c r="J665" i="1" s="1"/>
  <c r="I665" i="1"/>
  <c r="L681" i="1"/>
  <c r="K681" i="1"/>
  <c r="J681" i="1" s="1"/>
  <c r="I681" i="1"/>
  <c r="L697" i="1"/>
  <c r="K697" i="1"/>
  <c r="J697" i="1" s="1"/>
  <c r="I697" i="1"/>
  <c r="L713" i="1"/>
  <c r="K713" i="1"/>
  <c r="J713" i="1" s="1"/>
  <c r="I713" i="1"/>
  <c r="L737" i="1"/>
  <c r="K737" i="1"/>
  <c r="J737" i="1" s="1"/>
  <c r="I737" i="1"/>
  <c r="L351" i="1"/>
  <c r="K351" i="1"/>
  <c r="J351" i="1" s="1"/>
  <c r="I351" i="1"/>
  <c r="L352" i="1"/>
  <c r="K352" i="1"/>
  <c r="J352" i="1" s="1"/>
  <c r="I352" i="1"/>
  <c r="R178" i="1"/>
  <c r="K178" i="1" s="1"/>
  <c r="J178" i="1" s="1"/>
  <c r="R224" i="1"/>
  <c r="K224" i="1" s="1"/>
  <c r="R42" i="1"/>
  <c r="K42" i="1" s="1"/>
  <c r="J42" i="1" s="1"/>
  <c r="R116" i="1"/>
  <c r="K116" i="1" s="1"/>
  <c r="R158" i="1"/>
  <c r="K158" i="1" s="1"/>
  <c r="J158" i="1" s="1"/>
  <c r="R174" i="1"/>
  <c r="L311" i="1"/>
  <c r="K311" i="1"/>
  <c r="J311" i="1" s="1"/>
  <c r="I311" i="1"/>
  <c r="L315" i="1"/>
  <c r="K315" i="1"/>
  <c r="J315" i="1" s="1"/>
  <c r="I315" i="1"/>
  <c r="L319" i="1"/>
  <c r="K319" i="1"/>
  <c r="J319" i="1" s="1"/>
  <c r="I319" i="1"/>
  <c r="L323" i="1"/>
  <c r="K323" i="1"/>
  <c r="J323" i="1" s="1"/>
  <c r="I323" i="1"/>
  <c r="L327" i="1"/>
  <c r="K327" i="1"/>
  <c r="J327" i="1" s="1"/>
  <c r="I327" i="1"/>
  <c r="L331" i="1"/>
  <c r="K331" i="1"/>
  <c r="J331" i="1" s="1"/>
  <c r="I331" i="1"/>
  <c r="L335" i="1"/>
  <c r="K335" i="1"/>
  <c r="J335" i="1" s="1"/>
  <c r="I335" i="1"/>
  <c r="L339" i="1"/>
  <c r="K339" i="1"/>
  <c r="J339" i="1" s="1"/>
  <c r="I339" i="1"/>
  <c r="L347" i="1"/>
  <c r="K347" i="1"/>
  <c r="J347" i="1" s="1"/>
  <c r="I347" i="1"/>
  <c r="L367" i="1"/>
  <c r="K367" i="1"/>
  <c r="J367" i="1" s="1"/>
  <c r="I367" i="1"/>
  <c r="L373" i="1"/>
  <c r="K373" i="1"/>
  <c r="J373" i="1" s="1"/>
  <c r="I373" i="1"/>
  <c r="L379" i="1"/>
  <c r="K379" i="1"/>
  <c r="J379" i="1" s="1"/>
  <c r="I379" i="1"/>
  <c r="L385" i="1"/>
  <c r="K385" i="1"/>
  <c r="J385" i="1" s="1"/>
  <c r="I385" i="1"/>
  <c r="L300" i="1"/>
  <c r="K300" i="1"/>
  <c r="J300" i="1" s="1"/>
  <c r="I300" i="1"/>
  <c r="L304" i="1"/>
  <c r="K304" i="1"/>
  <c r="J304" i="1" s="1"/>
  <c r="I304" i="1"/>
  <c r="L308" i="1"/>
  <c r="K308" i="1"/>
  <c r="J308" i="1" s="1"/>
  <c r="I308" i="1"/>
  <c r="L342" i="1"/>
  <c r="K342" i="1"/>
  <c r="J342" i="1" s="1"/>
  <c r="I342" i="1"/>
  <c r="L350" i="1"/>
  <c r="K350" i="1"/>
  <c r="J350" i="1" s="1"/>
  <c r="I350" i="1"/>
  <c r="L358" i="1"/>
  <c r="K358" i="1"/>
  <c r="J358" i="1" s="1"/>
  <c r="I358" i="1"/>
  <c r="L362" i="1"/>
  <c r="K362" i="1"/>
  <c r="J362" i="1" s="1"/>
  <c r="I362" i="1"/>
  <c r="L374" i="1"/>
  <c r="K374" i="1"/>
  <c r="J374" i="1" s="1"/>
  <c r="I374" i="1"/>
  <c r="L386" i="1"/>
  <c r="K386" i="1"/>
  <c r="J386" i="1" s="1"/>
  <c r="I386" i="1"/>
  <c r="L390" i="1"/>
  <c r="K390" i="1"/>
  <c r="J390" i="1" s="1"/>
  <c r="I390" i="1"/>
  <c r="L394" i="1"/>
  <c r="K394" i="1"/>
  <c r="J394" i="1" s="1"/>
  <c r="I394" i="1"/>
  <c r="L398" i="1"/>
  <c r="K398" i="1"/>
  <c r="J398" i="1" s="1"/>
  <c r="I398" i="1"/>
  <c r="L402" i="1"/>
  <c r="K402" i="1"/>
  <c r="J402" i="1" s="1"/>
  <c r="I402" i="1"/>
  <c r="L406" i="1"/>
  <c r="K406" i="1"/>
  <c r="J406" i="1" s="1"/>
  <c r="I406" i="1"/>
  <c r="L410" i="1"/>
  <c r="K410" i="1"/>
  <c r="J410" i="1" s="1"/>
  <c r="I410" i="1"/>
  <c r="L414" i="1"/>
  <c r="K414" i="1"/>
  <c r="J414" i="1" s="1"/>
  <c r="I414" i="1"/>
  <c r="L418" i="1"/>
  <c r="K418" i="1"/>
  <c r="J418" i="1" s="1"/>
  <c r="I418" i="1"/>
  <c r="L422" i="1"/>
  <c r="K422" i="1"/>
  <c r="J422" i="1" s="1"/>
  <c r="I422" i="1"/>
  <c r="L426" i="1"/>
  <c r="K426" i="1"/>
  <c r="J426" i="1" s="1"/>
  <c r="I426" i="1"/>
  <c r="L430" i="1"/>
  <c r="K430" i="1"/>
  <c r="J430" i="1" s="1"/>
  <c r="I430" i="1"/>
  <c r="L434" i="1"/>
  <c r="K434" i="1"/>
  <c r="J434" i="1" s="1"/>
  <c r="I434" i="1"/>
  <c r="L438" i="1"/>
  <c r="K438" i="1"/>
  <c r="J438" i="1" s="1"/>
  <c r="I438" i="1"/>
  <c r="L442" i="1"/>
  <c r="K442" i="1"/>
  <c r="J442" i="1" s="1"/>
  <c r="I442" i="1"/>
  <c r="L446" i="1"/>
  <c r="K446" i="1"/>
  <c r="J446" i="1" s="1"/>
  <c r="I446" i="1"/>
  <c r="L450" i="1"/>
  <c r="K450" i="1"/>
  <c r="J450" i="1" s="1"/>
  <c r="I450" i="1"/>
  <c r="L454" i="1"/>
  <c r="K454" i="1"/>
  <c r="J454" i="1" s="1"/>
  <c r="I454" i="1"/>
  <c r="L458" i="1"/>
  <c r="K458" i="1"/>
  <c r="J458" i="1" s="1"/>
  <c r="I458" i="1"/>
  <c r="L462" i="1"/>
  <c r="K462" i="1"/>
  <c r="J462" i="1" s="1"/>
  <c r="I462" i="1"/>
  <c r="L466" i="1"/>
  <c r="K466" i="1"/>
  <c r="J466" i="1" s="1"/>
  <c r="I466" i="1"/>
  <c r="L470" i="1"/>
  <c r="K470" i="1"/>
  <c r="J470" i="1" s="1"/>
  <c r="I470" i="1"/>
  <c r="L474" i="1"/>
  <c r="K474" i="1"/>
  <c r="J474" i="1" s="1"/>
  <c r="I474" i="1"/>
  <c r="L478" i="1"/>
  <c r="K478" i="1"/>
  <c r="J478" i="1" s="1"/>
  <c r="I478" i="1"/>
  <c r="L482" i="1"/>
  <c r="K482" i="1"/>
  <c r="J482" i="1" s="1"/>
  <c r="I482" i="1"/>
  <c r="L486" i="1"/>
  <c r="K486" i="1"/>
  <c r="J486" i="1" s="1"/>
  <c r="I486" i="1"/>
  <c r="L490" i="1"/>
  <c r="K490" i="1"/>
  <c r="J490" i="1" s="1"/>
  <c r="I490" i="1"/>
  <c r="L494" i="1"/>
  <c r="K494" i="1"/>
  <c r="J494" i="1" s="1"/>
  <c r="I494" i="1"/>
  <c r="L498" i="1"/>
  <c r="K498" i="1"/>
  <c r="J498" i="1" s="1"/>
  <c r="I498" i="1"/>
  <c r="L503" i="1"/>
  <c r="K503" i="1"/>
  <c r="J503" i="1" s="1"/>
  <c r="I503" i="1"/>
  <c r="L511" i="1"/>
  <c r="K511" i="1"/>
  <c r="J511" i="1" s="1"/>
  <c r="I511" i="1"/>
  <c r="L519" i="1"/>
  <c r="K519" i="1"/>
  <c r="J519" i="1" s="1"/>
  <c r="I519" i="1"/>
  <c r="L527" i="1"/>
  <c r="K527" i="1"/>
  <c r="J527" i="1" s="1"/>
  <c r="I527" i="1"/>
  <c r="L535" i="1"/>
  <c r="K535" i="1"/>
  <c r="J535" i="1" s="1"/>
  <c r="I535" i="1"/>
  <c r="L543" i="1"/>
  <c r="K543" i="1"/>
  <c r="J543" i="1" s="1"/>
  <c r="I543" i="1"/>
  <c r="L551" i="1"/>
  <c r="K551" i="1"/>
  <c r="J551" i="1" s="1"/>
  <c r="I551" i="1"/>
  <c r="L559" i="1"/>
  <c r="K559" i="1"/>
  <c r="J559" i="1" s="1"/>
  <c r="I559" i="1"/>
  <c r="L567" i="1"/>
  <c r="K567" i="1"/>
  <c r="J567" i="1" s="1"/>
  <c r="I567" i="1"/>
  <c r="L575" i="1"/>
  <c r="K575" i="1"/>
  <c r="J575" i="1" s="1"/>
  <c r="I575" i="1"/>
  <c r="L583" i="1"/>
  <c r="K583" i="1"/>
  <c r="J583" i="1" s="1"/>
  <c r="I583" i="1"/>
  <c r="L591" i="1"/>
  <c r="K591" i="1"/>
  <c r="J591" i="1" s="1"/>
  <c r="I591" i="1"/>
  <c r="L599" i="1"/>
  <c r="K599" i="1"/>
  <c r="J599" i="1" s="1"/>
  <c r="I599" i="1"/>
  <c r="L607" i="1"/>
  <c r="K607" i="1"/>
  <c r="J607" i="1" s="1"/>
  <c r="I607" i="1"/>
  <c r="L615" i="1"/>
  <c r="K615" i="1"/>
  <c r="J615" i="1" s="1"/>
  <c r="I615" i="1"/>
  <c r="L623" i="1"/>
  <c r="K623" i="1"/>
  <c r="J623" i="1" s="1"/>
  <c r="I623" i="1"/>
  <c r="L631" i="1"/>
  <c r="K631" i="1"/>
  <c r="J631" i="1" s="1"/>
  <c r="I631" i="1"/>
  <c r="L639" i="1"/>
  <c r="K639" i="1"/>
  <c r="J639" i="1" s="1"/>
  <c r="I639" i="1"/>
  <c r="L647" i="1"/>
  <c r="K647" i="1"/>
  <c r="J647" i="1" s="1"/>
  <c r="I647" i="1"/>
  <c r="L655" i="1"/>
  <c r="K655" i="1"/>
  <c r="J655" i="1" s="1"/>
  <c r="I655" i="1"/>
  <c r="L663" i="1"/>
  <c r="K663" i="1"/>
  <c r="J663" i="1" s="1"/>
  <c r="I663" i="1"/>
  <c r="L671" i="1"/>
  <c r="K671" i="1"/>
  <c r="J671" i="1" s="1"/>
  <c r="I671" i="1"/>
  <c r="L679" i="1"/>
  <c r="K679" i="1"/>
  <c r="J679" i="1" s="1"/>
  <c r="I679" i="1"/>
  <c r="L687" i="1"/>
  <c r="K687" i="1"/>
  <c r="J687" i="1" s="1"/>
  <c r="I687" i="1"/>
  <c r="L695" i="1"/>
  <c r="K695" i="1"/>
  <c r="J695" i="1" s="1"/>
  <c r="I695" i="1"/>
  <c r="L703" i="1"/>
  <c r="K703" i="1"/>
  <c r="J703" i="1" s="1"/>
  <c r="I703" i="1"/>
  <c r="L711" i="1"/>
  <c r="K711" i="1"/>
  <c r="J711" i="1" s="1"/>
  <c r="I711" i="1"/>
  <c r="L719" i="1"/>
  <c r="K719" i="1"/>
  <c r="J719" i="1" s="1"/>
  <c r="I719" i="1"/>
  <c r="L727" i="1"/>
  <c r="K727" i="1"/>
  <c r="J727" i="1" s="1"/>
  <c r="I727" i="1"/>
  <c r="L735" i="1"/>
  <c r="K735" i="1"/>
  <c r="J735" i="1" s="1"/>
  <c r="I735" i="1"/>
  <c r="L743" i="1"/>
  <c r="K743" i="1"/>
  <c r="J743" i="1" s="1"/>
  <c r="I743" i="1"/>
  <c r="L751" i="1"/>
  <c r="K751" i="1"/>
  <c r="J751" i="1" s="1"/>
  <c r="I751" i="1"/>
  <c r="L759" i="1"/>
  <c r="K759" i="1"/>
  <c r="J759" i="1" s="1"/>
  <c r="I759" i="1"/>
  <c r="L767" i="1"/>
  <c r="K767" i="1"/>
  <c r="J767" i="1" s="1"/>
  <c r="I767" i="1"/>
  <c r="L775" i="1"/>
  <c r="K775" i="1"/>
  <c r="J775" i="1" s="1"/>
  <c r="I775" i="1"/>
  <c r="L783" i="1"/>
  <c r="K783" i="1"/>
  <c r="J783" i="1" s="1"/>
  <c r="I783" i="1"/>
  <c r="L791" i="1"/>
  <c r="K791" i="1"/>
  <c r="J791" i="1" s="1"/>
  <c r="I791" i="1"/>
  <c r="L799" i="1"/>
  <c r="K799" i="1"/>
  <c r="J799" i="1" s="1"/>
  <c r="I799" i="1"/>
  <c r="L807" i="1"/>
  <c r="K807" i="1"/>
  <c r="J807" i="1" s="1"/>
  <c r="I807" i="1"/>
  <c r="L815" i="1"/>
  <c r="K815" i="1"/>
  <c r="J815" i="1" s="1"/>
  <c r="I815" i="1"/>
  <c r="L821" i="1"/>
  <c r="K821" i="1"/>
  <c r="J821" i="1" s="1"/>
  <c r="I821" i="1"/>
  <c r="L825" i="1"/>
  <c r="K825" i="1"/>
  <c r="J825" i="1" s="1"/>
  <c r="I825" i="1"/>
  <c r="L829" i="1"/>
  <c r="K829" i="1"/>
  <c r="J829" i="1" s="1"/>
  <c r="I829" i="1"/>
  <c r="L833" i="1"/>
  <c r="K833" i="1"/>
  <c r="J833" i="1" s="1"/>
  <c r="I833" i="1"/>
  <c r="L837" i="1"/>
  <c r="K837" i="1"/>
  <c r="J837" i="1" s="1"/>
  <c r="I837" i="1"/>
  <c r="L841" i="1"/>
  <c r="K841" i="1"/>
  <c r="J841" i="1" s="1"/>
  <c r="I841" i="1"/>
  <c r="L845" i="1"/>
  <c r="K845" i="1"/>
  <c r="J845" i="1" s="1"/>
  <c r="I845" i="1"/>
  <c r="L849" i="1"/>
  <c r="K849" i="1"/>
  <c r="J849" i="1" s="1"/>
  <c r="I849" i="1"/>
  <c r="L853" i="1"/>
  <c r="K853" i="1"/>
  <c r="I853" i="1"/>
  <c r="L857" i="1"/>
  <c r="K857" i="1"/>
  <c r="J857" i="1" s="1"/>
  <c r="I857" i="1"/>
  <c r="L861" i="1"/>
  <c r="K861" i="1"/>
  <c r="I861" i="1"/>
  <c r="L865" i="1"/>
  <c r="K865" i="1"/>
  <c r="I865" i="1"/>
  <c r="L869" i="1"/>
  <c r="K869" i="1"/>
  <c r="J869" i="1" s="1"/>
  <c r="I869" i="1"/>
  <c r="L873" i="1"/>
  <c r="K873" i="1"/>
  <c r="J873" i="1" s="1"/>
  <c r="I873" i="1"/>
  <c r="L877" i="1"/>
  <c r="K877" i="1"/>
  <c r="J877" i="1" s="1"/>
  <c r="I877" i="1"/>
  <c r="L881" i="1"/>
  <c r="K881" i="1"/>
  <c r="J881" i="1" s="1"/>
  <c r="I881" i="1"/>
  <c r="L885" i="1"/>
  <c r="K885" i="1"/>
  <c r="J885" i="1" s="1"/>
  <c r="I885" i="1"/>
  <c r="L889" i="1"/>
  <c r="K889" i="1"/>
  <c r="I889" i="1"/>
  <c r="L893" i="1"/>
  <c r="K893" i="1"/>
  <c r="J893" i="1" s="1"/>
  <c r="I893" i="1"/>
  <c r="L897" i="1"/>
  <c r="K897" i="1"/>
  <c r="I897" i="1"/>
  <c r="L901" i="1"/>
  <c r="K901" i="1"/>
  <c r="J901" i="1" s="1"/>
  <c r="I901" i="1"/>
  <c r="L905" i="1"/>
  <c r="K905" i="1"/>
  <c r="J905" i="1" s="1"/>
  <c r="I905" i="1"/>
  <c r="L909" i="1"/>
  <c r="K909" i="1"/>
  <c r="I909" i="1"/>
  <c r="L913" i="1"/>
  <c r="K913" i="1"/>
  <c r="J913" i="1" s="1"/>
  <c r="I913" i="1"/>
  <c r="L917" i="1"/>
  <c r="K917" i="1"/>
  <c r="J917" i="1" s="1"/>
  <c r="I917" i="1"/>
  <c r="L921" i="1"/>
  <c r="K921" i="1"/>
  <c r="I921" i="1"/>
  <c r="L508" i="1"/>
  <c r="K508" i="1"/>
  <c r="J508" i="1" s="1"/>
  <c r="I508" i="1"/>
  <c r="L516" i="1"/>
  <c r="K516" i="1"/>
  <c r="J516" i="1" s="1"/>
  <c r="I516" i="1"/>
  <c r="L524" i="1"/>
  <c r="K524" i="1"/>
  <c r="J524" i="1" s="1"/>
  <c r="I524" i="1"/>
  <c r="L532" i="1"/>
  <c r="K532" i="1"/>
  <c r="J532" i="1" s="1"/>
  <c r="I532" i="1"/>
  <c r="L540" i="1"/>
  <c r="K540" i="1"/>
  <c r="J540" i="1" s="1"/>
  <c r="I540" i="1"/>
  <c r="L548" i="1"/>
  <c r="K548" i="1"/>
  <c r="J548" i="1" s="1"/>
  <c r="I548" i="1"/>
  <c r="L556" i="1"/>
  <c r="K556" i="1"/>
  <c r="J556" i="1" s="1"/>
  <c r="I556" i="1"/>
  <c r="L564" i="1"/>
  <c r="K564" i="1"/>
  <c r="J564" i="1" s="1"/>
  <c r="I564" i="1"/>
  <c r="L572" i="1"/>
  <c r="K572" i="1"/>
  <c r="J572" i="1" s="1"/>
  <c r="I572" i="1"/>
  <c r="L580" i="1"/>
  <c r="K580" i="1"/>
  <c r="J580" i="1" s="1"/>
  <c r="I580" i="1"/>
  <c r="L588" i="1"/>
  <c r="K588" i="1"/>
  <c r="J588" i="1" s="1"/>
  <c r="I588" i="1"/>
  <c r="L596" i="1"/>
  <c r="K596" i="1"/>
  <c r="J596" i="1" s="1"/>
  <c r="I596" i="1"/>
  <c r="L604" i="1"/>
  <c r="K604" i="1"/>
  <c r="J604" i="1" s="1"/>
  <c r="I604" i="1"/>
  <c r="L612" i="1"/>
  <c r="K612" i="1"/>
  <c r="J612" i="1" s="1"/>
  <c r="I612" i="1"/>
  <c r="L620" i="1"/>
  <c r="K620" i="1"/>
  <c r="J620" i="1" s="1"/>
  <c r="I620" i="1"/>
  <c r="L628" i="1"/>
  <c r="K628" i="1"/>
  <c r="J628" i="1" s="1"/>
  <c r="I628" i="1"/>
  <c r="L636" i="1"/>
  <c r="K636" i="1"/>
  <c r="J636" i="1" s="1"/>
  <c r="I636" i="1"/>
  <c r="L644" i="1"/>
  <c r="K644" i="1"/>
  <c r="J644" i="1" s="1"/>
  <c r="I644" i="1"/>
  <c r="L652" i="1"/>
  <c r="K652" i="1"/>
  <c r="J652" i="1" s="1"/>
  <c r="I652" i="1"/>
  <c r="L660" i="1"/>
  <c r="K660" i="1"/>
  <c r="J660" i="1" s="1"/>
  <c r="I660" i="1"/>
  <c r="L668" i="1"/>
  <c r="K668" i="1"/>
  <c r="J668" i="1" s="1"/>
  <c r="I668" i="1"/>
  <c r="L676" i="1"/>
  <c r="K676" i="1"/>
  <c r="J676" i="1" s="1"/>
  <c r="I676" i="1"/>
  <c r="L684" i="1"/>
  <c r="K684" i="1"/>
  <c r="J684" i="1" s="1"/>
  <c r="I684" i="1"/>
  <c r="L692" i="1"/>
  <c r="K692" i="1"/>
  <c r="J692" i="1" s="1"/>
  <c r="I692" i="1"/>
  <c r="L700" i="1"/>
  <c r="K700" i="1"/>
  <c r="J700" i="1" s="1"/>
  <c r="I700" i="1"/>
  <c r="L708" i="1"/>
  <c r="K708" i="1"/>
  <c r="J708" i="1" s="1"/>
  <c r="I708" i="1"/>
  <c r="L716" i="1"/>
  <c r="K716" i="1"/>
  <c r="J716" i="1" s="1"/>
  <c r="I716" i="1"/>
  <c r="L724" i="1"/>
  <c r="K724" i="1"/>
  <c r="J724" i="1" s="1"/>
  <c r="I724" i="1"/>
  <c r="L732" i="1"/>
  <c r="K732" i="1"/>
  <c r="J732" i="1" s="1"/>
  <c r="I732" i="1"/>
  <c r="L740" i="1"/>
  <c r="K740" i="1"/>
  <c r="J740" i="1" s="1"/>
  <c r="I740" i="1"/>
  <c r="L748" i="1"/>
  <c r="K748" i="1"/>
  <c r="J748" i="1" s="1"/>
  <c r="I748" i="1"/>
  <c r="L756" i="1"/>
  <c r="K756" i="1"/>
  <c r="J756" i="1" s="1"/>
  <c r="I756" i="1"/>
  <c r="L764" i="1"/>
  <c r="K764" i="1"/>
  <c r="I764" i="1"/>
  <c r="L772" i="1"/>
  <c r="K772" i="1"/>
  <c r="J772" i="1" s="1"/>
  <c r="I772" i="1"/>
  <c r="L780" i="1"/>
  <c r="K780" i="1"/>
  <c r="J780" i="1" s="1"/>
  <c r="I780" i="1"/>
  <c r="L788" i="1"/>
  <c r="K788" i="1"/>
  <c r="J788" i="1" s="1"/>
  <c r="I788" i="1"/>
  <c r="L796" i="1"/>
  <c r="K796" i="1"/>
  <c r="J796" i="1" s="1"/>
  <c r="I796" i="1"/>
  <c r="L804" i="1"/>
  <c r="K804" i="1"/>
  <c r="I804" i="1"/>
  <c r="L812" i="1"/>
  <c r="K812" i="1"/>
  <c r="J812" i="1" s="1"/>
  <c r="I812" i="1"/>
  <c r="L922" i="1"/>
  <c r="K922" i="1"/>
  <c r="J922" i="1" s="1"/>
  <c r="I922" i="1"/>
  <c r="L930" i="1"/>
  <c r="K930" i="1"/>
  <c r="J930" i="1" s="1"/>
  <c r="I930" i="1"/>
  <c r="L938" i="1"/>
  <c r="K938" i="1"/>
  <c r="J938" i="1" s="1"/>
  <c r="I938" i="1"/>
  <c r="L946" i="1"/>
  <c r="K946" i="1"/>
  <c r="J946" i="1" s="1"/>
  <c r="I946" i="1"/>
  <c r="L954" i="1"/>
  <c r="K954" i="1"/>
  <c r="J954" i="1" s="1"/>
  <c r="I954" i="1"/>
  <c r="L962" i="1"/>
  <c r="K962" i="1"/>
  <c r="J962" i="1" s="1"/>
  <c r="I962" i="1"/>
  <c r="L970" i="1"/>
  <c r="K970" i="1"/>
  <c r="J970" i="1" s="1"/>
  <c r="I970" i="1"/>
  <c r="L978" i="1"/>
  <c r="K978" i="1"/>
  <c r="J978" i="1" s="1"/>
  <c r="I978" i="1"/>
  <c r="L986" i="1"/>
  <c r="K986" i="1"/>
  <c r="J986" i="1" s="1"/>
  <c r="I986" i="1"/>
  <c r="L994" i="1"/>
  <c r="K994" i="1"/>
  <c r="J994" i="1" s="1"/>
  <c r="I994" i="1"/>
  <c r="L1002" i="1"/>
  <c r="K1002" i="1"/>
  <c r="I1002" i="1"/>
  <c r="L929" i="1"/>
  <c r="K929" i="1"/>
  <c r="J929" i="1" s="1"/>
  <c r="I929" i="1"/>
  <c r="L937" i="1"/>
  <c r="K937" i="1"/>
  <c r="J937" i="1" s="1"/>
  <c r="I937" i="1"/>
  <c r="L945" i="1"/>
  <c r="K945" i="1"/>
  <c r="J945" i="1" s="1"/>
  <c r="I945" i="1"/>
  <c r="L953" i="1"/>
  <c r="K953" i="1"/>
  <c r="J953" i="1" s="1"/>
  <c r="I953" i="1"/>
  <c r="L961" i="1"/>
  <c r="K961" i="1"/>
  <c r="J961" i="1" s="1"/>
  <c r="I961" i="1"/>
  <c r="L969" i="1"/>
  <c r="K969" i="1"/>
  <c r="I969" i="1"/>
  <c r="L977" i="1"/>
  <c r="K977" i="1"/>
  <c r="I977" i="1"/>
  <c r="L985" i="1"/>
  <c r="K985" i="1"/>
  <c r="J985" i="1" s="1"/>
  <c r="I985" i="1"/>
  <c r="L993" i="1"/>
  <c r="K993" i="1"/>
  <c r="J993" i="1" s="1"/>
  <c r="I993" i="1"/>
  <c r="L1001" i="1"/>
  <c r="K1001" i="1"/>
  <c r="J1001" i="1" s="1"/>
  <c r="I1001" i="1"/>
  <c r="P19" i="1"/>
  <c r="K19" i="1" s="1"/>
  <c r="J19" i="1" s="1"/>
  <c r="P157" i="1"/>
  <c r="L310" i="1"/>
  <c r="K310" i="1"/>
  <c r="J310" i="1" s="1"/>
  <c r="I310" i="1"/>
  <c r="L314" i="1"/>
  <c r="K314" i="1"/>
  <c r="J314" i="1" s="1"/>
  <c r="I314" i="1"/>
  <c r="L318" i="1"/>
  <c r="K318" i="1"/>
  <c r="J318" i="1" s="1"/>
  <c r="I318" i="1"/>
  <c r="L322" i="1"/>
  <c r="K322" i="1"/>
  <c r="J322" i="1" s="1"/>
  <c r="I322" i="1"/>
  <c r="L326" i="1"/>
  <c r="K326" i="1"/>
  <c r="J326" i="1" s="1"/>
  <c r="I326" i="1"/>
  <c r="L330" i="1"/>
  <c r="K330" i="1"/>
  <c r="J330" i="1" s="1"/>
  <c r="I330" i="1"/>
  <c r="L334" i="1"/>
  <c r="K334" i="1"/>
  <c r="J334" i="1" s="1"/>
  <c r="I334" i="1"/>
  <c r="L338" i="1"/>
  <c r="K338" i="1"/>
  <c r="J338" i="1" s="1"/>
  <c r="I338" i="1"/>
  <c r="L346" i="1"/>
  <c r="K346" i="1"/>
  <c r="J346" i="1" s="1"/>
  <c r="I346" i="1"/>
  <c r="L364" i="1"/>
  <c r="K364" i="1"/>
  <c r="J364" i="1" s="1"/>
  <c r="I364" i="1"/>
  <c r="L370" i="1"/>
  <c r="K370" i="1"/>
  <c r="J370" i="1" s="1"/>
  <c r="I370" i="1"/>
  <c r="L376" i="1"/>
  <c r="K376" i="1"/>
  <c r="J376" i="1" s="1"/>
  <c r="I376" i="1"/>
  <c r="L382" i="1"/>
  <c r="K382" i="1"/>
  <c r="J382" i="1" s="1"/>
  <c r="I382" i="1"/>
  <c r="L749" i="1"/>
  <c r="K749" i="1"/>
  <c r="J749" i="1" s="1"/>
  <c r="I749" i="1"/>
  <c r="L757" i="1"/>
  <c r="K757" i="1"/>
  <c r="J757" i="1" s="1"/>
  <c r="I757" i="1"/>
  <c r="L765" i="1"/>
  <c r="K765" i="1"/>
  <c r="J765" i="1" s="1"/>
  <c r="I765" i="1"/>
  <c r="L773" i="1"/>
  <c r="K773" i="1"/>
  <c r="J773" i="1" s="1"/>
  <c r="I773" i="1"/>
  <c r="L781" i="1"/>
  <c r="K781" i="1"/>
  <c r="J781" i="1" s="1"/>
  <c r="I781" i="1"/>
  <c r="L789" i="1"/>
  <c r="K789" i="1"/>
  <c r="J789" i="1" s="1"/>
  <c r="I789" i="1"/>
  <c r="L797" i="1"/>
  <c r="K797" i="1"/>
  <c r="J797" i="1" s="1"/>
  <c r="I797" i="1"/>
  <c r="L805" i="1"/>
  <c r="K805" i="1"/>
  <c r="J805" i="1" s="1"/>
  <c r="I805" i="1"/>
  <c r="L813" i="1"/>
  <c r="K813" i="1"/>
  <c r="J813" i="1" s="1"/>
  <c r="I813" i="1"/>
  <c r="L820" i="1"/>
  <c r="K820" i="1"/>
  <c r="J820" i="1" s="1"/>
  <c r="I820" i="1"/>
  <c r="L824" i="1"/>
  <c r="K824" i="1"/>
  <c r="J824" i="1" s="1"/>
  <c r="I824" i="1"/>
  <c r="L828" i="1"/>
  <c r="K828" i="1"/>
  <c r="J828" i="1" s="1"/>
  <c r="I828" i="1"/>
  <c r="L832" i="1"/>
  <c r="K832" i="1"/>
  <c r="J832" i="1" s="1"/>
  <c r="I832" i="1"/>
  <c r="L836" i="1"/>
  <c r="K836" i="1"/>
  <c r="J836" i="1" s="1"/>
  <c r="I836" i="1"/>
  <c r="L840" i="1"/>
  <c r="K840" i="1"/>
  <c r="J840" i="1" s="1"/>
  <c r="I840" i="1"/>
  <c r="L844" i="1"/>
  <c r="K844" i="1"/>
  <c r="I844" i="1"/>
  <c r="L848" i="1"/>
  <c r="K848" i="1"/>
  <c r="J848" i="1" s="1"/>
  <c r="I848" i="1"/>
  <c r="L852" i="1"/>
  <c r="K852" i="1"/>
  <c r="J852" i="1" s="1"/>
  <c r="I852" i="1"/>
  <c r="L856" i="1"/>
  <c r="K856" i="1"/>
  <c r="J856" i="1" s="1"/>
  <c r="I856" i="1"/>
  <c r="L860" i="1"/>
  <c r="K860" i="1"/>
  <c r="I860" i="1"/>
  <c r="L864" i="1"/>
  <c r="K864" i="1"/>
  <c r="J864" i="1" s="1"/>
  <c r="I864" i="1"/>
  <c r="L868" i="1"/>
  <c r="K868" i="1"/>
  <c r="I868" i="1"/>
  <c r="L872" i="1"/>
  <c r="K872" i="1"/>
  <c r="J872" i="1" s="1"/>
  <c r="I872" i="1"/>
  <c r="L876" i="1"/>
  <c r="K876" i="1"/>
  <c r="J876" i="1" s="1"/>
  <c r="I876" i="1"/>
  <c r="L880" i="1"/>
  <c r="K880" i="1"/>
  <c r="J880" i="1" s="1"/>
  <c r="I880" i="1"/>
  <c r="L884" i="1"/>
  <c r="K884" i="1"/>
  <c r="J884" i="1" s="1"/>
  <c r="I884" i="1"/>
  <c r="L888" i="1"/>
  <c r="K888" i="1"/>
  <c r="I888" i="1"/>
  <c r="L892" i="1"/>
  <c r="K892" i="1"/>
  <c r="J892" i="1" s="1"/>
  <c r="I892" i="1"/>
  <c r="L896" i="1"/>
  <c r="K896" i="1"/>
  <c r="J896" i="1" s="1"/>
  <c r="I896" i="1"/>
  <c r="L900" i="1"/>
  <c r="K900" i="1"/>
  <c r="I900" i="1"/>
  <c r="L904" i="1"/>
  <c r="K904" i="1"/>
  <c r="J904" i="1" s="1"/>
  <c r="I904" i="1"/>
  <c r="L908" i="1"/>
  <c r="K908" i="1"/>
  <c r="J908" i="1" s="1"/>
  <c r="I908" i="1"/>
  <c r="L912" i="1"/>
  <c r="K912" i="1"/>
  <c r="J912" i="1" s="1"/>
  <c r="I912" i="1"/>
  <c r="L916" i="1"/>
  <c r="K916" i="1"/>
  <c r="J916" i="1" s="1"/>
  <c r="I916" i="1"/>
  <c r="L920" i="1"/>
  <c r="K920" i="1"/>
  <c r="J920" i="1" s="1"/>
  <c r="I920" i="1"/>
  <c r="L506" i="1"/>
  <c r="K506" i="1"/>
  <c r="J506" i="1" s="1"/>
  <c r="I506" i="1"/>
  <c r="L514" i="1"/>
  <c r="K514" i="1"/>
  <c r="J514" i="1" s="1"/>
  <c r="I514" i="1"/>
  <c r="L522" i="1"/>
  <c r="K522" i="1"/>
  <c r="J522" i="1" s="1"/>
  <c r="I522" i="1"/>
  <c r="L530" i="1"/>
  <c r="K530" i="1"/>
  <c r="J530" i="1" s="1"/>
  <c r="I530" i="1"/>
  <c r="L538" i="1"/>
  <c r="K538" i="1"/>
  <c r="J538" i="1" s="1"/>
  <c r="I538" i="1"/>
  <c r="L546" i="1"/>
  <c r="K546" i="1"/>
  <c r="J546" i="1" s="1"/>
  <c r="I546" i="1"/>
  <c r="L554" i="1"/>
  <c r="K554" i="1"/>
  <c r="J554" i="1" s="1"/>
  <c r="I554" i="1"/>
  <c r="L562" i="1"/>
  <c r="K562" i="1"/>
  <c r="J562" i="1" s="1"/>
  <c r="I562" i="1"/>
  <c r="L570" i="1"/>
  <c r="K570" i="1"/>
  <c r="J570" i="1" s="1"/>
  <c r="I570" i="1"/>
  <c r="L578" i="1"/>
  <c r="K578" i="1"/>
  <c r="J578" i="1" s="1"/>
  <c r="I578" i="1"/>
  <c r="L586" i="1"/>
  <c r="K586" i="1"/>
  <c r="J586" i="1" s="1"/>
  <c r="I586" i="1"/>
  <c r="L594" i="1"/>
  <c r="K594" i="1"/>
  <c r="J594" i="1" s="1"/>
  <c r="I594" i="1"/>
  <c r="L602" i="1"/>
  <c r="K602" i="1"/>
  <c r="J602" i="1" s="1"/>
  <c r="I602" i="1"/>
  <c r="L610" i="1"/>
  <c r="K610" i="1"/>
  <c r="J610" i="1" s="1"/>
  <c r="I610" i="1"/>
  <c r="L618" i="1"/>
  <c r="K618" i="1"/>
  <c r="J618" i="1" s="1"/>
  <c r="I618" i="1"/>
  <c r="L626" i="1"/>
  <c r="K626" i="1"/>
  <c r="J626" i="1" s="1"/>
  <c r="I626" i="1"/>
  <c r="L634" i="1"/>
  <c r="K634" i="1"/>
  <c r="J634" i="1" s="1"/>
  <c r="I634" i="1"/>
  <c r="L642" i="1"/>
  <c r="K642" i="1"/>
  <c r="J642" i="1" s="1"/>
  <c r="I642" i="1"/>
  <c r="L650" i="1"/>
  <c r="K650" i="1"/>
  <c r="J650" i="1" s="1"/>
  <c r="I650" i="1"/>
  <c r="L658" i="1"/>
  <c r="K658" i="1"/>
  <c r="J658" i="1" s="1"/>
  <c r="I658" i="1"/>
  <c r="L666" i="1"/>
  <c r="K666" i="1"/>
  <c r="J666" i="1" s="1"/>
  <c r="I666" i="1"/>
  <c r="L674" i="1"/>
  <c r="K674" i="1"/>
  <c r="J674" i="1" s="1"/>
  <c r="I674" i="1"/>
  <c r="L682" i="1"/>
  <c r="K682" i="1"/>
  <c r="J682" i="1" s="1"/>
  <c r="I682" i="1"/>
  <c r="L690" i="1"/>
  <c r="K690" i="1"/>
  <c r="J690" i="1" s="1"/>
  <c r="I690" i="1"/>
  <c r="L698" i="1"/>
  <c r="K698" i="1"/>
  <c r="J698" i="1" s="1"/>
  <c r="I698" i="1"/>
  <c r="L706" i="1"/>
  <c r="K706" i="1"/>
  <c r="J706" i="1" s="1"/>
  <c r="I706" i="1"/>
  <c r="L714" i="1"/>
  <c r="K714" i="1"/>
  <c r="J714" i="1" s="1"/>
  <c r="I714" i="1"/>
  <c r="L722" i="1"/>
  <c r="K722" i="1"/>
  <c r="J722" i="1" s="1"/>
  <c r="I722" i="1"/>
  <c r="L730" i="1"/>
  <c r="K730" i="1"/>
  <c r="J730" i="1" s="1"/>
  <c r="I730" i="1"/>
  <c r="L738" i="1"/>
  <c r="K738" i="1"/>
  <c r="J738" i="1" s="1"/>
  <c r="I738" i="1"/>
  <c r="L746" i="1"/>
  <c r="K746" i="1"/>
  <c r="J746" i="1" s="1"/>
  <c r="I746" i="1"/>
  <c r="L754" i="1"/>
  <c r="K754" i="1"/>
  <c r="J754" i="1" s="1"/>
  <c r="I754" i="1"/>
  <c r="L762" i="1"/>
  <c r="K762" i="1"/>
  <c r="J762" i="1" s="1"/>
  <c r="I762" i="1"/>
  <c r="L770" i="1"/>
  <c r="K770" i="1"/>
  <c r="J770" i="1" s="1"/>
  <c r="I770" i="1"/>
  <c r="L778" i="1"/>
  <c r="K778" i="1"/>
  <c r="J778" i="1" s="1"/>
  <c r="I778" i="1"/>
  <c r="L786" i="1"/>
  <c r="K786" i="1"/>
  <c r="J786" i="1" s="1"/>
  <c r="I786" i="1"/>
  <c r="L794" i="1"/>
  <c r="K794" i="1"/>
  <c r="J794" i="1" s="1"/>
  <c r="I794" i="1"/>
  <c r="L802" i="1"/>
  <c r="K802" i="1"/>
  <c r="J802" i="1" s="1"/>
  <c r="I802" i="1"/>
  <c r="L810" i="1"/>
  <c r="K810" i="1"/>
  <c r="I810" i="1"/>
  <c r="L818" i="1"/>
  <c r="K818" i="1"/>
  <c r="J818" i="1" s="1"/>
  <c r="I818" i="1"/>
  <c r="L928" i="1"/>
  <c r="K928" i="1"/>
  <c r="J928" i="1" s="1"/>
  <c r="I928" i="1"/>
  <c r="L936" i="1"/>
  <c r="K936" i="1"/>
  <c r="I936" i="1"/>
  <c r="L944" i="1"/>
  <c r="K944" i="1"/>
  <c r="J944" i="1" s="1"/>
  <c r="I944" i="1"/>
  <c r="L952" i="1"/>
  <c r="K952" i="1"/>
  <c r="J952" i="1" s="1"/>
  <c r="I952" i="1"/>
  <c r="L960" i="1"/>
  <c r="K960" i="1"/>
  <c r="J960" i="1" s="1"/>
  <c r="I960" i="1"/>
  <c r="L968" i="1"/>
  <c r="K968" i="1"/>
  <c r="I968" i="1"/>
  <c r="L976" i="1"/>
  <c r="K976" i="1"/>
  <c r="I976" i="1"/>
  <c r="L984" i="1"/>
  <c r="K984" i="1"/>
  <c r="I984" i="1"/>
  <c r="L992" i="1"/>
  <c r="K992" i="1"/>
  <c r="J992" i="1" s="1"/>
  <c r="I992" i="1"/>
  <c r="L1000" i="1"/>
  <c r="K1000" i="1"/>
  <c r="J1000" i="1" s="1"/>
  <c r="I1000" i="1"/>
  <c r="L923" i="1"/>
  <c r="K923" i="1"/>
  <c r="I923" i="1"/>
  <c r="L931" i="1"/>
  <c r="K931" i="1"/>
  <c r="J931" i="1" s="1"/>
  <c r="I931" i="1"/>
  <c r="L939" i="1"/>
  <c r="K939" i="1"/>
  <c r="J939" i="1" s="1"/>
  <c r="I939" i="1"/>
  <c r="L947" i="1"/>
  <c r="K947" i="1"/>
  <c r="J947" i="1" s="1"/>
  <c r="I947" i="1"/>
  <c r="L955" i="1"/>
  <c r="K955" i="1"/>
  <c r="J955" i="1" s="1"/>
  <c r="I955" i="1"/>
  <c r="L963" i="1"/>
  <c r="K963" i="1"/>
  <c r="I963" i="1"/>
  <c r="L971" i="1"/>
  <c r="K971" i="1"/>
  <c r="I971" i="1"/>
  <c r="L979" i="1"/>
  <c r="K979" i="1"/>
  <c r="I979" i="1"/>
  <c r="L987" i="1"/>
  <c r="K987" i="1"/>
  <c r="J987" i="1" s="1"/>
  <c r="I987" i="1"/>
  <c r="L995" i="1"/>
  <c r="K995" i="1"/>
  <c r="J995" i="1" s="1"/>
  <c r="I995" i="1"/>
  <c r="L1003" i="1"/>
  <c r="K1003" i="1"/>
  <c r="J1003" i="1" s="1"/>
  <c r="I1003" i="1"/>
  <c r="P105" i="1"/>
  <c r="L105" i="1" s="1"/>
  <c r="L301" i="1"/>
  <c r="K301" i="1"/>
  <c r="J301" i="1" s="1"/>
  <c r="I301" i="1"/>
  <c r="L305" i="1"/>
  <c r="K305" i="1"/>
  <c r="J305" i="1" s="1"/>
  <c r="I305" i="1"/>
  <c r="L309" i="1"/>
  <c r="K309" i="1"/>
  <c r="J309" i="1" s="1"/>
  <c r="I309" i="1"/>
  <c r="L343" i="1"/>
  <c r="K343" i="1"/>
  <c r="J343" i="1" s="1"/>
  <c r="I343" i="1"/>
  <c r="L353" i="1"/>
  <c r="K353" i="1"/>
  <c r="J353" i="1" s="1"/>
  <c r="I353" i="1"/>
  <c r="L361" i="1"/>
  <c r="K361" i="1"/>
  <c r="J361" i="1" s="1"/>
  <c r="I361" i="1"/>
  <c r="L369" i="1"/>
  <c r="K369" i="1"/>
  <c r="J369" i="1" s="1"/>
  <c r="I369" i="1"/>
  <c r="L381" i="1"/>
  <c r="K381" i="1"/>
  <c r="J381" i="1" s="1"/>
  <c r="I381" i="1"/>
  <c r="L389" i="1"/>
  <c r="K389" i="1"/>
  <c r="J389" i="1" s="1"/>
  <c r="I389" i="1"/>
  <c r="L393" i="1"/>
  <c r="K393" i="1"/>
  <c r="J393" i="1" s="1"/>
  <c r="I393" i="1"/>
  <c r="L397" i="1"/>
  <c r="K397" i="1"/>
  <c r="J397" i="1" s="1"/>
  <c r="I397" i="1"/>
  <c r="L401" i="1"/>
  <c r="K401" i="1"/>
  <c r="J401" i="1" s="1"/>
  <c r="I401" i="1"/>
  <c r="L405" i="1"/>
  <c r="K405" i="1"/>
  <c r="J405" i="1" s="1"/>
  <c r="I405" i="1"/>
  <c r="L409" i="1"/>
  <c r="K409" i="1"/>
  <c r="J409" i="1" s="1"/>
  <c r="I409" i="1"/>
  <c r="L413" i="1"/>
  <c r="K413" i="1"/>
  <c r="J413" i="1" s="1"/>
  <c r="I413" i="1"/>
  <c r="L417" i="1"/>
  <c r="K417" i="1"/>
  <c r="J417" i="1" s="1"/>
  <c r="I417" i="1"/>
  <c r="L421" i="1"/>
  <c r="K421" i="1"/>
  <c r="J421" i="1" s="1"/>
  <c r="I421" i="1"/>
  <c r="L425" i="1"/>
  <c r="K425" i="1"/>
  <c r="J425" i="1" s="1"/>
  <c r="I425" i="1"/>
  <c r="L429" i="1"/>
  <c r="K429" i="1"/>
  <c r="J429" i="1" s="1"/>
  <c r="I429" i="1"/>
  <c r="L433" i="1"/>
  <c r="K433" i="1"/>
  <c r="J433" i="1" s="1"/>
  <c r="I433" i="1"/>
  <c r="L437" i="1"/>
  <c r="K437" i="1"/>
  <c r="J437" i="1" s="1"/>
  <c r="I437" i="1"/>
  <c r="L441" i="1"/>
  <c r="K441" i="1"/>
  <c r="J441" i="1" s="1"/>
  <c r="I441" i="1"/>
  <c r="L445" i="1"/>
  <c r="K445" i="1"/>
  <c r="J445" i="1" s="1"/>
  <c r="I445" i="1"/>
  <c r="L449" i="1"/>
  <c r="K449" i="1"/>
  <c r="J449" i="1" s="1"/>
  <c r="I449" i="1"/>
  <c r="L453" i="1"/>
  <c r="K453" i="1"/>
  <c r="J453" i="1" s="1"/>
  <c r="I453" i="1"/>
  <c r="L457" i="1"/>
  <c r="K457" i="1"/>
  <c r="J457" i="1" s="1"/>
  <c r="I457" i="1"/>
  <c r="L461" i="1"/>
  <c r="K461" i="1"/>
  <c r="J461" i="1" s="1"/>
  <c r="I461" i="1"/>
  <c r="L465" i="1"/>
  <c r="K465" i="1"/>
  <c r="J465" i="1" s="1"/>
  <c r="I465" i="1"/>
  <c r="L469" i="1"/>
  <c r="K469" i="1"/>
  <c r="J469" i="1" s="1"/>
  <c r="I469" i="1"/>
  <c r="L473" i="1"/>
  <c r="K473" i="1"/>
  <c r="J473" i="1" s="1"/>
  <c r="I473" i="1"/>
  <c r="L477" i="1"/>
  <c r="K477" i="1"/>
  <c r="J477" i="1" s="1"/>
  <c r="I477" i="1"/>
  <c r="L481" i="1"/>
  <c r="K481" i="1"/>
  <c r="J481" i="1" s="1"/>
  <c r="I481" i="1"/>
  <c r="L485" i="1"/>
  <c r="K485" i="1"/>
  <c r="J485" i="1" s="1"/>
  <c r="I485" i="1"/>
  <c r="L489" i="1"/>
  <c r="K489" i="1"/>
  <c r="J489" i="1" s="1"/>
  <c r="I489" i="1"/>
  <c r="L493" i="1"/>
  <c r="K493" i="1"/>
  <c r="J493" i="1" s="1"/>
  <c r="I493" i="1"/>
  <c r="L497" i="1"/>
  <c r="K497" i="1"/>
  <c r="J497" i="1" s="1"/>
  <c r="I497" i="1"/>
  <c r="L501" i="1"/>
  <c r="K501" i="1"/>
  <c r="J501" i="1" s="1"/>
  <c r="I501" i="1"/>
  <c r="L509" i="1"/>
  <c r="K509" i="1"/>
  <c r="J509" i="1" s="1"/>
  <c r="I509" i="1"/>
  <c r="L517" i="1"/>
  <c r="K517" i="1"/>
  <c r="J517" i="1" s="1"/>
  <c r="I517" i="1"/>
  <c r="L525" i="1"/>
  <c r="K525" i="1"/>
  <c r="J525" i="1" s="1"/>
  <c r="I525" i="1"/>
  <c r="L533" i="1"/>
  <c r="K533" i="1"/>
  <c r="J533" i="1" s="1"/>
  <c r="I533" i="1"/>
  <c r="L541" i="1"/>
  <c r="K541" i="1"/>
  <c r="J541" i="1" s="1"/>
  <c r="I541" i="1"/>
  <c r="L549" i="1"/>
  <c r="K549" i="1"/>
  <c r="J549" i="1" s="1"/>
  <c r="I549" i="1"/>
  <c r="L557" i="1"/>
  <c r="K557" i="1"/>
  <c r="J557" i="1" s="1"/>
  <c r="I557" i="1"/>
  <c r="L565" i="1"/>
  <c r="K565" i="1"/>
  <c r="J565" i="1" s="1"/>
  <c r="I565" i="1"/>
  <c r="L573" i="1"/>
  <c r="K573" i="1"/>
  <c r="J573" i="1" s="1"/>
  <c r="I573" i="1"/>
  <c r="L581" i="1"/>
  <c r="K581" i="1"/>
  <c r="J581" i="1" s="1"/>
  <c r="I581" i="1"/>
  <c r="L589" i="1"/>
  <c r="K589" i="1"/>
  <c r="J589" i="1" s="1"/>
  <c r="I589" i="1"/>
  <c r="L597" i="1"/>
  <c r="K597" i="1"/>
  <c r="J597" i="1" s="1"/>
  <c r="I597" i="1"/>
  <c r="L605" i="1"/>
  <c r="K605" i="1"/>
  <c r="J605" i="1" s="1"/>
  <c r="I605" i="1"/>
  <c r="L613" i="1"/>
  <c r="K613" i="1"/>
  <c r="J613" i="1" s="1"/>
  <c r="I613" i="1"/>
  <c r="L621" i="1"/>
  <c r="K621" i="1"/>
  <c r="J621" i="1" s="1"/>
  <c r="I621" i="1"/>
  <c r="L629" i="1"/>
  <c r="K629" i="1"/>
  <c r="J629" i="1" s="1"/>
  <c r="I629" i="1"/>
  <c r="L637" i="1"/>
  <c r="K637" i="1"/>
  <c r="J637" i="1" s="1"/>
  <c r="I637" i="1"/>
  <c r="L645" i="1"/>
  <c r="K645" i="1"/>
  <c r="J645" i="1" s="1"/>
  <c r="I645" i="1"/>
  <c r="L653" i="1"/>
  <c r="K653" i="1"/>
  <c r="J653" i="1" s="1"/>
  <c r="I653" i="1"/>
  <c r="L661" i="1"/>
  <c r="K661" i="1"/>
  <c r="J661" i="1" s="1"/>
  <c r="I661" i="1"/>
  <c r="L669" i="1"/>
  <c r="K669" i="1"/>
  <c r="J669" i="1" s="1"/>
  <c r="I669" i="1"/>
  <c r="L677" i="1"/>
  <c r="K677" i="1"/>
  <c r="J677" i="1" s="1"/>
  <c r="I677" i="1"/>
  <c r="L685" i="1"/>
  <c r="K685" i="1"/>
  <c r="J685" i="1" s="1"/>
  <c r="I685" i="1"/>
  <c r="L693" i="1"/>
  <c r="K693" i="1"/>
  <c r="J693" i="1" s="1"/>
  <c r="I693" i="1"/>
  <c r="L701" i="1"/>
  <c r="K701" i="1"/>
  <c r="J701" i="1" s="1"/>
  <c r="I701" i="1"/>
  <c r="L709" i="1"/>
  <c r="K709" i="1"/>
  <c r="J709" i="1" s="1"/>
  <c r="I709" i="1"/>
  <c r="L717" i="1"/>
  <c r="K717" i="1"/>
  <c r="J717" i="1" s="1"/>
  <c r="I717" i="1"/>
  <c r="L725" i="1"/>
  <c r="K725" i="1"/>
  <c r="J725" i="1" s="1"/>
  <c r="I725" i="1"/>
  <c r="L733" i="1"/>
  <c r="K733" i="1"/>
  <c r="J733" i="1" s="1"/>
  <c r="I733" i="1"/>
  <c r="L741" i="1"/>
  <c r="K741" i="1"/>
  <c r="J741" i="1" s="1"/>
  <c r="I741" i="1"/>
  <c r="L317" i="1"/>
  <c r="K317" i="1"/>
  <c r="J317" i="1" s="1"/>
  <c r="I317" i="1"/>
  <c r="L325" i="1"/>
  <c r="K325" i="1"/>
  <c r="J325" i="1" s="1"/>
  <c r="I325" i="1"/>
  <c r="L333" i="1"/>
  <c r="K333" i="1"/>
  <c r="J333" i="1" s="1"/>
  <c r="I333" i="1"/>
  <c r="L345" i="1"/>
  <c r="K345" i="1"/>
  <c r="J345" i="1" s="1"/>
  <c r="I345" i="1"/>
  <c r="L306" i="1"/>
  <c r="K306" i="1"/>
  <c r="J306" i="1" s="1"/>
  <c r="I306" i="1"/>
  <c r="L348" i="1"/>
  <c r="K348" i="1"/>
  <c r="J348" i="1" s="1"/>
  <c r="I348" i="1"/>
  <c r="L360" i="1"/>
  <c r="K360" i="1"/>
  <c r="J360" i="1" s="1"/>
  <c r="I360" i="1"/>
  <c r="L380" i="1"/>
  <c r="K380" i="1"/>
  <c r="J380" i="1" s="1"/>
  <c r="I380" i="1"/>
  <c r="L392" i="1"/>
  <c r="K392" i="1"/>
  <c r="J392" i="1" s="1"/>
  <c r="I392" i="1"/>
  <c r="L400" i="1"/>
  <c r="K400" i="1"/>
  <c r="J400" i="1" s="1"/>
  <c r="I400" i="1"/>
  <c r="L408" i="1"/>
  <c r="K408" i="1"/>
  <c r="J408" i="1" s="1"/>
  <c r="I408" i="1"/>
  <c r="L416" i="1"/>
  <c r="K416" i="1"/>
  <c r="J416" i="1" s="1"/>
  <c r="I416" i="1"/>
  <c r="L424" i="1"/>
  <c r="K424" i="1"/>
  <c r="J424" i="1" s="1"/>
  <c r="I424" i="1"/>
  <c r="L432" i="1"/>
  <c r="K432" i="1"/>
  <c r="J432" i="1" s="1"/>
  <c r="I432" i="1"/>
  <c r="L440" i="1"/>
  <c r="K440" i="1"/>
  <c r="J440" i="1" s="1"/>
  <c r="I440" i="1"/>
  <c r="L448" i="1"/>
  <c r="K448" i="1"/>
  <c r="J448" i="1" s="1"/>
  <c r="I448" i="1"/>
  <c r="L456" i="1"/>
  <c r="K456" i="1"/>
  <c r="J456" i="1" s="1"/>
  <c r="I456" i="1"/>
  <c r="L464" i="1"/>
  <c r="K464" i="1"/>
  <c r="J464" i="1" s="1"/>
  <c r="I464" i="1"/>
  <c r="L472" i="1"/>
  <c r="K472" i="1"/>
  <c r="J472" i="1" s="1"/>
  <c r="I472" i="1"/>
  <c r="L480" i="1"/>
  <c r="K480" i="1"/>
  <c r="J480" i="1" s="1"/>
  <c r="I480" i="1"/>
  <c r="L488" i="1"/>
  <c r="K488" i="1"/>
  <c r="J488" i="1" s="1"/>
  <c r="I488" i="1"/>
  <c r="L496" i="1"/>
  <c r="K496" i="1"/>
  <c r="J496" i="1" s="1"/>
  <c r="I496" i="1"/>
  <c r="L507" i="1"/>
  <c r="K507" i="1"/>
  <c r="J507" i="1" s="1"/>
  <c r="I507" i="1"/>
  <c r="L523" i="1"/>
  <c r="K523" i="1"/>
  <c r="J523" i="1" s="1"/>
  <c r="I523" i="1"/>
  <c r="L539" i="1"/>
  <c r="K539" i="1"/>
  <c r="J539" i="1" s="1"/>
  <c r="I539" i="1"/>
  <c r="L563" i="1"/>
  <c r="K563" i="1"/>
  <c r="J563" i="1" s="1"/>
  <c r="I563" i="1"/>
  <c r="L579" i="1"/>
  <c r="K579" i="1"/>
  <c r="J579" i="1" s="1"/>
  <c r="I579" i="1"/>
  <c r="L595" i="1"/>
  <c r="K595" i="1"/>
  <c r="J595" i="1" s="1"/>
  <c r="I595" i="1"/>
  <c r="L611" i="1"/>
  <c r="K611" i="1"/>
  <c r="J611" i="1" s="1"/>
  <c r="I611" i="1"/>
  <c r="L619" i="1"/>
  <c r="K619" i="1"/>
  <c r="J619" i="1" s="1"/>
  <c r="I619" i="1"/>
  <c r="L635" i="1"/>
  <c r="K635" i="1"/>
  <c r="J635" i="1" s="1"/>
  <c r="I635" i="1"/>
  <c r="L651" i="1"/>
  <c r="K651" i="1"/>
  <c r="J651" i="1" s="1"/>
  <c r="I651" i="1"/>
  <c r="L667" i="1"/>
  <c r="K667" i="1"/>
  <c r="J667" i="1" s="1"/>
  <c r="I667" i="1"/>
  <c r="L683" i="1"/>
  <c r="K683" i="1"/>
  <c r="J683" i="1" s="1"/>
  <c r="I683" i="1"/>
  <c r="L699" i="1"/>
  <c r="K699" i="1"/>
  <c r="J699" i="1" s="1"/>
  <c r="I699" i="1"/>
  <c r="L715" i="1"/>
  <c r="K715" i="1"/>
  <c r="J715" i="1" s="1"/>
  <c r="I715" i="1"/>
  <c r="L731" i="1"/>
  <c r="K731" i="1"/>
  <c r="J731" i="1" s="1"/>
  <c r="I731" i="1"/>
  <c r="L747" i="1"/>
  <c r="K747" i="1"/>
  <c r="J747" i="1" s="1"/>
  <c r="I747" i="1"/>
  <c r="L763" i="1"/>
  <c r="K763" i="1"/>
  <c r="J763" i="1" s="1"/>
  <c r="I763" i="1"/>
  <c r="L779" i="1"/>
  <c r="K779" i="1"/>
  <c r="J779" i="1" s="1"/>
  <c r="I779" i="1"/>
  <c r="L795" i="1"/>
  <c r="K795" i="1"/>
  <c r="J795" i="1" s="1"/>
  <c r="I795" i="1"/>
  <c r="L811" i="1"/>
  <c r="K811" i="1"/>
  <c r="J811" i="1" s="1"/>
  <c r="I811" i="1"/>
  <c r="L823" i="1"/>
  <c r="K823" i="1"/>
  <c r="J823" i="1" s="1"/>
  <c r="I823" i="1"/>
  <c r="L831" i="1"/>
  <c r="K831" i="1"/>
  <c r="J831" i="1" s="1"/>
  <c r="I831" i="1"/>
  <c r="L839" i="1"/>
  <c r="K839" i="1"/>
  <c r="J839" i="1" s="1"/>
  <c r="I839" i="1"/>
  <c r="L847" i="1"/>
  <c r="K847" i="1"/>
  <c r="J847" i="1" s="1"/>
  <c r="I847" i="1"/>
  <c r="L855" i="1"/>
  <c r="K855" i="1"/>
  <c r="J855" i="1" s="1"/>
  <c r="I855" i="1"/>
  <c r="L867" i="1"/>
  <c r="K867" i="1"/>
  <c r="J867" i="1" s="1"/>
  <c r="I867" i="1"/>
  <c r="L875" i="1"/>
  <c r="K875" i="1"/>
  <c r="J875" i="1" s="1"/>
  <c r="I875" i="1"/>
  <c r="L883" i="1"/>
  <c r="K883" i="1"/>
  <c r="I883" i="1"/>
  <c r="L891" i="1"/>
  <c r="K891" i="1"/>
  <c r="J891" i="1" s="1"/>
  <c r="I891" i="1"/>
  <c r="L899" i="1"/>
  <c r="K899" i="1"/>
  <c r="J899" i="1" s="1"/>
  <c r="I899" i="1"/>
  <c r="L903" i="1"/>
  <c r="K903" i="1"/>
  <c r="I903" i="1"/>
  <c r="L911" i="1"/>
  <c r="K911" i="1"/>
  <c r="J911" i="1" s="1"/>
  <c r="I911" i="1"/>
  <c r="L919" i="1"/>
  <c r="K919" i="1"/>
  <c r="J919" i="1" s="1"/>
  <c r="I919" i="1"/>
  <c r="L512" i="1"/>
  <c r="K512" i="1"/>
  <c r="J512" i="1" s="1"/>
  <c r="I512" i="1"/>
  <c r="L528" i="1"/>
  <c r="K528" i="1"/>
  <c r="J528" i="1" s="1"/>
  <c r="I528" i="1"/>
  <c r="L544" i="1"/>
  <c r="K544" i="1"/>
  <c r="J544" i="1" s="1"/>
  <c r="I544" i="1"/>
  <c r="L560" i="1"/>
  <c r="K560" i="1"/>
  <c r="J560" i="1" s="1"/>
  <c r="I560" i="1"/>
  <c r="L576" i="1"/>
  <c r="K576" i="1"/>
  <c r="J576" i="1" s="1"/>
  <c r="I576" i="1"/>
  <c r="L592" i="1"/>
  <c r="K592" i="1"/>
  <c r="J592" i="1" s="1"/>
  <c r="I592" i="1"/>
  <c r="L608" i="1"/>
  <c r="K608" i="1"/>
  <c r="J608" i="1" s="1"/>
  <c r="I608" i="1"/>
  <c r="L624" i="1"/>
  <c r="K624" i="1"/>
  <c r="J624" i="1" s="1"/>
  <c r="I624" i="1"/>
  <c r="L640" i="1"/>
  <c r="K640" i="1"/>
  <c r="J640" i="1" s="1"/>
  <c r="I640" i="1"/>
  <c r="L656" i="1"/>
  <c r="K656" i="1"/>
  <c r="J656" i="1" s="1"/>
  <c r="I656" i="1"/>
  <c r="L672" i="1"/>
  <c r="K672" i="1"/>
  <c r="J672" i="1" s="1"/>
  <c r="I672" i="1"/>
  <c r="L688" i="1"/>
  <c r="K688" i="1"/>
  <c r="J688" i="1" s="1"/>
  <c r="I688" i="1"/>
  <c r="L704" i="1"/>
  <c r="K704" i="1"/>
  <c r="J704" i="1" s="1"/>
  <c r="I704" i="1"/>
  <c r="L720" i="1"/>
  <c r="K720" i="1"/>
  <c r="J720" i="1" s="1"/>
  <c r="I720" i="1"/>
  <c r="L736" i="1"/>
  <c r="K736" i="1"/>
  <c r="J736" i="1" s="1"/>
  <c r="I736" i="1"/>
  <c r="L752" i="1"/>
  <c r="K752" i="1"/>
  <c r="J752" i="1" s="1"/>
  <c r="I752" i="1"/>
  <c r="L768" i="1"/>
  <c r="K768" i="1"/>
  <c r="I768" i="1"/>
  <c r="L784" i="1"/>
  <c r="K784" i="1"/>
  <c r="J784" i="1" s="1"/>
  <c r="I784" i="1"/>
  <c r="L800" i="1"/>
  <c r="K800" i="1"/>
  <c r="I800" i="1"/>
  <c r="L816" i="1"/>
  <c r="K816" i="1"/>
  <c r="J816" i="1" s="1"/>
  <c r="I816" i="1"/>
  <c r="L934" i="1"/>
  <c r="K934" i="1"/>
  <c r="J934" i="1" s="1"/>
  <c r="I934" i="1"/>
  <c r="L950" i="1"/>
  <c r="K950" i="1"/>
  <c r="I950" i="1"/>
  <c r="L966" i="1"/>
  <c r="K966" i="1"/>
  <c r="J966" i="1" s="1"/>
  <c r="I966" i="1"/>
  <c r="L982" i="1"/>
  <c r="K982" i="1"/>
  <c r="J982" i="1" s="1"/>
  <c r="I982" i="1"/>
  <c r="L998" i="1"/>
  <c r="K998" i="1"/>
  <c r="J998" i="1" s="1"/>
  <c r="I998" i="1"/>
  <c r="L933" i="1"/>
  <c r="K933" i="1"/>
  <c r="I933" i="1"/>
  <c r="L949" i="1"/>
  <c r="K949" i="1"/>
  <c r="J949" i="1" s="1"/>
  <c r="I949" i="1"/>
  <c r="L965" i="1"/>
  <c r="K965" i="1"/>
  <c r="I965" i="1"/>
  <c r="L981" i="1"/>
  <c r="K981" i="1"/>
  <c r="J981" i="1" s="1"/>
  <c r="I981" i="1"/>
  <c r="L997" i="1"/>
  <c r="K997" i="1"/>
  <c r="J997" i="1" s="1"/>
  <c r="I997" i="1"/>
  <c r="L1005" i="1"/>
  <c r="K1005" i="1"/>
  <c r="J1005" i="1" s="1"/>
  <c r="I1005" i="1"/>
  <c r="L316" i="1"/>
  <c r="K316" i="1"/>
  <c r="J316" i="1" s="1"/>
  <c r="I316" i="1"/>
  <c r="L324" i="1"/>
  <c r="K324" i="1"/>
  <c r="J324" i="1" s="1"/>
  <c r="I324" i="1"/>
  <c r="L332" i="1"/>
  <c r="K332" i="1"/>
  <c r="J332" i="1" s="1"/>
  <c r="I332" i="1"/>
  <c r="L344" i="1"/>
  <c r="K344" i="1"/>
  <c r="J344" i="1" s="1"/>
  <c r="I344" i="1"/>
  <c r="L366" i="1"/>
  <c r="K366" i="1"/>
  <c r="J366" i="1" s="1"/>
  <c r="I366" i="1"/>
  <c r="L378" i="1"/>
  <c r="K378" i="1"/>
  <c r="J378" i="1" s="1"/>
  <c r="I378" i="1"/>
  <c r="L753" i="1"/>
  <c r="K753" i="1"/>
  <c r="J753" i="1" s="1"/>
  <c r="I753" i="1"/>
  <c r="L769" i="1"/>
  <c r="K769" i="1"/>
  <c r="J769" i="1" s="1"/>
  <c r="I769" i="1"/>
  <c r="L785" i="1"/>
  <c r="K785" i="1"/>
  <c r="J785" i="1" s="1"/>
  <c r="I785" i="1"/>
  <c r="L801" i="1"/>
  <c r="K801" i="1"/>
  <c r="J801" i="1" s="1"/>
  <c r="I801" i="1"/>
  <c r="L817" i="1"/>
  <c r="K817" i="1"/>
  <c r="J817" i="1" s="1"/>
  <c r="I817" i="1"/>
  <c r="L826" i="1"/>
  <c r="K826" i="1"/>
  <c r="J826" i="1" s="1"/>
  <c r="I826" i="1"/>
  <c r="L834" i="1"/>
  <c r="K834" i="1"/>
  <c r="J834" i="1" s="1"/>
  <c r="I834" i="1"/>
  <c r="L842" i="1"/>
  <c r="K842" i="1"/>
  <c r="J842" i="1" s="1"/>
  <c r="I842" i="1"/>
  <c r="L850" i="1"/>
  <c r="K850" i="1"/>
  <c r="J850" i="1" s="1"/>
  <c r="I850" i="1"/>
  <c r="L858" i="1"/>
  <c r="K858" i="1"/>
  <c r="J858" i="1" s="1"/>
  <c r="I858" i="1"/>
  <c r="L866" i="1"/>
  <c r="K866" i="1"/>
  <c r="J866" i="1" s="1"/>
  <c r="I866" i="1"/>
  <c r="L874" i="1"/>
  <c r="K874" i="1"/>
  <c r="J874" i="1" s="1"/>
  <c r="I874" i="1"/>
  <c r="L882" i="1"/>
  <c r="K882" i="1"/>
  <c r="J882" i="1" s="1"/>
  <c r="I882" i="1"/>
  <c r="L886" i="1"/>
  <c r="K886" i="1"/>
  <c r="I886" i="1"/>
  <c r="L890" i="1"/>
  <c r="K890" i="1"/>
  <c r="J890" i="1" s="1"/>
  <c r="I890" i="1"/>
  <c r="L894" i="1"/>
  <c r="K894" i="1"/>
  <c r="J894" i="1" s="1"/>
  <c r="I894" i="1"/>
  <c r="L902" i="1"/>
  <c r="K902" i="1"/>
  <c r="J902" i="1" s="1"/>
  <c r="I902" i="1"/>
  <c r="L910" i="1"/>
  <c r="K910" i="1"/>
  <c r="I910" i="1"/>
  <c r="L918" i="1"/>
  <c r="K918" i="1"/>
  <c r="J918" i="1" s="1"/>
  <c r="I918" i="1"/>
  <c r="L510" i="1"/>
  <c r="K510" i="1"/>
  <c r="J510" i="1" s="1"/>
  <c r="I510" i="1"/>
  <c r="L526" i="1"/>
  <c r="K526" i="1"/>
  <c r="J526" i="1" s="1"/>
  <c r="I526" i="1"/>
  <c r="L542" i="1"/>
  <c r="K542" i="1"/>
  <c r="J542" i="1" s="1"/>
  <c r="I542" i="1"/>
  <c r="L558" i="1"/>
  <c r="K558" i="1"/>
  <c r="J558" i="1" s="1"/>
  <c r="I558" i="1"/>
  <c r="L574" i="1"/>
  <c r="K574" i="1"/>
  <c r="J574" i="1" s="1"/>
  <c r="I574" i="1"/>
  <c r="L590" i="1"/>
  <c r="K590" i="1"/>
  <c r="J590" i="1" s="1"/>
  <c r="I590" i="1"/>
  <c r="L606" i="1"/>
  <c r="K606" i="1"/>
  <c r="J606" i="1" s="1"/>
  <c r="I606" i="1"/>
  <c r="L622" i="1"/>
  <c r="K622" i="1"/>
  <c r="J622" i="1" s="1"/>
  <c r="I622" i="1"/>
  <c r="L638" i="1"/>
  <c r="K638" i="1"/>
  <c r="J638" i="1" s="1"/>
  <c r="I638" i="1"/>
  <c r="L654" i="1"/>
  <c r="K654" i="1"/>
  <c r="J654" i="1" s="1"/>
  <c r="I654" i="1"/>
  <c r="L670" i="1"/>
  <c r="K670" i="1"/>
  <c r="J670" i="1" s="1"/>
  <c r="I670" i="1"/>
  <c r="L686" i="1"/>
  <c r="K686" i="1"/>
  <c r="J686" i="1" s="1"/>
  <c r="I686" i="1"/>
  <c r="L702" i="1"/>
  <c r="K702" i="1"/>
  <c r="J702" i="1" s="1"/>
  <c r="I702" i="1"/>
  <c r="L718" i="1"/>
  <c r="K718" i="1"/>
  <c r="J718" i="1" s="1"/>
  <c r="I718" i="1"/>
  <c r="L734" i="1"/>
  <c r="K734" i="1"/>
  <c r="J734" i="1" s="1"/>
  <c r="I734" i="1"/>
  <c r="L750" i="1"/>
  <c r="K750" i="1"/>
  <c r="J750" i="1" s="1"/>
  <c r="I750" i="1"/>
  <c r="L766" i="1"/>
  <c r="K766" i="1"/>
  <c r="J766" i="1" s="1"/>
  <c r="I766" i="1"/>
  <c r="L782" i="1"/>
  <c r="K782" i="1"/>
  <c r="J782" i="1" s="1"/>
  <c r="I782" i="1"/>
  <c r="L798" i="1"/>
  <c r="K798" i="1"/>
  <c r="J798" i="1" s="1"/>
  <c r="I798" i="1"/>
  <c r="L814" i="1"/>
  <c r="K814" i="1"/>
  <c r="J814" i="1" s="1"/>
  <c r="I814" i="1"/>
  <c r="L932" i="1"/>
  <c r="K932" i="1"/>
  <c r="J932" i="1" s="1"/>
  <c r="I932" i="1"/>
  <c r="L948" i="1"/>
  <c r="K948" i="1"/>
  <c r="I948" i="1"/>
  <c r="L964" i="1"/>
  <c r="K964" i="1"/>
  <c r="J964" i="1" s="1"/>
  <c r="I964" i="1"/>
  <c r="L980" i="1"/>
  <c r="K980" i="1"/>
  <c r="J980" i="1" s="1"/>
  <c r="I980" i="1"/>
  <c r="L996" i="1"/>
  <c r="K996" i="1"/>
  <c r="I996" i="1"/>
  <c r="L927" i="1"/>
  <c r="K927" i="1"/>
  <c r="J927" i="1" s="1"/>
  <c r="I927" i="1"/>
  <c r="L943" i="1"/>
  <c r="K943" i="1"/>
  <c r="I943" i="1"/>
  <c r="L959" i="1"/>
  <c r="K959" i="1"/>
  <c r="I959" i="1"/>
  <c r="L975" i="1"/>
  <c r="K975" i="1"/>
  <c r="I975" i="1"/>
  <c r="L991" i="1"/>
  <c r="K991" i="1"/>
  <c r="J991" i="1" s="1"/>
  <c r="I991" i="1"/>
  <c r="L999" i="1"/>
  <c r="K999" i="1"/>
  <c r="J999" i="1" s="1"/>
  <c r="I999" i="1"/>
  <c r="L303" i="1"/>
  <c r="K303" i="1"/>
  <c r="J303" i="1" s="1"/>
  <c r="I303" i="1"/>
  <c r="L341" i="1"/>
  <c r="K341" i="1"/>
  <c r="J341" i="1" s="1"/>
  <c r="I341" i="1"/>
  <c r="L357" i="1"/>
  <c r="K357" i="1"/>
  <c r="J357" i="1" s="1"/>
  <c r="I357" i="1"/>
  <c r="L375" i="1"/>
  <c r="K375" i="1"/>
  <c r="J375" i="1" s="1"/>
  <c r="I375" i="1"/>
  <c r="L391" i="1"/>
  <c r="K391" i="1"/>
  <c r="J391" i="1" s="1"/>
  <c r="I391" i="1"/>
  <c r="L399" i="1"/>
  <c r="K399" i="1"/>
  <c r="J399" i="1" s="1"/>
  <c r="I399" i="1"/>
  <c r="L407" i="1"/>
  <c r="K407" i="1"/>
  <c r="J407" i="1" s="1"/>
  <c r="I407" i="1"/>
  <c r="L415" i="1"/>
  <c r="K415" i="1"/>
  <c r="J415" i="1" s="1"/>
  <c r="I415" i="1"/>
  <c r="L423" i="1"/>
  <c r="K423" i="1"/>
  <c r="J423" i="1" s="1"/>
  <c r="I423" i="1"/>
  <c r="L431" i="1"/>
  <c r="K431" i="1"/>
  <c r="J431" i="1" s="1"/>
  <c r="I431" i="1"/>
  <c r="L439" i="1"/>
  <c r="K439" i="1"/>
  <c r="J439" i="1" s="1"/>
  <c r="I439" i="1"/>
  <c r="L447" i="1"/>
  <c r="K447" i="1"/>
  <c r="J447" i="1" s="1"/>
  <c r="I447" i="1"/>
  <c r="L455" i="1"/>
  <c r="K455" i="1"/>
  <c r="J455" i="1" s="1"/>
  <c r="I455" i="1"/>
  <c r="L463" i="1"/>
  <c r="K463" i="1"/>
  <c r="J463" i="1" s="1"/>
  <c r="I463" i="1"/>
  <c r="L471" i="1"/>
  <c r="K471" i="1"/>
  <c r="J471" i="1" s="1"/>
  <c r="I471" i="1"/>
  <c r="L479" i="1"/>
  <c r="K479" i="1"/>
  <c r="J479" i="1" s="1"/>
  <c r="I479" i="1"/>
  <c r="L487" i="1"/>
  <c r="K487" i="1"/>
  <c r="J487" i="1" s="1"/>
  <c r="I487" i="1"/>
  <c r="L499" i="1"/>
  <c r="K499" i="1"/>
  <c r="J499" i="1" s="1"/>
  <c r="I499" i="1"/>
  <c r="L513" i="1"/>
  <c r="K513" i="1"/>
  <c r="J513" i="1" s="1"/>
  <c r="I513" i="1"/>
  <c r="L529" i="1"/>
  <c r="K529" i="1"/>
  <c r="J529" i="1" s="1"/>
  <c r="I529" i="1"/>
  <c r="L545" i="1"/>
  <c r="K545" i="1"/>
  <c r="J545" i="1" s="1"/>
  <c r="I545" i="1"/>
  <c r="L561" i="1"/>
  <c r="K561" i="1"/>
  <c r="J561" i="1" s="1"/>
  <c r="I561" i="1"/>
  <c r="L577" i="1"/>
  <c r="K577" i="1"/>
  <c r="J577" i="1" s="1"/>
  <c r="I577" i="1"/>
  <c r="L593" i="1"/>
  <c r="K593" i="1"/>
  <c r="J593" i="1" s="1"/>
  <c r="I593" i="1"/>
  <c r="L609" i="1"/>
  <c r="K609" i="1"/>
  <c r="J609" i="1" s="1"/>
  <c r="I609" i="1"/>
  <c r="L625" i="1"/>
  <c r="K625" i="1"/>
  <c r="J625" i="1" s="1"/>
  <c r="I625" i="1"/>
  <c r="L641" i="1"/>
  <c r="K641" i="1"/>
  <c r="J641" i="1" s="1"/>
  <c r="I641" i="1"/>
  <c r="L657" i="1"/>
  <c r="K657" i="1"/>
  <c r="J657" i="1" s="1"/>
  <c r="I657" i="1"/>
  <c r="L673" i="1"/>
  <c r="K673" i="1"/>
  <c r="J673" i="1" s="1"/>
  <c r="I673" i="1"/>
  <c r="L689" i="1"/>
  <c r="K689" i="1"/>
  <c r="J689" i="1" s="1"/>
  <c r="I689" i="1"/>
  <c r="L705" i="1"/>
  <c r="K705" i="1"/>
  <c r="J705" i="1" s="1"/>
  <c r="I705" i="1"/>
  <c r="L721" i="1"/>
  <c r="K721" i="1"/>
  <c r="J721" i="1" s="1"/>
  <c r="I721" i="1"/>
  <c r="L729" i="1"/>
  <c r="K729" i="1"/>
  <c r="J729" i="1" s="1"/>
  <c r="I729" i="1"/>
  <c r="L745" i="1"/>
  <c r="K745" i="1"/>
  <c r="J745" i="1" s="1"/>
  <c r="I745" i="1"/>
  <c r="K30" i="1"/>
  <c r="L30" i="1"/>
  <c r="K200" i="1"/>
  <c r="J200" i="1" s="1"/>
  <c r="L200" i="1"/>
  <c r="K108" i="1"/>
  <c r="J108" i="1" s="1"/>
  <c r="L108" i="1"/>
  <c r="K238" i="1"/>
  <c r="J238" i="1" s="1"/>
  <c r="L238" i="1"/>
  <c r="K252" i="1"/>
  <c r="J252" i="1" s="1"/>
  <c r="L252" i="1"/>
  <c r="K82" i="1"/>
  <c r="J82" i="1" s="1"/>
  <c r="L82" i="1"/>
  <c r="K86" i="1"/>
  <c r="J86" i="1" s="1"/>
  <c r="L86" i="1"/>
  <c r="K250" i="1"/>
  <c r="J250" i="1" s="1"/>
  <c r="L250" i="1"/>
  <c r="K280" i="1"/>
  <c r="L280" i="1"/>
  <c r="K41" i="1"/>
  <c r="J41" i="1" s="1"/>
  <c r="L41" i="1"/>
  <c r="K99" i="1"/>
  <c r="J99" i="1" s="1"/>
  <c r="L99" i="1"/>
  <c r="K129" i="1"/>
  <c r="J129" i="1" s="1"/>
  <c r="L129" i="1"/>
  <c r="K167" i="1"/>
  <c r="J167" i="1" s="1"/>
  <c r="L167" i="1"/>
  <c r="K175" i="1"/>
  <c r="J175" i="1" s="1"/>
  <c r="L175" i="1"/>
  <c r="K235" i="1"/>
  <c r="J235" i="1" s="1"/>
  <c r="L235" i="1"/>
  <c r="K251" i="1"/>
  <c r="J251" i="1" s="1"/>
  <c r="L251" i="1"/>
  <c r="K77" i="1"/>
  <c r="J77" i="1" s="1"/>
  <c r="L77" i="1"/>
  <c r="K179" i="1"/>
  <c r="J179" i="1" s="1"/>
  <c r="L179" i="1"/>
  <c r="K237" i="1"/>
  <c r="J237" i="1" s="1"/>
  <c r="L237" i="1"/>
  <c r="K253" i="1"/>
  <c r="J253" i="1" s="1"/>
  <c r="L253" i="1"/>
  <c r="K291" i="1"/>
  <c r="J291" i="1" s="1"/>
  <c r="L291" i="1"/>
  <c r="K46" i="1"/>
  <c r="J46" i="1" s="1"/>
  <c r="L46" i="1"/>
  <c r="K236" i="1"/>
  <c r="J236" i="1" s="1"/>
  <c r="L236" i="1"/>
  <c r="K240" i="1"/>
  <c r="J240" i="1" s="1"/>
  <c r="L240" i="1"/>
  <c r="L58" i="1"/>
  <c r="K80" i="1"/>
  <c r="J80" i="1" s="1"/>
  <c r="L80" i="1"/>
  <c r="K92" i="1"/>
  <c r="J92" i="1" s="1"/>
  <c r="L92" i="1"/>
  <c r="K154" i="1"/>
  <c r="J154" i="1" s="1"/>
  <c r="L154" i="1"/>
  <c r="K248" i="1"/>
  <c r="L248" i="1"/>
  <c r="K254" i="1"/>
  <c r="J254" i="1" s="1"/>
  <c r="L254" i="1"/>
  <c r="K258" i="1"/>
  <c r="J258" i="1" s="1"/>
  <c r="L258" i="1"/>
  <c r="K295" i="1"/>
  <c r="J295" i="1" s="1"/>
  <c r="L295" i="1"/>
  <c r="K21" i="1"/>
  <c r="J21" i="1" s="1"/>
  <c r="L21" i="1"/>
  <c r="K35" i="1"/>
  <c r="J35" i="1" s="1"/>
  <c r="L35" i="1"/>
  <c r="K161" i="1"/>
  <c r="J161" i="1" s="1"/>
  <c r="L161" i="1"/>
  <c r="K249" i="1"/>
  <c r="J249" i="1" s="1"/>
  <c r="L249" i="1"/>
  <c r="K255" i="1"/>
  <c r="J255" i="1" s="1"/>
  <c r="L255" i="1"/>
  <c r="K296" i="1"/>
  <c r="J296" i="1" s="1"/>
  <c r="L296" i="1"/>
  <c r="L11" i="1"/>
  <c r="K97" i="1"/>
  <c r="J97" i="1" s="1"/>
  <c r="L97" i="1"/>
  <c r="K107" i="1"/>
  <c r="J107" i="1" s="1"/>
  <c r="L107" i="1"/>
  <c r="K139" i="1"/>
  <c r="J139" i="1" s="1"/>
  <c r="L139" i="1"/>
  <c r="K195" i="1"/>
  <c r="J195" i="1" s="1"/>
  <c r="L195" i="1"/>
  <c r="K199" i="1"/>
  <c r="J199" i="1" s="1"/>
  <c r="L199" i="1"/>
  <c r="K229" i="1"/>
  <c r="J229" i="1" s="1"/>
  <c r="L229" i="1"/>
  <c r="I108" i="1"/>
  <c r="I238" i="1"/>
  <c r="I252" i="1"/>
  <c r="I82" i="1"/>
  <c r="I86" i="1"/>
  <c r="I250" i="1"/>
  <c r="I30" i="1"/>
  <c r="I46" i="1"/>
  <c r="I200" i="1"/>
  <c r="I236" i="1"/>
  <c r="I240" i="1"/>
  <c r="I58" i="1"/>
  <c r="I80" i="1"/>
  <c r="I92" i="1"/>
  <c r="I154" i="1"/>
  <c r="I248" i="1"/>
  <c r="I254" i="1"/>
  <c r="I258" i="1"/>
  <c r="I296" i="1"/>
  <c r="I41" i="1"/>
  <c r="I99" i="1"/>
  <c r="I129" i="1"/>
  <c r="I167" i="1"/>
  <c r="I175" i="1"/>
  <c r="I235" i="1"/>
  <c r="I251" i="1"/>
  <c r="I77" i="1"/>
  <c r="I179" i="1"/>
  <c r="I237" i="1"/>
  <c r="I253" i="1"/>
  <c r="I291" i="1"/>
  <c r="I295" i="1"/>
  <c r="I21" i="1"/>
  <c r="I35" i="1"/>
  <c r="I161" i="1"/>
  <c r="I249" i="1"/>
  <c r="I255" i="1"/>
  <c r="I97" i="1"/>
  <c r="I107" i="1"/>
  <c r="I139" i="1"/>
  <c r="I195" i="1"/>
  <c r="I199" i="1"/>
  <c r="I229" i="1"/>
  <c r="I280" i="1"/>
  <c r="R54" i="1"/>
  <c r="C54" i="1"/>
  <c r="P203" i="1"/>
  <c r="C203" i="1"/>
  <c r="R136" i="1"/>
  <c r="C136" i="1"/>
  <c r="P121" i="1"/>
  <c r="C121" i="1"/>
  <c r="P71" i="1"/>
  <c r="C71" i="1"/>
  <c r="R112" i="1"/>
  <c r="C111" i="1"/>
  <c r="R126" i="1"/>
  <c r="C126" i="1"/>
  <c r="P173" i="1"/>
  <c r="C173" i="1"/>
  <c r="P211" i="1"/>
  <c r="C210" i="1"/>
  <c r="R24" i="1"/>
  <c r="C24" i="1"/>
  <c r="R100" i="1"/>
  <c r="C100" i="1"/>
  <c r="P9" i="1"/>
  <c r="L9" i="1" s="1"/>
  <c r="C9" i="1"/>
  <c r="P143" i="1"/>
  <c r="C142" i="1"/>
  <c r="R298" i="1"/>
  <c r="C297" i="1"/>
  <c r="R134" i="1"/>
  <c r="C133" i="1"/>
  <c r="P245" i="1"/>
  <c r="R14" i="1"/>
  <c r="R28" i="1"/>
  <c r="P297" i="1"/>
  <c r="P137" i="1"/>
  <c r="P171" i="1"/>
  <c r="P51" i="1"/>
  <c r="R38" i="1"/>
  <c r="R74" i="1"/>
  <c r="R278" i="1"/>
  <c r="R60" i="1"/>
  <c r="L60" i="1" s="1"/>
  <c r="R172" i="1"/>
  <c r="R232" i="1"/>
  <c r="R276" i="1"/>
  <c r="P29" i="1"/>
  <c r="P57" i="1"/>
  <c r="R288" i="1"/>
  <c r="P91" i="1"/>
  <c r="C7" i="1"/>
  <c r="P191" i="1"/>
  <c r="P259" i="1"/>
  <c r="P69" i="1"/>
  <c r="P277" i="1"/>
  <c r="P269" i="1"/>
  <c r="P183" i="1"/>
  <c r="R194" i="1"/>
  <c r="P213" i="1"/>
  <c r="R150" i="1"/>
  <c r="R234" i="1"/>
  <c r="P55" i="1"/>
  <c r="R130" i="1"/>
  <c r="R268" i="1"/>
  <c r="R264" i="1"/>
  <c r="P135" i="1"/>
  <c r="P115" i="1"/>
  <c r="P117" i="1"/>
  <c r="P65" i="1"/>
  <c r="R122" i="1"/>
  <c r="P159" i="1"/>
  <c r="P185" i="1"/>
  <c r="P261" i="1"/>
  <c r="R222" i="1"/>
  <c r="R226" i="1"/>
  <c r="R62" i="1"/>
  <c r="P39" i="1"/>
  <c r="P63" i="1"/>
  <c r="P17" i="1"/>
  <c r="P25" i="1"/>
  <c r="P45" i="1"/>
  <c r="R294" i="1"/>
  <c r="R140" i="1"/>
  <c r="R66" i="1"/>
  <c r="R102" i="1"/>
  <c r="R212" i="1"/>
  <c r="L212" i="1" s="1"/>
  <c r="R274" i="1"/>
  <c r="P79" i="1"/>
  <c r="P205" i="1"/>
  <c r="R204" i="1"/>
  <c r="P131" i="1"/>
  <c r="P279" i="1"/>
  <c r="P209" i="1"/>
  <c r="P119" i="1"/>
  <c r="P233" i="1"/>
  <c r="R10" i="1"/>
  <c r="R22" i="1"/>
  <c r="R50" i="1"/>
  <c r="R90" i="1"/>
  <c r="R114" i="1"/>
  <c r="R186" i="1"/>
  <c r="R72" i="1"/>
  <c r="R88" i="1"/>
  <c r="R124" i="1"/>
  <c r="R156" i="1"/>
  <c r="R246" i="1"/>
  <c r="P287" i="1"/>
  <c r="P37" i="1"/>
  <c r="P83" i="1"/>
  <c r="P101" i="1"/>
  <c r="P151" i="1"/>
  <c r="P247" i="1"/>
  <c r="P273" i="1"/>
  <c r="P13" i="1"/>
  <c r="P47" i="1"/>
  <c r="P225" i="1"/>
  <c r="R210" i="1"/>
  <c r="P189" i="1"/>
  <c r="P201" i="1"/>
  <c r="P281" i="1"/>
  <c r="P147" i="1"/>
  <c r="P263" i="1"/>
  <c r="R12" i="1"/>
  <c r="R16" i="1"/>
  <c r="R44" i="1"/>
  <c r="R48" i="1"/>
  <c r="R52" i="1"/>
  <c r="R120" i="1"/>
  <c r="R138" i="1"/>
  <c r="R142" i="1"/>
  <c r="R206" i="1"/>
  <c r="R230" i="1"/>
  <c r="R18" i="1"/>
  <c r="R36" i="1"/>
  <c r="R56" i="1"/>
  <c r="R64" i="1"/>
  <c r="R132" i="1"/>
  <c r="R160" i="1"/>
  <c r="R180" i="1"/>
  <c r="P285" i="1"/>
  <c r="P289" i="1"/>
  <c r="P73" i="1"/>
  <c r="P89" i="1"/>
  <c r="P113" i="1"/>
  <c r="P127" i="1"/>
  <c r="P149" i="1"/>
  <c r="P155" i="1"/>
  <c r="P163" i="1"/>
  <c r="P271" i="1"/>
  <c r="P275" i="1"/>
  <c r="P283" i="1"/>
  <c r="P15" i="1"/>
  <c r="P31" i="1"/>
  <c r="P49" i="1"/>
  <c r="P53" i="1"/>
  <c r="P111" i="1"/>
  <c r="P223" i="1"/>
  <c r="P227" i="1"/>
  <c r="P243" i="1"/>
  <c r="P267" i="1"/>
  <c r="P123" i="1"/>
  <c r="P193" i="1"/>
  <c r="P231" i="1"/>
  <c r="P241" i="1"/>
  <c r="R272" i="1"/>
  <c r="P141" i="1"/>
  <c r="R190" i="1"/>
  <c r="R228" i="1"/>
  <c r="P365" i="1"/>
  <c r="P187" i="1"/>
  <c r="P359" i="1"/>
  <c r="J822" i="1"/>
  <c r="J883" i="1"/>
  <c r="Q8" i="1"/>
  <c r="H8" i="1" s="1"/>
  <c r="O7" i="1"/>
  <c r="J844" i="1"/>
  <c r="M950" i="1"/>
  <c r="M956" i="1"/>
  <c r="M865" i="1"/>
  <c r="M948" i="1"/>
  <c r="M923" i="1"/>
  <c r="I197" i="1" l="1"/>
  <c r="K197" i="1"/>
  <c r="J197" i="1" s="1"/>
  <c r="K284" i="1"/>
  <c r="I11" i="1"/>
  <c r="I284" i="1"/>
  <c r="H7" i="1"/>
  <c r="G7" i="1"/>
  <c r="I81" i="1"/>
  <c r="K239" i="1"/>
  <c r="J239" i="1" s="1"/>
  <c r="L239" i="1"/>
  <c r="I59" i="1"/>
  <c r="K81" i="1"/>
  <c r="J81" i="1" s="1"/>
  <c r="K59" i="1"/>
  <c r="J59" i="1" s="1"/>
  <c r="I221" i="1"/>
  <c r="K221" i="1"/>
  <c r="J221" i="1" s="1"/>
  <c r="K103" i="1"/>
  <c r="J103" i="1" s="1"/>
  <c r="L26" i="1"/>
  <c r="I32" i="1"/>
  <c r="I20" i="1"/>
  <c r="I43" i="1"/>
  <c r="I256" i="1"/>
  <c r="K20" i="1"/>
  <c r="J20" i="1" s="1"/>
  <c r="L256" i="1"/>
  <c r="K168" i="1"/>
  <c r="J168" i="1" s="1"/>
  <c r="I125" i="1"/>
  <c r="I282" i="1"/>
  <c r="I168" i="1"/>
  <c r="L94" i="1"/>
  <c r="I266" i="1"/>
  <c r="L290" i="1"/>
  <c r="L145" i="1"/>
  <c r="K67" i="1"/>
  <c r="J67" i="1" s="1"/>
  <c r="I145" i="1"/>
  <c r="K84" i="1"/>
  <c r="J84" i="1" s="1"/>
  <c r="L78" i="1"/>
  <c r="K282" i="1"/>
  <c r="J282" i="1" s="1"/>
  <c r="L84" i="1"/>
  <c r="I217" i="1"/>
  <c r="I290" i="1"/>
  <c r="I94" i="1"/>
  <c r="L95" i="1"/>
  <c r="I40" i="1"/>
  <c r="K75" i="1"/>
  <c r="J75" i="1" s="1"/>
  <c r="K257" i="1"/>
  <c r="J257" i="1" s="1"/>
  <c r="I244" i="1"/>
  <c r="L244" i="1"/>
  <c r="L220" i="1"/>
  <c r="L257" i="1"/>
  <c r="I165" i="1"/>
  <c r="K196" i="1"/>
  <c r="J196" i="1" s="1"/>
  <c r="K125" i="1"/>
  <c r="J125" i="1" s="1"/>
  <c r="L286" i="1"/>
  <c r="K192" i="1"/>
  <c r="J192" i="1" s="1"/>
  <c r="K32" i="1"/>
  <c r="J32" i="1" s="1"/>
  <c r="L162" i="1"/>
  <c r="K152" i="1"/>
  <c r="J152" i="1" s="1"/>
  <c r="I220" i="1"/>
  <c r="L133" i="1"/>
  <c r="K165" i="1"/>
  <c r="J165" i="1" s="1"/>
  <c r="L192" i="1"/>
  <c r="K43" i="1"/>
  <c r="J43" i="1" s="1"/>
  <c r="L75" i="1"/>
  <c r="I27" i="1"/>
  <c r="L27" i="1"/>
  <c r="L76" i="1"/>
  <c r="L169" i="1"/>
  <c r="I184" i="1"/>
  <c r="L184" i="1"/>
  <c r="L293" i="1"/>
  <c r="K242" i="1"/>
  <c r="J242" i="1" s="1"/>
  <c r="K202" i="1"/>
  <c r="J202" i="1" s="1"/>
  <c r="I169" i="1"/>
  <c r="I202" i="1"/>
  <c r="L242" i="1"/>
  <c r="K26" i="1"/>
  <c r="J26" i="1" s="1"/>
  <c r="I95" i="1"/>
  <c r="K23" i="1"/>
  <c r="J23" i="1" s="1"/>
  <c r="L148" i="1"/>
  <c r="I260" i="1"/>
  <c r="K260" i="1"/>
  <c r="J260" i="1" s="1"/>
  <c r="I67" i="1"/>
  <c r="K217" i="1"/>
  <c r="J217" i="1" s="1"/>
  <c r="K40" i="1"/>
  <c r="J40" i="1" s="1"/>
  <c r="L207" i="1"/>
  <c r="K266" i="1"/>
  <c r="J266" i="1" s="1"/>
  <c r="I93" i="1"/>
  <c r="I104" i="1"/>
  <c r="L93" i="1"/>
  <c r="I103" i="1"/>
  <c r="I207" i="1"/>
  <c r="K262" i="1"/>
  <c r="J262" i="1" s="1"/>
  <c r="K146" i="1"/>
  <c r="J146" i="1" s="1"/>
  <c r="K104" i="1"/>
  <c r="J104" i="1" s="1"/>
  <c r="I61" i="1"/>
  <c r="I146" i="1"/>
  <c r="L181" i="1"/>
  <c r="L87" i="1"/>
  <c r="K61" i="1"/>
  <c r="J61" i="1" s="1"/>
  <c r="L262" i="1"/>
  <c r="K68" i="1"/>
  <c r="J68" i="1" s="1"/>
  <c r="I148" i="1"/>
  <c r="I68" i="1"/>
  <c r="L152" i="1"/>
  <c r="I286" i="1"/>
  <c r="I133" i="1"/>
  <c r="I85" i="1"/>
  <c r="I293" i="1"/>
  <c r="I78" i="1"/>
  <c r="I118" i="1"/>
  <c r="L196" i="1"/>
  <c r="L23" i="1"/>
  <c r="L85" i="1"/>
  <c r="L216" i="1"/>
  <c r="L166" i="1"/>
  <c r="K96" i="1"/>
  <c r="J96" i="1" s="1"/>
  <c r="I96" i="1"/>
  <c r="I216" i="1"/>
  <c r="K166" i="1"/>
  <c r="J166" i="1" s="1"/>
  <c r="I162" i="1"/>
  <c r="L118" i="1"/>
  <c r="K176" i="1"/>
  <c r="J176" i="1" s="1"/>
  <c r="K164" i="1"/>
  <c r="J164" i="1" s="1"/>
  <c r="I181" i="1"/>
  <c r="I87" i="1"/>
  <c r="I76" i="1"/>
  <c r="I153" i="1"/>
  <c r="I109" i="1"/>
  <c r="I215" i="1"/>
  <c r="I198" i="1"/>
  <c r="I164" i="1"/>
  <c r="L70" i="1"/>
  <c r="L109" i="1"/>
  <c r="L19" i="1"/>
  <c r="L198" i="1"/>
  <c r="L178" i="1"/>
  <c r="I70" i="1"/>
  <c r="I158" i="1"/>
  <c r="K153" i="1"/>
  <c r="J153" i="1" s="1"/>
  <c r="L208" i="1"/>
  <c r="K144" i="1"/>
  <c r="J144" i="1" s="1"/>
  <c r="L215" i="1"/>
  <c r="I182" i="1"/>
  <c r="I208" i="1"/>
  <c r="I144" i="1"/>
  <c r="I42" i="1"/>
  <c r="L157" i="1"/>
  <c r="K157" i="1"/>
  <c r="J157" i="1" s="1"/>
  <c r="K174" i="1"/>
  <c r="J174" i="1" s="1"/>
  <c r="L174" i="1"/>
  <c r="K33" i="1"/>
  <c r="J33" i="1" s="1"/>
  <c r="L33" i="1"/>
  <c r="I33" i="1"/>
  <c r="L214" i="1"/>
  <c r="K214" i="1"/>
  <c r="J214" i="1" s="1"/>
  <c r="L128" i="1"/>
  <c r="I128" i="1"/>
  <c r="K188" i="1"/>
  <c r="J188" i="1" s="1"/>
  <c r="I188" i="1"/>
  <c r="L219" i="1"/>
  <c r="I219" i="1"/>
  <c r="K34" i="1"/>
  <c r="J34" i="1" s="1"/>
  <c r="I34" i="1"/>
  <c r="K170" i="1"/>
  <c r="J170" i="1" s="1"/>
  <c r="I170" i="1"/>
  <c r="I116" i="1"/>
  <c r="L270" i="1"/>
  <c r="K106" i="1"/>
  <c r="J106" i="1" s="1"/>
  <c r="L224" i="1"/>
  <c r="L188" i="1"/>
  <c r="K105" i="1"/>
  <c r="J105" i="1" s="1"/>
  <c r="L116" i="1"/>
  <c r="K265" i="1"/>
  <c r="J265" i="1" s="1"/>
  <c r="I265" i="1"/>
  <c r="L98" i="1"/>
  <c r="I98" i="1"/>
  <c r="L218" i="1"/>
  <c r="I105" i="1"/>
  <c r="I157" i="1"/>
  <c r="I270" i="1"/>
  <c r="I106" i="1"/>
  <c r="I174" i="1"/>
  <c r="I224" i="1"/>
  <c r="I176" i="1"/>
  <c r="L265" i="1"/>
  <c r="L182" i="1"/>
  <c r="L158" i="1"/>
  <c r="L110" i="1"/>
  <c r="L42" i="1"/>
  <c r="I292" i="1"/>
  <c r="I19" i="1"/>
  <c r="I218" i="1"/>
  <c r="I110" i="1"/>
  <c r="I178" i="1"/>
  <c r="K292" i="1"/>
  <c r="J292" i="1" s="1"/>
  <c r="L359" i="1"/>
  <c r="K359" i="1"/>
  <c r="J359" i="1" s="1"/>
  <c r="I359" i="1"/>
  <c r="L365" i="1"/>
  <c r="K365" i="1"/>
  <c r="J365" i="1" s="1"/>
  <c r="I365" i="1"/>
  <c r="L298" i="1"/>
  <c r="K298" i="1"/>
  <c r="J298" i="1" s="1"/>
  <c r="I298" i="1"/>
  <c r="K228" i="1"/>
  <c r="J228" i="1" s="1"/>
  <c r="L228" i="1"/>
  <c r="K241" i="1"/>
  <c r="J241" i="1" s="1"/>
  <c r="L241" i="1"/>
  <c r="K267" i="1"/>
  <c r="J267" i="1" s="1"/>
  <c r="L267" i="1"/>
  <c r="K111" i="1"/>
  <c r="J111" i="1" s="1"/>
  <c r="L111" i="1"/>
  <c r="K15" i="1"/>
  <c r="J15" i="1" s="1"/>
  <c r="L15" i="1"/>
  <c r="K163" i="1"/>
  <c r="J163" i="1" s="1"/>
  <c r="L163" i="1"/>
  <c r="K113" i="1"/>
  <c r="J113" i="1" s="1"/>
  <c r="L113" i="1"/>
  <c r="K285" i="1"/>
  <c r="J285" i="1" s="1"/>
  <c r="L285" i="1"/>
  <c r="K64" i="1"/>
  <c r="J64" i="1" s="1"/>
  <c r="L64" i="1"/>
  <c r="K230" i="1"/>
  <c r="J230" i="1" s="1"/>
  <c r="L230" i="1"/>
  <c r="K120" i="1"/>
  <c r="J120" i="1" s="1"/>
  <c r="L120" i="1"/>
  <c r="K16" i="1"/>
  <c r="J16" i="1" s="1"/>
  <c r="L16" i="1"/>
  <c r="K281" i="1"/>
  <c r="J281" i="1" s="1"/>
  <c r="L281" i="1"/>
  <c r="K225" i="1"/>
  <c r="J225" i="1" s="1"/>
  <c r="L225" i="1"/>
  <c r="K247" i="1"/>
  <c r="J247" i="1" s="1"/>
  <c r="L247" i="1"/>
  <c r="K37" i="1"/>
  <c r="J37" i="1" s="1"/>
  <c r="L37" i="1"/>
  <c r="K124" i="1"/>
  <c r="J124" i="1" s="1"/>
  <c r="L124" i="1"/>
  <c r="K114" i="1"/>
  <c r="J114" i="1" s="1"/>
  <c r="L114" i="1"/>
  <c r="K10" i="1"/>
  <c r="J10" i="1" s="1"/>
  <c r="L10" i="1"/>
  <c r="K279" i="1"/>
  <c r="J279" i="1" s="1"/>
  <c r="L279" i="1"/>
  <c r="K79" i="1"/>
  <c r="J79" i="1" s="1"/>
  <c r="L79" i="1"/>
  <c r="K66" i="1"/>
  <c r="J66" i="1" s="1"/>
  <c r="L66" i="1"/>
  <c r="K25" i="1"/>
  <c r="J25" i="1" s="1"/>
  <c r="L25" i="1"/>
  <c r="K62" i="1"/>
  <c r="J62" i="1" s="1"/>
  <c r="L62" i="1"/>
  <c r="K185" i="1"/>
  <c r="J185" i="1" s="1"/>
  <c r="L185" i="1"/>
  <c r="K117" i="1"/>
  <c r="J117" i="1" s="1"/>
  <c r="L117" i="1"/>
  <c r="K268" i="1"/>
  <c r="J268" i="1" s="1"/>
  <c r="L268" i="1"/>
  <c r="K55" i="1"/>
  <c r="J55" i="1" s="1"/>
  <c r="L55" i="1"/>
  <c r="K150" i="1"/>
  <c r="J150" i="1" s="1"/>
  <c r="L150" i="1"/>
  <c r="K194" i="1"/>
  <c r="J194" i="1" s="1"/>
  <c r="L194" i="1"/>
  <c r="K269" i="1"/>
  <c r="J269" i="1" s="1"/>
  <c r="L269" i="1"/>
  <c r="K69" i="1"/>
  <c r="J69" i="1" s="1"/>
  <c r="L69" i="1"/>
  <c r="K191" i="1"/>
  <c r="J191" i="1" s="1"/>
  <c r="L191" i="1"/>
  <c r="K288" i="1"/>
  <c r="J288" i="1" s="1"/>
  <c r="L288" i="1"/>
  <c r="K57" i="1"/>
  <c r="J57" i="1" s="1"/>
  <c r="L57" i="1"/>
  <c r="K276" i="1"/>
  <c r="J276" i="1" s="1"/>
  <c r="L276" i="1"/>
  <c r="K172" i="1"/>
  <c r="J172" i="1" s="1"/>
  <c r="L172" i="1"/>
  <c r="K278" i="1"/>
  <c r="J278" i="1" s="1"/>
  <c r="L278" i="1"/>
  <c r="K38" i="1"/>
  <c r="J38" i="1" s="1"/>
  <c r="L38" i="1"/>
  <c r="K171" i="1"/>
  <c r="J171" i="1" s="1"/>
  <c r="L171" i="1"/>
  <c r="K297" i="1"/>
  <c r="J297" i="1" s="1"/>
  <c r="L297" i="1"/>
  <c r="K14" i="1"/>
  <c r="J14" i="1" s="1"/>
  <c r="L14" i="1"/>
  <c r="K141" i="1"/>
  <c r="J141" i="1" s="1"/>
  <c r="L141" i="1"/>
  <c r="K193" i="1"/>
  <c r="J193" i="1" s="1"/>
  <c r="L193" i="1"/>
  <c r="K227" i="1"/>
  <c r="J227" i="1" s="1"/>
  <c r="L227" i="1"/>
  <c r="K49" i="1"/>
  <c r="J49" i="1" s="1"/>
  <c r="L49" i="1"/>
  <c r="K275" i="1"/>
  <c r="J275" i="1" s="1"/>
  <c r="L275" i="1"/>
  <c r="K149" i="1"/>
  <c r="J149" i="1" s="1"/>
  <c r="L149" i="1"/>
  <c r="K73" i="1"/>
  <c r="J73" i="1" s="1"/>
  <c r="L73" i="1"/>
  <c r="K160" i="1"/>
  <c r="J160" i="1" s="1"/>
  <c r="L160" i="1"/>
  <c r="K36" i="1"/>
  <c r="J36" i="1" s="1"/>
  <c r="L36" i="1"/>
  <c r="K142" i="1"/>
  <c r="J142" i="1" s="1"/>
  <c r="L142" i="1"/>
  <c r="K48" i="1"/>
  <c r="J48" i="1" s="1"/>
  <c r="L48" i="1"/>
  <c r="K263" i="1"/>
  <c r="J263" i="1" s="1"/>
  <c r="L263" i="1"/>
  <c r="K189" i="1"/>
  <c r="J189" i="1" s="1"/>
  <c r="L189" i="1"/>
  <c r="K13" i="1"/>
  <c r="J13" i="1" s="1"/>
  <c r="L13" i="1"/>
  <c r="K101" i="1"/>
  <c r="J101" i="1" s="1"/>
  <c r="L101" i="1"/>
  <c r="K246" i="1"/>
  <c r="J246" i="1" s="1"/>
  <c r="L246" i="1"/>
  <c r="K72" i="1"/>
  <c r="J72" i="1" s="1"/>
  <c r="L72" i="1"/>
  <c r="K50" i="1"/>
  <c r="J50" i="1" s="1"/>
  <c r="L50" i="1"/>
  <c r="K119" i="1"/>
  <c r="J119" i="1" s="1"/>
  <c r="L119" i="1"/>
  <c r="K204" i="1"/>
  <c r="J204" i="1" s="1"/>
  <c r="L204" i="1"/>
  <c r="K294" i="1"/>
  <c r="J294" i="1" s="1"/>
  <c r="L294" i="1"/>
  <c r="K63" i="1"/>
  <c r="J63" i="1" s="1"/>
  <c r="L63" i="1"/>
  <c r="K222" i="1"/>
  <c r="J222" i="1" s="1"/>
  <c r="L222" i="1"/>
  <c r="K122" i="1"/>
  <c r="J122" i="1" s="1"/>
  <c r="L122" i="1"/>
  <c r="K135" i="1"/>
  <c r="J135" i="1" s="1"/>
  <c r="L135" i="1"/>
  <c r="K187" i="1"/>
  <c r="J187" i="1" s="1"/>
  <c r="L187" i="1"/>
  <c r="K190" i="1"/>
  <c r="J190" i="1" s="1"/>
  <c r="L190" i="1"/>
  <c r="K272" i="1"/>
  <c r="J272" i="1" s="1"/>
  <c r="L272" i="1"/>
  <c r="K231" i="1"/>
  <c r="J231" i="1" s="1"/>
  <c r="L231" i="1"/>
  <c r="K123" i="1"/>
  <c r="J123" i="1" s="1"/>
  <c r="L123" i="1"/>
  <c r="K243" i="1"/>
  <c r="J243" i="1" s="1"/>
  <c r="L243" i="1"/>
  <c r="K223" i="1"/>
  <c r="J223" i="1" s="1"/>
  <c r="L223" i="1"/>
  <c r="K53" i="1"/>
  <c r="J53" i="1" s="1"/>
  <c r="L53" i="1"/>
  <c r="K31" i="1"/>
  <c r="J31" i="1" s="1"/>
  <c r="L31" i="1"/>
  <c r="K283" i="1"/>
  <c r="J283" i="1" s="1"/>
  <c r="L283" i="1"/>
  <c r="K271" i="1"/>
  <c r="J271" i="1" s="1"/>
  <c r="L271" i="1"/>
  <c r="K155" i="1"/>
  <c r="J155" i="1" s="1"/>
  <c r="L155" i="1"/>
  <c r="K127" i="1"/>
  <c r="J127" i="1" s="1"/>
  <c r="L127" i="1"/>
  <c r="K89" i="1"/>
  <c r="J89" i="1" s="1"/>
  <c r="L89" i="1"/>
  <c r="K289" i="1"/>
  <c r="J289" i="1" s="1"/>
  <c r="L289" i="1"/>
  <c r="K180" i="1"/>
  <c r="J180" i="1" s="1"/>
  <c r="L180" i="1"/>
  <c r="K132" i="1"/>
  <c r="J132" i="1" s="1"/>
  <c r="L132" i="1"/>
  <c r="K56" i="1"/>
  <c r="J56" i="1" s="1"/>
  <c r="L56" i="1"/>
  <c r="K18" i="1"/>
  <c r="J18" i="1" s="1"/>
  <c r="L18" i="1"/>
  <c r="K206" i="1"/>
  <c r="J206" i="1" s="1"/>
  <c r="L206" i="1"/>
  <c r="K138" i="1"/>
  <c r="J138" i="1" s="1"/>
  <c r="L138" i="1"/>
  <c r="K52" i="1"/>
  <c r="J52" i="1" s="1"/>
  <c r="L52" i="1"/>
  <c r="K44" i="1"/>
  <c r="J44" i="1" s="1"/>
  <c r="L44" i="1"/>
  <c r="K12" i="1"/>
  <c r="J12" i="1" s="1"/>
  <c r="L12" i="1"/>
  <c r="K147" i="1"/>
  <c r="J147" i="1" s="1"/>
  <c r="L147" i="1"/>
  <c r="K201" i="1"/>
  <c r="J201" i="1" s="1"/>
  <c r="L201" i="1"/>
  <c r="K210" i="1"/>
  <c r="J210" i="1" s="1"/>
  <c r="L210" i="1"/>
  <c r="K47" i="1"/>
  <c r="J47" i="1" s="1"/>
  <c r="L47" i="1"/>
  <c r="K273" i="1"/>
  <c r="J273" i="1" s="1"/>
  <c r="L273" i="1"/>
  <c r="K151" i="1"/>
  <c r="J151" i="1" s="1"/>
  <c r="L151" i="1"/>
  <c r="K83" i="1"/>
  <c r="J83" i="1" s="1"/>
  <c r="L83" i="1"/>
  <c r="K287" i="1"/>
  <c r="J287" i="1" s="1"/>
  <c r="L287" i="1"/>
  <c r="K156" i="1"/>
  <c r="J156" i="1" s="1"/>
  <c r="L156" i="1"/>
  <c r="K88" i="1"/>
  <c r="J88" i="1" s="1"/>
  <c r="L88" i="1"/>
  <c r="K186" i="1"/>
  <c r="J186" i="1" s="1"/>
  <c r="L186" i="1"/>
  <c r="K90" i="1"/>
  <c r="J90" i="1" s="1"/>
  <c r="L90" i="1"/>
  <c r="K22" i="1"/>
  <c r="J22" i="1" s="1"/>
  <c r="L22" i="1"/>
  <c r="K233" i="1"/>
  <c r="J233" i="1" s="1"/>
  <c r="L233" i="1"/>
  <c r="K209" i="1"/>
  <c r="J209" i="1" s="1"/>
  <c r="L209" i="1"/>
  <c r="K131" i="1"/>
  <c r="J131" i="1" s="1"/>
  <c r="L131" i="1"/>
  <c r="K205" i="1"/>
  <c r="J205" i="1" s="1"/>
  <c r="L205" i="1"/>
  <c r="K274" i="1"/>
  <c r="J274" i="1" s="1"/>
  <c r="L274" i="1"/>
  <c r="K102" i="1"/>
  <c r="J102" i="1" s="1"/>
  <c r="L102" i="1"/>
  <c r="K140" i="1"/>
  <c r="J140" i="1" s="1"/>
  <c r="L140" i="1"/>
  <c r="K45" i="1"/>
  <c r="J45" i="1" s="1"/>
  <c r="L45" i="1"/>
  <c r="K17" i="1"/>
  <c r="J17" i="1" s="1"/>
  <c r="L17" i="1"/>
  <c r="K39" i="1"/>
  <c r="J39" i="1" s="1"/>
  <c r="L39" i="1"/>
  <c r="K226" i="1"/>
  <c r="J226" i="1" s="1"/>
  <c r="L226" i="1"/>
  <c r="K261" i="1"/>
  <c r="J261" i="1" s="1"/>
  <c r="L261" i="1"/>
  <c r="K159" i="1"/>
  <c r="J159" i="1" s="1"/>
  <c r="L159" i="1"/>
  <c r="K65" i="1"/>
  <c r="J65" i="1" s="1"/>
  <c r="L65" i="1"/>
  <c r="K115" i="1"/>
  <c r="J115" i="1" s="1"/>
  <c r="L115" i="1"/>
  <c r="K264" i="1"/>
  <c r="J264" i="1" s="1"/>
  <c r="L264" i="1"/>
  <c r="K130" i="1"/>
  <c r="J130" i="1" s="1"/>
  <c r="L130" i="1"/>
  <c r="K234" i="1"/>
  <c r="J234" i="1" s="1"/>
  <c r="L234" i="1"/>
  <c r="K213" i="1"/>
  <c r="J213" i="1" s="1"/>
  <c r="L213" i="1"/>
  <c r="K183" i="1"/>
  <c r="J183" i="1" s="1"/>
  <c r="L183" i="1"/>
  <c r="K277" i="1"/>
  <c r="J277" i="1" s="1"/>
  <c r="L277" i="1"/>
  <c r="K259" i="1"/>
  <c r="J259" i="1" s="1"/>
  <c r="L259" i="1"/>
  <c r="K91" i="1"/>
  <c r="J91" i="1" s="1"/>
  <c r="L91" i="1"/>
  <c r="K29" i="1"/>
  <c r="J29" i="1" s="1"/>
  <c r="L29" i="1"/>
  <c r="K232" i="1"/>
  <c r="J232" i="1" s="1"/>
  <c r="L232" i="1"/>
  <c r="K74" i="1"/>
  <c r="J74" i="1" s="1"/>
  <c r="L74" i="1"/>
  <c r="K51" i="1"/>
  <c r="J51" i="1" s="1"/>
  <c r="L51" i="1"/>
  <c r="K137" i="1"/>
  <c r="J137" i="1" s="1"/>
  <c r="L137" i="1"/>
  <c r="K28" i="1"/>
  <c r="J28" i="1" s="1"/>
  <c r="L28" i="1"/>
  <c r="K245" i="1"/>
  <c r="J245" i="1" s="1"/>
  <c r="L245" i="1"/>
  <c r="K134" i="1"/>
  <c r="J134" i="1" s="1"/>
  <c r="L134" i="1"/>
  <c r="K143" i="1"/>
  <c r="J143" i="1" s="1"/>
  <c r="L143" i="1"/>
  <c r="K100" i="1"/>
  <c r="J100" i="1" s="1"/>
  <c r="L100" i="1"/>
  <c r="K24" i="1"/>
  <c r="J24" i="1" s="1"/>
  <c r="L24" i="1"/>
  <c r="K211" i="1"/>
  <c r="J211" i="1" s="1"/>
  <c r="L211" i="1"/>
  <c r="K173" i="1"/>
  <c r="J173" i="1" s="1"/>
  <c r="L173" i="1"/>
  <c r="K126" i="1"/>
  <c r="J126" i="1" s="1"/>
  <c r="L126" i="1"/>
  <c r="K112" i="1"/>
  <c r="J112" i="1" s="1"/>
  <c r="L112" i="1"/>
  <c r="K71" i="1"/>
  <c r="J71" i="1" s="1"/>
  <c r="L71" i="1"/>
  <c r="K121" i="1"/>
  <c r="J121" i="1" s="1"/>
  <c r="L121" i="1"/>
  <c r="K136" i="1"/>
  <c r="J136" i="1" s="1"/>
  <c r="L136" i="1"/>
  <c r="K203" i="1"/>
  <c r="J203" i="1" s="1"/>
  <c r="L203" i="1"/>
  <c r="K54" i="1"/>
  <c r="J54" i="1" s="1"/>
  <c r="L54" i="1"/>
  <c r="K9" i="1"/>
  <c r="K212" i="1"/>
  <c r="J212" i="1" s="1"/>
  <c r="K60" i="1"/>
  <c r="J60" i="1" s="1"/>
  <c r="I272" i="1"/>
  <c r="I180" i="1"/>
  <c r="I132" i="1"/>
  <c r="I206" i="1"/>
  <c r="I138" i="1"/>
  <c r="I156" i="1"/>
  <c r="I88" i="1"/>
  <c r="I22" i="1"/>
  <c r="I102" i="1"/>
  <c r="I140" i="1"/>
  <c r="I226" i="1"/>
  <c r="I130" i="1"/>
  <c r="I234" i="1"/>
  <c r="I232" i="1"/>
  <c r="I74" i="1"/>
  <c r="I28" i="1"/>
  <c r="I160" i="1"/>
  <c r="I64" i="1"/>
  <c r="I36" i="1"/>
  <c r="I230" i="1"/>
  <c r="I142" i="1"/>
  <c r="I120" i="1"/>
  <c r="I48" i="1"/>
  <c r="I246" i="1"/>
  <c r="I72" i="1"/>
  <c r="I114" i="1"/>
  <c r="I50" i="1"/>
  <c r="I204" i="1"/>
  <c r="I66" i="1"/>
  <c r="I62" i="1"/>
  <c r="I222" i="1"/>
  <c r="I122" i="1"/>
  <c r="I150" i="1"/>
  <c r="I194" i="1"/>
  <c r="I288" i="1"/>
  <c r="I276" i="1"/>
  <c r="I172" i="1"/>
  <c r="I278" i="1"/>
  <c r="I38" i="1"/>
  <c r="I134" i="1"/>
  <c r="I100" i="1"/>
  <c r="I24" i="1"/>
  <c r="I126" i="1"/>
  <c r="I112" i="1"/>
  <c r="I136" i="1"/>
  <c r="I54" i="1"/>
  <c r="I193" i="1"/>
  <c r="I243" i="1"/>
  <c r="I223" i="1"/>
  <c r="I53" i="1"/>
  <c r="I283" i="1"/>
  <c r="I271" i="1"/>
  <c r="I155" i="1"/>
  <c r="I127" i="1"/>
  <c r="I201" i="1"/>
  <c r="I151" i="1"/>
  <c r="I287" i="1"/>
  <c r="I233" i="1"/>
  <c r="I209" i="1"/>
  <c r="I45" i="1"/>
  <c r="I65" i="1"/>
  <c r="I115" i="1"/>
  <c r="I277" i="1"/>
  <c r="I69" i="1"/>
  <c r="I91" i="1"/>
  <c r="I29" i="1"/>
  <c r="I51" i="1"/>
  <c r="I137" i="1"/>
  <c r="I245" i="1"/>
  <c r="I241" i="1"/>
  <c r="I231" i="1"/>
  <c r="I123" i="1"/>
  <c r="I267" i="1"/>
  <c r="I227" i="1"/>
  <c r="I111" i="1"/>
  <c r="I275" i="1"/>
  <c r="I163" i="1"/>
  <c r="I149" i="1"/>
  <c r="I113" i="1"/>
  <c r="I73" i="1"/>
  <c r="I285" i="1"/>
  <c r="I263" i="1"/>
  <c r="I189" i="1"/>
  <c r="I247" i="1"/>
  <c r="I119" i="1"/>
  <c r="I79" i="1"/>
  <c r="I25" i="1"/>
  <c r="I63" i="1"/>
  <c r="I117" i="1"/>
  <c r="I135" i="1"/>
  <c r="I55" i="1"/>
  <c r="I57" i="1"/>
  <c r="I171" i="1"/>
  <c r="I297" i="1"/>
  <c r="I143" i="1"/>
  <c r="I9" i="1"/>
  <c r="I211" i="1"/>
  <c r="I173" i="1"/>
  <c r="I71" i="1"/>
  <c r="I121" i="1"/>
  <c r="I203" i="1"/>
  <c r="I187" i="1"/>
  <c r="J909" i="1"/>
  <c r="I141" i="1"/>
  <c r="J936" i="1"/>
  <c r="I31" i="1"/>
  <c r="I89" i="1"/>
  <c r="I289" i="1"/>
  <c r="I56" i="1"/>
  <c r="I18" i="1"/>
  <c r="I52" i="1"/>
  <c r="I44" i="1"/>
  <c r="I12" i="1"/>
  <c r="I147" i="1"/>
  <c r="I210" i="1"/>
  <c r="I47" i="1"/>
  <c r="J888" i="1"/>
  <c r="I273" i="1"/>
  <c r="I83" i="1"/>
  <c r="I186" i="1"/>
  <c r="I90" i="1"/>
  <c r="I131" i="1"/>
  <c r="I205" i="1"/>
  <c r="I274" i="1"/>
  <c r="I17" i="1"/>
  <c r="J886" i="1"/>
  <c r="I39" i="1"/>
  <c r="J935" i="1"/>
  <c r="I261" i="1"/>
  <c r="I159" i="1"/>
  <c r="I264" i="1"/>
  <c r="I213" i="1"/>
  <c r="J184" i="1"/>
  <c r="I183" i="1"/>
  <c r="I191" i="1"/>
  <c r="I60" i="1"/>
  <c r="J965" i="1"/>
  <c r="I228" i="1"/>
  <c r="I190" i="1"/>
  <c r="I49" i="1"/>
  <c r="I15" i="1"/>
  <c r="I16" i="1"/>
  <c r="I281" i="1"/>
  <c r="I225" i="1"/>
  <c r="I13" i="1"/>
  <c r="I101" i="1"/>
  <c r="I37" i="1"/>
  <c r="I124" i="1"/>
  <c r="I10" i="1"/>
  <c r="J280" i="1"/>
  <c r="I279" i="1"/>
  <c r="I212" i="1"/>
  <c r="I294" i="1"/>
  <c r="I185" i="1"/>
  <c r="I268" i="1"/>
  <c r="J984" i="1"/>
  <c r="I269" i="1"/>
  <c r="I259" i="1"/>
  <c r="I14" i="1"/>
  <c r="D8" i="1"/>
  <c r="M8" i="1" s="1"/>
  <c r="F8" i="1"/>
  <c r="G8" i="1"/>
  <c r="A8" i="1"/>
  <c r="E8" i="1"/>
  <c r="A7" i="1"/>
  <c r="E7" i="1"/>
  <c r="D7" i="1"/>
  <c r="M7" i="1" s="1"/>
  <c r="F7" i="1"/>
  <c r="J859" i="1"/>
  <c r="J148" i="1"/>
  <c r="J862" i="1"/>
  <c r="J30" i="1"/>
  <c r="J244" i="1"/>
  <c r="J224" i="1"/>
  <c r="J284" i="1"/>
  <c r="J133" i="1"/>
  <c r="J975" i="1"/>
  <c r="J248" i="1"/>
  <c r="J921" i="1"/>
  <c r="J996" i="1"/>
  <c r="J979" i="1"/>
  <c r="J776" i="1"/>
  <c r="J976" i="1"/>
  <c r="J800" i="1"/>
  <c r="J804" i="1"/>
  <c r="J943" i="1"/>
  <c r="J860" i="1"/>
  <c r="J959" i="1"/>
  <c r="J977" i="1"/>
  <c r="J764" i="1"/>
  <c r="J830" i="1"/>
  <c r="J1004" i="1"/>
  <c r="J963" i="1"/>
  <c r="J1002" i="1"/>
  <c r="J889" i="1"/>
  <c r="J933" i="1"/>
  <c r="J853" i="1"/>
  <c r="J854" i="1"/>
  <c r="J868" i="1"/>
  <c r="J861" i="1"/>
  <c r="J971" i="1"/>
  <c r="J900" i="1"/>
  <c r="J903" i="1"/>
  <c r="J910" i="1"/>
  <c r="J810" i="1"/>
  <c r="J116" i="1"/>
  <c r="J110" i="1"/>
  <c r="R8" i="1"/>
  <c r="I8" i="1" s="1"/>
  <c r="P7" i="1"/>
  <c r="I7" i="1" s="1"/>
  <c r="M768" i="1"/>
  <c r="J969" i="1"/>
  <c r="M968" i="1"/>
  <c r="J950" i="1"/>
  <c r="J923" i="1"/>
  <c r="J897" i="1"/>
  <c r="J948" i="1"/>
  <c r="J956" i="1"/>
  <c r="J865" i="1"/>
  <c r="K8" i="1" l="1"/>
  <c r="J8" i="1" s="1"/>
  <c r="L8" i="1"/>
  <c r="K7" i="1"/>
  <c r="J7" i="1" s="1"/>
  <c r="L7" i="1"/>
  <c r="J9" i="1"/>
  <c r="J968" i="1"/>
  <c r="J768" i="1"/>
</calcChain>
</file>

<file path=xl/sharedStrings.xml><?xml version="1.0" encoding="utf-8"?>
<sst xmlns="http://schemas.openxmlformats.org/spreadsheetml/2006/main" count="3000" uniqueCount="700">
  <si>
    <t>Elemento</t>
  </si>
  <si>
    <t>Presentación</t>
  </si>
  <si>
    <t>Presentación (unidad)</t>
  </si>
  <si>
    <t>Tipo</t>
  </si>
  <si>
    <t>Ultima entrada</t>
  </si>
  <si>
    <t>Ultima salida</t>
  </si>
  <si>
    <t>Tipos de elementos</t>
  </si>
  <si>
    <t>Medicamento</t>
  </si>
  <si>
    <t>Herramienta</t>
  </si>
  <si>
    <t>E.P.P.</t>
  </si>
  <si>
    <t xml:space="preserve"> </t>
  </si>
  <si>
    <t>Existencias (en unid.)</t>
  </si>
  <si>
    <t>Inventario mínimo</t>
  </si>
  <si>
    <t>Material veterinario</t>
  </si>
  <si>
    <t>Flunixina</t>
  </si>
  <si>
    <t>Mangas desechables</t>
  </si>
  <si>
    <t>Venoclisis macrogoteo</t>
  </si>
  <si>
    <t>Unidad</t>
  </si>
  <si>
    <t>Estuche</t>
  </si>
  <si>
    <t>Caja</t>
  </si>
  <si>
    <t>Rollo</t>
  </si>
  <si>
    <t>Instavit</t>
  </si>
  <si>
    <t>Oxitocina</t>
  </si>
  <si>
    <t>Recipiente (si no aplica, dejar en blanco)</t>
  </si>
  <si>
    <t>Recipientes</t>
  </si>
  <si>
    <t>Frasco</t>
  </si>
  <si>
    <t>Paquete</t>
  </si>
  <si>
    <t>Unidad de medida (si no aplica, dejar en blanco)</t>
  </si>
  <si>
    <t>Unidades</t>
  </si>
  <si>
    <t>Cantidad por unidad (si no aplica, dejar en blanco)</t>
  </si>
  <si>
    <t>g</t>
  </si>
  <si>
    <t>mg</t>
  </si>
  <si>
    <t>kg</t>
  </si>
  <si>
    <t>Galón</t>
  </si>
  <si>
    <t>Tabletas</t>
  </si>
  <si>
    <t>Yardas</t>
  </si>
  <si>
    <t>Unid.</t>
  </si>
  <si>
    <t>Rollos</t>
  </si>
  <si>
    <t>Galones</t>
  </si>
  <si>
    <t>Rec. # 15</t>
  </si>
  <si>
    <t>Rec. # 16</t>
  </si>
  <si>
    <t>Rec. # 17</t>
  </si>
  <si>
    <t>Rec. # 18</t>
  </si>
  <si>
    <t>Rec. # 19</t>
  </si>
  <si>
    <t>Rec. # 20</t>
  </si>
  <si>
    <t>Yarda</t>
  </si>
  <si>
    <t>Blíster</t>
  </si>
  <si>
    <t>Ubicaciones</t>
  </si>
  <si>
    <t>Ub. 11</t>
  </si>
  <si>
    <t>Ub. 12</t>
  </si>
  <si>
    <t>Ub. 13</t>
  </si>
  <si>
    <t>Ub. 14</t>
  </si>
  <si>
    <t>Ub. 15</t>
  </si>
  <si>
    <t>Ub. 16</t>
  </si>
  <si>
    <t>Ub. 17</t>
  </si>
  <si>
    <t>Ub. 18</t>
  </si>
  <si>
    <t>Ub. 19</t>
  </si>
  <si>
    <t>Ub. 20</t>
  </si>
  <si>
    <t>Ub. 21</t>
  </si>
  <si>
    <t>Ub. 22</t>
  </si>
  <si>
    <t>Ub. 23</t>
  </si>
  <si>
    <t>Ub. 24</t>
  </si>
  <si>
    <t>Ub. 25</t>
  </si>
  <si>
    <t>Ub. 26</t>
  </si>
  <si>
    <t>Ub. 27</t>
  </si>
  <si>
    <t>Ub. 28</t>
  </si>
  <si>
    <t>Ub. 29</t>
  </si>
  <si>
    <t>Ub. 30</t>
  </si>
  <si>
    <t>Ub. 31</t>
  </si>
  <si>
    <t>Ub. 32</t>
  </si>
  <si>
    <t>Ub. 33</t>
  </si>
  <si>
    <t>Ub. 34</t>
  </si>
  <si>
    <t>Ub. 35</t>
  </si>
  <si>
    <t>Ub. 36</t>
  </si>
  <si>
    <t>Ub. 37</t>
  </si>
  <si>
    <t>Ub. 38</t>
  </si>
  <si>
    <t>Ub. 39</t>
  </si>
  <si>
    <t>Ub. 40</t>
  </si>
  <si>
    <t>Ub. 41</t>
  </si>
  <si>
    <t>Ub. 42</t>
  </si>
  <si>
    <t>Ub. 43</t>
  </si>
  <si>
    <t>Ub. 44</t>
  </si>
  <si>
    <t>Ub. 45</t>
  </si>
  <si>
    <t>Ub. 46</t>
  </si>
  <si>
    <t>Ub. 47</t>
  </si>
  <si>
    <t>Ub. 48</t>
  </si>
  <si>
    <t>Inventario mínimo (en unidades)</t>
  </si>
  <si>
    <t>Presentación (Unidad)</t>
  </si>
  <si>
    <t>Cantidad que ingresa</t>
  </si>
  <si>
    <t>Fecha de ingreso</t>
  </si>
  <si>
    <t>Origen (empresa)</t>
  </si>
  <si>
    <t>Responsable (quien recibe)</t>
  </si>
  <si>
    <t>Inventario máximo (en unidades)</t>
  </si>
  <si>
    <t>Reg. ICA</t>
  </si>
  <si>
    <t>Lote</t>
  </si>
  <si>
    <t>Fecha de vencimiento</t>
  </si>
  <si>
    <t>Observaciones</t>
  </si>
  <si>
    <t>Bolsa</t>
  </si>
  <si>
    <t>m</t>
  </si>
  <si>
    <t>mm</t>
  </si>
  <si>
    <t>cm</t>
  </si>
  <si>
    <t>Jeringas desechables 10 ml</t>
  </si>
  <si>
    <t>Cantidad Utilizada</t>
  </si>
  <si>
    <t>Cantidad Existente</t>
  </si>
  <si>
    <t>Fecha de última salida</t>
  </si>
  <si>
    <t>Inventario Máximo</t>
  </si>
  <si>
    <t>Próximo lote a vencer</t>
  </si>
  <si>
    <t>Días restantes:</t>
  </si>
  <si>
    <t>Días restantes (incluido hoy):</t>
  </si>
  <si>
    <t>Tipo de documento de recibo</t>
  </si>
  <si>
    <t>Número de documento de recibo</t>
  </si>
  <si>
    <t>Ubicación real de almacenamiento</t>
  </si>
  <si>
    <t>No define</t>
  </si>
  <si>
    <t>Existencias por vencer</t>
  </si>
  <si>
    <t>Otro</t>
  </si>
  <si>
    <t>Para insertar elemento nuevo</t>
  </si>
  <si>
    <t>Llenar datos</t>
  </si>
  <si>
    <t>Eliminar fila correspondiente.</t>
  </si>
  <si>
    <t>Ir a Lista de elementos</t>
  </si>
  <si>
    <t>Para insertar entrada</t>
  </si>
  <si>
    <t>Ir a Entradas</t>
  </si>
  <si>
    <t>Escribir (o seleccionar de la lista) el elemento en la fila siguiente (justo después de la tabla).</t>
  </si>
  <si>
    <t>Llenar los demás datos.</t>
  </si>
  <si>
    <t>Nota: en las columnas azules se escribe; en las moradas se selecciona de la lista; las demás se llenarán automáticamente.</t>
  </si>
  <si>
    <t>Fecha de salida</t>
  </si>
  <si>
    <t>Responsable de entrega (nombre)</t>
  </si>
  <si>
    <t>Fecha próximo Requerimiento</t>
  </si>
  <si>
    <t>Cantidad próximo requerimiento</t>
  </si>
  <si>
    <t>Predio de destino</t>
  </si>
  <si>
    <t>Campo de destino</t>
  </si>
  <si>
    <t>Usuario de destino</t>
  </si>
  <si>
    <t>Cantidad requerida</t>
  </si>
  <si>
    <t>Cantidad disp. en lote</t>
  </si>
  <si>
    <t>Cantidad restante en lote</t>
  </si>
  <si>
    <t>Etiquetas de fila</t>
  </si>
  <si>
    <t>(en blanco)</t>
  </si>
  <si>
    <t>Total general</t>
  </si>
  <si>
    <t>(Todas)</t>
  </si>
  <si>
    <t>Suma de Cantidad Existente</t>
  </si>
  <si>
    <t>No. Lote</t>
  </si>
  <si>
    <t>(Elemento)</t>
  </si>
  <si>
    <t>Coincide Lote vs. Elemento</t>
  </si>
  <si>
    <t>San Pedro</t>
  </si>
  <si>
    <t>Material vegetal</t>
  </si>
  <si>
    <t>Picadora de pasto</t>
  </si>
  <si>
    <t>Hoz</t>
  </si>
  <si>
    <t>Bomba para sacar ACPM</t>
  </si>
  <si>
    <t>Topizador</t>
  </si>
  <si>
    <t>Bebedero en bronce automático para cerdos</t>
  </si>
  <si>
    <t>Azotadores de candela</t>
  </si>
  <si>
    <t>Cisco</t>
  </si>
  <si>
    <t>Melaza</t>
  </si>
  <si>
    <t>Concentrado para pollos</t>
  </si>
  <si>
    <t>Tejas plásticas</t>
  </si>
  <si>
    <t>Garlanchas</t>
  </si>
  <si>
    <t>Bomba de espalda</t>
  </si>
  <si>
    <t>Llantas para carretilla</t>
  </si>
  <si>
    <t>Colchones</t>
  </si>
  <si>
    <t>Triple 15</t>
  </si>
  <si>
    <t>CMC</t>
  </si>
  <si>
    <t>EDTA</t>
  </si>
  <si>
    <t>L</t>
  </si>
  <si>
    <t>Hormonagro</t>
  </si>
  <si>
    <t>Bacthon</t>
  </si>
  <si>
    <t>Atta-kill</t>
  </si>
  <si>
    <t>Alambre dulce</t>
  </si>
  <si>
    <t>Rulas o machetas</t>
  </si>
  <si>
    <t>Pinzas</t>
  </si>
  <si>
    <t>Camisas</t>
  </si>
  <si>
    <t>Tanque para combustible</t>
  </si>
  <si>
    <t>Zorrillo</t>
  </si>
  <si>
    <t>Motocultor</t>
  </si>
  <si>
    <t>Lorsban 2.5%</t>
  </si>
  <si>
    <t>Morelia</t>
  </si>
  <si>
    <t>Abimgra</t>
  </si>
  <si>
    <t>Oficina Quifa</t>
  </si>
  <si>
    <t>Bulto</t>
  </si>
  <si>
    <t>Enrovet 5 %</t>
  </si>
  <si>
    <t>Quercetol</t>
  </si>
  <si>
    <t>Roxicaina 2%</t>
  </si>
  <si>
    <t>Amarres</t>
  </si>
  <si>
    <t>Calfoland</t>
  </si>
  <si>
    <t>Sal somex</t>
  </si>
  <si>
    <t>Quifa</t>
  </si>
  <si>
    <t>Rubiales</t>
  </si>
  <si>
    <t>[Inventario campo Quifa actualizado]</t>
  </si>
  <si>
    <t>[Insumos 12 julio 2012]</t>
  </si>
  <si>
    <t>Lactato de Ringer 1000 ml</t>
  </si>
  <si>
    <t>mL</t>
  </si>
  <si>
    <t>Rafos bulto</t>
  </si>
  <si>
    <t>Cal dolomita bulto</t>
  </si>
  <si>
    <t>Pita</t>
  </si>
  <si>
    <t>Caneca Vanyplas con tapa</t>
  </si>
  <si>
    <t>Polietileno</t>
  </si>
  <si>
    <t>Sulfato de Magnesio bulto</t>
  </si>
  <si>
    <t>Urea bulto</t>
  </si>
  <si>
    <t>Calfos bulto</t>
  </si>
  <si>
    <t>Cloruro de Potasio bulto</t>
  </si>
  <si>
    <t>Agrimin bulto</t>
  </si>
  <si>
    <t>Pastillas</t>
  </si>
  <si>
    <t>Activol caja de 4 sobres (6 pastillas c/u)</t>
  </si>
  <si>
    <t>Lombricompuesto bulto</t>
  </si>
  <si>
    <t>lb</t>
  </si>
  <si>
    <t>Semilla de frijol guandul kg</t>
  </si>
  <si>
    <t>Semilla de pepino cohombro lb</t>
  </si>
  <si>
    <t>Cajas Wolf</t>
  </si>
  <si>
    <t>Semilla de frijol x</t>
  </si>
  <si>
    <t>Semilla de cilantro lb</t>
  </si>
  <si>
    <t>Semilla de soya kg</t>
  </si>
  <si>
    <t>Semilla de habichuela kg</t>
  </si>
  <si>
    <t>Rusia</t>
  </si>
  <si>
    <t>Semilla de frijol calima kg</t>
  </si>
  <si>
    <t>Ordenar alfabéticamente por elemento</t>
  </si>
  <si>
    <t>Pénjamo</t>
  </si>
  <si>
    <t>El Ratón</t>
  </si>
  <si>
    <t>Semilla de pimentón x</t>
  </si>
  <si>
    <t>Yeso agrícola bulto</t>
  </si>
  <si>
    <t>Semilla de ají jalapeño lb</t>
  </si>
  <si>
    <t>Alambre de púa 12.5 x 330m</t>
  </si>
  <si>
    <t>Alambre de púa 15 x 500m</t>
  </si>
  <si>
    <t>Balde plástico</t>
  </si>
  <si>
    <t>Canastillas plásticas</t>
  </si>
  <si>
    <t>Caneca plástica</t>
  </si>
  <si>
    <t>Equipo de cirugía</t>
  </si>
  <si>
    <t>Roca fosfórica</t>
  </si>
  <si>
    <t>Mango Bisturí</t>
  </si>
  <si>
    <t>Calcio MK</t>
  </si>
  <si>
    <t>Andamios</t>
  </si>
  <si>
    <t>puestos</t>
  </si>
  <si>
    <t>Ud. # 24</t>
  </si>
  <si>
    <t>Ud. # 25</t>
  </si>
  <si>
    <t>Ud. # 26</t>
  </si>
  <si>
    <t>Ud. # 27</t>
  </si>
  <si>
    <t>Ud. # 28</t>
  </si>
  <si>
    <t>Ángulos</t>
  </si>
  <si>
    <t>Dispensador de agua</t>
  </si>
  <si>
    <t>Bolsa termoencojible</t>
  </si>
  <si>
    <t>Bandeja metálica</t>
  </si>
  <si>
    <t>Lavamanos de acero</t>
  </si>
  <si>
    <t>Tijeras podadoras</t>
  </si>
  <si>
    <t>Balanza electrónica 30 kg</t>
  </si>
  <si>
    <t>Balanza electrónica 300 g</t>
  </si>
  <si>
    <t>Embudo de separación 500 ml</t>
  </si>
  <si>
    <t>Embudo de separación 250 ml</t>
  </si>
  <si>
    <t>Batidora</t>
  </si>
  <si>
    <t>Elermeyer</t>
  </si>
  <si>
    <t>Probeta graduada</t>
  </si>
  <si>
    <t>Tubo de ensayo</t>
  </si>
  <si>
    <t>Buretas 50 mL</t>
  </si>
  <si>
    <t>Buretas 100 mL</t>
  </si>
  <si>
    <t>Estructura para empacar crema</t>
  </si>
  <si>
    <t>Cajas de madera</t>
  </si>
  <si>
    <t>Envase plástico</t>
  </si>
  <si>
    <t>Envase para ungüento</t>
  </si>
  <si>
    <t>Envase PET 500 mL</t>
  </si>
  <si>
    <t>Envase PET 700 mL</t>
  </si>
  <si>
    <t>Envase PET 1000 mL</t>
  </si>
  <si>
    <t>Envase para crema</t>
  </si>
  <si>
    <t>Envase para splash</t>
  </si>
  <si>
    <t>Envase PET jabón líquido</t>
  </si>
  <si>
    <t>Envase PET 200 mL</t>
  </si>
  <si>
    <t>Envase talco hombre</t>
  </si>
  <si>
    <t>Soporte para embudo</t>
  </si>
  <si>
    <t>Olla de acero con tapa</t>
  </si>
  <si>
    <t>Envase talco mujer</t>
  </si>
  <si>
    <t>Cutina</t>
  </si>
  <si>
    <t>Propilparabeno</t>
  </si>
  <si>
    <t>Feluca</t>
  </si>
  <si>
    <t>Talco cunita</t>
  </si>
  <si>
    <t>Fragancia Roxana</t>
  </si>
  <si>
    <t>Fragancia uno</t>
  </si>
  <si>
    <t>Fragancia dos</t>
  </si>
  <si>
    <t>Genamin</t>
  </si>
  <si>
    <t>Ácido Bórico</t>
  </si>
  <si>
    <t>Jabón neutro</t>
  </si>
  <si>
    <t>Carbonato de calcio precipitado liviano</t>
  </si>
  <si>
    <t>Malla 325</t>
  </si>
  <si>
    <t>Talco chino</t>
  </si>
  <si>
    <t>Comperlan</t>
  </si>
  <si>
    <t>Glicerina</t>
  </si>
  <si>
    <t>Ácido Cítrico</t>
  </si>
  <si>
    <t>Bicarbonato de Sodio</t>
  </si>
  <si>
    <t>Alcanfor</t>
  </si>
  <si>
    <t>Sal Refisal</t>
  </si>
  <si>
    <t>Sorbato de Potasio</t>
  </si>
  <si>
    <t>Sacarina Sódica</t>
  </si>
  <si>
    <t>Aceite mineral mL</t>
  </si>
  <si>
    <t>Alcohol cetílico</t>
  </si>
  <si>
    <t>Metilparabeno g</t>
  </si>
  <si>
    <t>Fosfato bicálcico</t>
  </si>
  <si>
    <t>pH indicador</t>
  </si>
  <si>
    <t>Arkopal</t>
  </si>
  <si>
    <t>Mergal</t>
  </si>
  <si>
    <t>Aceite de girasol</t>
  </si>
  <si>
    <t>Propilenglicol</t>
  </si>
  <si>
    <t>Probetaína</t>
  </si>
  <si>
    <t>Benzoato de Sodio</t>
  </si>
  <si>
    <t>Colorante azul C 11</t>
  </si>
  <si>
    <t>Colorante Rojo fresa C 13</t>
  </si>
  <si>
    <t>Colorante Verde limón</t>
  </si>
  <si>
    <t>Colorante Amarillo huevo C 14</t>
  </si>
  <si>
    <t>Colorante uva</t>
  </si>
  <si>
    <t>Perfume sintético Fiesta floral</t>
  </si>
  <si>
    <t>Perfume sintético Frutas tropicales</t>
  </si>
  <si>
    <t>Perfume sintético Soflán</t>
  </si>
  <si>
    <t>Perfume sintético Fragancia pera</t>
  </si>
  <si>
    <t>Perfume sintético Durazno</t>
  </si>
  <si>
    <t>Perfume sintético manzana verde</t>
  </si>
  <si>
    <t>Perfume sintético Lavanda</t>
  </si>
  <si>
    <t>Perfume sintético Fabuloso</t>
  </si>
  <si>
    <t>Tramin vitaminas</t>
  </si>
  <si>
    <t>Bañol (almitraz)</t>
  </si>
  <si>
    <t>Lexus (Cipermetrina)</t>
  </si>
  <si>
    <t>Levamisol</t>
  </si>
  <si>
    <t>Fosfoland</t>
  </si>
  <si>
    <t>Emovet</t>
  </si>
  <si>
    <t>Kapectil</t>
  </si>
  <si>
    <t>Sulfametzina</t>
  </si>
  <si>
    <t>Sobre</t>
  </si>
  <si>
    <t>Motobomba Diesel</t>
  </si>
  <si>
    <t>Martillo</t>
  </si>
  <si>
    <t>Palines</t>
  </si>
  <si>
    <t>Grapas paquetes</t>
  </si>
  <si>
    <t>Puntillas</t>
  </si>
  <si>
    <t>Tapabocas</t>
  </si>
  <si>
    <t>Guadaña</t>
  </si>
  <si>
    <t>Azadones rectos</t>
  </si>
  <si>
    <t>Cabos</t>
  </si>
  <si>
    <t>Sulfato de Cobre</t>
  </si>
  <si>
    <t>Azufre</t>
  </si>
  <si>
    <t>Furadán</t>
  </si>
  <si>
    <t>Hipoclorito</t>
  </si>
  <si>
    <t>Genapol L</t>
  </si>
  <si>
    <t>039/09</t>
  </si>
  <si>
    <t>007/10</t>
  </si>
  <si>
    <t>038/09</t>
  </si>
  <si>
    <t>027/09</t>
  </si>
  <si>
    <t>Revisado</t>
  </si>
  <si>
    <t>2907-DB</t>
  </si>
  <si>
    <t>1202-DB</t>
  </si>
  <si>
    <t>5327-DB</t>
  </si>
  <si>
    <t>23808M03</t>
  </si>
  <si>
    <t>Zoo-Hemostat NF</t>
  </si>
  <si>
    <t>5998-MV</t>
  </si>
  <si>
    <t>Penthal</t>
  </si>
  <si>
    <t>3518-DB</t>
  </si>
  <si>
    <t>IP-036</t>
  </si>
  <si>
    <t>Fluvipen L.A. 6:1.250</t>
  </si>
  <si>
    <t>2859-DB</t>
  </si>
  <si>
    <t>Penicilina benzatínica + procaínica y potasínica</t>
  </si>
  <si>
    <t>2093-DB</t>
  </si>
  <si>
    <t>Bovex 25 Co Albendazol 25%</t>
  </si>
  <si>
    <t>4918-DB</t>
  </si>
  <si>
    <t>Novavit (Complejo B) 250 mL</t>
  </si>
  <si>
    <t>Novavit (Complejo B) 500 mL</t>
  </si>
  <si>
    <t>4420-DB</t>
  </si>
  <si>
    <t>Starmec 3.15%</t>
  </si>
  <si>
    <t>ST31107</t>
  </si>
  <si>
    <t>6569-MV</t>
  </si>
  <si>
    <t>Tetrax 200 (tetraciclina)</t>
  </si>
  <si>
    <t>7557-MV</t>
  </si>
  <si>
    <t>Jeringa Lhaura 20 mL</t>
  </si>
  <si>
    <t>Ivegan pasta equinos</t>
  </si>
  <si>
    <t>5237-DB</t>
  </si>
  <si>
    <t>0003129</t>
  </si>
  <si>
    <t>020410</t>
  </si>
  <si>
    <t>Hierro dextrán MK</t>
  </si>
  <si>
    <t>1C1287B</t>
  </si>
  <si>
    <t>432-DB</t>
  </si>
  <si>
    <t>0K2216B</t>
  </si>
  <si>
    <t>Zoletil 50</t>
  </si>
  <si>
    <t>5065-DB</t>
  </si>
  <si>
    <t>2VH1</t>
  </si>
  <si>
    <t>Coccigan Amprolio 20%</t>
  </si>
  <si>
    <t>2883-DB</t>
  </si>
  <si>
    <t>17109J19</t>
  </si>
  <si>
    <t>Cuchillas de bisturí Paramount</t>
  </si>
  <si>
    <t>4626-DB</t>
  </si>
  <si>
    <t>Etiquetas de columna</t>
  </si>
  <si>
    <t>Ganapen 5.0 UI</t>
  </si>
  <si>
    <t>1082-DB</t>
  </si>
  <si>
    <t>V11A01</t>
  </si>
  <si>
    <t>Lidocaína mL</t>
  </si>
  <si>
    <t>1318-DB</t>
  </si>
  <si>
    <t>9I033</t>
  </si>
  <si>
    <t>Atropina-Zoo</t>
  </si>
  <si>
    <t>121-DB</t>
  </si>
  <si>
    <t>80604</t>
  </si>
  <si>
    <t>90602</t>
  </si>
  <si>
    <t>1113-DB</t>
  </si>
  <si>
    <t>8H258</t>
  </si>
  <si>
    <t>Bomazine 2%</t>
  </si>
  <si>
    <t>4666-DB</t>
  </si>
  <si>
    <t>100502</t>
  </si>
  <si>
    <t>Tranquilán frasco</t>
  </si>
  <si>
    <t>1429-DB</t>
  </si>
  <si>
    <t>85301</t>
  </si>
  <si>
    <t>Jeringa Lhaura 10 mL</t>
  </si>
  <si>
    <t>2418-DB</t>
  </si>
  <si>
    <t>FO100609</t>
  </si>
  <si>
    <t>11059</t>
  </si>
  <si>
    <t>4333-SL</t>
  </si>
  <si>
    <t>3313-DB</t>
  </si>
  <si>
    <t>06030409</t>
  </si>
  <si>
    <t>9C4041</t>
  </si>
  <si>
    <t>3011-DB</t>
  </si>
  <si>
    <t>0E5117B</t>
  </si>
  <si>
    <t>100803</t>
  </si>
  <si>
    <t>104494</t>
  </si>
  <si>
    <t>102011636</t>
  </si>
  <si>
    <t>1966</t>
  </si>
  <si>
    <t>5859</t>
  </si>
  <si>
    <t>Glutadina 2%</t>
  </si>
  <si>
    <t>cm³</t>
  </si>
  <si>
    <t>CR01</t>
  </si>
  <si>
    <t>Diazofer</t>
  </si>
  <si>
    <t>IH1107211A</t>
  </si>
  <si>
    <t>Dextrosa 5%</t>
  </si>
  <si>
    <t>Envase</t>
  </si>
  <si>
    <t>D1108101</t>
  </si>
  <si>
    <t>Reg. INVIMA</t>
  </si>
  <si>
    <t>2004-M-005915-R2</t>
  </si>
  <si>
    <t>2002M-0001168</t>
  </si>
  <si>
    <t>004</t>
  </si>
  <si>
    <t>06/2011</t>
  </si>
  <si>
    <t>2009DM-0004335</t>
  </si>
  <si>
    <t>Incl. Cabos de asadones y palines. Distintos tamaños. Revisado.</t>
  </si>
  <si>
    <t>No se puede leer FV ni Lote. Revisado.</t>
  </si>
  <si>
    <t>109</t>
  </si>
  <si>
    <t>54</t>
  </si>
  <si>
    <t>Semilla de habichuela agua azul lb</t>
  </si>
  <si>
    <t>125</t>
  </si>
  <si>
    <t>Algodón 500 g</t>
  </si>
  <si>
    <t>2005V-0003372</t>
  </si>
  <si>
    <t>EO-117748</t>
  </si>
  <si>
    <t>33232</t>
  </si>
  <si>
    <t>33235</t>
  </si>
  <si>
    <t>33034</t>
  </si>
  <si>
    <t>108272</t>
  </si>
  <si>
    <t>108302</t>
  </si>
  <si>
    <t>Emulguín</t>
  </si>
  <si>
    <t>Alcohol etílico</t>
  </si>
  <si>
    <t>Nariguera</t>
  </si>
  <si>
    <t>Bolsa para semillero</t>
  </si>
  <si>
    <t>Fosfato trisódico</t>
  </si>
  <si>
    <t>Cant. Aprox. Revisado</t>
  </si>
  <si>
    <t>frascos</t>
  </si>
  <si>
    <t>Aceites aromáticos frasco 10 mL</t>
  </si>
  <si>
    <t>Trocal</t>
  </si>
  <si>
    <t>Pinza de campo</t>
  </si>
  <si>
    <t>Recipiente residuos cortopunzantes</t>
  </si>
  <si>
    <t>Catéter intraverruminal</t>
  </si>
  <si>
    <t>Onda intramamaria</t>
  </si>
  <si>
    <t>Pinza de disección con garra</t>
  </si>
  <si>
    <t>Balanza analítica 320 g</t>
  </si>
  <si>
    <t>Balanza de tres brazos 610 g</t>
  </si>
  <si>
    <t>Beaker 250 mL</t>
  </si>
  <si>
    <t>Fólder AZ</t>
  </si>
  <si>
    <t>006</t>
  </si>
  <si>
    <t>Semilla de Pasto Brachiara Decumbens</t>
  </si>
  <si>
    <t>4749-DB</t>
  </si>
  <si>
    <t>073</t>
  </si>
  <si>
    <t>Vacuna aftolimor</t>
  </si>
  <si>
    <t>Vacuna Aftogan 2 mL</t>
  </si>
  <si>
    <t>3414-DB</t>
  </si>
  <si>
    <t>AFT262</t>
  </si>
  <si>
    <t>Agua estéril para inyección</t>
  </si>
  <si>
    <t>2004M-004905-R2</t>
  </si>
  <si>
    <t>2443</t>
  </si>
  <si>
    <t>251028D01.9</t>
  </si>
  <si>
    <t>203</t>
  </si>
  <si>
    <t>202</t>
  </si>
  <si>
    <t>Semilla de ahuyama g</t>
  </si>
  <si>
    <t>191</t>
  </si>
  <si>
    <t>190</t>
  </si>
  <si>
    <t>2553</t>
  </si>
  <si>
    <t>Semilla de pasto Brachiara Humidícola</t>
  </si>
  <si>
    <t>ICA Brasil: 01016</t>
  </si>
  <si>
    <t>012/09</t>
  </si>
  <si>
    <t>Semilla de maracuyá 10 kg</t>
  </si>
  <si>
    <t>143</t>
  </si>
  <si>
    <t>Semilla de maracuyá 1 kg</t>
  </si>
  <si>
    <t>135</t>
  </si>
  <si>
    <t>Semilla de melón Edisto 5 kg</t>
  </si>
  <si>
    <t>401570-44</t>
  </si>
  <si>
    <t>Semilla de melón Hales best Jumbo 5 kg</t>
  </si>
  <si>
    <t>280311</t>
  </si>
  <si>
    <t>84</t>
  </si>
  <si>
    <t>Semilla de ají cayene lb</t>
  </si>
  <si>
    <t>447214-46</t>
  </si>
  <si>
    <t>010090109-10</t>
  </si>
  <si>
    <t>100705957</t>
  </si>
  <si>
    <t>Semilla de pimentón California Wonder lb</t>
  </si>
  <si>
    <t>301045-811.8</t>
  </si>
  <si>
    <t>Semilla de papaya Maradol roja</t>
  </si>
  <si>
    <t>Hielo plástico</t>
  </si>
  <si>
    <t>Lima para herrar</t>
  </si>
  <si>
    <t>Pinza para herrar</t>
  </si>
  <si>
    <t>Limpiapiso</t>
  </si>
  <si>
    <t>Botella</t>
  </si>
  <si>
    <t>Llave de tubo</t>
  </si>
  <si>
    <t>in</t>
  </si>
  <si>
    <t>Icerma</t>
  </si>
  <si>
    <t>Manguera de succión para motobomba</t>
  </si>
  <si>
    <t>Nevera</t>
  </si>
  <si>
    <t>Grapas caja 1000 gramos</t>
  </si>
  <si>
    <t>Kumba 25k bulto</t>
  </si>
  <si>
    <t>m²</t>
  </si>
  <si>
    <t>Inhibit Evofarms 50 EC</t>
  </si>
  <si>
    <t>454</t>
  </si>
  <si>
    <t>SNST090622</t>
  </si>
  <si>
    <r>
      <t>¡INSUMO EN MAL ESTADO!</t>
    </r>
    <r>
      <rPr>
        <sz val="11"/>
        <rFont val="Calibri"/>
        <family val="2"/>
        <scheme val="minor"/>
      </rPr>
      <t xml:space="preserve"> Revisado</t>
    </r>
  </si>
  <si>
    <t>Mirar cantidad con registro. Revisado</t>
  </si>
  <si>
    <t>Limas</t>
  </si>
  <si>
    <t>620</t>
  </si>
  <si>
    <t>961</t>
  </si>
  <si>
    <t>FO100507</t>
  </si>
  <si>
    <t>012-08</t>
  </si>
  <si>
    <t>010-10</t>
  </si>
  <si>
    <t>034-09</t>
  </si>
  <si>
    <t>Oxitetraciclina 200 LA</t>
  </si>
  <si>
    <t>5032-DB</t>
  </si>
  <si>
    <t>Oxitetraciclina 5%</t>
  </si>
  <si>
    <t>2424-DB</t>
  </si>
  <si>
    <t>07FO9</t>
  </si>
  <si>
    <t>7767-MV</t>
  </si>
  <si>
    <t>04-11-09</t>
  </si>
  <si>
    <t>3375-DB</t>
  </si>
  <si>
    <t>9C209</t>
  </si>
  <si>
    <t>2009M-010277-R2</t>
  </si>
  <si>
    <t>00059</t>
  </si>
  <si>
    <t>00413</t>
  </si>
  <si>
    <t>7013-MV</t>
  </si>
  <si>
    <t>0209</t>
  </si>
  <si>
    <t>2788-DB</t>
  </si>
  <si>
    <t>0809</t>
  </si>
  <si>
    <t>06291010</t>
  </si>
  <si>
    <t>Conceptal</t>
  </si>
  <si>
    <t>1659-DB</t>
  </si>
  <si>
    <t>A306A01</t>
  </si>
  <si>
    <t>Semilla de Pasto Brachiara Dictyoneura bolsa</t>
  </si>
  <si>
    <t>Semilla de Pasto Brachiara Dictyoneura tarro</t>
  </si>
  <si>
    <t>6429-MV</t>
  </si>
  <si>
    <t>HDI-013</t>
  </si>
  <si>
    <t>Hierro dextrán + B12</t>
  </si>
  <si>
    <t>2009M-010130-R2</t>
  </si>
  <si>
    <t>36219</t>
  </si>
  <si>
    <t>Ranidin</t>
  </si>
  <si>
    <t>3327-DB</t>
  </si>
  <si>
    <t>Sanacien</t>
  </si>
  <si>
    <t>Tarro</t>
  </si>
  <si>
    <t>2978-DB</t>
  </si>
  <si>
    <t>14700D01</t>
  </si>
  <si>
    <t>Panacur 10 % 1 L</t>
  </si>
  <si>
    <t>Panacur 10 % 500 mL</t>
  </si>
  <si>
    <t>3486-DB</t>
  </si>
  <si>
    <t>031111</t>
  </si>
  <si>
    <t>1702-DB</t>
  </si>
  <si>
    <t>1100512-5</t>
  </si>
  <si>
    <t>Dextromin-B</t>
  </si>
  <si>
    <t>2745-DB</t>
  </si>
  <si>
    <t>DA02T174</t>
  </si>
  <si>
    <t>3584-DB</t>
  </si>
  <si>
    <t>HN120109-1</t>
  </si>
  <si>
    <t>BZ1103</t>
  </si>
  <si>
    <t>3787-DB</t>
  </si>
  <si>
    <t>FNX-035</t>
  </si>
  <si>
    <t>4003-DB</t>
  </si>
  <si>
    <t>Diutivet NF 10 mL</t>
  </si>
  <si>
    <t>22111K01</t>
  </si>
  <si>
    <t>12B094</t>
  </si>
  <si>
    <t>1960-DB</t>
  </si>
  <si>
    <t>2X354</t>
  </si>
  <si>
    <t>8371-MV</t>
  </si>
  <si>
    <t>HZ080911</t>
  </si>
  <si>
    <t>Impulsor 500 mL</t>
  </si>
  <si>
    <t>8006-MV</t>
  </si>
  <si>
    <t>IM1205</t>
  </si>
  <si>
    <t>Pezosan-N ungüento tarro 220 g</t>
  </si>
  <si>
    <t>7337-MV</t>
  </si>
  <si>
    <t>07612D05</t>
  </si>
  <si>
    <t>3002-DB</t>
  </si>
  <si>
    <t>TE1E9123</t>
  </si>
  <si>
    <t>6268-MV</t>
  </si>
  <si>
    <t>120241-01</t>
  </si>
  <si>
    <t>5990-DB</t>
  </si>
  <si>
    <t>1A0569</t>
  </si>
  <si>
    <t>1B0992</t>
  </si>
  <si>
    <t>CA090809</t>
  </si>
  <si>
    <t>2473-DB</t>
  </si>
  <si>
    <t>2002M0001168</t>
  </si>
  <si>
    <t>050411</t>
  </si>
  <si>
    <t>Kyrogusan</t>
  </si>
  <si>
    <t>100577</t>
  </si>
  <si>
    <t>5157-DB</t>
  </si>
  <si>
    <t>1531</t>
  </si>
  <si>
    <t>112014439</t>
  </si>
  <si>
    <t>4472-DB</t>
  </si>
  <si>
    <t>09/4845</t>
  </si>
  <si>
    <t>CR0909</t>
  </si>
  <si>
    <t>2137</t>
  </si>
  <si>
    <t>4AD1008241</t>
  </si>
  <si>
    <t>V-109</t>
  </si>
  <si>
    <t>2011A</t>
  </si>
  <si>
    <t>WE2825T803</t>
  </si>
  <si>
    <t>85</t>
  </si>
  <si>
    <t>2443/10</t>
  </si>
  <si>
    <t>49113606</t>
  </si>
  <si>
    <t>361735L0009</t>
  </si>
  <si>
    <t>2553/99</t>
  </si>
  <si>
    <t>05-0010-0901</t>
  </si>
  <si>
    <t>291053-921.8</t>
  </si>
  <si>
    <t>291057-999.8</t>
  </si>
  <si>
    <t>2510230001.9</t>
  </si>
  <si>
    <t>Semilla de cebolla larga lb</t>
  </si>
  <si>
    <t>Semilla de maíz 5 kg</t>
  </si>
  <si>
    <t>Semilla de tomate chonto Santa Cruz</t>
  </si>
  <si>
    <t>Tijeras pequeñas</t>
  </si>
  <si>
    <t>Provimec Ivermectina 3.15%</t>
  </si>
  <si>
    <t>Coopersol 22.3%</t>
  </si>
  <si>
    <t>Benzagan 6 UI</t>
  </si>
  <si>
    <t>Diurivet NF 50 mL</t>
  </si>
  <si>
    <t>Trimediazina</t>
  </si>
  <si>
    <t>Hemaplus Zeta</t>
  </si>
  <si>
    <t>Terminator</t>
  </si>
  <si>
    <t>Aguja Lhaura hipodérmica 16x1/2"</t>
  </si>
  <si>
    <t>Aguja Lhaura 16Gx1 1/4 cajax12</t>
  </si>
  <si>
    <t>Carrier 1 L</t>
  </si>
  <si>
    <t>Cresofarm 250 mL</t>
  </si>
  <si>
    <t>Eterol-L 300 mL</t>
  </si>
  <si>
    <t>Aguja desechable 19Gx1"</t>
  </si>
  <si>
    <t>Aguja reutilizable 21Gx1 1/2"</t>
  </si>
  <si>
    <t>Aguja reutilizable 16x1" cajax12</t>
  </si>
  <si>
    <t>Agujas</t>
  </si>
  <si>
    <t>Semilla de tomate Santa Clara</t>
  </si>
  <si>
    <t>Ubicación actual</t>
  </si>
  <si>
    <t>N/R</t>
  </si>
  <si>
    <t>N/A</t>
  </si>
  <si>
    <t>Aguja Lhaura hipodérmica 16x1 1/2" cajax12</t>
  </si>
  <si>
    <t>Aguja Lhaura hipodérmica 16x1" cajax12</t>
  </si>
  <si>
    <t>Lepecid tarro</t>
  </si>
  <si>
    <t>Termo plástico</t>
  </si>
  <si>
    <t>Vethistam 25</t>
  </si>
  <si>
    <t>Cantidad menor, se derramó por ruptura de envase (habia 100 ml). Revisado.</t>
  </si>
  <si>
    <t>Oxicloruro de cobre</t>
  </si>
  <si>
    <t>en bodega sólo hay 1. Se desechó 1 (eran 3). Revisado.</t>
  </si>
  <si>
    <t>No está en bodega. Esta en la comunidad (destilador). Revisado</t>
  </si>
  <si>
    <t>Lanolina lb</t>
  </si>
  <si>
    <t>No se encontró. Revisado.</t>
  </si>
  <si>
    <t>Para eliminar elemento</t>
  </si>
  <si>
    <t>2411</t>
  </si>
  <si>
    <t>30000887</t>
  </si>
  <si>
    <t>2879</t>
  </si>
  <si>
    <t>137</t>
  </si>
  <si>
    <t>Malla hexagonal 1,80 m de alto, hueco: 1 1/4"</t>
  </si>
  <si>
    <t>Tejas de zinc 3 m * 15 cm</t>
  </si>
  <si>
    <t>Polisombra 4 m * 100 m, 35%</t>
  </si>
  <si>
    <t>Balde Vanyplas 50 L</t>
  </si>
  <si>
    <t>33-01-11</t>
  </si>
  <si>
    <t>Tejas de Zinc 3 m * 15 cm</t>
  </si>
  <si>
    <t>Carretilla plástica</t>
  </si>
  <si>
    <t>Carretilla metálica</t>
  </si>
  <si>
    <t>2553/10</t>
  </si>
  <si>
    <t>115</t>
  </si>
  <si>
    <t>49</t>
  </si>
  <si>
    <t>Tubo galvanizado 1/2 x 6 m</t>
  </si>
  <si>
    <t>Cantidad menor: decia 10. Revisado</t>
  </si>
  <si>
    <t>Cantidad menor. Revisado</t>
  </si>
  <si>
    <t>No se puede leer FV ni lote ni ICA. Revisado.</t>
  </si>
  <si>
    <t>Decía 4, no se encontró evid. Revisado</t>
  </si>
  <si>
    <t>Cantidad menor: decia 44. Revisado</t>
  </si>
  <si>
    <t>Res. 2728</t>
  </si>
  <si>
    <t>Res. 2448</t>
  </si>
  <si>
    <t>No registra FV. Revisado</t>
  </si>
  <si>
    <t>Res. 462</t>
  </si>
  <si>
    <t>Para hacer prueba de germinación; Revisado.</t>
  </si>
  <si>
    <t>Extraviado (observación Por Ing Fabián C.). Revisado</t>
  </si>
  <si>
    <t>Insumo agrícola</t>
  </si>
  <si>
    <t>Insumo pecuario</t>
  </si>
  <si>
    <t>Infraestructura</t>
  </si>
  <si>
    <t>Producto</t>
  </si>
  <si>
    <t>En Inventarios, "próximo lote a vencer" sale #¡NUM!</t>
  </si>
  <si>
    <t>Significa que hay insumos de ese lote en más de una ubicación. En ese caso, se debe revisar en la hoja Lote o Entradas.</t>
  </si>
  <si>
    <t>Reactivos</t>
  </si>
  <si>
    <t>02728</t>
  </si>
  <si>
    <t>130</t>
  </si>
  <si>
    <t>INVENTARIOS</t>
  </si>
  <si>
    <t>Pág. 3 de 7</t>
  </si>
  <si>
    <t>Pág. 1 de 7</t>
  </si>
  <si>
    <t>Pág. 2 de 7</t>
  </si>
  <si>
    <t>Pág. 4 de 7</t>
  </si>
  <si>
    <t>Pág. 5 de 7</t>
  </si>
  <si>
    <t>Pág. 6 de 7</t>
  </si>
  <si>
    <t>Pág. 7 de 7</t>
  </si>
  <si>
    <t>PROCESO GESTIÓN AGROINDUSTRIAL - UNIDAD DE PROYECTOS PRODUCTIVOS</t>
  </si>
  <si>
    <t>PROCESO GESTIÓN OPERACIÓN LÍNEA DE SERVICIO - SERVICIOS AGROINDUSTRIALES</t>
  </si>
  <si>
    <t>Versión: 2</t>
  </si>
  <si>
    <t>Fecha: 17/02/2015</t>
  </si>
  <si>
    <t>Aprobación:
DIRECTOR AGROINDUSTRIAL</t>
  </si>
  <si>
    <t>GOL-AIS-MT-03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</si>
</sst>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3497D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left" vertical="center"/>
    </xf>
    <xf numFmtId="0" fontId="0" fillId="3" borderId="3" xfId="0" applyFill="1" applyBorder="1"/>
    <xf numFmtId="0" fontId="0" fillId="2" borderId="3" xfId="0" applyFill="1" applyBorder="1"/>
    <xf numFmtId="14" fontId="0" fillId="0" borderId="0" xfId="0" applyNumberFormat="1"/>
    <xf numFmtId="14" fontId="0" fillId="2" borderId="3" xfId="0" applyNumberFormat="1" applyFill="1" applyBorder="1"/>
    <xf numFmtId="0" fontId="0" fillId="0" borderId="3" xfId="0" applyFill="1" applyBorder="1"/>
    <xf numFmtId="1" fontId="0" fillId="0" borderId="0" xfId="1" applyNumberFormat="1" applyFont="1" applyAlignment="1">
      <alignment horizontal="center"/>
    </xf>
    <xf numFmtId="164" fontId="0" fillId="0" borderId="3" xfId="1" applyNumberFormat="1" applyFont="1" applyBorder="1"/>
    <xf numFmtId="164" fontId="0" fillId="0" borderId="0" xfId="1" applyNumberFormat="1" applyFont="1"/>
    <xf numFmtId="1" fontId="1" fillId="0" borderId="3" xfId="1" applyNumberFormat="1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3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" fontId="0" fillId="0" borderId="16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3" xfId="0" applyBorder="1"/>
    <xf numFmtId="14" fontId="0" fillId="0" borderId="3" xfId="0" applyNumberFormat="1" applyFill="1" applyBorder="1"/>
    <xf numFmtId="0" fontId="0" fillId="0" borderId="3" xfId="0" applyNumberFormat="1" applyBorder="1"/>
    <xf numFmtId="0" fontId="0" fillId="0" borderId="3" xfId="0" applyNumberFormat="1" applyFill="1" applyBorder="1"/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Border="1"/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ill="1" applyBorder="1"/>
    <xf numFmtId="0" fontId="0" fillId="0" borderId="0" xfId="0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0" fillId="0" borderId="15" xfId="0" applyNumberFormat="1" applyBorder="1"/>
    <xf numFmtId="0" fontId="0" fillId="0" borderId="18" xfId="0" applyNumberFormat="1" applyBorder="1"/>
    <xf numFmtId="0" fontId="0" fillId="0" borderId="4" xfId="0" applyFill="1" applyBorder="1"/>
    <xf numFmtId="14" fontId="0" fillId="0" borderId="4" xfId="0" applyNumberFormat="1" applyFill="1" applyBorder="1"/>
    <xf numFmtId="1" fontId="0" fillId="0" borderId="19" xfId="1" applyNumberFormat="1" applyFont="1" applyFill="1" applyBorder="1" applyAlignment="1">
      <alignment horizontal="center"/>
    </xf>
    <xf numFmtId="0" fontId="0" fillId="0" borderId="0" xfId="0" applyAlignment="1"/>
    <xf numFmtId="0" fontId="0" fillId="2" borderId="3" xfId="0" applyFill="1" applyBorder="1" applyAlignment="1">
      <alignment horizontal="center"/>
    </xf>
    <xf numFmtId="0" fontId="0" fillId="0" borderId="4" xfId="0" applyNumberFormat="1" applyFont="1" applyBorder="1"/>
    <xf numFmtId="0" fontId="0" fillId="0" borderId="4" xfId="0" applyFont="1" applyBorder="1"/>
    <xf numFmtId="0" fontId="0" fillId="0" borderId="0" xfId="0" applyAlignment="1">
      <alignment horizontal="center" vertical="center"/>
    </xf>
    <xf numFmtId="0" fontId="0" fillId="3" borderId="3" xfId="0" applyFont="1" applyFill="1" applyBorder="1"/>
    <xf numFmtId="1" fontId="5" fillId="0" borderId="16" xfId="1" applyNumberFormat="1" applyFont="1" applyFill="1" applyBorder="1" applyAlignment="1">
      <alignment horizontal="center"/>
    </xf>
    <xf numFmtId="1" fontId="5" fillId="0" borderId="19" xfId="1" applyNumberFormat="1" applyFont="1" applyFill="1" applyBorder="1" applyAlignment="1">
      <alignment horizontal="center"/>
    </xf>
    <xf numFmtId="0" fontId="5" fillId="0" borderId="3" xfId="0" applyNumberFormat="1" applyFont="1" applyBorder="1"/>
    <xf numFmtId="0" fontId="5" fillId="0" borderId="4" xfId="0" applyNumberFormat="1" applyFont="1" applyBorder="1"/>
    <xf numFmtId="0" fontId="0" fillId="3" borderId="4" xfId="0" applyFont="1" applyFill="1" applyBorder="1"/>
    <xf numFmtId="0" fontId="0" fillId="0" borderId="4" xfId="0" applyFill="1" applyBorder="1" applyAlignment="1">
      <alignment horizontal="center"/>
    </xf>
    <xf numFmtId="14" fontId="0" fillId="0" borderId="4" xfId="1" applyNumberFormat="1" applyFont="1" applyFill="1" applyBorder="1" applyAlignment="1">
      <alignment horizontal="center"/>
    </xf>
    <xf numFmtId="14" fontId="0" fillId="0" borderId="3" xfId="1" applyNumberFormat="1" applyFont="1" applyFill="1" applyBorder="1" applyAlignment="1">
      <alignment horizontal="center"/>
    </xf>
    <xf numFmtId="49" fontId="0" fillId="0" borderId="15" xfId="0" applyNumberFormat="1" applyFill="1" applyBorder="1"/>
    <xf numFmtId="49" fontId="0" fillId="0" borderId="18" xfId="0" applyNumberFormat="1" applyFill="1" applyBorder="1"/>
    <xf numFmtId="1" fontId="7" fillId="0" borderId="19" xfId="1" applyNumberFormat="1" applyFont="1" applyFill="1" applyBorder="1" applyAlignment="1">
      <alignment horizontal="center"/>
    </xf>
    <xf numFmtId="0" fontId="7" fillId="0" borderId="4" xfId="0" applyNumberFormat="1" applyFont="1" applyBorder="1"/>
    <xf numFmtId="0" fontId="0" fillId="2" borderId="3" xfId="0" applyFont="1" applyFill="1" applyBorder="1"/>
    <xf numFmtId="0" fontId="0" fillId="0" borderId="9" xfId="0" applyBorder="1"/>
    <xf numFmtId="0" fontId="0" fillId="0" borderId="0" xfId="0" pivotButton="1" applyProtection="1"/>
    <xf numFmtId="0" fontId="0" fillId="0" borderId="10" xfId="0" applyBorder="1"/>
    <xf numFmtId="0" fontId="0" fillId="0" borderId="8" xfId="0" applyBorder="1"/>
    <xf numFmtId="0" fontId="0" fillId="0" borderId="4" xfId="0" applyBorder="1"/>
    <xf numFmtId="14" fontId="0" fillId="0" borderId="4" xfId="0" applyNumberFormat="1" applyBorder="1"/>
    <xf numFmtId="49" fontId="0" fillId="0" borderId="3" xfId="0" applyNumberFormat="1" applyBorder="1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left"/>
    </xf>
    <xf numFmtId="0" fontId="0" fillId="0" borderId="0" xfId="0" applyNumberFormat="1" applyProtection="1"/>
    <xf numFmtId="0" fontId="0" fillId="3" borderId="3" xfId="0" applyFill="1" applyBorder="1" applyProtection="1">
      <protection locked="0"/>
    </xf>
    <xf numFmtId="0" fontId="0" fillId="3" borderId="3" xfId="0" applyFont="1" applyFill="1" applyBorder="1" applyProtection="1">
      <protection locked="0"/>
    </xf>
    <xf numFmtId="0" fontId="0" fillId="3" borderId="4" xfId="0" applyFont="1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0" fontId="0" fillId="0" borderId="3" xfId="0" applyBorder="1" applyProtection="1">
      <protection locked="0"/>
    </xf>
    <xf numFmtId="49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49" fontId="0" fillId="2" borderId="3" xfId="0" applyNumberFormat="1" applyFill="1" applyBorder="1" applyProtection="1">
      <protection locked="0"/>
    </xf>
    <xf numFmtId="14" fontId="0" fillId="2" borderId="3" xfId="0" applyNumberForma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3" xfId="0" applyNumberFormat="1" applyFill="1" applyBorder="1" applyProtection="1">
      <protection locked="0"/>
    </xf>
    <xf numFmtId="14" fontId="0" fillId="2" borderId="4" xfId="0" applyNumberFormat="1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4" xfId="0" applyNumberFormat="1" applyFill="1" applyBorder="1" applyProtection="1">
      <protection locked="0"/>
    </xf>
    <xf numFmtId="0" fontId="4" fillId="2" borderId="19" xfId="0" applyFont="1" applyFill="1" applyBorder="1" applyProtection="1">
      <protection locked="0"/>
    </xf>
    <xf numFmtId="0" fontId="0" fillId="2" borderId="19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wrapText="1"/>
    </xf>
    <xf numFmtId="0" fontId="0" fillId="2" borderId="10" xfId="0" applyFont="1" applyFill="1" applyBorder="1"/>
    <xf numFmtId="0" fontId="5" fillId="2" borderId="10" xfId="0" applyFont="1" applyFill="1" applyBorder="1"/>
    <xf numFmtId="0" fontId="5" fillId="2" borderId="3" xfId="0" applyFont="1" applyFill="1" applyBorder="1"/>
    <xf numFmtId="0" fontId="0" fillId="2" borderId="11" xfId="0" applyFont="1" applyFill="1" applyBorder="1"/>
    <xf numFmtId="0" fontId="5" fillId="2" borderId="11" xfId="0" applyFont="1" applyFill="1" applyBorder="1"/>
    <xf numFmtId="0" fontId="7" fillId="2" borderId="11" xfId="0" applyFont="1" applyFill="1" applyBorder="1"/>
    <xf numFmtId="0" fontId="0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3" borderId="8" xfId="0" applyFont="1" applyFill="1" applyBorder="1"/>
    <xf numFmtId="0" fontId="7" fillId="3" borderId="4" xfId="0" applyFont="1" applyFill="1" applyBorder="1"/>
    <xf numFmtId="0" fontId="0" fillId="3" borderId="9" xfId="0" applyFont="1" applyFill="1" applyBorder="1"/>
    <xf numFmtId="0" fontId="6" fillId="0" borderId="3" xfId="0" applyNumberFormat="1" applyFont="1" applyBorder="1"/>
    <xf numFmtId="1" fontId="8" fillId="0" borderId="19" xfId="1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0" applyFont="1" applyAlignment="1" applyProtection="1">
      <alignment horizontal="left"/>
    </xf>
    <xf numFmtId="0" fontId="6" fillId="0" borderId="0" xfId="0" applyNumberFormat="1" applyFont="1" applyProtection="1"/>
    <xf numFmtId="0" fontId="9" fillId="4" borderId="12" xfId="0" applyFont="1" applyFill="1" applyBorder="1" applyAlignment="1" applyProtection="1">
      <alignment horizontal="center" vertical="center" wrapText="1"/>
    </xf>
    <xf numFmtId="0" fontId="9" fillId="4" borderId="13" xfId="0" applyFont="1" applyFill="1" applyBorder="1" applyAlignment="1" applyProtection="1">
      <alignment horizontal="center" vertical="center" wrapText="1"/>
    </xf>
    <xf numFmtId="49" fontId="9" fillId="4" borderId="13" xfId="0" applyNumberFormat="1" applyFont="1" applyFill="1" applyBorder="1" applyAlignment="1" applyProtection="1">
      <alignment horizontal="center" vertical="center" wrapText="1"/>
    </xf>
    <xf numFmtId="14" fontId="9" fillId="4" borderId="13" xfId="0" applyNumberFormat="1" applyFont="1" applyFill="1" applyBorder="1" applyAlignment="1" applyProtection="1">
      <alignment horizontal="center" vertical="center" wrapText="1"/>
    </xf>
    <xf numFmtId="0" fontId="9" fillId="4" borderId="14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Protection="1"/>
    <xf numFmtId="0" fontId="14" fillId="0" borderId="3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164" fontId="1" fillId="5" borderId="2" xfId="1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4" fontId="1" fillId="5" borderId="2" xfId="0" applyNumberFormat="1" applyFont="1" applyFill="1" applyBorder="1" applyAlignment="1">
      <alignment horizontal="center" vertical="center" wrapText="1"/>
    </xf>
    <xf numFmtId="14" fontId="1" fillId="5" borderId="5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5" borderId="0" xfId="0" applyFill="1" applyBorder="1" applyProtection="1"/>
    <xf numFmtId="0" fontId="9" fillId="5" borderId="12" xfId="0" applyFont="1" applyFill="1" applyBorder="1" applyAlignment="1" applyProtection="1">
      <alignment horizontal="center" vertical="center" wrapText="1"/>
    </xf>
    <xf numFmtId="0" fontId="9" fillId="5" borderId="13" xfId="0" applyFont="1" applyFill="1" applyBorder="1" applyAlignment="1" applyProtection="1">
      <alignment horizontal="center" vertical="center" wrapText="1"/>
    </xf>
    <xf numFmtId="1" fontId="9" fillId="5" borderId="14" xfId="1" applyNumberFormat="1" applyFont="1" applyFill="1" applyBorder="1" applyAlignment="1" applyProtection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4" fontId="10" fillId="5" borderId="0" xfId="0" applyNumberFormat="1" applyFont="1" applyFill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412"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23497D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  <protection locked="0" hidden="0"/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  <protection locked="0" hidden="0"/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  <protection locked="0" hidden="0"/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  <protection locked="0" hidden="0"/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  <protection locked="0" hidden="0"/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  <protection locked="0" hidden="0"/>
    </dxf>
    <dxf>
      <numFmt numFmtId="19" formatCode="dd/mm/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9" formatCode="dd/mm/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  <protection locked="0" hidden="0"/>
    </dxf>
    <dxf>
      <numFmt numFmtId="30" formatCode="@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30" formatCode="@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  <protection locked="0" hidden="0"/>
    </dxf>
    <dxf>
      <numFmt numFmtId="0" formatCode="General"/>
      <border diagonalUp="0" diagonalDown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23497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C00000"/>
        </patternFill>
      </fill>
    </dxf>
    <dxf>
      <fill>
        <patternFill>
          <bgColor rgb="FF23497D"/>
        </patternFill>
      </fill>
    </dxf>
    <dxf>
      <fill>
        <patternFill>
          <bgColor rgb="FF23497D"/>
        </patternFill>
      </fill>
    </dxf>
    <dxf>
      <border>
        <left/>
        <vertical/>
      </border>
    </dxf>
    <dxf>
      <border>
        <left/>
        <vertical/>
      </border>
    </dxf>
    <dxf>
      <border>
        <left/>
        <vertic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/>
    </dxf>
  </dxfs>
  <tableStyles count="0" defaultTableStyle="TableStyleMedium2" defaultPivotStyle="PivotStyleLight16"/>
  <colors>
    <mruColors>
      <color rgb="FF23497D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972669</xdr:colOff>
      <xdr:row>0</xdr:row>
      <xdr:rowOff>114301</xdr:rowOff>
    </xdr:from>
    <xdr:to>
      <xdr:col>0</xdr:col>
      <xdr:colOff>1971675</xdr:colOff>
      <xdr:row>3</xdr:row>
      <xdr:rowOff>47065</xdr:rowOff>
    </xdr:to>
    <xdr:pic>
      <xdr:nvPicPr>
        <xdr:cNvPr id="2" name="1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972669" y="114301"/>
          <a:ext cx="999006" cy="751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133910</xdr:rowOff>
    </xdr:from>
    <xdr:to>
      <xdr:col>0</xdr:col>
      <xdr:colOff>1066800</xdr:colOff>
      <xdr:row>3</xdr:row>
      <xdr:rowOff>57149</xdr:rowOff>
    </xdr:to>
    <xdr:pic>
      <xdr:nvPicPr>
        <xdr:cNvPr id="2" name="1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133350" y="133910"/>
          <a:ext cx="933450" cy="704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1048869</xdr:colOff>
      <xdr:row>0</xdr:row>
      <xdr:rowOff>48186</xdr:rowOff>
    </xdr:from>
    <xdr:to>
      <xdr:col>1</xdr:col>
      <xdr:colOff>2237</xdr:colOff>
      <xdr:row>3</xdr:row>
      <xdr:rowOff>126626</xdr:rowOff>
    </xdr:to>
    <xdr:pic>
      <xdr:nvPicPr>
        <xdr:cNvPr id="2" name="1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1048869" y="48186"/>
          <a:ext cx="875182" cy="649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0</xdr:col>
      <xdr:colOff>800100</xdr:colOff>
      <xdr:row>3</xdr:row>
      <xdr:rowOff>76200</xdr:rowOff>
    </xdr:to>
    <xdr:pic>
      <xdr:nvPicPr>
        <xdr:cNvPr id="3" name="2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57150" y="57150"/>
          <a:ext cx="7429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800098</xdr:colOff>
      <xdr:row>0</xdr:row>
      <xdr:rowOff>66674</xdr:rowOff>
    </xdr:from>
    <xdr:to>
      <xdr:col>1</xdr:col>
      <xdr:colOff>828675</xdr:colOff>
      <xdr:row>3</xdr:row>
      <xdr:rowOff>57149</xdr:rowOff>
    </xdr:to>
    <xdr:pic>
      <xdr:nvPicPr>
        <xdr:cNvPr id="2" name="1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800098" y="66674"/>
          <a:ext cx="100965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971549</xdr:colOff>
      <xdr:row>0</xdr:row>
      <xdr:rowOff>38100</xdr:rowOff>
    </xdr:from>
    <xdr:to>
      <xdr:col>0</xdr:col>
      <xdr:colOff>1876425</xdr:colOff>
      <xdr:row>3</xdr:row>
      <xdr:rowOff>57150</xdr:rowOff>
    </xdr:to>
    <xdr:pic>
      <xdr:nvPicPr>
        <xdr:cNvPr id="2" name="1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971549" y="38100"/>
          <a:ext cx="904876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85725</xdr:rowOff>
    </xdr:from>
    <xdr:to>
      <xdr:col>0</xdr:col>
      <xdr:colOff>1666875</xdr:colOff>
      <xdr:row>3</xdr:row>
      <xdr:rowOff>114300</xdr:rowOff>
    </xdr:to>
    <xdr:pic>
      <xdr:nvPicPr>
        <xdr:cNvPr id="2" name="1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00075" y="85725"/>
          <a:ext cx="10668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190497</xdr:colOff>
      <xdr:row>0</xdr:row>
      <xdr:rowOff>104774</xdr:rowOff>
    </xdr:from>
    <xdr:to>
      <xdr:col>0</xdr:col>
      <xdr:colOff>1190624</xdr:colOff>
      <xdr:row>3</xdr:row>
      <xdr:rowOff>47625</xdr:rowOff>
    </xdr:to>
    <xdr:pic>
      <xdr:nvPicPr>
        <xdr:cNvPr id="2" name="1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190497" y="104774"/>
          <a:ext cx="1000127" cy="809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7" refreshedDate="41130.520689004632" createdVersion="4" refreshedVersion="4" minRefreshableVersion="3" recordCount="930">
  <cacheSource type="worksheet">
    <worksheetSource ref="A1:J1048576" sheet="Entradas"/>
  </cacheSource>
  <cacheFields count="22">
    <cacheField name="Tipo" numFmtId="0">
      <sharedItems containsBlank="1" containsMixedTypes="1" containsNumber="1" containsInteger="1" minValue="0" maxValue="0" count="11">
        <n v="0"/>
        <s v="Producto"/>
        <s v="Insumo agrícola"/>
        <s v="Material veterinario"/>
        <s v="Herramienta"/>
        <s v="Infraestructura"/>
        <s v="Medicamento"/>
        <s v="Otro"/>
        <s v="Insumo pecuario"/>
        <s v="Material vegetal"/>
        <m/>
      </sharedItems>
    </cacheField>
    <cacheField name="Elemento" numFmtId="0">
      <sharedItems containsBlank="1" count="505">
        <s v="Abimgra"/>
        <s v="Aceite de girasol"/>
        <s v="Aceite mineral mL"/>
        <s v="Aceites aromáticos frasco 10 mL"/>
        <s v="Ácido Bórico"/>
        <s v="Ácido Cítrico"/>
        <s v="Activol caja de 4 sobres (6 pastillas c/u)"/>
        <s v="Agrimin bulto"/>
        <s v="Agua estéril para inyección"/>
        <s v="Aguja desechable 19Gx1&quot;"/>
        <s v="Aguja Lhaura 16Gx1 1/4 cajax12"/>
        <s v="Aguja Lhaura hipodérmica 16x1 1/2&quot; cajax12"/>
        <s v="Aguja Lhaura hipodérmica 16x1&quot; cajax12"/>
        <s v="Aguja Lhaura hipodérmica 16x1/2&quot;"/>
        <s v="Aguja reutilizable 16x1&quot; cajax12"/>
        <s v="Aguja reutilizable 21Gx1 1/2&quot;"/>
        <s v="Agujas"/>
        <s v="Alambre de púa 12.5 x 330m"/>
        <s v="Alambre de púa 15 x 500m"/>
        <s v="Alambre dulce"/>
        <s v="Alcanfor"/>
        <s v="Alcohol cetílico"/>
        <s v="Alcohol etílico"/>
        <s v="Algodón 500 g"/>
        <s v="Amarres"/>
        <s v="Andamios"/>
        <s v="Ángulos"/>
        <s v="Arkopal"/>
        <s v="Atropina-Zoo"/>
        <s v="Atta-kill"/>
        <s v="Azadones rectos"/>
        <s v="Azotadores de candela"/>
        <s v="Azufre"/>
        <s v="Bacthon"/>
        <s v="Balanza analítica 320 g"/>
        <s v="Balanza de tres brazos 610 g"/>
        <s v="Balanza electrónica 30 kg"/>
        <s v="Balanza electrónica 300 g"/>
        <s v="Balde plástico"/>
        <s v="Balde Vanyplas 50 L"/>
        <s v="Bandeja metálica"/>
        <s v="Bañol (almitraz)"/>
        <s v="Batidora"/>
        <s v="Beaker 250 mL"/>
        <s v="Bebedero en bronce automático para cerdos"/>
        <s v="Benzagan 6 UI"/>
        <s v="Benzoato de Sodio"/>
        <s v="Bicarbonato de Sodio"/>
        <s v="Bolsa para semillero"/>
        <s v="Bolsa termoencojible"/>
        <s v="Bomazine 2%"/>
        <s v="Bomba de espalda"/>
        <s v="Bomba para sacar ACPM"/>
        <s v="Bovex 25 Co Albendazol 25%"/>
        <s v="Buretas 100 mL"/>
        <s v="Buretas 50 mL"/>
        <s v="Cabos"/>
        <s v="Cajas de madera"/>
        <s v="Cajas Wolf"/>
        <s v="Cal dolomita bulto"/>
        <s v="Calcio MK"/>
        <s v="Calfoland"/>
        <s v="Calfos bulto"/>
        <s v="Camisas"/>
        <s v="Canastillas plásticas"/>
        <s v="Caneca plástica"/>
        <s v="Caneca Vanyplas con tapa"/>
        <s v="Carbonato de calcio precipitado liviano"/>
        <s v="Carretilla metálica"/>
        <s v="Carretilla plástica"/>
        <s v="Carrier 1 L"/>
        <s v="Catéter intraverruminal"/>
        <s v="Cisco"/>
        <s v="Cloruro de Potasio bulto"/>
        <s v="CMC"/>
        <s v="Coccigan Amprolio 20%"/>
        <s v="Colchones"/>
        <s v="Colorante Amarillo huevo C 14"/>
        <s v="Colorante azul C 11"/>
        <s v="Colorante Rojo fresa C 13"/>
        <s v="Colorante uva"/>
        <s v="Colorante Verde limón"/>
        <s v="Comperlan"/>
        <s v="Concentrado para pollos"/>
        <s v="Conceptal"/>
        <s v="Coopersol 22.3%"/>
        <s v="Cresofarm 250 mL"/>
        <s v="Cuchillas de bisturí Paramount"/>
        <s v="Cutina"/>
        <s v="Dextromin-B"/>
        <s v="Dextrosa 5%"/>
        <s v="Diazofer"/>
        <s v="Dispensador de agua"/>
        <s v="Diurivet NF 50 mL"/>
        <s v="Diutivet NF 10 mL"/>
        <s v="EDTA"/>
        <s v="Elermeyer"/>
        <s v="Embudo de separación 250 ml"/>
        <s v="Embudo de separación 500 ml"/>
        <s v="Emovet"/>
        <s v="Emulguín"/>
        <s v="Enrovet 5 %"/>
        <s v="Envase para crema"/>
        <s v="Envase para splash"/>
        <s v="Envase para ungüento"/>
        <s v="Envase PET 1000 mL"/>
        <s v="Envase PET 200 mL"/>
        <s v="Envase PET 500 mL"/>
        <s v="Envase PET 700 mL"/>
        <s v="Envase PET jabón líquido"/>
        <s v="Envase plástico"/>
        <s v="Envase talco hombre"/>
        <s v="Envase talco mujer"/>
        <s v="Equipo de cirugía"/>
        <s v="Estructura para empacar crema"/>
        <s v="Eterol-L 300 mL"/>
        <s v="Feluca"/>
        <s v="Flunixina"/>
        <s v="Fluvipen L.A. 6:1.250"/>
        <s v="Fólder AZ"/>
        <s v="Fosfato bicálcico"/>
        <s v="Fosfato trisódico"/>
        <s v="Fosfoland"/>
        <s v="Fragancia dos"/>
        <s v="Fragancia Roxana"/>
        <s v="Fragancia uno"/>
        <s v="Furadán"/>
        <s v="Ganapen 5.0 UI"/>
        <s v="Garlanchas"/>
        <s v="Genamin"/>
        <s v="Genapol L"/>
        <s v="Glicerina"/>
        <s v="Glutadina 2%"/>
        <s v="Grapas caja 1000 gramos"/>
        <s v="Grapas paquetes"/>
        <s v="Guadaña"/>
        <s v="Hemaplus Zeta"/>
        <s v="Hielo plástico"/>
        <s v="Hierro dextrán + B12"/>
        <s v="Hierro dextrán MK"/>
        <s v="Hipoclorito"/>
        <s v="Hormonagro"/>
        <s v="Hoz"/>
        <s v="Icerma"/>
        <s v="Impulsor 500 mL"/>
        <s v="Inhibit Evofarms 50 EC"/>
        <s v="Instavit"/>
        <s v="Ivegan pasta equinos"/>
        <s v="Jabón neutro"/>
        <s v="Jeringa Lhaura 10 mL"/>
        <s v="Jeringa Lhaura 20 mL"/>
        <s v="Jeringas desechables 10 ml"/>
        <s v="Kapectil"/>
        <s v="Kumba 25k bulto"/>
        <s v="Kyrogusan"/>
        <s v="Lactato de Ringer 1000 ml"/>
        <s v="Lanolina lb"/>
        <s v="Lavamanos de acero"/>
        <s v="Lepecid tarro"/>
        <s v="Levamisol"/>
        <s v="Lexus (Cipermetrina)"/>
        <s v="Lidocaína mL"/>
        <s v="Lima para herrar"/>
        <s v="Limas"/>
        <s v="Limpiapiso"/>
        <s v="Llantas para carretilla"/>
        <s v="Llave de tubo"/>
        <s v="Lombricompuesto bulto"/>
        <s v="Lorsban 2.5%"/>
        <s v="Malla 325"/>
        <s v="Malla hexagonal 1,80 m de alto, hueco: 1 1/4&quot;"/>
        <s v="Mangas desechables"/>
        <s v="Mango Bisturí"/>
        <s v="Manguera de succión para motobomba"/>
        <s v="Martillo"/>
        <s v="Melaza"/>
        <s v="Mergal"/>
        <s v="Metilparabeno g"/>
        <s v="Motobomba Diesel"/>
        <s v="Motocultor"/>
        <s v="Nariguera"/>
        <s v="Nevera"/>
        <s v="Novavit (Complejo B) 250 mL"/>
        <s v="Novavit (Complejo B) 500 mL"/>
        <s v="Olla de acero con tapa"/>
        <s v="Onda intramamaria"/>
        <s v="Oxicloruro de cobre"/>
        <s v="Oxitetraciclina 200 LA"/>
        <s v="Oxitetraciclina 5%"/>
        <s v="Oxitocina"/>
        <s v="Palines"/>
        <s v="Panacur 10 % 1 L"/>
        <s v="Panacur 10 % 500 mL"/>
        <s v="Penicilina benzatínica + procaínica y potasínica"/>
        <s v="Penthal"/>
        <s v="Perfume sintético Durazno"/>
        <s v="Perfume sintético Fabuloso"/>
        <s v="Perfume sintético Fiesta floral"/>
        <s v="Perfume sintético Fragancia pera"/>
        <s v="Perfume sintético Frutas tropicales"/>
        <s v="Perfume sintético Lavanda"/>
        <s v="Perfume sintético manzana verde"/>
        <s v="Perfume sintético Soflán"/>
        <s v="Pezosan-N ungüento tarro 220 g"/>
        <s v="pH indicador"/>
        <s v="Picadora de pasto"/>
        <s v="Pinza de campo"/>
        <s v="Pinza de disección con garra"/>
        <s v="Pinza para herrar"/>
        <s v="Pinzas"/>
        <s v="Pita"/>
        <s v="Polietileno"/>
        <s v="Polisombra 4 m * 100 m, 35%"/>
        <s v="Probeta graduada"/>
        <s v="Probetaína"/>
        <s v="Propilenglicol"/>
        <s v="Propilparabeno"/>
        <s v="Provimec Ivermectina 3.15%"/>
        <s v="Puntillas"/>
        <s v="Quercetol"/>
        <s v="Rafos bulto"/>
        <s v="Ranidin"/>
        <s v="Recipiente residuos cortopunzantes"/>
        <s v="Roca fosfórica"/>
        <s v="Roxicaina 2%"/>
        <s v="Rulas o machetas"/>
        <s v="Sacarina Sódica"/>
        <s v="Sal Refisal"/>
        <s v="Sal somex"/>
        <s v="Sanacien"/>
        <s v="Semilla de ahuyama g"/>
        <s v="Semilla de ají cayene lb"/>
        <s v="Semilla de ají jalapeño lb"/>
        <s v="Semilla de cebolla larga lb"/>
        <s v="Semilla de cilantro lb"/>
        <s v="Semilla de frijol calima kg"/>
        <s v="Semilla de frijol guandul kg"/>
        <s v="Semilla de frijol x"/>
        <s v="Semilla de habichuela agua azul lb"/>
        <s v="Semilla de habichuela kg"/>
        <s v="Semilla de maíz 5 kg"/>
        <s v="Semilla de maracuyá 1 kg"/>
        <s v="Semilla de maracuyá 10 kg"/>
        <s v="Semilla de melón Edisto 5 kg"/>
        <s v="Semilla de melón Hales best Jumbo 5 kg"/>
        <s v="Semilla de papaya Maradol roja"/>
        <s v="Semilla de Pasto Brachiara Decumbens"/>
        <s v="Semilla de Pasto Brachiara Dictyoneura bolsa"/>
        <s v="Semilla de Pasto Brachiara Dictyoneura tarro"/>
        <s v="Semilla de pasto Brachiara Humidícola"/>
        <s v="Semilla de pepino cohombro lb"/>
        <s v="Semilla de pimentón California Wonder lb"/>
        <s v="Semilla de pimentón x"/>
        <s v="Semilla de soya kg"/>
        <s v="Semilla de tomate chonto Santa Cruz"/>
        <s v="Semilla de tomate Santa Clara"/>
        <s v="Soporte para embudo"/>
        <s v="Sorbato de Potasio"/>
        <s v="Starmec 3.15%"/>
        <s v="Sulfametzina"/>
        <s v="Sulfato de Cobre"/>
        <s v="Sulfato de Magnesio bulto"/>
        <s v="Talco chino"/>
        <s v="Talco cunita"/>
        <s v="Tanque para combustible"/>
        <s v="Tapabocas"/>
        <s v="Tejas de Zinc 3 m * 15 cm"/>
        <s v="Tejas plásticas"/>
        <s v="Terminator"/>
        <s v="Termo plástico"/>
        <s v="Tetrax 200 (tetraciclina)"/>
        <s v="Tijeras pequeñas"/>
        <s v="Tijeras podadoras"/>
        <s v="Topizador"/>
        <s v="Tramin vitaminas"/>
        <s v="Tranquilán frasco"/>
        <s v="Trimediazina"/>
        <s v="Triple 15"/>
        <s v="Trocal"/>
        <s v="Tubo de ensayo"/>
        <s v="Tubo galvanizado 1/2 x 6 m"/>
        <s v="Urea bulto"/>
        <s v="Vacuna Aftogan 2 mL"/>
        <s v="Vacuna aftolimor"/>
        <s v="Venoclisis macrogoteo"/>
        <s v="Vethistam 25"/>
        <s v="Yeso agrícola bulto"/>
        <s v="Zoletil 50"/>
        <s v="Zoo-Hemostat NF"/>
        <s v="Zorrillo"/>
        <m/>
        <s v="Canastillas plasticas" u="1"/>
        <s v="Dextrosa 50%" u="1"/>
        <s v="Metilparabeno sódico" u="1"/>
        <s v="Jeringa 50 ml" u="1"/>
        <s v="Semilla de ají cayena x" u="1"/>
        <s v="Lepecid frasco" u="1"/>
        <s v="Panacur (Albendazole)" u="1"/>
        <s v="Ganapen 10 UI" u="1"/>
        <s v="Catéter iv n°18" u="1"/>
        <s v="Diurivet" u="1"/>
        <s v="Semilla de pepino cohombro x" u="1"/>
        <s v="Diurivet NF" u="1"/>
        <s v="Sal mineralizada" u="1"/>
        <s v="Oxitetraciclina la 200 mg" u="1"/>
        <s v="Agujas desechables 18" u="1"/>
        <s v="Quinocalf oral" u="1"/>
        <s v="Semilla de cebolla larga" u="1"/>
        <s v="Azium" u="1"/>
        <s v="Semilla de cilantro x" u="1"/>
        <s v="Semilla de papaya" u="1"/>
        <s v="Alambre de pua 12.5 x 330m" u="1"/>
        <s v="Creolina" u="1"/>
        <s v="Estuche de cirugia" u="1"/>
        <s v="Gluconato de Calcio" u="1"/>
        <s v="Jeringa Laura 10 ml" u="1"/>
        <s v="Cloruro de Potasio" u="1"/>
        <s v="Jeringa Laura 20 mL" u="1"/>
        <s v="Aceite mineral" u="1"/>
        <s v="Aguja intramuscular 21Gx1 1/2&quot;" u="1"/>
        <s v="Crema Alfa 3" u="1"/>
        <s v="Semilla de ají jalapeño x" u="1"/>
        <s v="Kumba" u="1"/>
        <s v="Ganaseg 7%" u="1"/>
        <s v="Agujas desechables 16 " u="1"/>
        <s v="Esparadrapo" u="1"/>
        <s v="Yeso agricola" u="1"/>
        <s v="Semilla de ahuyama semicol lb" u="1"/>
        <s v="Gasa" u="1"/>
        <s v="Pasto Brachiara Decumbens" u="1"/>
        <s v="Dyctioneura" u="1"/>
        <s v="Yodo" u="1"/>
        <s v="Grapas x caja de 20 unidades" u="1"/>
        <s v="Nylon n° 8" u="1"/>
        <s v="Activol" u="1"/>
        <s v="Hojas de bisturi n°4" u="1"/>
        <s v="Ganaplus" u="1"/>
        <s v="Aguja Lhaura hipodérmica 16x1/2" u="1"/>
        <s v="Semilla de maiz" u="1"/>
        <s v="Cuchillas para barbera" u="1"/>
        <s v="Belamyl 250 ml" u="1"/>
        <s v="Virusnip" u="1"/>
        <s v="Tijeras" u="1"/>
        <s v="Tranquilan frasco" u="1"/>
        <s v="Jelco 14" u="1"/>
        <s v="Colivet" u="1"/>
        <s v="Pomada Alfa 500 g" u="1"/>
        <s v="Sana" u="1"/>
        <s v="Lanolina L" u="1"/>
        <s v="Aguja Lhaura hipodérmica 16x1 1/2 cajax12" u="1"/>
        <s v="Dipirona" u="1"/>
        <s v="Cuchillas de bisturí" u="1"/>
        <s v="Agujas desechables 16x11/2" u="1"/>
        <s v="Semilla de bacharia lb" u="1"/>
        <s v="Guantes de procedimiento médium" u="1"/>
        <s v="Agujas x" u="1"/>
        <s v="Carretilla" u="1"/>
        <s v="Pinza de disección" u="1"/>
        <s v="Cloruro de Benzalconio" u="1"/>
        <s v="Agujas subcutáneas desechables 19Gx1&quot;" u="1"/>
        <s v="Estuche de cirugía" u="1"/>
        <s v="Lanolina g" u="1"/>
        <s v="Hierro dextrán" u="1"/>
        <s v="Pomada Alfa 250 ml" u="1"/>
        <s v="Equipo de cirugia" u="1"/>
        <s v="Termo plastico transporte muestra" u="1"/>
        <s v="Termo plástico transporte muestra" u="1"/>
        <s v="Agrimins" u="1"/>
        <s v="Calmafos" u="1"/>
        <s v="Bolsas de germinacion x bulto" u="1"/>
        <s v="Bolsas de germinación x bulto" u="1"/>
        <s v="Alambre de pua 15 x 500m" u="1"/>
        <s v="Sulfato ferroso + VIT B12, B6, B1 y aminoacidos" u="1"/>
        <s v="Alcohol galón" u="1"/>
        <s v="Semilla de papaya kg" u="1"/>
        <s v="Alcohol" u="1"/>
        <s v="Alcohol " u="1"/>
        <s v="Tejas de Zinc" u="1"/>
        <s v="Jelco 16" u="1"/>
        <s v="Oxotetraciclina" u="1"/>
        <s v="Nylon n° 12" u="1"/>
        <s v="Genapol" u="1"/>
        <s v="Semilla de pepino cohombro" u="1"/>
        <s v="Belamyl 500 ml" u="1"/>
        <s v="Semilla de maracuyá kg" u="1"/>
        <s v="Sulfato de Magnesio" u="1"/>
        <s v="Caneca plastica" u="1"/>
        <s v="Vethistam 25 ml" u="1"/>
        <s v="Balanza de tres brazos" u="1"/>
        <s v="Cloruro de Sodio NaCl" u="1"/>
        <s v="Sulfato ferroso + VIT B12, B6, B1 y aminoácidos" u="1"/>
        <s v="Yeso agricola bulto" u="1"/>
        <s v="Urea" u="1"/>
        <s v="Pinza con garra" u="1"/>
        <s v="Barberas" u="1"/>
        <s v="Guantes de examen L" u="1"/>
        <s v="Suturas vicryl 1/0" u="1"/>
        <s v="Febendazol 6 % - Triclabendazol 12 %" u="1"/>
        <s v="Adorno en forma de casa" u="1"/>
        <s v="Rafos" u="1"/>
        <s v="Sulfato de Magnesio x kg" u="1"/>
        <s v="Kumba x kg" u="1"/>
        <s v="Agujas subcutáneas desechables" u="1"/>
        <s v="Flunixin meglumina" u="1"/>
        <s v="Roca fosforica" u="1"/>
        <s v="Kyrogusan fsco" u="1"/>
        <s v="Semilla de habichuela lb" u="1"/>
        <s v="Jelco 18" u="1"/>
        <s v="Alambre para cercar" u="1"/>
        <s v="Eumilgon" u="1"/>
        <s v="Tetrax (tetraciclina)" u="1"/>
        <s v="Semilla de papaya x" u="1"/>
        <s v="Decumbens" u="1"/>
        <s v="Semilla de maracuyá x" u="1"/>
        <s v="Dextromin" u="1"/>
        <s v="Balde plastico" u="1"/>
        <s v="Novabit (Complejo B) 500 mL" u="1"/>
        <s v="Yeso agricola x kg" u="1"/>
        <s v="Yeso agrícola x kg" u="1"/>
        <s v="Semilla de pimenton" u="1"/>
        <s v="Ringer lactato 500 ml" u="1"/>
        <s v="Stramec 3.15%" u="1"/>
        <s v="Oxitetraciclina 200 LA 500 mL" u="1"/>
        <s v="Tintura de yodo" u="1"/>
        <s v="Kyrogusan frasco" u="1"/>
        <s v="Lombricompuesto" u="1"/>
        <s v="Grapas" u="1"/>
        <s v="Panacur 10 %" u="1"/>
        <s v="Aspersoras 20 L" u="1"/>
        <s v="Tilosina" u="1"/>
        <s v="Semilla de maracuya" u="1"/>
        <s v="Carve Carne" u="1"/>
        <s v="Semilla de aji jalapeño" u="1"/>
        <s v="Tranquilan tabletas" u="1"/>
        <s v="Tranquilán tabletas" u="1"/>
        <s v="Semilla de ají cayena lb" u="1"/>
        <s v="Atropina" u="1"/>
        <s v="Pasto Brachiara Dictyoneura" u="1"/>
        <s v="Aguja Lhaura hipodérmica 16x1 cajax12" u="1"/>
        <s v="Semilla de melón kg" u="1"/>
        <s v="Urea x kg" u="1"/>
        <s v="Lima" u="1"/>
        <s v="Vethistam 25 50 ml" u="1"/>
        <s v="Ivermectina" u="1"/>
        <s v="Balanza analítica" u="1"/>
        <s v="Enrofloxacina 10%" u="1"/>
        <s v="Novabit (Complejo B) 250 mL" u="1"/>
        <s v="Suturas vicryl 2/0" u="1"/>
        <s v="Hojas de bisturí n°4" u="1"/>
        <s v="Jeringa 3 ml" u="1"/>
        <s v="Cal dolomita x kg" u="1"/>
        <s v="Aguja reutilizable 16x1&quot;" u="1"/>
        <s v="Cava plastica" u="1"/>
        <s v="Vetadicristicina 6 UI" u="1"/>
        <s v="Lepecid lata" u="1"/>
        <s v="Semilla de pimentón lb" u="1"/>
        <s v="Jeringas desechables 20 ml" u="1"/>
        <s v="Nylon calibre medio" u="1"/>
        <s v="Jeringa 5 ml" u="1"/>
        <s v="Semilla de ahuyama x" u="1"/>
        <s v="Aceite mineral Galón" u="1"/>
        <s v="Lidocaina sin epinefrina" u="1"/>
        <s v="Lidocaína sin epinefrina" u="1"/>
        <s v="Semilla de tomate" u="1"/>
        <s v="Rafos x kg" u="1"/>
        <s v="Cateter iv n°24" u="1"/>
        <s v="Mango Bisturi" u="1"/>
        <s v="Vethistam 50 ml" u="1"/>
        <s v="Cloruro de Sodio 0.9%" u="1"/>
        <s v="Oxitetraciclina 100 mg" u="1"/>
        <s v="Semilla de aji cayeno" u="1"/>
        <s v="Gallinaza" u="1"/>
        <s v="Cateter iv n°18" u="1"/>
        <s v="Agujas desechables 21" u="1"/>
        <s v="Cava plástica" u="1"/>
        <s v="Tylan" u="1"/>
        <s v="Dexametasona" u="1"/>
        <s v="Ringer lactato 1000 ml" u="1"/>
        <s v="Jeringa 10 ml" u="1"/>
        <s v="Ganapen 7.5 UI" u="1"/>
        <s v="Cal dolomita" u="1"/>
        <s v="Tejas plasticas" u="1"/>
        <s v="Semilla de habichuela g" u="1"/>
        <s v="Lactato de Ringer 500 ml" u="1"/>
        <s v="Jeringas desechables 2 ml" u="1"/>
        <s v="Jeringas desechables 5 ml" u="1"/>
        <s v="Semilla de maíz" u="1"/>
        <s v="Guantes de procedimiento medium" u="1"/>
        <s v="Jeringa 20 ml" u="1"/>
        <s v="Caja de herramientas" u="1"/>
        <s v="Vetalog" u="1"/>
        <s v="Semilla de cilantro" u="1"/>
        <s v="Kumba bulto" u="1"/>
        <s v="Dexapem" u="1"/>
        <s v="Tijeras x" u="1"/>
        <s v="Xilasyn" u="1"/>
        <s v="Provimec" u="1"/>
        <s v="Semilla de frijol bulto" u="1"/>
        <s v="Semilla de ahuyama" u="1"/>
        <s v="Semilla de frijol unidad" u="1"/>
        <s v="Catéter iv n°24" u="1"/>
        <s v="Lombricompuesto x kg" u="1"/>
        <s v="Semilla de Pasto Brachiara Dictyoneura" u="1"/>
        <s v="Calfosgan" u="1"/>
        <s v="Cloruro de Potasio x kg" u="1"/>
      </sharedItems>
    </cacheField>
    <cacheField name="Cantidad que ingresa" numFmtId="0">
      <sharedItems containsString="0" containsBlank="1" containsNumber="1" minValue="0" maxValue="5000"/>
    </cacheField>
    <cacheField name="Presentación (unidad)" numFmtId="0">
      <sharedItems containsBlank="1"/>
    </cacheField>
    <cacheField name="Reg. ICA" numFmtId="0">
      <sharedItems containsBlank="1" containsMixedTypes="1" containsNumber="1" containsInteger="1" minValue="1557" maxValue="5859"/>
    </cacheField>
    <cacheField name="Lote" numFmtId="49">
      <sharedItems containsBlank="1" containsMixedTypes="1" containsNumber="1" containsInteger="1" minValue="40311" maxValue="102012156" count="129">
        <s v="N/R"/>
        <s v="4AD1008241"/>
        <s v="N/A"/>
        <s v="EO-117748"/>
        <s v="80604"/>
        <s v="90602"/>
        <n v="104494"/>
        <s v="100803"/>
        <s v="104494"/>
        <s v="06030409"/>
        <s v="BZ1103"/>
        <s v="100502"/>
        <n v="7190509"/>
        <s v="137"/>
        <s v="1A0569"/>
        <s v="1B0992"/>
        <s v="CA090809"/>
        <s v="112014439"/>
        <n v="101630"/>
        <s v="17109J19"/>
        <s v="33034"/>
        <s v="33232"/>
        <s v="33235"/>
        <s v="A306A01"/>
        <s v="HN120109-1"/>
        <s v="CR0909"/>
        <s v="1100512-5"/>
        <s v="D1108101"/>
        <s v="23808M03"/>
        <s v="22111K01"/>
        <s v="0209"/>
        <s v="0809"/>
        <s v="09/4845"/>
        <s v="FNX-035"/>
        <n v="651208"/>
        <s v="FO100507"/>
        <s v="FO100609"/>
        <s v="V11A01"/>
        <s v="CR01"/>
        <s v="HZ080911"/>
        <s v="HDI-013"/>
        <s v="0K2216B"/>
        <s v="1C1287B"/>
        <n v="102012156"/>
        <s v="102011636"/>
        <s v="IM1205"/>
        <s v="SNST090622"/>
        <s v="0003129"/>
        <s v="8H258"/>
        <s v="100577"/>
        <s v="IH1107211A"/>
        <s v="DA02T174"/>
        <n v="950211"/>
        <n v="960611"/>
        <s v="0E5117B"/>
        <s v="9C4041"/>
        <s v="9I033"/>
        <s v="WE2825T803"/>
        <n v="50411"/>
        <s v="050411"/>
        <n v="40311"/>
        <s v="120241-01"/>
        <s v="07FO9"/>
        <s v="031111"/>
        <s v="007/10"/>
        <s v="027/09"/>
        <s v="038/09"/>
        <s v="039/09"/>
        <s v="010-10"/>
        <s v="012-08"/>
        <s v="034-09"/>
        <s v="020410"/>
        <s v="IP-036"/>
        <s v="07612D05"/>
        <s v="04-11-09"/>
        <s v="06291010"/>
        <s v="30000887"/>
        <s v="36219"/>
        <s v="00059"/>
        <s v="00413"/>
        <s v="108272"/>
        <s v="108302"/>
        <s v="14700D01"/>
        <s v="190"/>
        <s v="191"/>
        <s v="202"/>
        <s v="203"/>
        <s v="291053-921.8"/>
        <s v="291057-999.8"/>
        <s v="447214-46"/>
        <s v="2510230001.9"/>
        <s v="251028D01.9"/>
        <s v="84"/>
        <s v="85"/>
        <s v="109"/>
        <s v="115"/>
        <s v="54"/>
        <s v="49"/>
        <s v="125"/>
        <s v="2011A"/>
        <s v="135"/>
        <s v="143"/>
        <s v="401570-44"/>
        <s v="280311"/>
        <s v="010090109-10"/>
        <s v="05-0010-0901"/>
        <s v="004"/>
        <s v="006"/>
        <s v="06/2011"/>
        <s v="620"/>
        <s v="012/09"/>
        <s v="100705957"/>
        <s v="301045-811.8"/>
        <s v="49113606"/>
        <s v="361735L0009"/>
        <s v="ST31107"/>
        <s v="TE1E9123"/>
        <n v="92195"/>
        <s v="11059"/>
        <s v="85301"/>
        <s v="2X354"/>
        <s v="AFT262"/>
        <s v="073"/>
        <s v="12B094"/>
        <s v="9C209"/>
        <s v="33-01-11"/>
        <s v="2VH1"/>
        <n v="87804"/>
        <m/>
      </sharedItems>
    </cacheField>
    <cacheField name="Fecha de vencimiento" numFmtId="0">
      <sharedItems containsNonDate="0" containsDate="1" containsString="0" containsBlank="1" minDate="2010-05-28T00:00:00" maxDate="2237-05-27T00:00:00" count="90">
        <m/>
        <d v="2015-08-30T00:00:00"/>
        <d v="2015-05-31T00:00:00"/>
        <d v="2012-12-31T00:00:00"/>
        <d v="2013-09-30T00:00:00"/>
        <d v="2011-03-31T00:00:00"/>
        <d v="2011-06-30T00:00:00"/>
        <d v="2011-03-30T00:00:00"/>
        <d v="2011-05-31T00:00:00"/>
        <d v="2013-10-31T00:00:00"/>
        <d v="2013-04-30T00:00:00"/>
        <d v="2011-07-31T00:00:00"/>
        <d v="2014-01-31T00:00:00"/>
        <d v="2012-08-31T00:00:00"/>
        <d v="2013-06-30T00:00:00"/>
        <d v="2014-08-30T00:00:00"/>
        <d v="2014-02-28T00:00:00"/>
        <d v="2012-09-30T00:00:00"/>
        <d v="2013-08-31T00:00:00"/>
        <d v="2011-11-30T00:00:00"/>
        <d v="2014-11-30T00:00:00"/>
        <d v="2013-06-01T00:00:00"/>
        <d v="2012-03-31T00:00:00"/>
        <d v="2011-12-31T00:00:00"/>
        <d v="2012-05-31T00:00:00"/>
        <d v="2012-07-31T00:00:00"/>
        <d v="2015-02-28T00:00:00"/>
        <d v="2013-07-31T00:00:00"/>
        <d v="2014-09-30T00:00:00"/>
        <d v="2013-03-31T00:00:00"/>
        <d v="2013-05-11T00:00:00"/>
        <d v="2012-12-09T00:00:00"/>
        <d v="2014-05-31T00:00:00"/>
        <d v="2010-08-31T00:00:00"/>
        <d v="2013-05-31T00:00:00"/>
        <d v="2010-05-28T00:00:00"/>
        <d v="2013-11-30T00:00:00"/>
        <d v="2013-02-28T00:00:00"/>
        <d v="2012-11-30T00:00:00"/>
        <d v="2011-04-30T00:00:00"/>
        <d v="2015-04-30T00:00:00"/>
        <d v="2011-08-31T00:00:00"/>
        <d v="2012-02-29T00:00:00"/>
        <d v="2014-06-30T00:00:00"/>
        <d v="2011-10-21T00:00:00"/>
        <d v="2011-10-28T00:00:00"/>
        <d v="2012-03-24T00:00:00"/>
        <d v="2012-03-30T00:00:00"/>
        <d v="2011-02-09T00:00:00"/>
        <d v="2012-01-07T00:00:00"/>
        <d v="2011-08-23T00:00:00"/>
        <d v="2011-03-04T00:00:00"/>
        <d v="2012-05-12T00:00:00"/>
        <d v="2011-11-06T00:00:00"/>
        <d v="2012-05-30T00:00:00"/>
        <d v="2012-05-03T00:00:00"/>
        <d v="2011-07-06T00:00:00"/>
        <d v="2011-07-30T00:00:00"/>
        <d v="2011-07-28T00:00:00"/>
        <d v="2011-10-25T00:00:00"/>
        <d v="2012-03-07T00:00:00"/>
        <d v="2011-05-03T00:00:00"/>
        <d v="2011-03-28T00:00:00"/>
        <d v="2011-03-20T00:00:00"/>
        <d v="2011-03-23T00:00:00"/>
        <d v="2012-06-30T00:00:00"/>
        <d v="2011-09-09T00:00:00"/>
        <d v="2010-09-25T00:00:00"/>
        <d v="2011-12-29T00:00:00"/>
        <d v="2014-07-31T00:00:00"/>
        <d v="2013-01-31T00:00:00"/>
        <d v="2017-02-28T00:00:00"/>
        <d v="2014-04-30T00:00:00"/>
        <d v="2010-09-30T00:00:00"/>
        <d v="2237-05-26T00:00:00" u="1"/>
        <d v="2012-08-06T00:00:00" u="1"/>
        <d v="2012-09-11T00:00:00" u="1"/>
        <d v="2013-04-01T00:00:00" u="1"/>
        <d v="2012-08-02T00:00:00" u="1"/>
        <d v="2012-07-28T00:00:00" u="1"/>
        <d v="2012-08-07T00:00:00" u="1"/>
        <d v="2016-06-02T00:00:00" u="1"/>
        <d v="2012-08-05T00:00:00" u="1"/>
        <d v="2012-07-19T00:00:00" u="1"/>
        <d v="2012-08-03T00:00:00" u="1"/>
        <d v="2012-09-01T00:00:00" u="1"/>
        <d v="2012-08-08T00:00:00" u="1"/>
        <d v="2011-08-01T00:00:00" u="1"/>
        <d v="2012-08-01T00:00:00" u="1"/>
        <d v="2013-08-01T00:00:00" u="1"/>
      </sharedItems>
    </cacheField>
    <cacheField name="Reg. INVIMA" numFmtId="0">
      <sharedItems containsBlank="1"/>
    </cacheField>
    <cacheField name="Fecha de ingreso" numFmtId="0">
      <sharedItems containsNonDate="0" containsString="0" containsBlank="1"/>
    </cacheField>
    <cacheField name="Origen (empresa)" numFmtId="0">
      <sharedItems containsNonDate="0" containsString="0" containsBlank="1"/>
    </cacheField>
    <cacheField name="Tipo de documento de recibo" numFmtId="0">
      <sharedItems containsNonDate="0" containsString="0" containsBlank="1"/>
    </cacheField>
    <cacheField name="Número de documento de recibo" numFmtId="0">
      <sharedItems containsNonDate="0" containsString="0" containsBlank="1"/>
    </cacheField>
    <cacheField name="Responsable (quien recibe)" numFmtId="0">
      <sharedItems containsNonDate="0" containsString="0" containsBlank="1"/>
    </cacheField>
    <cacheField name="Ubicación real de almacenamiento" numFmtId="0">
      <sharedItems containsBlank="1" count="8">
        <s v="Morelia"/>
        <s v="El Ratón"/>
        <s v="Oficina Quifa"/>
        <s v="Pénjamo"/>
        <s v="San Pedro"/>
        <s v="Rusia"/>
        <m/>
        <s v="Profe Cielo" u="1"/>
      </sharedItems>
    </cacheField>
    <cacheField name="Observaciones" numFmtId="0">
      <sharedItems containsBlank="1"/>
    </cacheField>
    <cacheField name="No. Lote" numFmtId="0">
      <sharedItems containsBlank="1" containsMixedTypes="1" containsNumber="1" containsInteger="1" minValue="40311" maxValue="102012156"/>
    </cacheField>
    <cacheField name="(Elemento)" numFmtId="0">
      <sharedItems containsBlank="1"/>
    </cacheField>
    <cacheField name="Cantidad Utilizada" numFmtId="0">
      <sharedItems containsString="0" containsBlank="1" containsNumber="1" containsInteger="1" minValue="0" maxValue="5"/>
    </cacheField>
    <cacheField name="Cantidad Existente" numFmtId="0">
      <sharedItems containsString="0" containsBlank="1" containsNumber="1" minValue="0" maxValue="5000"/>
    </cacheField>
    <cacheField name="Presentación" numFmtId="0">
      <sharedItems containsBlank="1" count="121">
        <s v="Bulto de 50 kg"/>
        <s v="1 L"/>
        <s v="1 mL"/>
        <s v="Caja de 3 frascos"/>
        <s v="1 kg"/>
        <s v="Caja de 24 Pastillas"/>
        <s v="Sobre de 10 mL"/>
        <s v="Unidad"/>
        <s v="Caja de 12 Unid."/>
        <s v="Rollo de 330 m"/>
        <s v="Rollo de 500 m"/>
        <s v="1 g"/>
        <s v="Bolsa de 500 g"/>
        <s v="Paquete de 100 Unid."/>
        <s v="Unidad de 8 puestos"/>
        <s v="1 Galón"/>
        <s v="Frasco de 50 mL"/>
        <s v="500 g"/>
        <s v="Frasco de 1 L"/>
        <s v="Unidad de 320 g"/>
        <s v="Unidad de 610 g"/>
        <s v="Unidad de 30 kg"/>
        <s v="Unidad de 300 g"/>
        <s v="Unidad de 10 L"/>
        <s v="Unidad de 50 L"/>
        <s v="Unidad de 250 mL"/>
        <s v="Paquete"/>
        <s v="Frasco de 10 mL"/>
        <s v="Unidad de 20 L"/>
        <s v="Frasco de 1000 mL"/>
        <s v="Unidad de 100 mL"/>
        <s v="Unidad de 50 mL"/>
        <s v="Frasco de 500 mL"/>
        <s v="Unidad de 70 L"/>
        <s v="Sobre de 25 g"/>
        <s v="Bolsa de 25 g"/>
        <s v="Frasco de 250 mL"/>
        <s v="Envase de 500 mL"/>
        <s v="Unidad de 500 mL"/>
        <s v="20 mL"/>
        <s v="Unidad de 120 mL"/>
        <s v="Unidad de 200 mL"/>
        <s v="Unidad de 1000 mL"/>
        <s v="Unidad de 700 mL"/>
        <s v="Unidad de 200 g"/>
        <s v="No define"/>
        <s v="Unidad de 2 kg"/>
        <s v="Tarro de 300 mL"/>
        <s v="Frasco"/>
        <s v="Frasco de 4000 cm³"/>
        <s v="Caja de 1000 g"/>
        <s v="Frasco de 100 mL"/>
        <s v="50 mL"/>
        <s v="Unidad de 6,42 g"/>
        <s v="Unidad de 10 mL"/>
        <s v="Unidad de 20 mL"/>
        <s v="Sobre de 10 g"/>
        <s v="Tarro de 500 mL"/>
        <s v="Bolsa de 1000 mL"/>
        <s v="1 lb"/>
        <s v="Tarro de 200 mL"/>
        <s v="Unidad de 3 in"/>
        <s v="Bolsa de 1 kg"/>
        <s v="Rollo de 36 m"/>
        <s v="Paquete de 50 Unid."/>
        <s v="Bulto de 30 kg"/>
        <s v="Frasco de 30 mL"/>
        <s v="Frasco de 20 mL"/>
        <s v="Tarro de 220 g"/>
        <s v="Rollo de 200 m"/>
        <s v="Rollo de 50 m"/>
        <s v="Rollo de 100 m"/>
        <s v="Unidad de 25 mL"/>
        <s v="Frasco de 2 mL"/>
        <s v="Tarro de 250 g"/>
        <s v="Bolsa de 1 lb"/>
        <s v="Bolsa de 5 kg"/>
        <s v="Bolsa de 10 kg"/>
        <s v="Bolsa de 200 g"/>
        <s v="Tarro de 1 kg"/>
        <s v="Caja de 1 kg"/>
        <s v="Tarro de 100 g"/>
        <s v="500 mL"/>
        <s v="Unidad de 1000 L"/>
        <s v="Caja de 50 Unid."/>
        <s v="Unidad de 3 m"/>
        <s v="Paquete de 1250 g"/>
        <s v="Unidad de 6 m"/>
        <s v="Frasco de 5 mL"/>
        <m/>
        <s v=" g" u="1"/>
        <s v="1000 mL" u="1"/>
        <s v="100 g" u="1"/>
        <s v="30 kg" u="1"/>
        <s v="Estuche" u="1"/>
        <s v="5 L" u="1"/>
        <s v="Blíster de 10 Tabletas" u="1"/>
        <s v="Paquete de 6 Rollos" u="1"/>
        <s v="25 mL" u="1"/>
        <s v="Rollo de 100 Yardas" u="1"/>
        <s v="Rollo" u="1"/>
        <s v=" mL" u="1"/>
        <s v="250 mL" u="1"/>
        <s v="12 Unid." u="1"/>
        <s v="Caja de 500 g" u="1"/>
        <s v="350 g" u="1"/>
        <s v="330 m" u="1"/>
        <s v="Bolsa de 454 g" u="1"/>
        <e v="#N/A" u="1"/>
        <s v="12 " u="1"/>
        <s v="Caja de 20 Unid." u="1"/>
        <s v="Paquete de 60 Unid." u="1"/>
        <s v="Frasco de 120 mL" u="1"/>
        <s v="Caja de 165 g" u="1"/>
        <s v="Bolsa de 500 mL" u="1"/>
        <s v="500 m" u="1"/>
        <s v="Bulto" u="1"/>
        <s v="50 kg" u="1"/>
        <s v="Unidad de 3,5 m" u="1"/>
        <s v="Caja" u="1"/>
        <s v="Caja de 100 Unid." u="1"/>
      </sharedItems>
    </cacheField>
    <cacheField name="Fecha de última salida" numFmtId="0">
      <sharedItems containsDate="1" containsBlank="1" containsMixedTypes="1" minDate="2012-08-01T00:00:00" maxDate="2012-08-02T00:00:00"/>
    </cacheField>
    <cacheField name="Días restantes:" numFmtId="1">
      <sharedItems containsBlank="1" containsMixedTypes="1" containsNumber="1" containsInteger="1" minValue="23" maxValue="1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x v="0"/>
    <x v="0"/>
    <n v="100"/>
    <s v="Bulto de 50 kg"/>
    <m/>
    <x v="0"/>
    <x v="0"/>
    <m/>
    <m/>
    <m/>
    <m/>
    <m/>
    <m/>
    <x v="0"/>
    <s v="Revisado"/>
    <s v="N/R"/>
    <s v="Abimgra"/>
    <n v="0"/>
    <n v="100"/>
    <x v="0"/>
    <s v=""/>
    <s v="Falta fecha venc."/>
  </r>
  <r>
    <x v="1"/>
    <x v="1"/>
    <n v="1"/>
    <s v="1 L"/>
    <m/>
    <x v="0"/>
    <x v="0"/>
    <m/>
    <m/>
    <m/>
    <m/>
    <m/>
    <m/>
    <x v="1"/>
    <s v="Revisado"/>
    <s v="N/R"/>
    <s v="Aceite de girasol"/>
    <n v="0"/>
    <n v="1"/>
    <x v="1"/>
    <s v=""/>
    <s v="Falta fecha venc."/>
  </r>
  <r>
    <x v="0"/>
    <x v="2"/>
    <n v="0"/>
    <s v="1 mL"/>
    <m/>
    <x v="0"/>
    <x v="0"/>
    <m/>
    <m/>
    <m/>
    <m/>
    <m/>
    <m/>
    <x v="1"/>
    <s v="Cantidad menor, se derramó por ruptura de envase (habia 100 ml). Revisado."/>
    <s v="N/R"/>
    <s v="Aceite mineral mL"/>
    <n v="0"/>
    <n v="0"/>
    <x v="2"/>
    <s v=""/>
    <s v="Agotado"/>
  </r>
  <r>
    <x v="1"/>
    <x v="3"/>
    <n v="29"/>
    <s v="Caja de 3 frascos"/>
    <m/>
    <x v="0"/>
    <x v="0"/>
    <m/>
    <m/>
    <m/>
    <m/>
    <m/>
    <m/>
    <x v="1"/>
    <s v="Revisado"/>
    <s v="N/R"/>
    <s v="Aceites aromáticos frasco 10 mL"/>
    <n v="0"/>
    <n v="29"/>
    <x v="3"/>
    <s v=""/>
    <s v="Falta fecha venc."/>
  </r>
  <r>
    <x v="0"/>
    <x v="4"/>
    <n v="30"/>
    <s v="1 kg"/>
    <m/>
    <x v="0"/>
    <x v="0"/>
    <m/>
    <m/>
    <m/>
    <m/>
    <m/>
    <m/>
    <x v="1"/>
    <s v="Revisado"/>
    <s v="N/R"/>
    <s v="Ácido Bórico"/>
    <n v="0"/>
    <n v="30"/>
    <x v="4"/>
    <s v=""/>
    <s v="Falta fecha venc."/>
  </r>
  <r>
    <x v="0"/>
    <x v="5"/>
    <n v="2.7349999999999999"/>
    <s v="1 kg"/>
    <m/>
    <x v="0"/>
    <x v="0"/>
    <m/>
    <m/>
    <m/>
    <m/>
    <m/>
    <m/>
    <x v="1"/>
    <s v="Revisado"/>
    <s v="N/R"/>
    <s v="Ácido Cítrico"/>
    <n v="0"/>
    <n v="2.7349999999999999"/>
    <x v="4"/>
    <s v=""/>
    <s v="Falta fecha venc."/>
  </r>
  <r>
    <x v="0"/>
    <x v="6"/>
    <n v="17"/>
    <s v="Caja de 24 Pastillas"/>
    <m/>
    <x v="0"/>
    <x v="0"/>
    <m/>
    <m/>
    <m/>
    <m/>
    <m/>
    <m/>
    <x v="0"/>
    <s v="Revisado"/>
    <s v="N/R"/>
    <s v="Activol caja de 4 sobres (6 pastillas c/u)"/>
    <n v="0"/>
    <n v="17"/>
    <x v="5"/>
    <s v=""/>
    <s v="Falta fecha venc."/>
  </r>
  <r>
    <x v="2"/>
    <x v="7"/>
    <n v="47"/>
    <s v="Bulto de 50 kg"/>
    <m/>
    <x v="0"/>
    <x v="0"/>
    <m/>
    <m/>
    <m/>
    <m/>
    <m/>
    <m/>
    <x v="0"/>
    <s v="Revisado"/>
    <s v="N/R"/>
    <s v="Agrimin bulto"/>
    <n v="0"/>
    <n v="47"/>
    <x v="0"/>
    <s v=""/>
    <s v="Falta fecha venc."/>
  </r>
  <r>
    <x v="0"/>
    <x v="8"/>
    <n v="2"/>
    <s v="Sobre de 10 mL"/>
    <s v="2137"/>
    <x v="1"/>
    <x v="1"/>
    <m/>
    <m/>
    <m/>
    <m/>
    <m/>
    <m/>
    <x v="2"/>
    <s v="Revisado"/>
    <s v="4AD1008241"/>
    <s v="Agua estéril para inyección"/>
    <n v="0"/>
    <n v="2"/>
    <x v="6"/>
    <s v=""/>
    <n v="1117"/>
  </r>
  <r>
    <x v="0"/>
    <x v="8"/>
    <n v="4"/>
    <s v="Sobre de 10 mL"/>
    <m/>
    <x v="0"/>
    <x v="0"/>
    <s v="2004M-004905-R2"/>
    <m/>
    <m/>
    <m/>
    <m/>
    <m/>
    <x v="1"/>
    <s v="Revisado"/>
    <s v="N/R"/>
    <s v="Agua estéril para inyección"/>
    <n v="0"/>
    <n v="4"/>
    <x v="6"/>
    <s v=""/>
    <s v="Falta fecha venc."/>
  </r>
  <r>
    <x v="3"/>
    <x v="9"/>
    <n v="10"/>
    <s v="Unidad"/>
    <m/>
    <x v="2"/>
    <x v="0"/>
    <m/>
    <m/>
    <m/>
    <m/>
    <m/>
    <m/>
    <x v="1"/>
    <s v="Revisado"/>
    <s v="N/A"/>
    <s v="Aguja desechable 19Gx1&quot;"/>
    <n v="0"/>
    <n v="10"/>
    <x v="7"/>
    <s v=""/>
    <s v="Falta fecha venc."/>
  </r>
  <r>
    <x v="3"/>
    <x v="9"/>
    <n v="36"/>
    <s v="Unidad"/>
    <m/>
    <x v="2"/>
    <x v="0"/>
    <m/>
    <m/>
    <m/>
    <m/>
    <m/>
    <m/>
    <x v="2"/>
    <s v="Revisado"/>
    <s v="N/A"/>
    <s v="Aguja desechable 19Gx1&quot;"/>
    <n v="0"/>
    <n v="36"/>
    <x v="7"/>
    <s v=""/>
    <s v="Falta fecha venc."/>
  </r>
  <r>
    <x v="3"/>
    <x v="10"/>
    <n v="1"/>
    <s v="Caja de 12 Unid."/>
    <m/>
    <x v="2"/>
    <x v="0"/>
    <m/>
    <m/>
    <m/>
    <m/>
    <m/>
    <m/>
    <x v="2"/>
    <s v="Revisado"/>
    <s v="N/A"/>
    <s v="Aguja Lhaura 16Gx1 1/4 cajax12"/>
    <n v="0"/>
    <n v="1"/>
    <x v="8"/>
    <s v=""/>
    <s v="Falta fecha venc."/>
  </r>
  <r>
    <x v="3"/>
    <x v="11"/>
    <n v="1"/>
    <s v="Caja de 12 Unid."/>
    <m/>
    <x v="2"/>
    <x v="0"/>
    <m/>
    <m/>
    <m/>
    <m/>
    <m/>
    <m/>
    <x v="2"/>
    <s v="Revisado"/>
    <s v="N/A"/>
    <s v="Aguja Lhaura hipodérmica 16x1 1/2&quot; cajax12"/>
    <n v="0"/>
    <n v="1"/>
    <x v="8"/>
    <s v=""/>
    <s v="Falta fecha venc."/>
  </r>
  <r>
    <x v="3"/>
    <x v="12"/>
    <n v="1"/>
    <s v="Caja de 12 Unid."/>
    <m/>
    <x v="2"/>
    <x v="0"/>
    <m/>
    <m/>
    <m/>
    <m/>
    <m/>
    <m/>
    <x v="2"/>
    <s v="Revisado"/>
    <s v="N/A"/>
    <s v="Aguja Lhaura hipodérmica 16x1&quot; cajax12"/>
    <n v="0"/>
    <n v="1"/>
    <x v="8"/>
    <s v=""/>
    <s v="Falta fecha venc."/>
  </r>
  <r>
    <x v="3"/>
    <x v="13"/>
    <n v="11"/>
    <s v="Unidad"/>
    <m/>
    <x v="2"/>
    <x v="0"/>
    <m/>
    <m/>
    <m/>
    <m/>
    <m/>
    <m/>
    <x v="1"/>
    <s v="Revisado"/>
    <s v="N/A"/>
    <s v="Aguja Lhaura hipodérmica 16x1/2&quot;"/>
    <n v="0"/>
    <n v="11"/>
    <x v="7"/>
    <s v=""/>
    <s v="Falta fecha venc."/>
  </r>
  <r>
    <x v="3"/>
    <x v="14"/>
    <n v="1"/>
    <s v="Caja de 12 Unid."/>
    <m/>
    <x v="2"/>
    <x v="0"/>
    <m/>
    <m/>
    <m/>
    <m/>
    <m/>
    <m/>
    <x v="1"/>
    <s v="Revisado"/>
    <s v="N/A"/>
    <s v="Aguja reutilizable 16x1&quot; cajax12"/>
    <n v="0"/>
    <n v="1"/>
    <x v="8"/>
    <s v=""/>
    <s v="Falta fecha venc."/>
  </r>
  <r>
    <x v="3"/>
    <x v="15"/>
    <n v="54"/>
    <s v="Unidad"/>
    <m/>
    <x v="2"/>
    <x v="0"/>
    <m/>
    <m/>
    <m/>
    <m/>
    <m/>
    <m/>
    <x v="1"/>
    <s v="Revisado"/>
    <s v="N/A"/>
    <s v="Aguja reutilizable 21Gx1 1/2&quot;"/>
    <n v="0"/>
    <n v="54"/>
    <x v="7"/>
    <s v=""/>
    <s v="Falta fecha venc."/>
  </r>
  <r>
    <x v="3"/>
    <x v="16"/>
    <n v="23"/>
    <s v="Unidad"/>
    <m/>
    <x v="2"/>
    <x v="0"/>
    <m/>
    <m/>
    <m/>
    <m/>
    <m/>
    <m/>
    <x v="2"/>
    <s v="Revisado"/>
    <s v="N/A"/>
    <s v="Agujas"/>
    <n v="0"/>
    <n v="23"/>
    <x v="7"/>
    <s v=""/>
    <s v="Falta fecha venc."/>
  </r>
  <r>
    <x v="4"/>
    <x v="17"/>
    <n v="23"/>
    <s v="Rollo de 330 m"/>
    <m/>
    <x v="2"/>
    <x v="0"/>
    <m/>
    <m/>
    <m/>
    <m/>
    <m/>
    <m/>
    <x v="0"/>
    <s v="Revisado"/>
    <s v="N/A"/>
    <s v="Alambre de púa 12.5 x 330m"/>
    <n v="0"/>
    <n v="23"/>
    <x v="9"/>
    <s v=""/>
    <s v="Falta fecha venc."/>
  </r>
  <r>
    <x v="4"/>
    <x v="18"/>
    <n v="2"/>
    <s v="Rollo de 500 m"/>
    <m/>
    <x v="2"/>
    <x v="0"/>
    <m/>
    <m/>
    <m/>
    <m/>
    <m/>
    <m/>
    <x v="0"/>
    <s v="Revisado"/>
    <s v="N/A"/>
    <s v="Alambre de púa 15 x 500m"/>
    <n v="0"/>
    <n v="2"/>
    <x v="10"/>
    <s v=""/>
    <s v="Falta fecha venc."/>
  </r>
  <r>
    <x v="4"/>
    <x v="18"/>
    <n v="94"/>
    <s v="Rollo de 500 m"/>
    <m/>
    <x v="2"/>
    <x v="0"/>
    <m/>
    <m/>
    <m/>
    <m/>
    <m/>
    <m/>
    <x v="3"/>
    <s v="Revisado"/>
    <s v="N/A"/>
    <s v="Alambre de púa 15 x 500m"/>
    <n v="5"/>
    <n v="89"/>
    <x v="10"/>
    <d v="2012-08-01T00:00:00"/>
    <s v="Falta fecha venc."/>
  </r>
  <r>
    <x v="4"/>
    <x v="19"/>
    <n v="90"/>
    <s v="1 kg"/>
    <m/>
    <x v="2"/>
    <x v="0"/>
    <m/>
    <m/>
    <m/>
    <m/>
    <m/>
    <m/>
    <x v="0"/>
    <s v="Revisado"/>
    <s v="N/A"/>
    <s v="Alambre dulce"/>
    <n v="0"/>
    <n v="90"/>
    <x v="4"/>
    <s v=""/>
    <s v="Falta fecha venc."/>
  </r>
  <r>
    <x v="0"/>
    <x v="20"/>
    <n v="600"/>
    <s v="1 g"/>
    <m/>
    <x v="0"/>
    <x v="0"/>
    <m/>
    <m/>
    <m/>
    <m/>
    <m/>
    <m/>
    <x v="1"/>
    <s v="Revisado"/>
    <s v="N/R"/>
    <s v="Alcanfor"/>
    <n v="0"/>
    <n v="600"/>
    <x v="11"/>
    <s v=""/>
    <s v="Falta fecha venc."/>
  </r>
  <r>
    <x v="0"/>
    <x v="21"/>
    <n v="1"/>
    <s v="1 kg"/>
    <m/>
    <x v="0"/>
    <x v="0"/>
    <m/>
    <m/>
    <m/>
    <m/>
    <m/>
    <m/>
    <x v="1"/>
    <s v="Revisado"/>
    <s v="N/R"/>
    <s v="Alcohol cetílico"/>
    <n v="0"/>
    <n v="1"/>
    <x v="4"/>
    <s v=""/>
    <s v="Falta fecha venc."/>
  </r>
  <r>
    <x v="0"/>
    <x v="22"/>
    <n v="5000"/>
    <s v="1 mL"/>
    <m/>
    <x v="0"/>
    <x v="0"/>
    <m/>
    <m/>
    <m/>
    <m/>
    <m/>
    <m/>
    <x v="1"/>
    <s v="Revisado"/>
    <s v="N/R"/>
    <s v="Alcohol etílico"/>
    <n v="0"/>
    <n v="5000"/>
    <x v="2"/>
    <s v=""/>
    <s v="Falta fecha venc."/>
  </r>
  <r>
    <x v="3"/>
    <x v="23"/>
    <n v="1"/>
    <s v="Bolsa de 500 g"/>
    <m/>
    <x v="3"/>
    <x v="2"/>
    <s v="2005V-0003372"/>
    <m/>
    <m/>
    <m/>
    <m/>
    <m/>
    <x v="1"/>
    <s v="Revisado"/>
    <s v="EO-117748"/>
    <s v="Algodón 500 g"/>
    <n v="0"/>
    <n v="1"/>
    <x v="12"/>
    <s v=""/>
    <n v="1026"/>
  </r>
  <r>
    <x v="5"/>
    <x v="24"/>
    <n v="16"/>
    <s v="Paquete de 100 Unid."/>
    <m/>
    <x v="2"/>
    <x v="0"/>
    <m/>
    <m/>
    <m/>
    <m/>
    <m/>
    <m/>
    <x v="0"/>
    <s v="Revisado"/>
    <s v="N/A"/>
    <s v="Amarres"/>
    <n v="0"/>
    <n v="16"/>
    <x v="13"/>
    <s v=""/>
    <s v="Falta fecha venc."/>
  </r>
  <r>
    <x v="5"/>
    <x v="24"/>
    <n v="5"/>
    <s v="Paquete de 100 Unid."/>
    <m/>
    <x v="2"/>
    <x v="0"/>
    <m/>
    <m/>
    <m/>
    <m/>
    <m/>
    <m/>
    <x v="3"/>
    <s v="Revisado"/>
    <s v="N/A"/>
    <s v="Amarres"/>
    <n v="0"/>
    <n v="5"/>
    <x v="13"/>
    <s v=""/>
    <s v="Falta fecha venc."/>
  </r>
  <r>
    <x v="5"/>
    <x v="25"/>
    <n v="4"/>
    <s v="Unidad de 8 puestos"/>
    <m/>
    <x v="2"/>
    <x v="0"/>
    <m/>
    <m/>
    <m/>
    <m/>
    <m/>
    <m/>
    <x v="1"/>
    <s v="Revisado"/>
    <s v="N/A"/>
    <s v="Andamios"/>
    <n v="0"/>
    <n v="4"/>
    <x v="14"/>
    <s v=""/>
    <s v="Falta fecha venc."/>
  </r>
  <r>
    <x v="5"/>
    <x v="26"/>
    <n v="4"/>
    <s v="Unidad"/>
    <m/>
    <x v="2"/>
    <x v="0"/>
    <m/>
    <m/>
    <m/>
    <m/>
    <m/>
    <m/>
    <x v="1"/>
    <s v="Revisado"/>
    <s v="N/A"/>
    <s v="Ángulos"/>
    <n v="0"/>
    <n v="4"/>
    <x v="7"/>
    <s v=""/>
    <s v="Falta fecha venc."/>
  </r>
  <r>
    <x v="0"/>
    <x v="27"/>
    <n v="3"/>
    <s v="1 Galón"/>
    <m/>
    <x v="0"/>
    <x v="0"/>
    <m/>
    <m/>
    <m/>
    <m/>
    <m/>
    <m/>
    <x v="1"/>
    <s v="Revisado"/>
    <s v="N/R"/>
    <s v="Arkopal"/>
    <n v="0"/>
    <n v="3"/>
    <x v="15"/>
    <s v=""/>
    <s v="Falta fecha venc."/>
  </r>
  <r>
    <x v="6"/>
    <x v="28"/>
    <n v="1"/>
    <s v="Frasco de 50 mL"/>
    <s v="121-DB"/>
    <x v="4"/>
    <x v="3"/>
    <m/>
    <m/>
    <m/>
    <m/>
    <m/>
    <m/>
    <x v="1"/>
    <s v="Revisado"/>
    <s v="80604"/>
    <s v="Atropina-Zoo"/>
    <n v="0"/>
    <n v="1"/>
    <x v="16"/>
    <s v=""/>
    <n v="145"/>
  </r>
  <r>
    <x v="6"/>
    <x v="28"/>
    <n v="1"/>
    <s v="Frasco de 50 mL"/>
    <s v="121-DB"/>
    <x v="5"/>
    <x v="4"/>
    <m/>
    <m/>
    <m/>
    <m/>
    <m/>
    <m/>
    <x v="1"/>
    <s v="Revisado"/>
    <s v="90602"/>
    <s v="Atropina-Zoo"/>
    <n v="0"/>
    <n v="1"/>
    <x v="16"/>
    <s v=""/>
    <n v="418"/>
  </r>
  <r>
    <x v="0"/>
    <x v="29"/>
    <n v="60"/>
    <s v="500 g"/>
    <m/>
    <x v="0"/>
    <x v="0"/>
    <m/>
    <m/>
    <m/>
    <m/>
    <m/>
    <m/>
    <x v="0"/>
    <s v="Revisado"/>
    <s v="N/R"/>
    <s v="Atta-kill"/>
    <n v="0"/>
    <n v="60"/>
    <x v="17"/>
    <s v=""/>
    <s v="Falta fecha venc."/>
  </r>
  <r>
    <x v="4"/>
    <x v="30"/>
    <n v="29"/>
    <s v="Unidad"/>
    <m/>
    <x v="2"/>
    <x v="0"/>
    <m/>
    <m/>
    <m/>
    <m/>
    <m/>
    <m/>
    <x v="1"/>
    <s v="Revisado"/>
    <s v="N/A"/>
    <s v="Azadones rectos"/>
    <n v="0"/>
    <n v="29"/>
    <x v="7"/>
    <s v=""/>
    <s v="Falta fecha venc."/>
  </r>
  <r>
    <x v="4"/>
    <x v="31"/>
    <n v="2"/>
    <s v="Unidad"/>
    <m/>
    <x v="2"/>
    <x v="0"/>
    <m/>
    <m/>
    <m/>
    <m/>
    <m/>
    <m/>
    <x v="0"/>
    <s v="Revisado"/>
    <s v="N/A"/>
    <s v="Azotadores de candela"/>
    <n v="0"/>
    <n v="2"/>
    <x v="7"/>
    <s v=""/>
    <s v="Falta fecha venc."/>
  </r>
  <r>
    <x v="0"/>
    <x v="32"/>
    <n v="4"/>
    <s v="1 kg"/>
    <m/>
    <x v="0"/>
    <x v="0"/>
    <m/>
    <m/>
    <m/>
    <m/>
    <m/>
    <m/>
    <x v="1"/>
    <s v="Revisado"/>
    <s v="N/R"/>
    <s v="Azufre"/>
    <n v="0"/>
    <n v="4"/>
    <x v="4"/>
    <s v=""/>
    <s v="Falta fecha venc."/>
  </r>
  <r>
    <x v="2"/>
    <x v="33"/>
    <n v="37"/>
    <s v="Frasco de 1 L"/>
    <n v="5859"/>
    <x v="6"/>
    <x v="5"/>
    <m/>
    <m/>
    <m/>
    <m/>
    <m/>
    <m/>
    <x v="0"/>
    <s v="Revisado"/>
    <n v="104494"/>
    <s v="Bacthon"/>
    <n v="0"/>
    <n v="37"/>
    <x v="18"/>
    <s v=""/>
    <s v="Vencido"/>
  </r>
  <r>
    <x v="2"/>
    <x v="33"/>
    <n v="2"/>
    <s v="Frasco de 1 L"/>
    <s v="5859"/>
    <x v="7"/>
    <x v="6"/>
    <m/>
    <m/>
    <m/>
    <m/>
    <m/>
    <m/>
    <x v="1"/>
    <s v="Revisado"/>
    <s v="100803"/>
    <s v="Bacthon"/>
    <n v="0"/>
    <n v="2"/>
    <x v="18"/>
    <s v=""/>
    <s v="Vencido"/>
  </r>
  <r>
    <x v="2"/>
    <x v="33"/>
    <n v="3"/>
    <s v="Frasco de 1 L"/>
    <s v="5859"/>
    <x v="8"/>
    <x v="7"/>
    <m/>
    <m/>
    <m/>
    <m/>
    <m/>
    <m/>
    <x v="1"/>
    <s v="Revisado"/>
    <s v="104494"/>
    <s v="Bacthon"/>
    <n v="0"/>
    <n v="3"/>
    <x v="18"/>
    <s v=""/>
    <s v="Vencido"/>
  </r>
  <r>
    <x v="4"/>
    <x v="34"/>
    <n v="1"/>
    <s v="Unidad de 320 g"/>
    <m/>
    <x v="2"/>
    <x v="0"/>
    <m/>
    <m/>
    <m/>
    <m/>
    <m/>
    <m/>
    <x v="1"/>
    <s v="Revisado"/>
    <s v="N/A"/>
    <s v="Balanza analítica 320 g"/>
    <n v="0"/>
    <n v="1"/>
    <x v="19"/>
    <s v=""/>
    <s v="Falta fecha venc."/>
  </r>
  <r>
    <x v="4"/>
    <x v="35"/>
    <n v="3"/>
    <s v="Unidad de 610 g"/>
    <m/>
    <x v="2"/>
    <x v="0"/>
    <m/>
    <m/>
    <m/>
    <m/>
    <m/>
    <m/>
    <x v="1"/>
    <s v="Revisado"/>
    <s v="N/A"/>
    <s v="Balanza de tres brazos 610 g"/>
    <n v="0"/>
    <n v="3"/>
    <x v="20"/>
    <s v=""/>
    <s v="Falta fecha venc."/>
  </r>
  <r>
    <x v="4"/>
    <x v="36"/>
    <n v="2"/>
    <s v="Unidad de 30 kg"/>
    <m/>
    <x v="2"/>
    <x v="0"/>
    <m/>
    <m/>
    <m/>
    <m/>
    <m/>
    <m/>
    <x v="1"/>
    <s v="Revisado"/>
    <s v="N/A"/>
    <s v="Balanza electrónica 30 kg"/>
    <n v="0"/>
    <n v="2"/>
    <x v="21"/>
    <s v=""/>
    <s v="Falta fecha venc."/>
  </r>
  <r>
    <x v="4"/>
    <x v="37"/>
    <n v="2"/>
    <s v="Unidad de 300 g"/>
    <m/>
    <x v="2"/>
    <x v="0"/>
    <m/>
    <m/>
    <m/>
    <m/>
    <m/>
    <m/>
    <x v="1"/>
    <s v="Revisado"/>
    <s v="N/A"/>
    <s v="Balanza electrónica 300 g"/>
    <n v="0"/>
    <n v="2"/>
    <x v="22"/>
    <s v=""/>
    <s v="Falta fecha venc."/>
  </r>
  <r>
    <x v="4"/>
    <x v="38"/>
    <n v="12"/>
    <s v="Unidad de 10 L"/>
    <m/>
    <x v="2"/>
    <x v="0"/>
    <m/>
    <m/>
    <m/>
    <m/>
    <m/>
    <m/>
    <x v="0"/>
    <s v="Revisado"/>
    <s v="N/A"/>
    <s v="Balde plástico"/>
    <n v="0"/>
    <n v="12"/>
    <x v="23"/>
    <s v=""/>
    <s v="Falta fecha venc."/>
  </r>
  <r>
    <x v="4"/>
    <x v="38"/>
    <n v="8"/>
    <s v="Unidad de 10 L"/>
    <m/>
    <x v="2"/>
    <x v="0"/>
    <m/>
    <m/>
    <m/>
    <m/>
    <m/>
    <m/>
    <x v="1"/>
    <s v="Revisado"/>
    <s v="N/A"/>
    <s v="Balde plástico"/>
    <n v="0"/>
    <n v="8"/>
    <x v="23"/>
    <s v=""/>
    <s v="Falta fecha venc."/>
  </r>
  <r>
    <x v="4"/>
    <x v="39"/>
    <n v="8"/>
    <s v="Unidad de 50 L"/>
    <m/>
    <x v="2"/>
    <x v="0"/>
    <m/>
    <m/>
    <m/>
    <m/>
    <m/>
    <m/>
    <x v="3"/>
    <s v="Revisado"/>
    <s v="N/A"/>
    <s v="Balde Vanyplas 50 L"/>
    <n v="0"/>
    <n v="8"/>
    <x v="24"/>
    <s v=""/>
    <s v="Falta fecha venc."/>
  </r>
  <r>
    <x v="4"/>
    <x v="40"/>
    <n v="9"/>
    <s v="Unidad"/>
    <m/>
    <x v="2"/>
    <x v="0"/>
    <m/>
    <m/>
    <m/>
    <m/>
    <m/>
    <m/>
    <x v="1"/>
    <s v="Revisado"/>
    <s v="N/A"/>
    <s v="Bandeja metálica"/>
    <n v="0"/>
    <n v="9"/>
    <x v="7"/>
    <s v=""/>
    <s v="Falta fecha venc."/>
  </r>
  <r>
    <x v="3"/>
    <x v="41"/>
    <n v="1"/>
    <s v="Frasco de 1 L"/>
    <s v="3313-DB"/>
    <x v="9"/>
    <x v="8"/>
    <m/>
    <m/>
    <m/>
    <m/>
    <m/>
    <m/>
    <x v="1"/>
    <s v="Revisado"/>
    <s v="06030409"/>
    <s v="Bañol (almitraz)"/>
    <n v="0"/>
    <n v="1"/>
    <x v="18"/>
    <s v=""/>
    <s v="Vencido"/>
  </r>
  <r>
    <x v="7"/>
    <x v="42"/>
    <n v="1"/>
    <s v="Unidad"/>
    <m/>
    <x v="2"/>
    <x v="0"/>
    <m/>
    <m/>
    <m/>
    <m/>
    <m/>
    <m/>
    <x v="1"/>
    <s v="Revisado"/>
    <s v="N/A"/>
    <s v="Batidora"/>
    <n v="0"/>
    <n v="1"/>
    <x v="7"/>
    <s v=""/>
    <s v="Falta fecha venc."/>
  </r>
  <r>
    <x v="0"/>
    <x v="43"/>
    <n v="1"/>
    <s v="Unidad de 250 mL"/>
    <m/>
    <x v="2"/>
    <x v="0"/>
    <m/>
    <m/>
    <m/>
    <m/>
    <m/>
    <m/>
    <x v="1"/>
    <s v="Revisado"/>
    <s v="N/A"/>
    <s v="Beaker 250 mL"/>
    <n v="0"/>
    <n v="1"/>
    <x v="25"/>
    <s v=""/>
    <s v="Falta fecha venc."/>
  </r>
  <r>
    <x v="5"/>
    <x v="44"/>
    <n v="18"/>
    <s v="Unidad"/>
    <m/>
    <x v="2"/>
    <x v="0"/>
    <m/>
    <m/>
    <m/>
    <m/>
    <m/>
    <m/>
    <x v="0"/>
    <s v="[MT-2 Inventario Morelia 8 de junio 2012]-Morelia-"/>
    <s v="N/A"/>
    <s v="Bebedero en bronce automático para cerdos"/>
    <n v="0"/>
    <n v="18"/>
    <x v="7"/>
    <s v=""/>
    <s v="Falta fecha venc."/>
  </r>
  <r>
    <x v="0"/>
    <x v="45"/>
    <n v="3"/>
    <s v="Frasco de 50 mL"/>
    <s v="3787-DB"/>
    <x v="10"/>
    <x v="9"/>
    <m/>
    <m/>
    <m/>
    <m/>
    <m/>
    <m/>
    <x v="2"/>
    <s v="Revisado"/>
    <s v="BZ1103"/>
    <s v="Benzagan 6 UI"/>
    <n v="0"/>
    <n v="3"/>
    <x v="16"/>
    <s v=""/>
    <n v="449"/>
  </r>
  <r>
    <x v="0"/>
    <x v="46"/>
    <n v="1650"/>
    <s v="1 g"/>
    <m/>
    <x v="0"/>
    <x v="0"/>
    <m/>
    <m/>
    <m/>
    <m/>
    <m/>
    <m/>
    <x v="1"/>
    <s v="Revisado"/>
    <s v="N/R"/>
    <s v="Benzoato de Sodio"/>
    <n v="0"/>
    <n v="1650"/>
    <x v="11"/>
    <s v=""/>
    <s v="Falta fecha venc."/>
  </r>
  <r>
    <x v="0"/>
    <x v="47"/>
    <n v="2700"/>
    <s v="1 g"/>
    <m/>
    <x v="0"/>
    <x v="0"/>
    <m/>
    <m/>
    <m/>
    <m/>
    <m/>
    <m/>
    <x v="1"/>
    <s v="Cantidad menor. Revisado"/>
    <s v="N/R"/>
    <s v="Bicarbonato de Sodio"/>
    <n v="0"/>
    <n v="2700"/>
    <x v="11"/>
    <s v=""/>
    <s v="Falta fecha venc."/>
  </r>
  <r>
    <x v="4"/>
    <x v="48"/>
    <n v="6"/>
    <s v="Paquete de 100 Unid."/>
    <m/>
    <x v="2"/>
    <x v="0"/>
    <m/>
    <m/>
    <m/>
    <m/>
    <m/>
    <m/>
    <x v="1"/>
    <s v="Revisado"/>
    <s v="N/A"/>
    <s v="Bolsa para semillero"/>
    <n v="0"/>
    <n v="6"/>
    <x v="13"/>
    <s v=""/>
    <s v="Falta fecha venc."/>
  </r>
  <r>
    <x v="4"/>
    <x v="48"/>
    <n v="32"/>
    <s v="Paquete de 100 Unid."/>
    <m/>
    <x v="2"/>
    <x v="0"/>
    <m/>
    <m/>
    <m/>
    <m/>
    <m/>
    <m/>
    <x v="3"/>
    <s v="Revisado"/>
    <s v="N/A"/>
    <s v="Bolsa para semillero"/>
    <n v="0"/>
    <n v="32"/>
    <x v="13"/>
    <s v=""/>
    <s v="Falta fecha venc."/>
  </r>
  <r>
    <x v="4"/>
    <x v="49"/>
    <n v="7"/>
    <s v="Paquete"/>
    <m/>
    <x v="2"/>
    <x v="0"/>
    <m/>
    <m/>
    <m/>
    <m/>
    <m/>
    <m/>
    <x v="1"/>
    <s v="Revisado"/>
    <s v="N/A"/>
    <s v="Bolsa termoencojible"/>
    <n v="0"/>
    <n v="7"/>
    <x v="26"/>
    <s v=""/>
    <s v="Falta fecha venc."/>
  </r>
  <r>
    <x v="6"/>
    <x v="50"/>
    <n v="2"/>
    <s v="Frasco de 10 mL"/>
    <s v="4666-DB"/>
    <x v="11"/>
    <x v="10"/>
    <m/>
    <m/>
    <m/>
    <m/>
    <m/>
    <m/>
    <x v="1"/>
    <s v="Revisado"/>
    <s v="100502"/>
    <s v="Bomazine 2%"/>
    <n v="0"/>
    <n v="2"/>
    <x v="27"/>
    <s v=""/>
    <n v="265"/>
  </r>
  <r>
    <x v="4"/>
    <x v="51"/>
    <n v="1"/>
    <s v="Unidad de 20 L"/>
    <m/>
    <x v="2"/>
    <x v="0"/>
    <m/>
    <m/>
    <m/>
    <m/>
    <m/>
    <m/>
    <x v="0"/>
    <s v="Revisado"/>
    <s v="N/A"/>
    <s v="Bomba de espalda"/>
    <n v="0"/>
    <n v="1"/>
    <x v="28"/>
    <s v=""/>
    <s v="Falta fecha venc."/>
  </r>
  <r>
    <x v="4"/>
    <x v="51"/>
    <n v="2"/>
    <s v="Unidad de 20 L"/>
    <m/>
    <x v="2"/>
    <x v="0"/>
    <m/>
    <m/>
    <m/>
    <m/>
    <m/>
    <m/>
    <x v="1"/>
    <s v="Revisado"/>
    <s v="N/A"/>
    <s v="Bomba de espalda"/>
    <n v="0"/>
    <n v="2"/>
    <x v="28"/>
    <s v=""/>
    <s v="Falta fecha venc."/>
  </r>
  <r>
    <x v="4"/>
    <x v="51"/>
    <n v="15"/>
    <s v="Unidad de 20 L"/>
    <m/>
    <x v="2"/>
    <x v="0"/>
    <m/>
    <m/>
    <m/>
    <m/>
    <m/>
    <m/>
    <x v="3"/>
    <s v="Revisado"/>
    <s v="N/A"/>
    <s v="Bomba de espalda"/>
    <n v="0"/>
    <n v="15"/>
    <x v="28"/>
    <s v=""/>
    <s v="Falta fecha venc."/>
  </r>
  <r>
    <x v="4"/>
    <x v="52"/>
    <n v="1"/>
    <s v="Unidad"/>
    <m/>
    <x v="2"/>
    <x v="0"/>
    <m/>
    <m/>
    <m/>
    <m/>
    <m/>
    <m/>
    <x v="0"/>
    <s v="Revisado"/>
    <s v="N/A"/>
    <s v="Bomba para sacar ACPM"/>
    <n v="0"/>
    <n v="1"/>
    <x v="7"/>
    <s v=""/>
    <s v="Falta fecha venc."/>
  </r>
  <r>
    <x v="6"/>
    <x v="53"/>
    <n v="2"/>
    <s v="Frasco de 1000 mL"/>
    <s v="4918-DB"/>
    <x v="12"/>
    <x v="11"/>
    <m/>
    <m/>
    <m/>
    <m/>
    <m/>
    <m/>
    <x v="1"/>
    <s v="Revisado"/>
    <n v="7190509"/>
    <s v="Bovex 25 Co Albendazol 25%"/>
    <n v="0"/>
    <n v="2"/>
    <x v="29"/>
    <s v=""/>
    <s v="Vencido"/>
  </r>
  <r>
    <x v="0"/>
    <x v="54"/>
    <n v="1"/>
    <s v="Unidad de 100 mL"/>
    <m/>
    <x v="2"/>
    <x v="0"/>
    <m/>
    <m/>
    <m/>
    <m/>
    <m/>
    <m/>
    <x v="1"/>
    <s v="Revisado"/>
    <s v="N/A"/>
    <s v="Buretas 100 mL"/>
    <n v="0"/>
    <n v="1"/>
    <x v="30"/>
    <s v=""/>
    <s v="Falta fecha venc."/>
  </r>
  <r>
    <x v="0"/>
    <x v="55"/>
    <n v="2"/>
    <s v="Unidad de 50 mL"/>
    <m/>
    <x v="2"/>
    <x v="0"/>
    <m/>
    <m/>
    <m/>
    <m/>
    <m/>
    <m/>
    <x v="1"/>
    <s v="Revisado"/>
    <s v="N/A"/>
    <s v="Buretas 50 mL"/>
    <n v="0"/>
    <n v="2"/>
    <x v="31"/>
    <s v=""/>
    <s v="Falta fecha venc."/>
  </r>
  <r>
    <x v="4"/>
    <x v="56"/>
    <n v="80"/>
    <s v="Unidad"/>
    <m/>
    <x v="2"/>
    <x v="0"/>
    <m/>
    <m/>
    <m/>
    <m/>
    <m/>
    <m/>
    <x v="1"/>
    <s v="Incl. Cabos de asadones y palines. Distintos tamaños. Revisado."/>
    <s v="N/A"/>
    <s v="Cabos"/>
    <n v="0"/>
    <n v="80"/>
    <x v="7"/>
    <s v=""/>
    <s v="Falta fecha venc."/>
  </r>
  <r>
    <x v="4"/>
    <x v="57"/>
    <n v="26"/>
    <s v="Unidad"/>
    <m/>
    <x v="2"/>
    <x v="0"/>
    <m/>
    <m/>
    <m/>
    <m/>
    <m/>
    <m/>
    <x v="1"/>
    <s v="Revisado"/>
    <s v="N/A"/>
    <s v="Cajas de madera"/>
    <n v="0"/>
    <n v="26"/>
    <x v="7"/>
    <s v=""/>
    <s v="Falta fecha venc."/>
  </r>
  <r>
    <x v="4"/>
    <x v="58"/>
    <n v="2"/>
    <s v="Unidad"/>
    <m/>
    <x v="2"/>
    <x v="0"/>
    <m/>
    <m/>
    <m/>
    <m/>
    <m/>
    <m/>
    <x v="1"/>
    <s v="en bodega sólo hay 1. Se desechó 1 (eran 3). Revisado."/>
    <s v="N/A"/>
    <s v="Cajas Wolf"/>
    <n v="0"/>
    <n v="2"/>
    <x v="7"/>
    <s v=""/>
    <s v="Falta fecha venc."/>
  </r>
  <r>
    <x v="4"/>
    <x v="58"/>
    <n v="1"/>
    <s v="Unidad"/>
    <m/>
    <x v="2"/>
    <x v="0"/>
    <m/>
    <m/>
    <m/>
    <m/>
    <m/>
    <m/>
    <x v="2"/>
    <s v="Revisado"/>
    <s v="N/A"/>
    <s v="Cajas Wolf"/>
    <n v="0"/>
    <n v="1"/>
    <x v="7"/>
    <s v=""/>
    <s v="Falta fecha venc."/>
  </r>
  <r>
    <x v="0"/>
    <x v="59"/>
    <n v="260"/>
    <s v="Bulto de 50 kg"/>
    <m/>
    <x v="0"/>
    <x v="0"/>
    <m/>
    <m/>
    <m/>
    <m/>
    <m/>
    <m/>
    <x v="0"/>
    <s v="Mirar cantidad con registro. Revisado"/>
    <s v="N/R"/>
    <s v="Cal dolomita bulto"/>
    <n v="0"/>
    <n v="260"/>
    <x v="0"/>
    <s v=""/>
    <s v="Falta fecha venc."/>
  </r>
  <r>
    <x v="0"/>
    <x v="59"/>
    <n v="52"/>
    <s v="Bulto de 50 kg"/>
    <s v="2879"/>
    <x v="13"/>
    <x v="0"/>
    <m/>
    <m/>
    <m/>
    <m/>
    <m/>
    <m/>
    <x v="4"/>
    <s v="Revisado"/>
    <s v="137"/>
    <s v="Cal dolomita bulto"/>
    <n v="0"/>
    <n v="52"/>
    <x v="0"/>
    <s v=""/>
    <s v="Falta fecha venc."/>
  </r>
  <r>
    <x v="0"/>
    <x v="59"/>
    <n v="300"/>
    <s v="Bulto de 50 kg"/>
    <m/>
    <x v="0"/>
    <x v="0"/>
    <m/>
    <m/>
    <m/>
    <m/>
    <m/>
    <m/>
    <x v="3"/>
    <s v="Revisado"/>
    <s v="N/R"/>
    <s v="Cal dolomita bulto"/>
    <n v="0"/>
    <n v="300"/>
    <x v="0"/>
    <s v=""/>
    <s v="Falta fecha venc."/>
  </r>
  <r>
    <x v="0"/>
    <x v="60"/>
    <n v="1"/>
    <s v="Frasco de 500 mL"/>
    <s v="5990-DB"/>
    <x v="14"/>
    <x v="9"/>
    <m/>
    <m/>
    <m/>
    <m/>
    <m/>
    <m/>
    <x v="2"/>
    <s v="Revisado"/>
    <s v="1A0569"/>
    <s v="Calcio MK"/>
    <n v="0"/>
    <n v="1"/>
    <x v="32"/>
    <s v=""/>
    <n v="449"/>
  </r>
  <r>
    <x v="0"/>
    <x v="60"/>
    <n v="1"/>
    <s v="Frasco de 500 mL"/>
    <s v="5990-DB"/>
    <x v="15"/>
    <x v="12"/>
    <m/>
    <m/>
    <m/>
    <m/>
    <m/>
    <m/>
    <x v="2"/>
    <s v="Revisado"/>
    <s v="1B0992"/>
    <s v="Calcio MK"/>
    <n v="0"/>
    <n v="1"/>
    <x v="32"/>
    <s v=""/>
    <n v="541"/>
  </r>
  <r>
    <x v="0"/>
    <x v="61"/>
    <n v="2"/>
    <s v="Frasco de 500 mL"/>
    <s v="2473-DB"/>
    <x v="16"/>
    <x v="13"/>
    <m/>
    <m/>
    <m/>
    <m/>
    <m/>
    <m/>
    <x v="2"/>
    <s v="Revisado"/>
    <s v="CA090809"/>
    <s v="Calfoland"/>
    <n v="0"/>
    <n v="2"/>
    <x v="32"/>
    <s v=""/>
    <n v="23"/>
  </r>
  <r>
    <x v="0"/>
    <x v="62"/>
    <n v="13"/>
    <s v="Bulto de 50 kg"/>
    <m/>
    <x v="0"/>
    <x v="0"/>
    <m/>
    <m/>
    <m/>
    <m/>
    <m/>
    <m/>
    <x v="0"/>
    <s v="[MT-2 Inventario Morelia 8 de junio 2012]-Morelia-"/>
    <s v="N/R"/>
    <s v="Calfos bulto"/>
    <n v="0"/>
    <n v="13"/>
    <x v="0"/>
    <s v=""/>
    <s v="Falta fecha venc."/>
  </r>
  <r>
    <x v="0"/>
    <x v="63"/>
    <n v="2"/>
    <s v="Unidad"/>
    <m/>
    <x v="2"/>
    <x v="0"/>
    <m/>
    <m/>
    <m/>
    <m/>
    <m/>
    <m/>
    <x v="2"/>
    <s v="Revisado"/>
    <s v="N/A"/>
    <s v="Camisas"/>
    <n v="0"/>
    <n v="2"/>
    <x v="7"/>
    <s v=""/>
    <s v="Falta fecha venc."/>
  </r>
  <r>
    <x v="4"/>
    <x v="64"/>
    <n v="6"/>
    <s v="Unidad"/>
    <m/>
    <x v="2"/>
    <x v="0"/>
    <m/>
    <m/>
    <m/>
    <m/>
    <m/>
    <m/>
    <x v="0"/>
    <s v="Revisado"/>
    <s v="N/A"/>
    <s v="Canastillas plásticas"/>
    <n v="0"/>
    <n v="6"/>
    <x v="7"/>
    <s v=""/>
    <s v="Falta fecha venc."/>
  </r>
  <r>
    <x v="4"/>
    <x v="65"/>
    <n v="3"/>
    <s v="Unidad"/>
    <m/>
    <x v="2"/>
    <x v="0"/>
    <m/>
    <m/>
    <m/>
    <m/>
    <m/>
    <m/>
    <x v="0"/>
    <s v="Revisado"/>
    <s v="N/A"/>
    <s v="Caneca plástica"/>
    <n v="0"/>
    <n v="3"/>
    <x v="7"/>
    <s v=""/>
    <s v="Falta fecha venc."/>
  </r>
  <r>
    <x v="4"/>
    <x v="66"/>
    <n v="1"/>
    <s v="Unidad de 70 L"/>
    <m/>
    <x v="2"/>
    <x v="0"/>
    <m/>
    <m/>
    <m/>
    <m/>
    <m/>
    <m/>
    <x v="0"/>
    <s v="Cantidad menor: decia 10. Revisado"/>
    <s v="N/A"/>
    <s v="Caneca Vanyplas con tapa"/>
    <n v="0"/>
    <n v="1"/>
    <x v="33"/>
    <s v=""/>
    <s v="Falta fecha venc."/>
  </r>
  <r>
    <x v="4"/>
    <x v="66"/>
    <n v="1"/>
    <s v="Unidad de 70 L"/>
    <m/>
    <x v="2"/>
    <x v="0"/>
    <m/>
    <m/>
    <m/>
    <m/>
    <m/>
    <m/>
    <x v="3"/>
    <s v="Revisado"/>
    <s v="N/A"/>
    <s v="Caneca Vanyplas con tapa"/>
    <n v="0"/>
    <n v="1"/>
    <x v="33"/>
    <s v=""/>
    <s v="Falta fecha venc."/>
  </r>
  <r>
    <x v="0"/>
    <x v="67"/>
    <n v="17"/>
    <s v="1 kg"/>
    <m/>
    <x v="0"/>
    <x v="0"/>
    <m/>
    <m/>
    <m/>
    <m/>
    <m/>
    <m/>
    <x v="1"/>
    <s v="Revisado"/>
    <s v="N/R"/>
    <s v="Carbonato de calcio precipitado liviano"/>
    <n v="0"/>
    <n v="17"/>
    <x v="4"/>
    <s v=""/>
    <s v="Falta fecha venc."/>
  </r>
  <r>
    <x v="4"/>
    <x v="68"/>
    <n v="1"/>
    <s v="Unidad"/>
    <m/>
    <x v="2"/>
    <x v="0"/>
    <m/>
    <m/>
    <m/>
    <m/>
    <m/>
    <m/>
    <x v="3"/>
    <s v="Revisado"/>
    <s v="N/A"/>
    <s v="Carretilla metálica"/>
    <n v="0"/>
    <n v="1"/>
    <x v="7"/>
    <s v=""/>
    <s v="Falta fecha venc."/>
  </r>
  <r>
    <x v="4"/>
    <x v="69"/>
    <n v="5"/>
    <s v="Unidad"/>
    <m/>
    <x v="2"/>
    <x v="0"/>
    <m/>
    <m/>
    <m/>
    <m/>
    <m/>
    <m/>
    <x v="1"/>
    <s v="Revisado"/>
    <s v="N/A"/>
    <s v="Carretilla plástica"/>
    <n v="0"/>
    <n v="5"/>
    <x v="7"/>
    <s v=""/>
    <s v="Falta fecha venc."/>
  </r>
  <r>
    <x v="4"/>
    <x v="69"/>
    <n v="15"/>
    <s v="Unidad"/>
    <m/>
    <x v="2"/>
    <x v="0"/>
    <m/>
    <m/>
    <m/>
    <m/>
    <m/>
    <m/>
    <x v="3"/>
    <s v="Revisado"/>
    <s v="N/A"/>
    <s v="Carretilla plástica"/>
    <n v="0"/>
    <n v="15"/>
    <x v="7"/>
    <s v=""/>
    <s v="Falta fecha venc."/>
  </r>
  <r>
    <x v="2"/>
    <x v="70"/>
    <n v="1"/>
    <s v="Frasco de 1 L"/>
    <s v="1531"/>
    <x v="17"/>
    <x v="14"/>
    <m/>
    <m/>
    <m/>
    <m/>
    <m/>
    <m/>
    <x v="2"/>
    <s v="Revisado"/>
    <s v="112014439"/>
    <s v="Carrier 1 L"/>
    <n v="0"/>
    <n v="1"/>
    <x v="18"/>
    <s v=""/>
    <n v="326"/>
  </r>
  <r>
    <x v="0"/>
    <x v="71"/>
    <n v="2"/>
    <s v="Unidad"/>
    <m/>
    <x v="2"/>
    <x v="0"/>
    <m/>
    <m/>
    <m/>
    <m/>
    <m/>
    <m/>
    <x v="1"/>
    <s v="Revisado"/>
    <s v="N/A"/>
    <s v="Catéter intraverruminal"/>
    <n v="0"/>
    <n v="2"/>
    <x v="7"/>
    <s v=""/>
    <s v="Falta fecha venc."/>
  </r>
  <r>
    <x v="0"/>
    <x v="72"/>
    <n v="7"/>
    <s v="Bulto de 50 kg"/>
    <m/>
    <x v="0"/>
    <x v="0"/>
    <m/>
    <m/>
    <m/>
    <m/>
    <m/>
    <m/>
    <x v="0"/>
    <s v="Revisado"/>
    <s v="N/R"/>
    <s v="Cisco"/>
    <n v="0"/>
    <n v="7"/>
    <x v="0"/>
    <s v=""/>
    <s v="Falta fecha venc."/>
  </r>
  <r>
    <x v="0"/>
    <x v="73"/>
    <n v="204"/>
    <s v="Bulto de 50 kg"/>
    <m/>
    <x v="18"/>
    <x v="0"/>
    <m/>
    <m/>
    <m/>
    <m/>
    <m/>
    <m/>
    <x v="0"/>
    <s v="Revisado"/>
    <n v="101630"/>
    <s v="Cloruro de Potasio bulto"/>
    <n v="0"/>
    <n v="204"/>
    <x v="0"/>
    <s v=""/>
    <s v="Falta fecha venc."/>
  </r>
  <r>
    <x v="0"/>
    <x v="74"/>
    <n v="2.1"/>
    <s v="1 kg"/>
    <m/>
    <x v="0"/>
    <x v="0"/>
    <m/>
    <m/>
    <m/>
    <m/>
    <m/>
    <m/>
    <x v="1"/>
    <s v="Revisado"/>
    <s v="N/R"/>
    <s v="CMC"/>
    <n v="0"/>
    <n v="2.1"/>
    <x v="4"/>
    <s v=""/>
    <s v="Falta fecha venc."/>
  </r>
  <r>
    <x v="6"/>
    <x v="75"/>
    <n v="3"/>
    <s v="Sobre de 25 g"/>
    <s v="2883-DB"/>
    <x v="19"/>
    <x v="9"/>
    <m/>
    <m/>
    <m/>
    <m/>
    <m/>
    <m/>
    <x v="1"/>
    <s v="Revisado"/>
    <s v="17109J19"/>
    <s v="Coccigan Amprolio 20%"/>
    <n v="0"/>
    <n v="3"/>
    <x v="34"/>
    <s v=""/>
    <n v="449"/>
  </r>
  <r>
    <x v="7"/>
    <x v="76"/>
    <n v="9"/>
    <s v="Unidad"/>
    <m/>
    <x v="2"/>
    <x v="0"/>
    <m/>
    <m/>
    <m/>
    <m/>
    <m/>
    <m/>
    <x v="0"/>
    <s v="Revisado"/>
    <s v="N/A"/>
    <s v="Colchones"/>
    <n v="0"/>
    <n v="9"/>
    <x v="7"/>
    <s v=""/>
    <s v="Falta fecha venc."/>
  </r>
  <r>
    <x v="0"/>
    <x v="77"/>
    <n v="1"/>
    <s v="Bolsa de 25 g"/>
    <m/>
    <x v="20"/>
    <x v="15"/>
    <m/>
    <m/>
    <m/>
    <m/>
    <m/>
    <m/>
    <x v="1"/>
    <s v="Revisado"/>
    <s v="33034"/>
    <s v="Colorante Amarillo huevo C 14"/>
    <n v="0"/>
    <n v="1"/>
    <x v="35"/>
    <s v=""/>
    <n v="752"/>
  </r>
  <r>
    <x v="0"/>
    <x v="78"/>
    <n v="1"/>
    <s v="Bolsa de 25 g"/>
    <m/>
    <x v="21"/>
    <x v="16"/>
    <m/>
    <m/>
    <m/>
    <m/>
    <m/>
    <m/>
    <x v="1"/>
    <s v="Revisado"/>
    <s v="33232"/>
    <s v="Colorante azul C 11"/>
    <n v="0"/>
    <n v="1"/>
    <x v="35"/>
    <s v=""/>
    <n v="569"/>
  </r>
  <r>
    <x v="0"/>
    <x v="79"/>
    <n v="1"/>
    <s v="Bolsa de 25 g"/>
    <m/>
    <x v="22"/>
    <x v="15"/>
    <m/>
    <m/>
    <m/>
    <m/>
    <m/>
    <m/>
    <x v="1"/>
    <s v="Revisado"/>
    <s v="33235"/>
    <s v="Colorante Rojo fresa C 13"/>
    <n v="0"/>
    <n v="1"/>
    <x v="35"/>
    <s v=""/>
    <n v="752"/>
  </r>
  <r>
    <x v="0"/>
    <x v="80"/>
    <n v="1"/>
    <s v="Bolsa de 25 g"/>
    <m/>
    <x v="0"/>
    <x v="0"/>
    <m/>
    <m/>
    <m/>
    <m/>
    <m/>
    <m/>
    <x v="1"/>
    <s v="Revisado"/>
    <s v="N/R"/>
    <s v="Colorante uva"/>
    <n v="0"/>
    <n v="1"/>
    <x v="35"/>
    <s v=""/>
    <s v="Falta fecha venc."/>
  </r>
  <r>
    <x v="0"/>
    <x v="81"/>
    <n v="1"/>
    <s v="Bolsa de 25 g"/>
    <m/>
    <x v="0"/>
    <x v="0"/>
    <m/>
    <m/>
    <m/>
    <m/>
    <m/>
    <m/>
    <x v="1"/>
    <s v="Revisado"/>
    <s v="N/R"/>
    <s v="Colorante Verde limón"/>
    <n v="0"/>
    <n v="1"/>
    <x v="35"/>
    <s v=""/>
    <s v="Falta fecha venc."/>
  </r>
  <r>
    <x v="0"/>
    <x v="82"/>
    <n v="20"/>
    <s v="1 L"/>
    <m/>
    <x v="0"/>
    <x v="0"/>
    <m/>
    <m/>
    <m/>
    <m/>
    <m/>
    <m/>
    <x v="1"/>
    <s v="Revisado"/>
    <s v="N/R"/>
    <s v="Comperlan"/>
    <n v="0"/>
    <n v="20"/>
    <x v="1"/>
    <s v=""/>
    <s v="Falta fecha venc."/>
  </r>
  <r>
    <x v="8"/>
    <x v="83"/>
    <n v="15"/>
    <s v="Bulto de 50 kg"/>
    <m/>
    <x v="0"/>
    <x v="0"/>
    <m/>
    <m/>
    <m/>
    <m/>
    <m/>
    <m/>
    <x v="0"/>
    <s v="¡INSUMO EN MAL ESTADO! Revisado"/>
    <s v="N/R"/>
    <s v="Concentrado para pollos"/>
    <n v="0"/>
    <n v="15"/>
    <x v="0"/>
    <s v=""/>
    <s v="Falta fecha venc."/>
  </r>
  <r>
    <x v="0"/>
    <x v="84"/>
    <n v="1"/>
    <s v="Frasco de 10 mL"/>
    <s v="1659-DB"/>
    <x v="23"/>
    <x v="9"/>
    <m/>
    <m/>
    <m/>
    <m/>
    <m/>
    <m/>
    <x v="2"/>
    <s v="Revisado"/>
    <s v="A306A01"/>
    <s v="Conceptal"/>
    <n v="0"/>
    <n v="1"/>
    <x v="27"/>
    <s v=""/>
    <n v="449"/>
  </r>
  <r>
    <x v="0"/>
    <x v="85"/>
    <n v="2"/>
    <s v="Frasco de 500 mL"/>
    <s v="3584-DB"/>
    <x v="24"/>
    <x v="12"/>
    <m/>
    <m/>
    <m/>
    <m/>
    <m/>
    <m/>
    <x v="2"/>
    <s v="Revisado"/>
    <s v="HN120109-1"/>
    <s v="Coopersol 22.3%"/>
    <n v="0"/>
    <n v="2"/>
    <x v="32"/>
    <s v=""/>
    <n v="541"/>
  </r>
  <r>
    <x v="0"/>
    <x v="86"/>
    <n v="1"/>
    <s v="Frasco de 250 mL"/>
    <m/>
    <x v="25"/>
    <x v="17"/>
    <m/>
    <m/>
    <m/>
    <m/>
    <m/>
    <m/>
    <x v="2"/>
    <s v="Revisado"/>
    <s v="CR0909"/>
    <s v="Cresofarm 250 mL"/>
    <n v="0"/>
    <n v="1"/>
    <x v="36"/>
    <s v=""/>
    <n v="53"/>
  </r>
  <r>
    <x v="4"/>
    <x v="87"/>
    <n v="13"/>
    <s v="Unidad"/>
    <m/>
    <x v="2"/>
    <x v="0"/>
    <m/>
    <m/>
    <m/>
    <m/>
    <m/>
    <m/>
    <x v="1"/>
    <s v="Revisado"/>
    <s v="N/A"/>
    <s v="Cuchillas de bisturí Paramount"/>
    <n v="0"/>
    <n v="13"/>
    <x v="7"/>
    <s v=""/>
    <s v="Falta fecha venc."/>
  </r>
  <r>
    <x v="4"/>
    <x v="87"/>
    <n v="14"/>
    <s v="Unidad"/>
    <m/>
    <x v="2"/>
    <x v="0"/>
    <m/>
    <m/>
    <m/>
    <m/>
    <m/>
    <m/>
    <x v="2"/>
    <s v="Revisado"/>
    <s v="N/A"/>
    <s v="Cuchillas de bisturí Paramount"/>
    <n v="0"/>
    <n v="14"/>
    <x v="7"/>
    <s v=""/>
    <s v="Falta fecha venc."/>
  </r>
  <r>
    <x v="0"/>
    <x v="88"/>
    <n v="3.125"/>
    <s v="1 kg"/>
    <m/>
    <x v="0"/>
    <x v="0"/>
    <m/>
    <m/>
    <m/>
    <m/>
    <m/>
    <m/>
    <x v="1"/>
    <s v="Revisado"/>
    <s v="N/R"/>
    <s v="Cutina"/>
    <n v="0"/>
    <n v="3.125"/>
    <x v="4"/>
    <s v=""/>
    <s v="Falta fecha venc."/>
  </r>
  <r>
    <x v="0"/>
    <x v="89"/>
    <n v="8"/>
    <s v="Frasco de 500 mL"/>
    <s v="1702-DB"/>
    <x v="26"/>
    <x v="12"/>
    <m/>
    <m/>
    <m/>
    <m/>
    <m/>
    <m/>
    <x v="2"/>
    <s v="Revisado"/>
    <s v="1100512-5"/>
    <s v="Dextromin-B"/>
    <n v="0"/>
    <n v="8"/>
    <x v="32"/>
    <s v=""/>
    <n v="541"/>
  </r>
  <r>
    <x v="6"/>
    <x v="90"/>
    <n v="15"/>
    <s v="Envase de 500 mL"/>
    <m/>
    <x v="27"/>
    <x v="18"/>
    <s v="2004-M-005915-R2"/>
    <m/>
    <m/>
    <m/>
    <m/>
    <m/>
    <x v="1"/>
    <s v="Revisado"/>
    <s v="D1108101"/>
    <s v="Dextrosa 5%"/>
    <n v="0"/>
    <n v="15"/>
    <x v="37"/>
    <s v=""/>
    <n v="388"/>
  </r>
  <r>
    <x v="0"/>
    <x v="91"/>
    <n v="1"/>
    <s v="Frasco de 1 L"/>
    <m/>
    <x v="0"/>
    <x v="0"/>
    <m/>
    <m/>
    <m/>
    <m/>
    <m/>
    <m/>
    <x v="1"/>
    <s v="No se puede leer FV ni Lote. Revisado."/>
    <s v="N/R"/>
    <s v="Diazofer"/>
    <n v="0"/>
    <n v="1"/>
    <x v="18"/>
    <s v=""/>
    <s v="Falta fecha venc."/>
  </r>
  <r>
    <x v="0"/>
    <x v="92"/>
    <n v="2"/>
    <s v="Unidad"/>
    <m/>
    <x v="2"/>
    <x v="0"/>
    <m/>
    <m/>
    <m/>
    <m/>
    <m/>
    <m/>
    <x v="1"/>
    <s v="Revisado"/>
    <s v="N/A"/>
    <s v="Dispensador de agua"/>
    <n v="0"/>
    <n v="2"/>
    <x v="7"/>
    <s v=""/>
    <s v="Falta fecha venc."/>
  </r>
  <r>
    <x v="6"/>
    <x v="93"/>
    <n v="1"/>
    <s v="Frasco de 50 mL"/>
    <s v="5327-DB"/>
    <x v="28"/>
    <x v="19"/>
    <m/>
    <m/>
    <m/>
    <m/>
    <m/>
    <m/>
    <x v="1"/>
    <s v="Revisado"/>
    <s v="23808M03"/>
    <s v="Diurivet NF 50 mL"/>
    <n v="0"/>
    <n v="1"/>
    <x v="16"/>
    <s v=""/>
    <s v="Vencido"/>
  </r>
  <r>
    <x v="6"/>
    <x v="93"/>
    <n v="1"/>
    <s v="Frasco de 50 mL"/>
    <s v="3327-DB"/>
    <x v="0"/>
    <x v="0"/>
    <m/>
    <m/>
    <m/>
    <m/>
    <m/>
    <m/>
    <x v="2"/>
    <s v="No se puede leer FV ni Lote. Revisado."/>
    <s v="N/R"/>
    <s v="Diurivet NF 50 mL"/>
    <n v="0"/>
    <n v="1"/>
    <x v="16"/>
    <s v=""/>
    <s v="Falta fecha venc."/>
  </r>
  <r>
    <x v="6"/>
    <x v="94"/>
    <n v="2"/>
    <s v="Frasco de 10 mL"/>
    <s v="5327-DB"/>
    <x v="29"/>
    <x v="20"/>
    <m/>
    <m/>
    <m/>
    <m/>
    <m/>
    <m/>
    <x v="2"/>
    <s v="Revisado"/>
    <s v="22111K01"/>
    <s v="Diutivet NF 10 mL"/>
    <n v="0"/>
    <n v="2"/>
    <x v="27"/>
    <s v=""/>
    <n v="844"/>
  </r>
  <r>
    <x v="0"/>
    <x v="95"/>
    <n v="1"/>
    <s v="1 kg"/>
    <m/>
    <x v="0"/>
    <x v="0"/>
    <m/>
    <m/>
    <m/>
    <m/>
    <m/>
    <m/>
    <x v="1"/>
    <s v="Revisado"/>
    <s v="N/R"/>
    <s v="EDTA"/>
    <n v="0"/>
    <n v="1"/>
    <x v="4"/>
    <s v=""/>
    <s v="Falta fecha venc."/>
  </r>
  <r>
    <x v="0"/>
    <x v="96"/>
    <n v="1"/>
    <s v="Unidad de 250 mL"/>
    <m/>
    <x v="2"/>
    <x v="0"/>
    <m/>
    <m/>
    <m/>
    <m/>
    <m/>
    <m/>
    <x v="1"/>
    <s v="Revisado"/>
    <s v="N/A"/>
    <s v="Elermeyer"/>
    <n v="0"/>
    <n v="1"/>
    <x v="25"/>
    <s v=""/>
    <s v="Falta fecha venc."/>
  </r>
  <r>
    <x v="0"/>
    <x v="97"/>
    <n v="1"/>
    <s v="Unidad de 250 mL"/>
    <m/>
    <x v="2"/>
    <x v="0"/>
    <m/>
    <m/>
    <m/>
    <m/>
    <m/>
    <m/>
    <x v="1"/>
    <s v="No está en bodega. Esta en la comunidad (destilador). Revisado"/>
    <s v="N/A"/>
    <s v="Embudo de separación 250 ml"/>
    <n v="0"/>
    <n v="1"/>
    <x v="25"/>
    <s v=""/>
    <s v="Falta fecha venc."/>
  </r>
  <r>
    <x v="0"/>
    <x v="98"/>
    <n v="1"/>
    <s v="Unidad de 500 mL"/>
    <m/>
    <x v="2"/>
    <x v="0"/>
    <m/>
    <m/>
    <m/>
    <m/>
    <m/>
    <m/>
    <x v="1"/>
    <s v="Revisado"/>
    <s v="N/A"/>
    <s v="Embudo de separación 500 ml"/>
    <n v="0"/>
    <n v="1"/>
    <x v="38"/>
    <s v=""/>
    <s v="Falta fecha venc."/>
  </r>
  <r>
    <x v="0"/>
    <x v="99"/>
    <n v="1"/>
    <s v="20 mL"/>
    <m/>
    <x v="0"/>
    <x v="21"/>
    <m/>
    <m/>
    <m/>
    <m/>
    <m/>
    <m/>
    <x v="1"/>
    <s v="[MT-2 Inventario Morelia 8 de junio 2012]-Inv bodega Aromáticas-"/>
    <s v="N/R"/>
    <s v="Emovet"/>
    <n v="0"/>
    <n v="1"/>
    <x v="39"/>
    <s v=""/>
    <n v="297"/>
  </r>
  <r>
    <x v="0"/>
    <x v="100"/>
    <n v="1525"/>
    <s v="1 g"/>
    <m/>
    <x v="0"/>
    <x v="0"/>
    <m/>
    <m/>
    <m/>
    <m/>
    <m/>
    <m/>
    <x v="1"/>
    <s v="Revisado"/>
    <s v="N/R"/>
    <s v="Emulguín"/>
    <n v="0"/>
    <n v="1525"/>
    <x v="11"/>
    <s v=""/>
    <s v="Falta fecha venc."/>
  </r>
  <r>
    <x v="0"/>
    <x v="101"/>
    <n v="1"/>
    <s v="Frasco de 50 mL"/>
    <s v="2788-DB"/>
    <x v="30"/>
    <x v="22"/>
    <m/>
    <m/>
    <m/>
    <m/>
    <m/>
    <m/>
    <x v="2"/>
    <s v="Revisado"/>
    <s v="0209"/>
    <s v="Enrovet 5 %"/>
    <n v="0"/>
    <n v="1"/>
    <x v="16"/>
    <s v=""/>
    <s v="Vencido"/>
  </r>
  <r>
    <x v="0"/>
    <x v="101"/>
    <n v="1"/>
    <s v="Frasco de 50 mL"/>
    <s v="2788-DB"/>
    <x v="31"/>
    <x v="13"/>
    <m/>
    <m/>
    <m/>
    <m/>
    <m/>
    <m/>
    <x v="2"/>
    <s v="Revisado"/>
    <s v="0809"/>
    <s v="Enrovet 5 %"/>
    <n v="0"/>
    <n v="1"/>
    <x v="16"/>
    <s v=""/>
    <n v="23"/>
  </r>
  <r>
    <x v="0"/>
    <x v="102"/>
    <n v="344"/>
    <s v="Unidad de 120 mL"/>
    <m/>
    <x v="2"/>
    <x v="0"/>
    <m/>
    <m/>
    <m/>
    <m/>
    <m/>
    <m/>
    <x v="1"/>
    <s v="Revisado"/>
    <s v="N/A"/>
    <s v="Envase para crema"/>
    <n v="0"/>
    <n v="344"/>
    <x v="40"/>
    <s v=""/>
    <s v="Falta fecha venc."/>
  </r>
  <r>
    <x v="0"/>
    <x v="103"/>
    <n v="120"/>
    <s v="Unidad de 200 mL"/>
    <m/>
    <x v="2"/>
    <x v="0"/>
    <m/>
    <m/>
    <m/>
    <m/>
    <m/>
    <m/>
    <x v="1"/>
    <s v="Revisado"/>
    <s v="N/A"/>
    <s v="Envase para splash"/>
    <n v="0"/>
    <n v="120"/>
    <x v="41"/>
    <s v=""/>
    <s v="Falta fecha venc."/>
  </r>
  <r>
    <x v="0"/>
    <x v="104"/>
    <n v="140"/>
    <s v="Unidad"/>
    <m/>
    <x v="2"/>
    <x v="0"/>
    <m/>
    <m/>
    <m/>
    <m/>
    <m/>
    <m/>
    <x v="1"/>
    <s v="Revisado"/>
    <s v="N/A"/>
    <s v="Envase para ungüento"/>
    <n v="0"/>
    <n v="140"/>
    <x v="7"/>
    <s v=""/>
    <s v="Falta fecha venc."/>
  </r>
  <r>
    <x v="0"/>
    <x v="105"/>
    <n v="1260"/>
    <s v="Unidad de 1000 mL"/>
    <m/>
    <x v="2"/>
    <x v="0"/>
    <m/>
    <m/>
    <m/>
    <m/>
    <m/>
    <m/>
    <x v="1"/>
    <s v="Revisado"/>
    <s v="N/A"/>
    <s v="Envase PET 1000 mL"/>
    <n v="0"/>
    <n v="1260"/>
    <x v="42"/>
    <s v=""/>
    <s v="Falta fecha venc."/>
  </r>
  <r>
    <x v="0"/>
    <x v="106"/>
    <n v="728"/>
    <s v="Unidad de 200 mL"/>
    <m/>
    <x v="2"/>
    <x v="0"/>
    <m/>
    <m/>
    <m/>
    <m/>
    <m/>
    <m/>
    <x v="1"/>
    <s v="Revisado"/>
    <s v="N/A"/>
    <s v="Envase PET 200 mL"/>
    <n v="0"/>
    <n v="728"/>
    <x v="41"/>
    <s v=""/>
    <s v="Falta fecha venc."/>
  </r>
  <r>
    <x v="0"/>
    <x v="107"/>
    <n v="500"/>
    <s v="Unidad de 500 mL"/>
    <m/>
    <x v="2"/>
    <x v="0"/>
    <m/>
    <m/>
    <m/>
    <m/>
    <m/>
    <m/>
    <x v="1"/>
    <s v="Revisado"/>
    <s v="N/A"/>
    <s v="Envase PET 500 mL"/>
    <n v="0"/>
    <n v="500"/>
    <x v="38"/>
    <s v=""/>
    <s v="Falta fecha venc."/>
  </r>
  <r>
    <x v="0"/>
    <x v="108"/>
    <n v="38"/>
    <s v="Unidad de 700 mL"/>
    <m/>
    <x v="2"/>
    <x v="0"/>
    <m/>
    <m/>
    <m/>
    <m/>
    <m/>
    <m/>
    <x v="1"/>
    <s v="Revisado"/>
    <s v="N/A"/>
    <s v="Envase PET 700 mL"/>
    <n v="0"/>
    <n v="38"/>
    <x v="43"/>
    <s v=""/>
    <s v="Falta fecha venc."/>
  </r>
  <r>
    <x v="0"/>
    <x v="109"/>
    <n v="60"/>
    <s v="Unidad de 500 mL"/>
    <m/>
    <x v="2"/>
    <x v="0"/>
    <m/>
    <m/>
    <m/>
    <m/>
    <m/>
    <m/>
    <x v="1"/>
    <s v="Revisado"/>
    <s v="N/A"/>
    <s v="Envase PET jabón líquido"/>
    <n v="0"/>
    <n v="60"/>
    <x v="38"/>
    <s v=""/>
    <s v="Falta fecha venc."/>
  </r>
  <r>
    <x v="0"/>
    <x v="110"/>
    <n v="922"/>
    <s v="Unidad de 200 mL"/>
    <m/>
    <x v="2"/>
    <x v="0"/>
    <m/>
    <m/>
    <m/>
    <m/>
    <m/>
    <m/>
    <x v="1"/>
    <s v="Revisado"/>
    <s v="N/A"/>
    <s v="Envase plástico"/>
    <n v="0"/>
    <n v="922"/>
    <x v="41"/>
    <s v=""/>
    <s v="Falta fecha venc."/>
  </r>
  <r>
    <x v="0"/>
    <x v="111"/>
    <n v="747"/>
    <s v="Unidad de 200 g"/>
    <m/>
    <x v="2"/>
    <x v="0"/>
    <m/>
    <m/>
    <m/>
    <m/>
    <m/>
    <m/>
    <x v="1"/>
    <s v="Revisado"/>
    <s v="N/A"/>
    <s v="Envase talco hombre"/>
    <n v="0"/>
    <n v="747"/>
    <x v="44"/>
    <s v=""/>
    <s v="Falta fecha venc."/>
  </r>
  <r>
    <x v="0"/>
    <x v="112"/>
    <n v="422"/>
    <s v="Unidad de 200 g"/>
    <m/>
    <x v="2"/>
    <x v="0"/>
    <m/>
    <m/>
    <m/>
    <m/>
    <m/>
    <m/>
    <x v="1"/>
    <s v="Revisado"/>
    <s v="N/A"/>
    <s v="Envase talco mujer"/>
    <n v="0"/>
    <n v="422"/>
    <x v="44"/>
    <s v=""/>
    <s v="Falta fecha venc."/>
  </r>
  <r>
    <x v="0"/>
    <x v="113"/>
    <n v="1"/>
    <s v="No define"/>
    <m/>
    <x v="2"/>
    <x v="0"/>
    <m/>
    <m/>
    <m/>
    <m/>
    <m/>
    <m/>
    <x v="2"/>
    <s v="Revisado"/>
    <s v="N/A"/>
    <s v="Equipo de cirugía"/>
    <n v="0"/>
    <n v="1"/>
    <x v="45"/>
    <s v=""/>
    <s v="Falta fecha venc."/>
  </r>
  <r>
    <x v="4"/>
    <x v="114"/>
    <n v="1"/>
    <s v="Unidad de 2 kg"/>
    <m/>
    <x v="2"/>
    <x v="0"/>
    <m/>
    <m/>
    <m/>
    <m/>
    <m/>
    <m/>
    <x v="1"/>
    <s v="Revisado"/>
    <s v="N/A"/>
    <s v="Estructura para empacar crema"/>
    <n v="0"/>
    <n v="1"/>
    <x v="46"/>
    <s v=""/>
    <s v="Falta fecha venc."/>
  </r>
  <r>
    <x v="0"/>
    <x v="115"/>
    <n v="2"/>
    <s v="Tarro de 300 mL"/>
    <s v="4472-DB"/>
    <x v="32"/>
    <x v="23"/>
    <m/>
    <m/>
    <m/>
    <m/>
    <m/>
    <m/>
    <x v="2"/>
    <s v="Revisado"/>
    <s v="09/4845"/>
    <s v="Eterol-L 300 mL"/>
    <n v="0"/>
    <n v="2"/>
    <x v="47"/>
    <s v=""/>
    <s v="Vencido"/>
  </r>
  <r>
    <x v="0"/>
    <x v="116"/>
    <n v="7"/>
    <s v="1 kg"/>
    <m/>
    <x v="0"/>
    <x v="0"/>
    <m/>
    <m/>
    <m/>
    <m/>
    <m/>
    <m/>
    <x v="1"/>
    <s v="Revisado"/>
    <s v="N/R"/>
    <s v="Feluca"/>
    <n v="0"/>
    <n v="7"/>
    <x v="4"/>
    <s v=""/>
    <s v="Falta fecha venc."/>
  </r>
  <r>
    <x v="0"/>
    <x v="117"/>
    <n v="3"/>
    <s v="Frasco de 50 mL"/>
    <s v="4003-DB"/>
    <x v="33"/>
    <x v="16"/>
    <m/>
    <m/>
    <m/>
    <m/>
    <m/>
    <m/>
    <x v="2"/>
    <s v="No se puede leer FV ni lote ni ICA. Revisado."/>
    <s v="FNX-035"/>
    <s v="Flunixina"/>
    <n v="0"/>
    <n v="3"/>
    <x v="16"/>
    <s v=""/>
    <n v="569"/>
  </r>
  <r>
    <x v="6"/>
    <x v="118"/>
    <n v="1"/>
    <s v="Frasco"/>
    <s v="2859-DB"/>
    <x v="34"/>
    <x v="6"/>
    <m/>
    <m/>
    <m/>
    <m/>
    <m/>
    <m/>
    <x v="1"/>
    <s v="Revisado"/>
    <n v="651208"/>
    <s v="Fluvipen L.A. 6:1.250"/>
    <n v="0"/>
    <n v="1"/>
    <x v="48"/>
    <s v=""/>
    <s v="Vencido"/>
  </r>
  <r>
    <x v="0"/>
    <x v="119"/>
    <n v="16"/>
    <s v="Unidad"/>
    <m/>
    <x v="2"/>
    <x v="0"/>
    <m/>
    <m/>
    <m/>
    <m/>
    <m/>
    <m/>
    <x v="1"/>
    <s v="Revisado"/>
    <s v="N/A"/>
    <s v="Fólder AZ"/>
    <n v="0"/>
    <n v="16"/>
    <x v="7"/>
    <s v=""/>
    <s v="Falta fecha venc."/>
  </r>
  <r>
    <x v="0"/>
    <x v="120"/>
    <n v="3375"/>
    <s v="1 g"/>
    <m/>
    <x v="0"/>
    <x v="0"/>
    <m/>
    <m/>
    <m/>
    <m/>
    <m/>
    <m/>
    <x v="1"/>
    <s v="Revisado"/>
    <s v="N/R"/>
    <s v="Fosfato bicálcico"/>
    <n v="0"/>
    <n v="3375"/>
    <x v="11"/>
    <s v=""/>
    <s v="Falta fecha venc."/>
  </r>
  <r>
    <x v="0"/>
    <x v="121"/>
    <n v="200"/>
    <s v="1 g"/>
    <m/>
    <x v="0"/>
    <x v="0"/>
    <m/>
    <m/>
    <m/>
    <m/>
    <m/>
    <m/>
    <x v="1"/>
    <s v="Cant. Aprox. Revisado"/>
    <s v="N/R"/>
    <s v="Fosfato trisódico"/>
    <n v="0"/>
    <n v="200"/>
    <x v="11"/>
    <s v=""/>
    <s v="Falta fecha venc."/>
  </r>
  <r>
    <x v="0"/>
    <x v="122"/>
    <n v="1"/>
    <s v="Frasco de 500 mL"/>
    <s v="2418-DB"/>
    <x v="35"/>
    <x v="24"/>
    <m/>
    <m/>
    <m/>
    <m/>
    <m/>
    <m/>
    <x v="2"/>
    <s v="Revisado"/>
    <s v="FO100507"/>
    <s v="Fosfoland"/>
    <n v="0"/>
    <n v="1"/>
    <x v="32"/>
    <s v=""/>
    <s v="Vencido"/>
  </r>
  <r>
    <x v="0"/>
    <x v="122"/>
    <n v="2"/>
    <s v="Frasco de 500 mL"/>
    <s v="2418-DB"/>
    <x v="36"/>
    <x v="25"/>
    <m/>
    <m/>
    <m/>
    <m/>
    <m/>
    <m/>
    <x v="1"/>
    <s v="Revisado"/>
    <s v="FO100609"/>
    <s v="Fosfoland"/>
    <n v="0"/>
    <n v="2"/>
    <x v="32"/>
    <s v=""/>
    <s v="Vencido"/>
  </r>
  <r>
    <x v="1"/>
    <x v="123"/>
    <n v="0.3"/>
    <s v="1 L"/>
    <m/>
    <x v="0"/>
    <x v="0"/>
    <m/>
    <m/>
    <m/>
    <m/>
    <m/>
    <m/>
    <x v="1"/>
    <s v="Revisado"/>
    <s v="N/R"/>
    <s v="Fragancia dos"/>
    <n v="0"/>
    <n v="0.3"/>
    <x v="1"/>
    <s v=""/>
    <s v="Falta fecha venc."/>
  </r>
  <r>
    <x v="1"/>
    <x v="124"/>
    <n v="0.5"/>
    <s v="1 L"/>
    <m/>
    <x v="0"/>
    <x v="0"/>
    <m/>
    <m/>
    <m/>
    <m/>
    <m/>
    <m/>
    <x v="1"/>
    <s v="Revisado"/>
    <s v="N/R"/>
    <s v="Fragancia Roxana"/>
    <n v="0"/>
    <n v="0.5"/>
    <x v="1"/>
    <s v=""/>
    <s v="Falta fecha venc."/>
  </r>
  <r>
    <x v="1"/>
    <x v="125"/>
    <n v="0.6"/>
    <s v="1 L"/>
    <m/>
    <x v="0"/>
    <x v="0"/>
    <m/>
    <m/>
    <m/>
    <m/>
    <m/>
    <m/>
    <x v="1"/>
    <s v="Revisado"/>
    <s v="N/R"/>
    <s v="Fragancia uno"/>
    <n v="0"/>
    <n v="0.6"/>
    <x v="1"/>
    <s v=""/>
    <s v="Falta fecha venc."/>
  </r>
  <r>
    <x v="0"/>
    <x v="126"/>
    <n v="0.8"/>
    <s v="1 L"/>
    <m/>
    <x v="0"/>
    <x v="0"/>
    <m/>
    <m/>
    <m/>
    <m/>
    <m/>
    <m/>
    <x v="1"/>
    <s v="Revisado"/>
    <s v="N/R"/>
    <s v="Furadán"/>
    <n v="0"/>
    <n v="0.8"/>
    <x v="1"/>
    <s v=""/>
    <s v="Falta fecha venc."/>
  </r>
  <r>
    <x v="6"/>
    <x v="127"/>
    <n v="1"/>
    <s v="Frasco de 50 mL"/>
    <s v="1082-DB"/>
    <x v="37"/>
    <x v="26"/>
    <m/>
    <m/>
    <m/>
    <m/>
    <m/>
    <m/>
    <x v="1"/>
    <s v="Revisado"/>
    <s v="V11A01"/>
    <s v="Ganapen 5.0 UI"/>
    <n v="0"/>
    <n v="1"/>
    <x v="16"/>
    <s v=""/>
    <n v="934"/>
  </r>
  <r>
    <x v="6"/>
    <x v="127"/>
    <n v="1"/>
    <s v="Frasco de 50 mL"/>
    <s v="1082-DB"/>
    <x v="37"/>
    <x v="26"/>
    <m/>
    <m/>
    <m/>
    <m/>
    <m/>
    <m/>
    <x v="2"/>
    <s v="Revisado"/>
    <s v="V11A01"/>
    <s v="Ganapen 5.0 UI"/>
    <n v="0"/>
    <n v="1"/>
    <x v="16"/>
    <s v=""/>
    <n v="934"/>
  </r>
  <r>
    <x v="0"/>
    <x v="128"/>
    <n v="10"/>
    <s v="Unidad"/>
    <m/>
    <x v="2"/>
    <x v="0"/>
    <m/>
    <m/>
    <m/>
    <m/>
    <m/>
    <m/>
    <x v="0"/>
    <s v="[Inventario campo Quifa actualizado]"/>
    <s v="N/A"/>
    <s v="Garlanchas"/>
    <n v="0"/>
    <n v="10"/>
    <x v="7"/>
    <s v=""/>
    <s v="Falta fecha venc."/>
  </r>
  <r>
    <x v="0"/>
    <x v="129"/>
    <n v="15"/>
    <s v="1 L"/>
    <m/>
    <x v="0"/>
    <x v="0"/>
    <m/>
    <m/>
    <m/>
    <m/>
    <m/>
    <m/>
    <x v="1"/>
    <s v="Revisado"/>
    <s v="N/R"/>
    <s v="Genamin"/>
    <n v="0"/>
    <n v="15"/>
    <x v="1"/>
    <s v=""/>
    <s v="Falta fecha venc."/>
  </r>
  <r>
    <x v="0"/>
    <x v="130"/>
    <n v="33"/>
    <s v="1 L"/>
    <m/>
    <x v="0"/>
    <x v="0"/>
    <m/>
    <m/>
    <m/>
    <m/>
    <m/>
    <m/>
    <x v="1"/>
    <s v="Revisado"/>
    <s v="N/R"/>
    <s v="Genapol L"/>
    <n v="0"/>
    <n v="33"/>
    <x v="1"/>
    <s v=""/>
    <s v="Falta fecha venc."/>
  </r>
  <r>
    <x v="0"/>
    <x v="131"/>
    <n v="1.5"/>
    <s v="1 L"/>
    <m/>
    <x v="0"/>
    <x v="0"/>
    <m/>
    <m/>
    <m/>
    <m/>
    <m/>
    <m/>
    <x v="1"/>
    <s v="Cantidad menor. Revisado"/>
    <s v="N/R"/>
    <s v="Glicerina"/>
    <n v="0"/>
    <n v="1.5"/>
    <x v="1"/>
    <s v=""/>
    <s v="Falta fecha venc."/>
  </r>
  <r>
    <x v="0"/>
    <x v="132"/>
    <n v="1"/>
    <s v="Frasco de 4000 cm³"/>
    <m/>
    <x v="38"/>
    <x v="27"/>
    <m/>
    <m/>
    <m/>
    <m/>
    <m/>
    <m/>
    <x v="1"/>
    <s v="Revisado"/>
    <s v="CR01"/>
    <s v="Glutadina 2%"/>
    <n v="0"/>
    <n v="1"/>
    <x v="49"/>
    <s v=""/>
    <n v="357"/>
  </r>
  <r>
    <x v="4"/>
    <x v="133"/>
    <n v="50"/>
    <s v="Caja de 1000 g"/>
    <m/>
    <x v="2"/>
    <x v="0"/>
    <m/>
    <m/>
    <m/>
    <m/>
    <m/>
    <m/>
    <x v="0"/>
    <s v="Revisado"/>
    <s v="N/A"/>
    <s v="Grapas caja 1000 gramos"/>
    <n v="0"/>
    <n v="50"/>
    <x v="50"/>
    <s v=""/>
    <s v="Falta fecha venc."/>
  </r>
  <r>
    <x v="4"/>
    <x v="133"/>
    <n v="125"/>
    <s v="Caja de 1000 g"/>
    <m/>
    <x v="2"/>
    <x v="0"/>
    <m/>
    <m/>
    <m/>
    <m/>
    <m/>
    <m/>
    <x v="3"/>
    <s v="Revisado"/>
    <s v="N/A"/>
    <s v="Grapas caja 1000 gramos"/>
    <n v="0"/>
    <n v="125"/>
    <x v="50"/>
    <s v=""/>
    <s v="Falta fecha venc."/>
  </r>
  <r>
    <x v="4"/>
    <x v="134"/>
    <n v="9"/>
    <s v="Paquete"/>
    <m/>
    <x v="2"/>
    <x v="0"/>
    <m/>
    <m/>
    <m/>
    <m/>
    <m/>
    <m/>
    <x v="1"/>
    <s v="Revisado"/>
    <s v="N/A"/>
    <s v="Grapas paquetes"/>
    <n v="0"/>
    <n v="9"/>
    <x v="26"/>
    <s v=""/>
    <s v="Falta fecha venc."/>
  </r>
  <r>
    <x v="4"/>
    <x v="135"/>
    <n v="1"/>
    <s v="Unidad"/>
    <m/>
    <x v="2"/>
    <x v="0"/>
    <m/>
    <m/>
    <m/>
    <m/>
    <m/>
    <m/>
    <x v="1"/>
    <s v="Revisado"/>
    <s v="N/A"/>
    <s v="Guadaña"/>
    <n v="0"/>
    <n v="1"/>
    <x v="7"/>
    <s v=""/>
    <s v="Falta fecha venc."/>
  </r>
  <r>
    <x v="0"/>
    <x v="136"/>
    <n v="1"/>
    <s v="Frasco de 100 mL"/>
    <s v="8371-MV"/>
    <x v="39"/>
    <x v="28"/>
    <m/>
    <m/>
    <m/>
    <m/>
    <m/>
    <m/>
    <x v="2"/>
    <s v="Revisado"/>
    <s v="HZ080911"/>
    <s v="Hemaplus Zeta"/>
    <n v="0"/>
    <n v="1"/>
    <x v="51"/>
    <s v=""/>
    <n v="783"/>
  </r>
  <r>
    <x v="0"/>
    <x v="137"/>
    <n v="3"/>
    <s v="Bolsa de 500 g"/>
    <m/>
    <x v="0"/>
    <x v="0"/>
    <m/>
    <m/>
    <m/>
    <m/>
    <m/>
    <m/>
    <x v="1"/>
    <s v="Revisado"/>
    <s v="N/R"/>
    <s v="Hielo plástico"/>
    <n v="0"/>
    <n v="3"/>
    <x v="12"/>
    <s v=""/>
    <s v="Falta fecha venc."/>
  </r>
  <r>
    <x v="0"/>
    <x v="138"/>
    <n v="2"/>
    <s v="Frasco de 50 mL"/>
    <s v="6429-MV"/>
    <x v="40"/>
    <x v="6"/>
    <m/>
    <m/>
    <m/>
    <m/>
    <m/>
    <m/>
    <x v="2"/>
    <s v="Revisado"/>
    <s v="HDI-013"/>
    <s v="Hierro dextrán + B12"/>
    <n v="0"/>
    <n v="2"/>
    <x v="16"/>
    <s v=""/>
    <s v="Vencido"/>
  </r>
  <r>
    <x v="0"/>
    <x v="139"/>
    <n v="1"/>
    <s v="50 mL"/>
    <s v="432-DB"/>
    <x v="41"/>
    <x v="13"/>
    <m/>
    <m/>
    <m/>
    <m/>
    <m/>
    <m/>
    <x v="1"/>
    <s v="Revisado"/>
    <s v="0K2216B"/>
    <s v="Hierro dextrán MK"/>
    <n v="0"/>
    <n v="1"/>
    <x v="52"/>
    <s v=""/>
    <n v="23"/>
  </r>
  <r>
    <x v="0"/>
    <x v="139"/>
    <n v="1"/>
    <s v="50 mL"/>
    <s v="432-DB"/>
    <x v="42"/>
    <x v="29"/>
    <m/>
    <m/>
    <m/>
    <m/>
    <m/>
    <m/>
    <x v="1"/>
    <s v="Revisado"/>
    <s v="1C1287B"/>
    <s v="Hierro dextrán MK"/>
    <n v="0"/>
    <n v="1"/>
    <x v="52"/>
    <s v=""/>
    <n v="235"/>
  </r>
  <r>
    <x v="0"/>
    <x v="140"/>
    <n v="0.6"/>
    <s v="1 L"/>
    <m/>
    <x v="0"/>
    <x v="0"/>
    <m/>
    <m/>
    <m/>
    <m/>
    <m/>
    <m/>
    <x v="1"/>
    <s v="Revisado"/>
    <s v="N/R"/>
    <s v="Hipoclorito"/>
    <n v="0"/>
    <n v="0.6"/>
    <x v="1"/>
    <s v=""/>
    <s v="Falta fecha venc."/>
  </r>
  <r>
    <x v="2"/>
    <x v="141"/>
    <n v="17"/>
    <s v="Frasco de 1 L"/>
    <n v="1966"/>
    <x v="43"/>
    <x v="30"/>
    <m/>
    <m/>
    <m/>
    <m/>
    <m/>
    <m/>
    <x v="0"/>
    <s v="Revisado"/>
    <n v="102012156"/>
    <s v="Hormonagro"/>
    <n v="0"/>
    <n v="17"/>
    <x v="18"/>
    <s v=""/>
    <n v="276"/>
  </r>
  <r>
    <x v="2"/>
    <x v="141"/>
    <n v="0"/>
    <s v="Frasco de 1 L"/>
    <s v="1966"/>
    <x v="44"/>
    <x v="31"/>
    <m/>
    <m/>
    <m/>
    <m/>
    <m/>
    <m/>
    <x v="1"/>
    <s v="No se encontró. Revisado."/>
    <s v="102011636"/>
    <s v="Hormonagro"/>
    <n v="0"/>
    <n v="0"/>
    <x v="18"/>
    <s v=""/>
    <s v="Agotado"/>
  </r>
  <r>
    <x v="4"/>
    <x v="142"/>
    <n v="1"/>
    <s v="Unidad"/>
    <m/>
    <x v="2"/>
    <x v="0"/>
    <m/>
    <m/>
    <m/>
    <m/>
    <m/>
    <m/>
    <x v="0"/>
    <s v="Revisado"/>
    <s v="N/A"/>
    <s v="Hoz"/>
    <n v="0"/>
    <n v="1"/>
    <x v="7"/>
    <s v=""/>
    <s v="Falta fecha venc."/>
  </r>
  <r>
    <x v="0"/>
    <x v="143"/>
    <n v="20"/>
    <s v="1 L"/>
    <m/>
    <x v="0"/>
    <x v="0"/>
    <m/>
    <m/>
    <m/>
    <m/>
    <m/>
    <m/>
    <x v="1"/>
    <s v="Revisado"/>
    <s v="N/R"/>
    <s v="Icerma"/>
    <n v="0"/>
    <n v="20"/>
    <x v="1"/>
    <s v=""/>
    <s v="Falta fecha venc."/>
  </r>
  <r>
    <x v="0"/>
    <x v="144"/>
    <n v="2"/>
    <s v="Frasco de 500 mL"/>
    <s v="8006-MV"/>
    <x v="45"/>
    <x v="32"/>
    <m/>
    <m/>
    <m/>
    <m/>
    <m/>
    <m/>
    <x v="2"/>
    <s v="Revisado"/>
    <s v="IM1205"/>
    <s v="Impulsor 500 mL"/>
    <n v="0"/>
    <n v="2"/>
    <x v="32"/>
    <s v=""/>
    <n v="661"/>
  </r>
  <r>
    <x v="0"/>
    <x v="145"/>
    <n v="6"/>
    <s v="Frasco de 1 L"/>
    <s v="454"/>
    <x v="46"/>
    <x v="6"/>
    <m/>
    <m/>
    <m/>
    <m/>
    <m/>
    <m/>
    <x v="0"/>
    <s v="Revisado"/>
    <s v="SNST090622"/>
    <s v="Inhibit Evofarms 50 EC"/>
    <n v="0"/>
    <n v="6"/>
    <x v="18"/>
    <s v=""/>
    <s v="Vencido"/>
  </r>
  <r>
    <x v="0"/>
    <x v="146"/>
    <n v="0.5"/>
    <s v="Frasco de 500 mL"/>
    <s v="4626-DB"/>
    <x v="0"/>
    <x v="0"/>
    <m/>
    <m/>
    <m/>
    <m/>
    <m/>
    <m/>
    <x v="2"/>
    <s v="No se puede leer FV ni Lote. Revisado."/>
    <s v="N/R"/>
    <s v="Instavit"/>
    <n v="0"/>
    <n v="0.5"/>
    <x v="32"/>
    <s v=""/>
    <s v="Falta fecha venc."/>
  </r>
  <r>
    <x v="0"/>
    <x v="146"/>
    <n v="1"/>
    <s v="Frasco de 500 mL"/>
    <s v="4626-DB"/>
    <x v="0"/>
    <x v="0"/>
    <m/>
    <m/>
    <m/>
    <m/>
    <m/>
    <m/>
    <x v="1"/>
    <s v="No se puede leer FV ni Lote. Revisado."/>
    <s v="N/R"/>
    <s v="Instavit"/>
    <n v="0"/>
    <n v="1"/>
    <x v="32"/>
    <s v=""/>
    <s v="Falta fecha venc."/>
  </r>
  <r>
    <x v="6"/>
    <x v="147"/>
    <n v="3"/>
    <s v="Unidad de 6,42 g"/>
    <s v="5237-DB"/>
    <x v="47"/>
    <x v="25"/>
    <m/>
    <m/>
    <m/>
    <m/>
    <m/>
    <m/>
    <x v="1"/>
    <s v="Revisado"/>
    <s v="0003129"/>
    <s v="Ivegan pasta equinos"/>
    <n v="0"/>
    <n v="3"/>
    <x v="53"/>
    <s v=""/>
    <s v="Vencido"/>
  </r>
  <r>
    <x v="1"/>
    <x v="148"/>
    <n v="90"/>
    <s v="1 L"/>
    <m/>
    <x v="0"/>
    <x v="0"/>
    <m/>
    <m/>
    <m/>
    <m/>
    <m/>
    <m/>
    <x v="1"/>
    <s v="Revisado"/>
    <s v="N/R"/>
    <s v="Jabón neutro"/>
    <n v="0"/>
    <n v="90"/>
    <x v="1"/>
    <s v=""/>
    <s v="Falta fecha venc."/>
  </r>
  <r>
    <x v="3"/>
    <x v="149"/>
    <n v="1"/>
    <s v="Unidad de 10 mL"/>
    <m/>
    <x v="2"/>
    <x v="0"/>
    <m/>
    <m/>
    <m/>
    <m/>
    <m/>
    <m/>
    <x v="1"/>
    <s v="Revisado"/>
    <s v="N/A"/>
    <s v="Jeringa Lhaura 10 mL"/>
    <n v="0"/>
    <n v="1"/>
    <x v="54"/>
    <s v=""/>
    <s v="Falta fecha venc."/>
  </r>
  <r>
    <x v="3"/>
    <x v="149"/>
    <n v="1"/>
    <s v="Unidad de 10 mL"/>
    <m/>
    <x v="2"/>
    <x v="0"/>
    <m/>
    <m/>
    <m/>
    <m/>
    <m/>
    <m/>
    <x v="2"/>
    <s v="Revisado"/>
    <s v="N/A"/>
    <s v="Jeringa Lhaura 10 mL"/>
    <n v="0"/>
    <n v="1"/>
    <x v="54"/>
    <s v=""/>
    <s v="Falta fecha venc."/>
  </r>
  <r>
    <x v="3"/>
    <x v="150"/>
    <n v="4"/>
    <s v="Unidad de 20 mL"/>
    <m/>
    <x v="2"/>
    <x v="0"/>
    <m/>
    <m/>
    <m/>
    <m/>
    <m/>
    <m/>
    <x v="1"/>
    <s v="Revisado"/>
    <s v="N/A"/>
    <s v="Jeringa Lhaura 20 mL"/>
    <n v="0"/>
    <n v="4"/>
    <x v="55"/>
    <s v=""/>
    <s v="Falta fecha venc."/>
  </r>
  <r>
    <x v="3"/>
    <x v="150"/>
    <n v="3"/>
    <s v="Unidad de 20 mL"/>
    <m/>
    <x v="2"/>
    <x v="0"/>
    <m/>
    <m/>
    <m/>
    <m/>
    <m/>
    <m/>
    <x v="2"/>
    <s v="Revisado"/>
    <s v="N/A"/>
    <s v="Jeringa Lhaura 20 mL"/>
    <n v="0"/>
    <n v="3"/>
    <x v="55"/>
    <s v=""/>
    <s v="Falta fecha venc."/>
  </r>
  <r>
    <x v="3"/>
    <x v="151"/>
    <n v="2"/>
    <s v="Unidad de 10 mL"/>
    <m/>
    <x v="2"/>
    <x v="0"/>
    <m/>
    <m/>
    <m/>
    <m/>
    <m/>
    <m/>
    <x v="2"/>
    <s v="Revisado"/>
    <s v="N/A"/>
    <s v="Jeringas desechables 10 ml"/>
    <n v="0"/>
    <n v="2"/>
    <x v="54"/>
    <s v=""/>
    <s v="Falta fecha venc."/>
  </r>
  <r>
    <x v="6"/>
    <x v="152"/>
    <n v="4"/>
    <s v="Sobre de 10 g"/>
    <s v="1113-DB"/>
    <x v="48"/>
    <x v="33"/>
    <m/>
    <m/>
    <m/>
    <m/>
    <m/>
    <m/>
    <x v="1"/>
    <s v="Revisado"/>
    <s v="8H258"/>
    <s v="Kapectil"/>
    <n v="0"/>
    <n v="4"/>
    <x v="56"/>
    <s v=""/>
    <s v="Vencido"/>
  </r>
  <r>
    <x v="0"/>
    <x v="153"/>
    <n v="182"/>
    <s v="Bulto de 50 kg"/>
    <m/>
    <x v="0"/>
    <x v="0"/>
    <m/>
    <m/>
    <m/>
    <m/>
    <m/>
    <m/>
    <x v="0"/>
    <s v="Revisado"/>
    <s v="N/R"/>
    <s v="Kumba 25k bulto"/>
    <n v="0"/>
    <n v="182"/>
    <x v="0"/>
    <s v=""/>
    <s v="Falta fecha venc."/>
  </r>
  <r>
    <x v="0"/>
    <x v="154"/>
    <n v="1"/>
    <s v="Tarro de 500 mL"/>
    <s v="5157-DB"/>
    <x v="49"/>
    <x v="34"/>
    <m/>
    <m/>
    <m/>
    <m/>
    <m/>
    <m/>
    <x v="2"/>
    <s v="Revisado"/>
    <s v="100577"/>
    <s v="Kyrogusan"/>
    <n v="0"/>
    <n v="1"/>
    <x v="57"/>
    <s v=""/>
    <n v="296"/>
  </r>
  <r>
    <x v="6"/>
    <x v="155"/>
    <n v="2"/>
    <s v="Bolsa de 1000 mL"/>
    <m/>
    <x v="50"/>
    <x v="27"/>
    <s v="2002M-0001168"/>
    <m/>
    <m/>
    <m/>
    <m/>
    <m/>
    <x v="1"/>
    <s v="Revisado"/>
    <s v="IH1107211A"/>
    <s v="Lactato de Ringer 1000 ml"/>
    <n v="0"/>
    <n v="2"/>
    <x v="58"/>
    <s v=""/>
    <n v="357"/>
  </r>
  <r>
    <x v="6"/>
    <x v="155"/>
    <n v="1"/>
    <s v="Bolsa de 1000 mL"/>
    <m/>
    <x v="50"/>
    <x v="27"/>
    <s v="2002M0001168"/>
    <m/>
    <m/>
    <m/>
    <m/>
    <m/>
    <x v="2"/>
    <s v="Revisado"/>
    <s v="IH1107211A"/>
    <s v="Lactato de Ringer 1000 ml"/>
    <n v="0"/>
    <n v="1"/>
    <x v="58"/>
    <s v=""/>
    <n v="357"/>
  </r>
  <r>
    <x v="0"/>
    <x v="156"/>
    <n v="1"/>
    <s v="1 lb"/>
    <m/>
    <x v="0"/>
    <x v="0"/>
    <m/>
    <m/>
    <m/>
    <m/>
    <m/>
    <m/>
    <x v="1"/>
    <s v="Revisado"/>
    <s v="N/R"/>
    <s v="Lanolina lb"/>
    <n v="0"/>
    <n v="1"/>
    <x v="59"/>
    <s v=""/>
    <s v="Falta fecha venc."/>
  </r>
  <r>
    <x v="7"/>
    <x v="157"/>
    <n v="1"/>
    <s v="Unidad"/>
    <m/>
    <x v="2"/>
    <x v="0"/>
    <m/>
    <m/>
    <m/>
    <m/>
    <m/>
    <m/>
    <x v="1"/>
    <s v="Revisado"/>
    <s v="N/A"/>
    <s v="Lavamanos de acero"/>
    <n v="0"/>
    <n v="1"/>
    <x v="7"/>
    <s v=""/>
    <s v="Falta fecha venc."/>
  </r>
  <r>
    <x v="0"/>
    <x v="158"/>
    <n v="3"/>
    <s v="Tarro de 200 mL"/>
    <s v="2745-DB"/>
    <x v="51"/>
    <x v="12"/>
    <m/>
    <m/>
    <m/>
    <m/>
    <m/>
    <m/>
    <x v="2"/>
    <s v="Revisado"/>
    <s v="DA02T174"/>
    <s v="Lepecid tarro"/>
    <n v="0"/>
    <n v="3"/>
    <x v="60"/>
    <s v=""/>
    <n v="541"/>
  </r>
  <r>
    <x v="6"/>
    <x v="159"/>
    <n v="1"/>
    <s v="Frasco de 500 mL"/>
    <s v="2907-DB"/>
    <x v="52"/>
    <x v="18"/>
    <m/>
    <m/>
    <m/>
    <m/>
    <m/>
    <m/>
    <x v="1"/>
    <s v="Revisado"/>
    <n v="950211"/>
    <s v="Levamisol"/>
    <n v="0"/>
    <n v="1"/>
    <x v="32"/>
    <s v=""/>
    <n v="388"/>
  </r>
  <r>
    <x v="6"/>
    <x v="159"/>
    <n v="2"/>
    <s v="Frasco de 500 mL"/>
    <s v="2907-DB"/>
    <x v="53"/>
    <x v="18"/>
    <m/>
    <m/>
    <m/>
    <m/>
    <m/>
    <m/>
    <x v="1"/>
    <s v="Revisado"/>
    <n v="960611"/>
    <s v="Levamisol"/>
    <n v="0"/>
    <n v="2"/>
    <x v="32"/>
    <s v=""/>
    <n v="388"/>
  </r>
  <r>
    <x v="0"/>
    <x v="160"/>
    <n v="1"/>
    <s v="Frasco de 500 mL"/>
    <s v="3011-DB"/>
    <x v="54"/>
    <x v="24"/>
    <m/>
    <m/>
    <m/>
    <m/>
    <m/>
    <m/>
    <x v="1"/>
    <s v="Revisado"/>
    <s v="0E5117B"/>
    <s v="Lexus (Cipermetrina)"/>
    <n v="0"/>
    <n v="1"/>
    <x v="32"/>
    <s v=""/>
    <s v="Vencido"/>
  </r>
  <r>
    <x v="0"/>
    <x v="160"/>
    <n v="2"/>
    <s v="Frasco de 500 mL"/>
    <s v="3011-DB"/>
    <x v="55"/>
    <x v="5"/>
    <m/>
    <m/>
    <m/>
    <m/>
    <m/>
    <m/>
    <x v="1"/>
    <s v="Revisado"/>
    <s v="9C4041"/>
    <s v="Lexus (Cipermetrina)"/>
    <n v="0"/>
    <n v="2"/>
    <x v="32"/>
    <s v=""/>
    <s v="Vencido"/>
  </r>
  <r>
    <x v="6"/>
    <x v="161"/>
    <n v="1"/>
    <s v="Frasco de 50 mL"/>
    <s v="1318-DB"/>
    <x v="56"/>
    <x v="17"/>
    <m/>
    <m/>
    <m/>
    <m/>
    <m/>
    <m/>
    <x v="1"/>
    <s v="Revisado"/>
    <s v="9I033"/>
    <s v="Lidocaína mL"/>
    <n v="0"/>
    <n v="1"/>
    <x v="16"/>
    <s v=""/>
    <n v="53"/>
  </r>
  <r>
    <x v="6"/>
    <x v="161"/>
    <n v="1"/>
    <s v="Frasco de 50 mL"/>
    <m/>
    <x v="0"/>
    <x v="0"/>
    <m/>
    <m/>
    <m/>
    <m/>
    <m/>
    <m/>
    <x v="2"/>
    <s v="No se puede leer FV ni lote ni ICA. Revisado."/>
    <s v="N/R"/>
    <s v="Lidocaína mL"/>
    <n v="0"/>
    <n v="1"/>
    <x v="16"/>
    <s v=""/>
    <s v="Falta fecha venc."/>
  </r>
  <r>
    <x v="4"/>
    <x v="162"/>
    <n v="1"/>
    <s v="Unidad"/>
    <m/>
    <x v="2"/>
    <x v="0"/>
    <m/>
    <m/>
    <m/>
    <m/>
    <m/>
    <m/>
    <x v="1"/>
    <s v="Revisado"/>
    <s v="N/A"/>
    <s v="Lima para herrar"/>
    <n v="0"/>
    <n v="1"/>
    <x v="7"/>
    <s v=""/>
    <s v="Falta fecha venc."/>
  </r>
  <r>
    <x v="4"/>
    <x v="163"/>
    <n v="11"/>
    <s v="Unidad"/>
    <m/>
    <x v="2"/>
    <x v="0"/>
    <m/>
    <m/>
    <m/>
    <m/>
    <m/>
    <m/>
    <x v="1"/>
    <s v="Revisado"/>
    <s v="N/A"/>
    <s v="Limas"/>
    <n v="0"/>
    <n v="11"/>
    <x v="7"/>
    <s v=""/>
    <s v="Falta fecha venc."/>
  </r>
  <r>
    <x v="1"/>
    <x v="164"/>
    <n v="1200"/>
    <s v="1 mL"/>
    <m/>
    <x v="0"/>
    <x v="0"/>
    <m/>
    <m/>
    <m/>
    <m/>
    <m/>
    <m/>
    <x v="1"/>
    <s v="Revisado"/>
    <s v="N/R"/>
    <s v="Limpiapiso"/>
    <n v="0"/>
    <n v="1200"/>
    <x v="2"/>
    <s v=""/>
    <s v="Falta fecha venc."/>
  </r>
  <r>
    <x v="4"/>
    <x v="165"/>
    <n v="2"/>
    <s v="Unidad"/>
    <m/>
    <x v="2"/>
    <x v="0"/>
    <m/>
    <m/>
    <m/>
    <m/>
    <m/>
    <m/>
    <x v="0"/>
    <s v="[MT-2 Inventario Morelia 8 de junio 2012]-Morelia-"/>
    <s v="N/A"/>
    <s v="Llantas para carretilla"/>
    <n v="0"/>
    <n v="2"/>
    <x v="7"/>
    <s v=""/>
    <s v="Falta fecha venc."/>
  </r>
  <r>
    <x v="4"/>
    <x v="166"/>
    <n v="1"/>
    <s v="Unidad de 3 in"/>
    <m/>
    <x v="2"/>
    <x v="0"/>
    <m/>
    <m/>
    <m/>
    <m/>
    <m/>
    <m/>
    <x v="1"/>
    <s v="Revisado"/>
    <s v="N/A"/>
    <s v="Llave de tubo"/>
    <n v="0"/>
    <n v="1"/>
    <x v="61"/>
    <s v=""/>
    <s v="Falta fecha venc."/>
  </r>
  <r>
    <x v="0"/>
    <x v="167"/>
    <n v="35"/>
    <s v="Bulto de 50 kg"/>
    <m/>
    <x v="0"/>
    <x v="0"/>
    <m/>
    <m/>
    <m/>
    <m/>
    <m/>
    <m/>
    <x v="0"/>
    <s v="Revisado"/>
    <s v="N/R"/>
    <s v="Lombricompuesto bulto"/>
    <n v="0"/>
    <n v="35"/>
    <x v="0"/>
    <s v=""/>
    <s v="Falta fecha venc."/>
  </r>
  <r>
    <x v="0"/>
    <x v="168"/>
    <n v="1"/>
    <s v="Bolsa de 1 kg"/>
    <n v="1557"/>
    <x v="57"/>
    <x v="35"/>
    <m/>
    <m/>
    <m/>
    <m/>
    <m/>
    <m/>
    <x v="2"/>
    <s v="Revisado"/>
    <s v="WE2825T803"/>
    <s v="Lorsban 2.5%"/>
    <n v="0"/>
    <n v="1"/>
    <x v="62"/>
    <s v=""/>
    <s v="Vencido"/>
  </r>
  <r>
    <x v="0"/>
    <x v="169"/>
    <n v="90"/>
    <s v="1 kg"/>
    <m/>
    <x v="2"/>
    <x v="0"/>
    <m/>
    <m/>
    <m/>
    <m/>
    <m/>
    <m/>
    <x v="1"/>
    <s v="Revisado"/>
    <s v="N/A"/>
    <s v="Malla 325"/>
    <n v="0"/>
    <n v="90"/>
    <x v="4"/>
    <s v=""/>
    <s v="Falta fecha venc."/>
  </r>
  <r>
    <x v="0"/>
    <x v="170"/>
    <n v="50"/>
    <s v="Rollo de 36 m"/>
    <m/>
    <x v="2"/>
    <x v="0"/>
    <m/>
    <m/>
    <m/>
    <m/>
    <m/>
    <m/>
    <x v="3"/>
    <s v="Revisado"/>
    <s v="N/A"/>
    <s v="Malla hexagonal 1,80 m de alto, hueco: 1 1/4&quot;"/>
    <n v="0"/>
    <n v="50"/>
    <x v="63"/>
    <s v=""/>
    <s v="Falta fecha venc."/>
  </r>
  <r>
    <x v="0"/>
    <x v="170"/>
    <n v="4"/>
    <s v="Rollo de 36 m"/>
    <m/>
    <x v="2"/>
    <x v="0"/>
    <m/>
    <m/>
    <m/>
    <m/>
    <m/>
    <m/>
    <x v="3"/>
    <s v="Revisado"/>
    <s v="N/A"/>
    <s v="Malla hexagonal 1,80 m de alto, hueco: 1 1/4&quot;"/>
    <n v="0"/>
    <n v="4"/>
    <x v="63"/>
    <s v=""/>
    <s v="Falta fecha venc."/>
  </r>
  <r>
    <x v="4"/>
    <x v="171"/>
    <n v="4"/>
    <s v="Paquete de 50 Unid."/>
    <m/>
    <x v="2"/>
    <x v="0"/>
    <m/>
    <m/>
    <m/>
    <m/>
    <m/>
    <m/>
    <x v="2"/>
    <s v="Revisado"/>
    <s v="N/A"/>
    <s v="Mangas desechables"/>
    <n v="0"/>
    <n v="4"/>
    <x v="64"/>
    <s v=""/>
    <s v="Falta fecha venc."/>
  </r>
  <r>
    <x v="4"/>
    <x v="172"/>
    <n v="2"/>
    <s v="No define"/>
    <m/>
    <x v="2"/>
    <x v="0"/>
    <m/>
    <m/>
    <m/>
    <m/>
    <m/>
    <m/>
    <x v="2"/>
    <s v="Revisado"/>
    <s v="N/A"/>
    <s v="Mango Bisturí"/>
    <n v="0"/>
    <n v="2"/>
    <x v="45"/>
    <s v=""/>
    <s v="Falta fecha venc."/>
  </r>
  <r>
    <x v="4"/>
    <x v="173"/>
    <n v="1"/>
    <s v="Unidad de 3 in"/>
    <m/>
    <x v="2"/>
    <x v="0"/>
    <m/>
    <m/>
    <m/>
    <m/>
    <m/>
    <m/>
    <x v="1"/>
    <s v="Revisado"/>
    <s v="N/A"/>
    <s v="Manguera de succión para motobomba"/>
    <n v="0"/>
    <n v="1"/>
    <x v="61"/>
    <s v=""/>
    <s v="Falta fecha venc."/>
  </r>
  <r>
    <x v="4"/>
    <x v="174"/>
    <n v="28"/>
    <s v="Unidad"/>
    <m/>
    <x v="2"/>
    <x v="0"/>
    <m/>
    <m/>
    <m/>
    <m/>
    <m/>
    <m/>
    <x v="1"/>
    <s v="Revisado"/>
    <s v="N/A"/>
    <s v="Martillo"/>
    <n v="0"/>
    <n v="28"/>
    <x v="7"/>
    <s v=""/>
    <s v="Falta fecha venc."/>
  </r>
  <r>
    <x v="0"/>
    <x v="175"/>
    <n v="14"/>
    <s v="Bulto de 30 kg"/>
    <m/>
    <x v="0"/>
    <x v="0"/>
    <m/>
    <m/>
    <m/>
    <m/>
    <m/>
    <m/>
    <x v="0"/>
    <s v="Revisado"/>
    <s v="N/R"/>
    <s v="Melaza"/>
    <n v="0"/>
    <n v="14"/>
    <x v="65"/>
    <s v=""/>
    <s v="Falta fecha venc."/>
  </r>
  <r>
    <x v="0"/>
    <x v="175"/>
    <n v="11"/>
    <s v="Bulto de 30 kg"/>
    <m/>
    <x v="0"/>
    <x v="0"/>
    <m/>
    <m/>
    <m/>
    <m/>
    <m/>
    <m/>
    <x v="3"/>
    <s v="Revisado"/>
    <s v="N/R"/>
    <s v="Melaza"/>
    <n v="0"/>
    <n v="11"/>
    <x v="65"/>
    <s v=""/>
    <s v="Falta fecha venc."/>
  </r>
  <r>
    <x v="0"/>
    <x v="176"/>
    <n v="300"/>
    <s v="1 mL"/>
    <m/>
    <x v="0"/>
    <x v="0"/>
    <m/>
    <m/>
    <m/>
    <m/>
    <m/>
    <m/>
    <x v="1"/>
    <s v="Revisado"/>
    <s v="N/R"/>
    <s v="Mergal"/>
    <n v="0"/>
    <n v="300"/>
    <x v="2"/>
    <s v=""/>
    <s v="Falta fecha venc."/>
  </r>
  <r>
    <x v="0"/>
    <x v="177"/>
    <n v="200"/>
    <s v="1 g"/>
    <m/>
    <x v="0"/>
    <x v="0"/>
    <m/>
    <m/>
    <m/>
    <m/>
    <m/>
    <m/>
    <x v="1"/>
    <s v="Revisado"/>
    <s v="N/R"/>
    <s v="Metilparabeno g"/>
    <n v="0"/>
    <n v="200"/>
    <x v="11"/>
    <s v=""/>
    <s v="Falta fecha venc."/>
  </r>
  <r>
    <x v="4"/>
    <x v="178"/>
    <n v="1"/>
    <s v="Unidad"/>
    <m/>
    <x v="2"/>
    <x v="0"/>
    <m/>
    <m/>
    <m/>
    <m/>
    <m/>
    <m/>
    <x v="1"/>
    <s v="Revisado"/>
    <s v="N/A"/>
    <s v="Motobomba Diesel"/>
    <n v="0"/>
    <n v="1"/>
    <x v="7"/>
    <s v=""/>
    <s v="Falta fecha venc."/>
  </r>
  <r>
    <x v="4"/>
    <x v="179"/>
    <n v="1"/>
    <s v="Unidad"/>
    <m/>
    <x v="2"/>
    <x v="0"/>
    <m/>
    <m/>
    <m/>
    <m/>
    <m/>
    <m/>
    <x v="3"/>
    <s v="Revisado"/>
    <s v="N/A"/>
    <s v="Motocultor"/>
    <n v="0"/>
    <n v="1"/>
    <x v="7"/>
    <s v=""/>
    <s v="Falta fecha venc."/>
  </r>
  <r>
    <x v="0"/>
    <x v="180"/>
    <n v="1"/>
    <s v="Unidad"/>
    <m/>
    <x v="2"/>
    <x v="0"/>
    <m/>
    <m/>
    <m/>
    <m/>
    <m/>
    <m/>
    <x v="1"/>
    <s v="Revisado"/>
    <s v="N/A"/>
    <s v="Nariguera"/>
    <n v="0"/>
    <n v="1"/>
    <x v="7"/>
    <s v=""/>
    <s v="Falta fecha venc."/>
  </r>
  <r>
    <x v="7"/>
    <x v="181"/>
    <m/>
    <s v="Unidad"/>
    <m/>
    <x v="2"/>
    <x v="0"/>
    <m/>
    <m/>
    <m/>
    <m/>
    <m/>
    <m/>
    <x v="1"/>
    <s v="Revisado"/>
    <s v="N/A"/>
    <s v="Nevera"/>
    <n v="0"/>
    <n v="0"/>
    <x v="7"/>
    <s v=""/>
    <s v="Agotado"/>
  </r>
  <r>
    <x v="6"/>
    <x v="182"/>
    <n v="8"/>
    <s v="Frasco de 250 mL"/>
    <s v="4420-DB"/>
    <x v="58"/>
    <x v="10"/>
    <m/>
    <m/>
    <m/>
    <m/>
    <m/>
    <m/>
    <x v="1"/>
    <s v="Revisado"/>
    <n v="50411"/>
    <s v="Novavit (Complejo B) 250 mL"/>
    <n v="0"/>
    <n v="8"/>
    <x v="36"/>
    <s v=""/>
    <n v="265"/>
  </r>
  <r>
    <x v="6"/>
    <x v="182"/>
    <n v="1"/>
    <s v="Frasco de 250 mL"/>
    <s v="4420-DB"/>
    <x v="59"/>
    <x v="10"/>
    <m/>
    <m/>
    <m/>
    <m/>
    <m/>
    <m/>
    <x v="2"/>
    <s v="Revisado"/>
    <s v="050411"/>
    <s v="Novavit (Complejo B) 250 mL"/>
    <n v="0"/>
    <n v="1"/>
    <x v="36"/>
    <s v=""/>
    <n v="265"/>
  </r>
  <r>
    <x v="6"/>
    <x v="183"/>
    <n v="5"/>
    <s v="Frasco de 500 mL"/>
    <s v="4420-DB"/>
    <x v="60"/>
    <x v="29"/>
    <m/>
    <m/>
    <m/>
    <m/>
    <m/>
    <m/>
    <x v="1"/>
    <s v="Revisado"/>
    <n v="40311"/>
    <s v="Novavit (Complejo B) 500 mL"/>
    <n v="0"/>
    <n v="5"/>
    <x v="32"/>
    <s v=""/>
    <n v="235"/>
  </r>
  <r>
    <x v="7"/>
    <x v="184"/>
    <n v="5"/>
    <s v="Unidad"/>
    <m/>
    <x v="2"/>
    <x v="0"/>
    <m/>
    <m/>
    <m/>
    <m/>
    <m/>
    <m/>
    <x v="1"/>
    <s v="Revisado"/>
    <s v="N/A"/>
    <s v="Olla de acero con tapa"/>
    <n v="0"/>
    <n v="5"/>
    <x v="7"/>
    <s v=""/>
    <s v="Falta fecha venc."/>
  </r>
  <r>
    <x v="3"/>
    <x v="185"/>
    <n v="2"/>
    <s v="Unidad"/>
    <m/>
    <x v="2"/>
    <x v="0"/>
    <m/>
    <m/>
    <m/>
    <m/>
    <m/>
    <m/>
    <x v="1"/>
    <s v="Revisado"/>
    <s v="N/A"/>
    <s v="Onda intramamaria"/>
    <n v="0"/>
    <n v="2"/>
    <x v="7"/>
    <s v=""/>
    <s v="Falta fecha venc."/>
  </r>
  <r>
    <x v="2"/>
    <x v="186"/>
    <n v="1"/>
    <s v="1 kg"/>
    <m/>
    <x v="0"/>
    <x v="0"/>
    <m/>
    <m/>
    <m/>
    <m/>
    <m/>
    <m/>
    <x v="1"/>
    <s v="Revisado"/>
    <s v="N/R"/>
    <s v="Oxicloruro de cobre"/>
    <n v="0"/>
    <n v="1"/>
    <x v="4"/>
    <s v=""/>
    <s v="Falta fecha venc."/>
  </r>
  <r>
    <x v="0"/>
    <x v="187"/>
    <n v="1"/>
    <s v="Frasco de 500 mL"/>
    <s v="5032-DB"/>
    <x v="0"/>
    <x v="0"/>
    <m/>
    <m/>
    <m/>
    <m/>
    <m/>
    <m/>
    <x v="2"/>
    <s v="No se puede leer FV ni Lote. Revisado."/>
    <s v="N/R"/>
    <s v="Oxitetraciclina 200 LA"/>
    <n v="0"/>
    <n v="1"/>
    <x v="32"/>
    <s v=""/>
    <s v="Falta fecha venc."/>
  </r>
  <r>
    <x v="0"/>
    <x v="187"/>
    <n v="2"/>
    <s v="Frasco de 500 mL"/>
    <s v="6268-MV"/>
    <x v="61"/>
    <x v="16"/>
    <m/>
    <m/>
    <m/>
    <m/>
    <m/>
    <m/>
    <x v="2"/>
    <s v="Revisado"/>
    <s v="120241-01"/>
    <s v="Oxitetraciclina 200 LA"/>
    <n v="0"/>
    <n v="2"/>
    <x v="32"/>
    <s v=""/>
    <n v="569"/>
  </r>
  <r>
    <x v="0"/>
    <x v="188"/>
    <n v="1"/>
    <s v="Frasco de 500 mL"/>
    <s v="2424-DB"/>
    <x v="62"/>
    <x v="14"/>
    <m/>
    <m/>
    <m/>
    <m/>
    <m/>
    <m/>
    <x v="2"/>
    <s v="Revisado"/>
    <s v="07FO9"/>
    <s v="Oxitetraciclina 5%"/>
    <n v="0"/>
    <n v="1"/>
    <x v="32"/>
    <s v=""/>
    <n v="326"/>
  </r>
  <r>
    <x v="0"/>
    <x v="189"/>
    <n v="3"/>
    <s v="Frasco de 10 mL"/>
    <s v="3486-DB"/>
    <x v="63"/>
    <x v="36"/>
    <m/>
    <m/>
    <m/>
    <m/>
    <m/>
    <m/>
    <x v="2"/>
    <s v="Revisado"/>
    <s v="031111"/>
    <s v="Oxitocina"/>
    <n v="0"/>
    <n v="3"/>
    <x v="27"/>
    <s v=""/>
    <n v="479"/>
  </r>
  <r>
    <x v="4"/>
    <x v="190"/>
    <n v="28"/>
    <s v="Unidad"/>
    <m/>
    <x v="2"/>
    <x v="0"/>
    <m/>
    <m/>
    <m/>
    <m/>
    <m/>
    <m/>
    <x v="1"/>
    <s v="Revisado"/>
    <s v="N/A"/>
    <s v="Palines"/>
    <n v="0"/>
    <n v="28"/>
    <x v="7"/>
    <s v=""/>
    <s v="Falta fecha venc."/>
  </r>
  <r>
    <x v="6"/>
    <x v="191"/>
    <n v="1"/>
    <s v="Frasco de 1 L"/>
    <s v="1202-DB"/>
    <x v="64"/>
    <x v="37"/>
    <m/>
    <m/>
    <m/>
    <m/>
    <m/>
    <m/>
    <x v="1"/>
    <s v="Revisado"/>
    <s v="007/10"/>
    <s v="Panacur 10 % 1 L"/>
    <n v="0"/>
    <n v="1"/>
    <x v="18"/>
    <s v=""/>
    <n v="204"/>
  </r>
  <r>
    <x v="6"/>
    <x v="191"/>
    <n v="1"/>
    <s v="Frasco de 1 L"/>
    <s v="1202-DB"/>
    <x v="65"/>
    <x v="13"/>
    <m/>
    <m/>
    <m/>
    <m/>
    <m/>
    <m/>
    <x v="1"/>
    <s v="Revisado"/>
    <s v="027/09"/>
    <s v="Panacur 10 % 1 L"/>
    <n v="0"/>
    <n v="1"/>
    <x v="18"/>
    <s v=""/>
    <n v="23"/>
  </r>
  <r>
    <x v="6"/>
    <x v="191"/>
    <n v="1"/>
    <s v="Frasco de 1 L"/>
    <s v="1202-DB"/>
    <x v="66"/>
    <x v="38"/>
    <m/>
    <m/>
    <m/>
    <m/>
    <m/>
    <m/>
    <x v="1"/>
    <s v="Revisado"/>
    <s v="038/09"/>
    <s v="Panacur 10 % 1 L"/>
    <n v="0"/>
    <n v="1"/>
    <x v="18"/>
    <s v=""/>
    <n v="114"/>
  </r>
  <r>
    <x v="6"/>
    <x v="191"/>
    <n v="3"/>
    <s v="Frasco de 1 L"/>
    <s v="1202-DB"/>
    <x v="67"/>
    <x v="38"/>
    <m/>
    <m/>
    <m/>
    <m/>
    <m/>
    <m/>
    <x v="1"/>
    <s v="Revisado"/>
    <s v="039/09"/>
    <s v="Panacur 10 % 1 L"/>
    <n v="0"/>
    <n v="3"/>
    <x v="18"/>
    <s v=""/>
    <n v="114"/>
  </r>
  <r>
    <x v="0"/>
    <x v="192"/>
    <n v="1"/>
    <s v="Frasco de 500 mL"/>
    <s v="1202-DB"/>
    <x v="68"/>
    <x v="10"/>
    <m/>
    <m/>
    <m/>
    <m/>
    <m/>
    <m/>
    <x v="2"/>
    <s v="Revisado"/>
    <s v="010-10"/>
    <s v="Panacur 10 % 500 mL"/>
    <n v="0"/>
    <n v="1"/>
    <x v="32"/>
    <s v=""/>
    <n v="265"/>
  </r>
  <r>
    <x v="0"/>
    <x v="192"/>
    <n v="1"/>
    <s v="Frasco de 500 mL"/>
    <m/>
    <x v="69"/>
    <x v="8"/>
    <m/>
    <m/>
    <m/>
    <m/>
    <m/>
    <m/>
    <x v="2"/>
    <s v="Revisado"/>
    <s v="012-08"/>
    <s v="Panacur 10 % 500 mL"/>
    <n v="0"/>
    <n v="1"/>
    <x v="32"/>
    <s v=""/>
    <s v="Vencido"/>
  </r>
  <r>
    <x v="0"/>
    <x v="192"/>
    <n v="1"/>
    <s v="Frasco de 500 mL"/>
    <s v="1202-DB"/>
    <x v="70"/>
    <x v="38"/>
    <m/>
    <m/>
    <m/>
    <m/>
    <m/>
    <m/>
    <x v="2"/>
    <s v="Revisado"/>
    <s v="034-09"/>
    <s v="Panacur 10 % 500 mL"/>
    <n v="0"/>
    <n v="1"/>
    <x v="32"/>
    <s v=""/>
    <n v="114"/>
  </r>
  <r>
    <x v="6"/>
    <x v="193"/>
    <n v="1"/>
    <s v="Frasco de 30 mL"/>
    <s v="2093-DB"/>
    <x v="71"/>
    <x v="10"/>
    <m/>
    <m/>
    <m/>
    <m/>
    <m/>
    <m/>
    <x v="1"/>
    <s v="Revisado"/>
    <s v="020410"/>
    <s v="Penicilina benzatínica + procaínica y potasínica"/>
    <n v="0"/>
    <n v="1"/>
    <x v="66"/>
    <s v=""/>
    <n v="265"/>
  </r>
  <r>
    <x v="6"/>
    <x v="194"/>
    <n v="1"/>
    <s v="Frasco de 20 mL"/>
    <s v="3518-DB"/>
    <x v="72"/>
    <x v="39"/>
    <m/>
    <m/>
    <m/>
    <m/>
    <m/>
    <m/>
    <x v="1"/>
    <s v="Revisado"/>
    <s v="IP-036"/>
    <s v="Penthal"/>
    <n v="0"/>
    <n v="1"/>
    <x v="67"/>
    <s v=""/>
    <s v="Vencido"/>
  </r>
  <r>
    <x v="1"/>
    <x v="195"/>
    <n v="0.5"/>
    <s v="1 L"/>
    <m/>
    <x v="0"/>
    <x v="0"/>
    <m/>
    <m/>
    <m/>
    <m/>
    <m/>
    <m/>
    <x v="1"/>
    <s v="Revisado"/>
    <s v="N/R"/>
    <s v="Perfume sintético Durazno"/>
    <n v="0"/>
    <n v="0.5"/>
    <x v="1"/>
    <s v=""/>
    <s v="Falta fecha venc."/>
  </r>
  <r>
    <x v="1"/>
    <x v="196"/>
    <n v="2"/>
    <s v="1 L"/>
    <m/>
    <x v="0"/>
    <x v="0"/>
    <m/>
    <m/>
    <m/>
    <m/>
    <m/>
    <m/>
    <x v="1"/>
    <s v="Revisado"/>
    <s v="N/R"/>
    <s v="Perfume sintético Fabuloso"/>
    <n v="0"/>
    <n v="2"/>
    <x v="1"/>
    <s v=""/>
    <s v="Falta fecha venc."/>
  </r>
  <r>
    <x v="1"/>
    <x v="197"/>
    <n v="0.5"/>
    <s v="1 L"/>
    <m/>
    <x v="0"/>
    <x v="0"/>
    <m/>
    <m/>
    <m/>
    <m/>
    <m/>
    <m/>
    <x v="1"/>
    <s v="Revisado"/>
    <s v="N/R"/>
    <s v="Perfume sintético Fiesta floral"/>
    <n v="0"/>
    <n v="0.5"/>
    <x v="1"/>
    <s v=""/>
    <s v="Falta fecha venc."/>
  </r>
  <r>
    <x v="1"/>
    <x v="198"/>
    <n v="0.5"/>
    <s v="1 L"/>
    <m/>
    <x v="0"/>
    <x v="0"/>
    <m/>
    <m/>
    <m/>
    <m/>
    <m/>
    <m/>
    <x v="1"/>
    <s v="Revisado"/>
    <s v="N/R"/>
    <s v="Perfume sintético Fragancia pera"/>
    <n v="0"/>
    <n v="0.5"/>
    <x v="1"/>
    <s v=""/>
    <s v="Falta fecha venc."/>
  </r>
  <r>
    <x v="1"/>
    <x v="199"/>
    <n v="0.5"/>
    <s v="1 L"/>
    <m/>
    <x v="0"/>
    <x v="0"/>
    <m/>
    <m/>
    <m/>
    <m/>
    <m/>
    <m/>
    <x v="1"/>
    <s v="Revisado"/>
    <s v="N/R"/>
    <s v="Perfume sintético Frutas tropicales"/>
    <n v="0"/>
    <n v="0.5"/>
    <x v="1"/>
    <s v=""/>
    <s v="Falta fecha venc."/>
  </r>
  <r>
    <x v="1"/>
    <x v="200"/>
    <n v="2"/>
    <s v="1 L"/>
    <m/>
    <x v="0"/>
    <x v="0"/>
    <m/>
    <m/>
    <m/>
    <m/>
    <m/>
    <m/>
    <x v="1"/>
    <s v="Revisado"/>
    <s v="N/R"/>
    <s v="Perfume sintético Lavanda"/>
    <n v="0"/>
    <n v="2"/>
    <x v="1"/>
    <s v=""/>
    <s v="Falta fecha venc."/>
  </r>
  <r>
    <x v="1"/>
    <x v="201"/>
    <n v="0.75"/>
    <s v="1 L"/>
    <m/>
    <x v="0"/>
    <x v="0"/>
    <m/>
    <m/>
    <m/>
    <m/>
    <m/>
    <m/>
    <x v="1"/>
    <s v="Revisado"/>
    <s v="N/R"/>
    <s v="Perfume sintético manzana verde"/>
    <n v="0"/>
    <n v="0.75"/>
    <x v="1"/>
    <s v=""/>
    <s v="Falta fecha venc."/>
  </r>
  <r>
    <x v="1"/>
    <x v="202"/>
    <n v="0.5"/>
    <s v="1 L"/>
    <m/>
    <x v="0"/>
    <x v="0"/>
    <m/>
    <m/>
    <m/>
    <m/>
    <m/>
    <m/>
    <x v="1"/>
    <s v="Revisado"/>
    <s v="N/R"/>
    <s v="Perfume sintético Soflán"/>
    <n v="0"/>
    <n v="0.5"/>
    <x v="1"/>
    <s v=""/>
    <s v="Falta fecha venc."/>
  </r>
  <r>
    <x v="0"/>
    <x v="203"/>
    <n v="1"/>
    <s v="Tarro de 220 g"/>
    <s v="7337-MV"/>
    <x v="73"/>
    <x v="40"/>
    <m/>
    <m/>
    <m/>
    <m/>
    <m/>
    <m/>
    <x v="2"/>
    <s v="Revisado"/>
    <s v="07612D05"/>
    <s v="Pezosan-N ungüento tarro 220 g"/>
    <n v="0"/>
    <n v="1"/>
    <x v="68"/>
    <s v=""/>
    <n v="995"/>
  </r>
  <r>
    <x v="0"/>
    <x v="204"/>
    <n v="100"/>
    <s v="Unidad"/>
    <m/>
    <x v="0"/>
    <x v="0"/>
    <m/>
    <m/>
    <m/>
    <m/>
    <m/>
    <m/>
    <x v="1"/>
    <s v="Revisado"/>
    <s v="N/R"/>
    <s v="pH indicador"/>
    <n v="0"/>
    <n v="100"/>
    <x v="7"/>
    <s v=""/>
    <s v="Falta fecha venc."/>
  </r>
  <r>
    <x v="4"/>
    <x v="205"/>
    <n v="1"/>
    <s v="Unidad"/>
    <m/>
    <x v="2"/>
    <x v="0"/>
    <m/>
    <m/>
    <m/>
    <m/>
    <m/>
    <m/>
    <x v="0"/>
    <s v="[Inventario campo Quifa actualizado]"/>
    <s v="N/A"/>
    <s v="Picadora de pasto"/>
    <n v="0"/>
    <n v="1"/>
    <x v="7"/>
    <s v=""/>
    <s v="Falta fecha venc."/>
  </r>
  <r>
    <x v="4"/>
    <x v="206"/>
    <n v="1"/>
    <s v="Unidad"/>
    <m/>
    <x v="2"/>
    <x v="0"/>
    <m/>
    <m/>
    <m/>
    <m/>
    <m/>
    <m/>
    <x v="1"/>
    <s v="Revisado"/>
    <s v="N/A"/>
    <s v="Pinza de campo"/>
    <n v="0"/>
    <n v="1"/>
    <x v="7"/>
    <s v=""/>
    <s v="Falta fecha venc."/>
  </r>
  <r>
    <x v="4"/>
    <x v="207"/>
    <n v="2"/>
    <s v="Unidad"/>
    <m/>
    <x v="2"/>
    <x v="0"/>
    <m/>
    <m/>
    <m/>
    <m/>
    <m/>
    <m/>
    <x v="2"/>
    <s v="Revisado"/>
    <s v="N/A"/>
    <s v="Pinza de disección con garra"/>
    <n v="0"/>
    <n v="2"/>
    <x v="7"/>
    <s v=""/>
    <s v="Falta fecha venc."/>
  </r>
  <r>
    <x v="4"/>
    <x v="207"/>
    <n v="1"/>
    <s v="Unidad"/>
    <m/>
    <x v="2"/>
    <x v="0"/>
    <m/>
    <m/>
    <m/>
    <m/>
    <m/>
    <m/>
    <x v="1"/>
    <s v="Revisado"/>
    <s v="N/A"/>
    <s v="Pinza de disección con garra"/>
    <n v="0"/>
    <n v="1"/>
    <x v="7"/>
    <s v=""/>
    <s v="Falta fecha venc."/>
  </r>
  <r>
    <x v="4"/>
    <x v="208"/>
    <n v="1"/>
    <s v="Unidad"/>
    <m/>
    <x v="2"/>
    <x v="0"/>
    <m/>
    <m/>
    <m/>
    <m/>
    <m/>
    <m/>
    <x v="1"/>
    <s v="Revisado"/>
    <s v="N/A"/>
    <s v="Pinza para herrar"/>
    <n v="0"/>
    <n v="1"/>
    <x v="7"/>
    <s v=""/>
    <s v="Falta fecha venc."/>
  </r>
  <r>
    <x v="4"/>
    <x v="209"/>
    <n v="5"/>
    <s v="Unidad"/>
    <m/>
    <x v="2"/>
    <x v="0"/>
    <m/>
    <m/>
    <m/>
    <m/>
    <m/>
    <m/>
    <x v="2"/>
    <s v="Revisado"/>
    <s v="N/A"/>
    <s v="Pinzas"/>
    <n v="0"/>
    <n v="5"/>
    <x v="7"/>
    <s v=""/>
    <s v="Falta fecha venc."/>
  </r>
  <r>
    <x v="4"/>
    <x v="210"/>
    <n v="2"/>
    <s v="Rollo de 200 m"/>
    <m/>
    <x v="2"/>
    <x v="0"/>
    <m/>
    <m/>
    <m/>
    <m/>
    <m/>
    <m/>
    <x v="0"/>
    <s v="Revisado"/>
    <s v="N/A"/>
    <s v="Pita"/>
    <n v="0"/>
    <n v="2"/>
    <x v="69"/>
    <s v=""/>
    <s v="Falta fecha venc."/>
  </r>
  <r>
    <x v="4"/>
    <x v="211"/>
    <n v="0.5"/>
    <s v="Rollo de 50 m"/>
    <m/>
    <x v="2"/>
    <x v="0"/>
    <m/>
    <m/>
    <m/>
    <m/>
    <m/>
    <m/>
    <x v="0"/>
    <s v="Revisado"/>
    <s v="N/A"/>
    <s v="Polietileno"/>
    <n v="0"/>
    <n v="0.5"/>
    <x v="70"/>
    <s v=""/>
    <s v="Falta fecha venc."/>
  </r>
  <r>
    <x v="5"/>
    <x v="212"/>
    <n v="9"/>
    <s v="Rollo de 100 m"/>
    <m/>
    <x v="2"/>
    <x v="0"/>
    <m/>
    <m/>
    <m/>
    <m/>
    <m/>
    <m/>
    <x v="3"/>
    <s v="Revisado"/>
    <s v="N/A"/>
    <s v="Polisombra 4 m * 100 m, 35%"/>
    <n v="0"/>
    <n v="9"/>
    <x v="71"/>
    <s v=""/>
    <s v="Falta fecha venc."/>
  </r>
  <r>
    <x v="0"/>
    <x v="213"/>
    <n v="1"/>
    <s v="Unidad de 25 mL"/>
    <m/>
    <x v="2"/>
    <x v="0"/>
    <m/>
    <m/>
    <m/>
    <m/>
    <m/>
    <m/>
    <x v="1"/>
    <s v="Revisado"/>
    <s v="N/A"/>
    <s v="Probeta graduada"/>
    <n v="0"/>
    <n v="1"/>
    <x v="72"/>
    <s v=""/>
    <s v="Falta fecha venc."/>
  </r>
  <r>
    <x v="0"/>
    <x v="214"/>
    <n v="600"/>
    <s v="1 mL"/>
    <m/>
    <x v="0"/>
    <x v="0"/>
    <m/>
    <m/>
    <m/>
    <m/>
    <m/>
    <m/>
    <x v="1"/>
    <s v="Revisado"/>
    <s v="N/R"/>
    <s v="Probetaína"/>
    <n v="0"/>
    <n v="600"/>
    <x v="2"/>
    <s v=""/>
    <s v="Falta fecha venc."/>
  </r>
  <r>
    <x v="0"/>
    <x v="215"/>
    <n v="6"/>
    <s v="1 L"/>
    <m/>
    <x v="0"/>
    <x v="0"/>
    <m/>
    <m/>
    <m/>
    <m/>
    <m/>
    <m/>
    <x v="1"/>
    <s v="Revisado"/>
    <s v="N/R"/>
    <s v="Propilenglicol"/>
    <n v="0"/>
    <n v="6"/>
    <x v="1"/>
    <s v=""/>
    <s v="Falta fecha venc."/>
  </r>
  <r>
    <x v="0"/>
    <x v="216"/>
    <n v="100"/>
    <s v="1 g"/>
    <m/>
    <x v="0"/>
    <x v="0"/>
    <m/>
    <m/>
    <m/>
    <m/>
    <m/>
    <m/>
    <x v="1"/>
    <s v="Revisado"/>
    <s v="N/R"/>
    <s v="Propilparabeno"/>
    <n v="0"/>
    <n v="100"/>
    <x v="11"/>
    <s v=""/>
    <s v="Falta fecha venc."/>
  </r>
  <r>
    <x v="0"/>
    <x v="217"/>
    <n v="1"/>
    <s v="Frasco de 500 mL"/>
    <s v="7767-MV"/>
    <x v="74"/>
    <x v="38"/>
    <m/>
    <m/>
    <m/>
    <m/>
    <m/>
    <m/>
    <x v="2"/>
    <s v="Revisado"/>
    <s v="04-11-09"/>
    <s v="Provimec Ivermectina 3.15%"/>
    <n v="0"/>
    <n v="1"/>
    <x v="32"/>
    <s v=""/>
    <n v="114"/>
  </r>
  <r>
    <x v="4"/>
    <x v="218"/>
    <n v="0"/>
    <s v="Paquete"/>
    <m/>
    <x v="2"/>
    <x v="0"/>
    <m/>
    <m/>
    <m/>
    <m/>
    <m/>
    <m/>
    <x v="1"/>
    <s v="Revisado"/>
    <s v="N/A"/>
    <s v="Puntillas"/>
    <n v="0"/>
    <n v="0"/>
    <x v="26"/>
    <s v=""/>
    <s v="Agotado"/>
  </r>
  <r>
    <x v="0"/>
    <x v="219"/>
    <n v="2"/>
    <s v="Frasco de 50 mL"/>
    <s v="7013-MV"/>
    <x v="75"/>
    <x v="9"/>
    <m/>
    <m/>
    <m/>
    <m/>
    <m/>
    <m/>
    <x v="2"/>
    <s v="Revisado"/>
    <s v="06291010"/>
    <s v="Quercetol"/>
    <n v="0"/>
    <n v="2"/>
    <x v="16"/>
    <s v=""/>
    <n v="449"/>
  </r>
  <r>
    <x v="0"/>
    <x v="220"/>
    <n v="25"/>
    <s v="Bulto de 50 kg"/>
    <m/>
    <x v="0"/>
    <x v="0"/>
    <m/>
    <m/>
    <m/>
    <m/>
    <m/>
    <m/>
    <x v="0"/>
    <s v="Revisado"/>
    <s v="N/R"/>
    <s v="Rafos bulto"/>
    <n v="0"/>
    <n v="25"/>
    <x v="0"/>
    <s v=""/>
    <s v="Falta fecha venc."/>
  </r>
  <r>
    <x v="0"/>
    <x v="220"/>
    <n v="62"/>
    <s v="Bulto de 50 kg"/>
    <s v="2411"/>
    <x v="76"/>
    <x v="0"/>
    <m/>
    <m/>
    <m/>
    <m/>
    <m/>
    <m/>
    <x v="4"/>
    <s v="Revisado"/>
    <s v="30000887"/>
    <s v="Rafos bulto"/>
    <n v="0"/>
    <n v="62"/>
    <x v="0"/>
    <s v=""/>
    <s v="Falta fecha venc."/>
  </r>
  <r>
    <x v="0"/>
    <x v="220"/>
    <n v="3"/>
    <s v="Bulto de 50 kg"/>
    <m/>
    <x v="0"/>
    <x v="0"/>
    <m/>
    <m/>
    <m/>
    <m/>
    <m/>
    <m/>
    <x v="3"/>
    <s v="Revisado"/>
    <s v="N/R"/>
    <s v="Rafos bulto"/>
    <n v="0"/>
    <n v="3"/>
    <x v="0"/>
    <s v=""/>
    <s v="Falta fecha venc."/>
  </r>
  <r>
    <x v="0"/>
    <x v="221"/>
    <n v="2"/>
    <s v="Frasco de 2 mL"/>
    <m/>
    <x v="77"/>
    <x v="41"/>
    <s v="2009M-010130-R2"/>
    <m/>
    <m/>
    <m/>
    <m/>
    <m/>
    <x v="2"/>
    <s v="Revisado"/>
    <s v="36219"/>
    <s v="Ranidin"/>
    <n v="0"/>
    <n v="2"/>
    <x v="73"/>
    <s v=""/>
    <s v="Vencido"/>
  </r>
  <r>
    <x v="7"/>
    <x v="222"/>
    <n v="2"/>
    <s v="Unidad"/>
    <m/>
    <x v="2"/>
    <x v="0"/>
    <m/>
    <m/>
    <m/>
    <m/>
    <m/>
    <m/>
    <x v="1"/>
    <s v="Revisado"/>
    <s v="N/A"/>
    <s v="Recipiente residuos cortopunzantes"/>
    <n v="0"/>
    <n v="2"/>
    <x v="7"/>
    <s v=""/>
    <s v="Falta fecha venc."/>
  </r>
  <r>
    <x v="0"/>
    <x v="223"/>
    <n v="132"/>
    <s v="No define"/>
    <m/>
    <x v="0"/>
    <x v="0"/>
    <m/>
    <m/>
    <m/>
    <m/>
    <m/>
    <m/>
    <x v="0"/>
    <s v="[Inventario campo Quifa actualizado]"/>
    <s v="N/R"/>
    <s v="Roca fosfórica"/>
    <n v="0"/>
    <n v="132"/>
    <x v="45"/>
    <s v=""/>
    <s v="Falta fecha venc."/>
  </r>
  <r>
    <x v="0"/>
    <x v="224"/>
    <n v="1"/>
    <s v="Frasco de 50 mL"/>
    <m/>
    <x v="78"/>
    <x v="42"/>
    <s v="2009M-010277-R2"/>
    <m/>
    <m/>
    <m/>
    <m/>
    <m/>
    <x v="2"/>
    <s v="Revisado"/>
    <s v="00059"/>
    <s v="Roxicaina 2%"/>
    <n v="0"/>
    <n v="1"/>
    <x v="16"/>
    <s v=""/>
    <s v="Vencido"/>
  </r>
  <r>
    <x v="0"/>
    <x v="224"/>
    <n v="1"/>
    <s v="Frasco de 50 mL"/>
    <m/>
    <x v="79"/>
    <x v="25"/>
    <s v="2009M-010277-R2"/>
    <m/>
    <m/>
    <m/>
    <m/>
    <m/>
    <x v="2"/>
    <s v="Revisado"/>
    <s v="00413"/>
    <s v="Roxicaina 2%"/>
    <n v="0"/>
    <n v="1"/>
    <x v="16"/>
    <s v=""/>
    <s v="Vencido"/>
  </r>
  <r>
    <x v="4"/>
    <x v="225"/>
    <n v="15"/>
    <s v="Unidad"/>
    <m/>
    <x v="2"/>
    <x v="0"/>
    <m/>
    <m/>
    <m/>
    <m/>
    <m/>
    <m/>
    <x v="0"/>
    <s v="Cantidad menor: decia 44. Revisado"/>
    <s v="N/A"/>
    <s v="Rulas o machetas"/>
    <n v="0"/>
    <n v="15"/>
    <x v="7"/>
    <s v=""/>
    <s v="Falta fecha venc."/>
  </r>
  <r>
    <x v="0"/>
    <x v="226"/>
    <n v="400"/>
    <s v="1 g"/>
    <m/>
    <x v="0"/>
    <x v="0"/>
    <m/>
    <m/>
    <m/>
    <m/>
    <m/>
    <m/>
    <x v="1"/>
    <s v="Revisado"/>
    <s v="N/R"/>
    <s v="Sacarina Sódica"/>
    <n v="0"/>
    <n v="400"/>
    <x v="11"/>
    <s v=""/>
    <s v="Falta fecha venc."/>
  </r>
  <r>
    <x v="1"/>
    <x v="227"/>
    <n v="3"/>
    <s v="Bolsa de 1 kg"/>
    <m/>
    <x v="80"/>
    <x v="0"/>
    <m/>
    <m/>
    <m/>
    <m/>
    <m/>
    <m/>
    <x v="1"/>
    <s v="Revisado"/>
    <s v="108272"/>
    <s v="Sal Refisal"/>
    <n v="0"/>
    <n v="3"/>
    <x v="62"/>
    <s v=""/>
    <s v="Falta fecha venc."/>
  </r>
  <r>
    <x v="1"/>
    <x v="227"/>
    <n v="2"/>
    <s v="Bolsa de 1 kg"/>
    <m/>
    <x v="81"/>
    <x v="0"/>
    <m/>
    <m/>
    <m/>
    <m/>
    <m/>
    <m/>
    <x v="1"/>
    <s v="Revisado"/>
    <s v="108302"/>
    <s v="Sal Refisal"/>
    <n v="0"/>
    <n v="2"/>
    <x v="62"/>
    <s v=""/>
    <s v="Falta fecha venc."/>
  </r>
  <r>
    <x v="0"/>
    <x v="228"/>
    <n v="12"/>
    <s v="Bulto de 50 kg"/>
    <m/>
    <x v="0"/>
    <x v="0"/>
    <m/>
    <m/>
    <m/>
    <m/>
    <m/>
    <m/>
    <x v="0"/>
    <s v="Revisado"/>
    <s v="N/R"/>
    <s v="Sal somex"/>
    <n v="0"/>
    <n v="12"/>
    <x v="0"/>
    <s v=""/>
    <s v="Falta fecha venc."/>
  </r>
  <r>
    <x v="0"/>
    <x v="229"/>
    <n v="1"/>
    <s v="Tarro de 250 g"/>
    <s v="2978-DB"/>
    <x v="82"/>
    <x v="43"/>
    <m/>
    <m/>
    <m/>
    <m/>
    <m/>
    <m/>
    <x v="2"/>
    <s v="Revisado"/>
    <s v="14700D01"/>
    <s v="Sanacien"/>
    <n v="0"/>
    <n v="1"/>
    <x v="74"/>
    <s v=""/>
    <n v="691"/>
  </r>
  <r>
    <x v="9"/>
    <x v="230"/>
    <n v="2"/>
    <s v="Bolsa de 500 g"/>
    <s v="2553"/>
    <x v="83"/>
    <x v="44"/>
    <m/>
    <m/>
    <m/>
    <m/>
    <m/>
    <m/>
    <x v="1"/>
    <s v="Revisado"/>
    <s v="190"/>
    <s v="Semilla de ahuyama g"/>
    <n v="0"/>
    <n v="2"/>
    <x v="12"/>
    <s v=""/>
    <s v="Vencido"/>
  </r>
  <r>
    <x v="9"/>
    <x v="230"/>
    <n v="0.8"/>
    <s v="Bolsa de 500 g"/>
    <s v="2553/99"/>
    <x v="83"/>
    <x v="44"/>
    <m/>
    <m/>
    <m/>
    <m/>
    <m/>
    <m/>
    <x v="2"/>
    <s v="Revisado"/>
    <s v="190"/>
    <s v="Semilla de ahuyama g"/>
    <n v="0"/>
    <n v="0.8"/>
    <x v="12"/>
    <s v=""/>
    <s v="Vencido"/>
  </r>
  <r>
    <x v="9"/>
    <x v="230"/>
    <n v="7"/>
    <s v="Bolsa de 500 g"/>
    <s v="2443"/>
    <x v="84"/>
    <x v="45"/>
    <m/>
    <m/>
    <m/>
    <m/>
    <m/>
    <m/>
    <x v="1"/>
    <s v="Revisado"/>
    <s v="191"/>
    <s v="Semilla de ahuyama g"/>
    <n v="0"/>
    <n v="7"/>
    <x v="12"/>
    <s v=""/>
    <s v="Vencido"/>
  </r>
  <r>
    <x v="9"/>
    <x v="230"/>
    <n v="2"/>
    <s v="Bolsa de 500 g"/>
    <s v="2443"/>
    <x v="85"/>
    <x v="46"/>
    <m/>
    <m/>
    <m/>
    <m/>
    <m/>
    <m/>
    <x v="1"/>
    <s v="Revisado"/>
    <s v="202"/>
    <s v="Semilla de ahuyama g"/>
    <n v="0"/>
    <n v="2"/>
    <x v="12"/>
    <s v=""/>
    <s v="Vencido"/>
  </r>
  <r>
    <x v="9"/>
    <x v="230"/>
    <n v="9"/>
    <s v="Bolsa de 500 g"/>
    <s v="2443"/>
    <x v="86"/>
    <x v="47"/>
    <m/>
    <m/>
    <m/>
    <m/>
    <m/>
    <m/>
    <x v="1"/>
    <s v="Revisado"/>
    <s v="203"/>
    <s v="Semilla de ahuyama g"/>
    <n v="0"/>
    <n v="9"/>
    <x v="12"/>
    <s v=""/>
    <s v="Vencido"/>
  </r>
  <r>
    <x v="9"/>
    <x v="231"/>
    <n v="0.75"/>
    <s v="Bolsa de 1 lb"/>
    <s v="2553/99"/>
    <x v="87"/>
    <x v="48"/>
    <m/>
    <m/>
    <m/>
    <m/>
    <m/>
    <m/>
    <x v="2"/>
    <s v="Revisado"/>
    <s v="291053-921.8"/>
    <s v="Semilla de ají cayene lb"/>
    <n v="0"/>
    <n v="0.75"/>
    <x v="75"/>
    <s v=""/>
    <s v="Vencido"/>
  </r>
  <r>
    <x v="9"/>
    <x v="231"/>
    <n v="2"/>
    <s v="Bolsa de 1 lb"/>
    <s v="2443"/>
    <x v="87"/>
    <x v="49"/>
    <m/>
    <m/>
    <m/>
    <m/>
    <m/>
    <m/>
    <x v="1"/>
    <s v="Revisado"/>
    <s v="291053-921.8"/>
    <s v="Semilla de ají cayene lb"/>
    <n v="0"/>
    <n v="2"/>
    <x v="75"/>
    <s v=""/>
    <s v="Vencido"/>
  </r>
  <r>
    <x v="9"/>
    <x v="232"/>
    <n v="0.75"/>
    <s v="Bolsa de 1 lb"/>
    <s v="2553/99"/>
    <x v="88"/>
    <x v="50"/>
    <m/>
    <m/>
    <m/>
    <m/>
    <m/>
    <m/>
    <x v="2"/>
    <s v="Revisado"/>
    <s v="291057-999.8"/>
    <s v="Semilla de ají jalapeño lb"/>
    <n v="0"/>
    <n v="0.75"/>
    <x v="75"/>
    <s v=""/>
    <s v="Vencido"/>
  </r>
  <r>
    <x v="9"/>
    <x v="232"/>
    <n v="0.5"/>
    <s v="Bolsa de 1 lb"/>
    <s v="2443"/>
    <x v="89"/>
    <x v="51"/>
    <m/>
    <m/>
    <m/>
    <m/>
    <m/>
    <m/>
    <x v="1"/>
    <s v="Revisado"/>
    <s v="447214-46"/>
    <s v="Semilla de ají jalapeño lb"/>
    <n v="0"/>
    <n v="0.5"/>
    <x v="75"/>
    <s v=""/>
    <s v="Vencido"/>
  </r>
  <r>
    <x v="9"/>
    <x v="233"/>
    <n v="1"/>
    <s v="Bolsa de 1 lb"/>
    <s v="2553/99"/>
    <x v="90"/>
    <x v="50"/>
    <m/>
    <m/>
    <m/>
    <m/>
    <m/>
    <m/>
    <x v="2"/>
    <s v="Revisado"/>
    <s v="2510230001.9"/>
    <s v="Semilla de cebolla larga lb"/>
    <n v="0"/>
    <n v="1"/>
    <x v="75"/>
    <s v=""/>
    <s v="Vencido"/>
  </r>
  <r>
    <x v="9"/>
    <x v="233"/>
    <n v="5"/>
    <s v="Bolsa de 1 lb"/>
    <s v="2443"/>
    <x v="91"/>
    <x v="50"/>
    <m/>
    <m/>
    <m/>
    <m/>
    <m/>
    <m/>
    <x v="1"/>
    <s v="Revisado"/>
    <s v="251028D01.9"/>
    <s v="Semilla de cebolla larga lb"/>
    <n v="0"/>
    <n v="5"/>
    <x v="75"/>
    <s v=""/>
    <s v="Vencido"/>
  </r>
  <r>
    <x v="9"/>
    <x v="234"/>
    <n v="1"/>
    <s v="Bolsa de 1 lb"/>
    <s v="2443"/>
    <x v="92"/>
    <x v="46"/>
    <m/>
    <m/>
    <m/>
    <m/>
    <m/>
    <m/>
    <x v="1"/>
    <s v="Revisado"/>
    <s v="84"/>
    <s v="Semilla de cilantro lb"/>
    <n v="0"/>
    <n v="1"/>
    <x v="75"/>
    <s v=""/>
    <s v="Vencido"/>
  </r>
  <r>
    <x v="9"/>
    <x v="234"/>
    <n v="0.5"/>
    <s v="Bolsa de 1 lb"/>
    <s v="2443"/>
    <x v="92"/>
    <x v="46"/>
    <m/>
    <m/>
    <m/>
    <m/>
    <m/>
    <m/>
    <x v="2"/>
    <s v="Revisado"/>
    <s v="84"/>
    <s v="Semilla de cilantro lb"/>
    <n v="0"/>
    <n v="0.5"/>
    <x v="75"/>
    <s v=""/>
    <s v="Vencido"/>
  </r>
  <r>
    <x v="9"/>
    <x v="234"/>
    <n v="1"/>
    <s v="Bolsa de 1 lb"/>
    <n v="2443"/>
    <x v="93"/>
    <x v="52"/>
    <m/>
    <m/>
    <m/>
    <m/>
    <m/>
    <m/>
    <x v="2"/>
    <s v="Revisado"/>
    <s v="85"/>
    <s v="Semilla de cilantro lb"/>
    <n v="0"/>
    <n v="1"/>
    <x v="75"/>
    <s v=""/>
    <s v="Vencido"/>
  </r>
  <r>
    <x v="9"/>
    <x v="235"/>
    <n v="6"/>
    <s v="Bolsa de 1 kg"/>
    <s v="Res. 2728"/>
    <x v="94"/>
    <x v="39"/>
    <m/>
    <m/>
    <m/>
    <m/>
    <m/>
    <m/>
    <x v="1"/>
    <s v="Revisado"/>
    <s v="109"/>
    <s v="Semilla de frijol calima kg"/>
    <n v="0"/>
    <n v="6"/>
    <x v="62"/>
    <s v=""/>
    <s v="Vencido"/>
  </r>
  <r>
    <x v="9"/>
    <x v="235"/>
    <n v="100"/>
    <s v="Bolsa de 1 kg"/>
    <m/>
    <x v="0"/>
    <x v="0"/>
    <m/>
    <m/>
    <m/>
    <m/>
    <m/>
    <m/>
    <x v="5"/>
    <s v="[MT-2 Inventario Morelia 8 de junio 2012]-Semillas-"/>
    <s v="N/R"/>
    <s v="Semilla de frijol calima kg"/>
    <n v="0"/>
    <n v="100"/>
    <x v="62"/>
    <s v=""/>
    <s v="Falta fecha venc."/>
  </r>
  <r>
    <x v="9"/>
    <x v="235"/>
    <n v="4"/>
    <s v="Bolsa de 1 kg"/>
    <s v="2443/10"/>
    <x v="95"/>
    <x v="53"/>
    <m/>
    <m/>
    <m/>
    <m/>
    <m/>
    <m/>
    <x v="3"/>
    <s v="Revisado"/>
    <s v="115"/>
    <s v="Semilla de frijol calima kg"/>
    <n v="0"/>
    <n v="4"/>
    <x v="62"/>
    <s v=""/>
    <s v="Vencido"/>
  </r>
  <r>
    <x v="9"/>
    <x v="236"/>
    <n v="3"/>
    <s v="Bolsa de 1 kg"/>
    <s v="Res. 2448"/>
    <x v="96"/>
    <x v="54"/>
    <m/>
    <m/>
    <m/>
    <m/>
    <m/>
    <m/>
    <x v="1"/>
    <s v="Revisado"/>
    <s v="54"/>
    <s v="Semilla de frijol guandul kg"/>
    <n v="0"/>
    <n v="3"/>
    <x v="62"/>
    <s v=""/>
    <s v="Vencido"/>
  </r>
  <r>
    <x v="9"/>
    <x v="236"/>
    <n v="90"/>
    <s v="Bolsa de 1 kg"/>
    <m/>
    <x v="0"/>
    <x v="0"/>
    <m/>
    <m/>
    <m/>
    <m/>
    <m/>
    <m/>
    <x v="5"/>
    <s v="[MT-2 Inventario Morelia 8 de junio 2012]-Semillas-"/>
    <s v="N/R"/>
    <s v="Semilla de frijol guandul kg"/>
    <n v="0"/>
    <n v="90"/>
    <x v="62"/>
    <s v=""/>
    <s v="Falta fecha venc."/>
  </r>
  <r>
    <x v="9"/>
    <x v="236"/>
    <n v="10"/>
    <s v="Bolsa de 1 kg"/>
    <s v="2443/10"/>
    <x v="96"/>
    <x v="55"/>
    <m/>
    <m/>
    <m/>
    <m/>
    <m/>
    <m/>
    <x v="3"/>
    <s v="Revisado"/>
    <s v="54"/>
    <s v="Semilla de frijol guandul kg"/>
    <n v="0"/>
    <n v="10"/>
    <x v="62"/>
    <s v=""/>
    <s v="Vencido"/>
  </r>
  <r>
    <x v="9"/>
    <x v="236"/>
    <n v="34"/>
    <s v="Bolsa de 1 kg"/>
    <s v="2553"/>
    <x v="97"/>
    <x v="56"/>
    <m/>
    <m/>
    <m/>
    <m/>
    <m/>
    <m/>
    <x v="3"/>
    <s v="Revisado"/>
    <s v="49"/>
    <s v="Semilla de frijol guandul kg"/>
    <n v="0"/>
    <n v="34"/>
    <x v="62"/>
    <s v=""/>
    <s v="Vencido"/>
  </r>
  <r>
    <x v="9"/>
    <x v="237"/>
    <n v="400"/>
    <s v="No define"/>
    <m/>
    <x v="0"/>
    <x v="0"/>
    <m/>
    <m/>
    <m/>
    <m/>
    <m/>
    <m/>
    <x v="2"/>
    <s v="[Inventario campo Quifa actualizado]"/>
    <s v="N/R"/>
    <s v="Semilla de frijol x"/>
    <n v="0"/>
    <n v="400"/>
    <x v="45"/>
    <s v=""/>
    <s v="Falta fecha venc."/>
  </r>
  <r>
    <x v="9"/>
    <x v="238"/>
    <n v="13"/>
    <s v="Bolsa de 1 lb"/>
    <s v="Res. 2728"/>
    <x v="98"/>
    <x v="57"/>
    <m/>
    <m/>
    <m/>
    <m/>
    <m/>
    <m/>
    <x v="1"/>
    <s v="Revisado"/>
    <s v="125"/>
    <s v="Semilla de habichuela agua azul lb"/>
    <n v="0"/>
    <n v="13"/>
    <x v="75"/>
    <s v=""/>
    <s v="Vencido"/>
  </r>
  <r>
    <x v="9"/>
    <x v="238"/>
    <n v="6"/>
    <s v="Bolsa de 1 lb"/>
    <s v="2553/10"/>
    <x v="98"/>
    <x v="58"/>
    <m/>
    <m/>
    <m/>
    <m/>
    <m/>
    <m/>
    <x v="3"/>
    <s v="Revisado"/>
    <s v="125"/>
    <s v="Semilla de habichuela agua azul lb"/>
    <n v="0"/>
    <n v="6"/>
    <x v="75"/>
    <s v=""/>
    <s v="Vencido"/>
  </r>
  <r>
    <x v="9"/>
    <x v="239"/>
    <n v="135"/>
    <s v="1 kg"/>
    <m/>
    <x v="0"/>
    <x v="0"/>
    <m/>
    <m/>
    <m/>
    <m/>
    <m/>
    <m/>
    <x v="5"/>
    <s v="[MT-2 Inventario Morelia 8 de junio 2012]-Semillas-"/>
    <s v="N/R"/>
    <s v="Semilla de habichuela kg"/>
    <n v="0"/>
    <n v="135"/>
    <x v="4"/>
    <s v=""/>
    <s v="Falta fecha venc."/>
  </r>
  <r>
    <x v="9"/>
    <x v="240"/>
    <n v="1"/>
    <s v="Bolsa de 5 kg"/>
    <s v="V-109"/>
    <x v="99"/>
    <x v="0"/>
    <m/>
    <m/>
    <m/>
    <m/>
    <m/>
    <m/>
    <x v="2"/>
    <s v="No registra FV. Revisado"/>
    <s v="2011A"/>
    <s v="Semilla de maíz 5 kg"/>
    <n v="0"/>
    <n v="1"/>
    <x v="76"/>
    <s v=""/>
    <s v="Falta fecha venc."/>
  </r>
  <r>
    <x v="9"/>
    <x v="241"/>
    <n v="7"/>
    <s v="Bolsa de 1 kg"/>
    <s v="2553"/>
    <x v="100"/>
    <x v="59"/>
    <m/>
    <m/>
    <m/>
    <m/>
    <m/>
    <m/>
    <x v="1"/>
    <s v="Revisado"/>
    <s v="135"/>
    <s v="Semilla de maracuyá 1 kg"/>
    <n v="0"/>
    <n v="7"/>
    <x v="62"/>
    <s v=""/>
    <s v="Vencido"/>
  </r>
  <r>
    <x v="9"/>
    <x v="241"/>
    <n v="0.8"/>
    <s v="Bolsa de 1 kg"/>
    <s v="2553/99"/>
    <x v="100"/>
    <x v="59"/>
    <m/>
    <m/>
    <m/>
    <m/>
    <m/>
    <m/>
    <x v="2"/>
    <s v="Revisado"/>
    <s v="135"/>
    <s v="Semilla de maracuyá 1 kg"/>
    <n v="0"/>
    <n v="0.8"/>
    <x v="62"/>
    <s v=""/>
    <s v="Vencido"/>
  </r>
  <r>
    <x v="9"/>
    <x v="242"/>
    <n v="1"/>
    <s v="Bolsa de 10 kg"/>
    <n v="2443"/>
    <x v="101"/>
    <x v="60"/>
    <m/>
    <m/>
    <m/>
    <m/>
    <m/>
    <m/>
    <x v="1"/>
    <s v="Revisado"/>
    <s v="143"/>
    <s v="Semilla de maracuyá 10 kg"/>
    <n v="0"/>
    <n v="1"/>
    <x v="77"/>
    <s v=""/>
    <s v="Vencido"/>
  </r>
  <r>
    <x v="9"/>
    <x v="243"/>
    <n v="1"/>
    <s v="Bolsa de 5 kg"/>
    <s v="2553"/>
    <x v="102"/>
    <x v="61"/>
    <m/>
    <m/>
    <m/>
    <m/>
    <m/>
    <m/>
    <x v="1"/>
    <s v="Revisado"/>
    <s v="401570-44"/>
    <s v="Semilla de melón Edisto 5 kg"/>
    <n v="0"/>
    <n v="1"/>
    <x v="76"/>
    <s v=""/>
    <s v="Vencido"/>
  </r>
  <r>
    <x v="9"/>
    <x v="244"/>
    <n v="1"/>
    <s v="Bolsa de 5 kg"/>
    <s v="2443"/>
    <x v="103"/>
    <x v="62"/>
    <m/>
    <m/>
    <m/>
    <m/>
    <m/>
    <m/>
    <x v="1"/>
    <s v="Revisado"/>
    <s v="280311"/>
    <s v="Semilla de melón Hales best Jumbo 5 kg"/>
    <n v="0"/>
    <n v="1"/>
    <x v="76"/>
    <s v=""/>
    <s v="Vencido"/>
  </r>
  <r>
    <x v="9"/>
    <x v="245"/>
    <n v="0.2"/>
    <s v="Bolsa de 200 g"/>
    <s v="2443"/>
    <x v="104"/>
    <x v="63"/>
    <m/>
    <m/>
    <m/>
    <m/>
    <m/>
    <m/>
    <x v="1"/>
    <s v="Revisado"/>
    <s v="010090109-10"/>
    <s v="Semilla de papaya Maradol roja"/>
    <n v="0"/>
    <n v="0.2"/>
    <x v="78"/>
    <s v=""/>
    <s v="Vencido"/>
  </r>
  <r>
    <x v="9"/>
    <x v="245"/>
    <n v="0.5"/>
    <s v="Bolsa de 200 g"/>
    <s v="2553/99"/>
    <x v="105"/>
    <x v="64"/>
    <m/>
    <m/>
    <m/>
    <m/>
    <m/>
    <m/>
    <x v="2"/>
    <s v="Revisado"/>
    <s v="05-0010-0901"/>
    <s v="Semilla de papaya Maradol roja"/>
    <n v="0"/>
    <n v="0.5"/>
    <x v="78"/>
    <s v=""/>
    <s v="Vencido"/>
  </r>
  <r>
    <x v="9"/>
    <x v="246"/>
    <n v="19"/>
    <s v="Bolsa de 1 kg"/>
    <s v="Res. 462"/>
    <x v="106"/>
    <x v="24"/>
    <m/>
    <m/>
    <m/>
    <m/>
    <m/>
    <m/>
    <x v="1"/>
    <s v="Para hacer prueba de germinación; Revisado."/>
    <s v="004"/>
    <s v="Semilla de Pasto Brachiara Decumbens"/>
    <n v="0"/>
    <n v="19"/>
    <x v="62"/>
    <s v=""/>
    <s v="Vencido"/>
  </r>
  <r>
    <x v="9"/>
    <x v="246"/>
    <n v="16"/>
    <s v="Bolsa de 1 kg"/>
    <s v="Res. 462"/>
    <x v="107"/>
    <x v="65"/>
    <m/>
    <m/>
    <m/>
    <m/>
    <m/>
    <m/>
    <x v="1"/>
    <s v="Revisado"/>
    <s v="006"/>
    <s v="Semilla de Pasto Brachiara Decumbens"/>
    <n v="0"/>
    <n v="16"/>
    <x v="62"/>
    <s v=""/>
    <s v="Vencido"/>
  </r>
  <r>
    <x v="9"/>
    <x v="247"/>
    <n v="16"/>
    <s v="Bolsa de 1 kg"/>
    <s v="Res. 462"/>
    <x v="108"/>
    <x v="25"/>
    <m/>
    <m/>
    <m/>
    <m/>
    <m/>
    <m/>
    <x v="1"/>
    <s v="Para hacer prueba de germinación; Revisado."/>
    <s v="06/2011"/>
    <s v="Semilla de Pasto Brachiara Dictyoneura bolsa"/>
    <n v="0"/>
    <n v="16"/>
    <x v="62"/>
    <s v=""/>
    <s v="Vencido"/>
  </r>
  <r>
    <x v="9"/>
    <x v="248"/>
    <n v="10"/>
    <s v="Tarro de 1 kg"/>
    <s v="961"/>
    <x v="109"/>
    <x v="34"/>
    <m/>
    <m/>
    <m/>
    <m/>
    <m/>
    <m/>
    <x v="2"/>
    <s v="Revisado"/>
    <s v="620"/>
    <s v="Semilla de Pasto Brachiara Dictyoneura tarro"/>
    <n v="0"/>
    <n v="10"/>
    <x v="79"/>
    <s v=""/>
    <n v="296"/>
  </r>
  <r>
    <x v="9"/>
    <x v="249"/>
    <n v="3"/>
    <s v="Caja de 1 kg"/>
    <s v="ICA Brasil: 01016"/>
    <x v="110"/>
    <x v="33"/>
    <m/>
    <m/>
    <m/>
    <m/>
    <m/>
    <m/>
    <x v="1"/>
    <s v="Revisado"/>
    <s v="012/09"/>
    <s v="Semilla de pasto Brachiara Humidícola"/>
    <n v="0"/>
    <n v="3"/>
    <x v="80"/>
    <s v=""/>
    <s v="Vencido"/>
  </r>
  <r>
    <x v="9"/>
    <x v="250"/>
    <n v="2"/>
    <s v="Bolsa de 1 lb"/>
    <s v="2553"/>
    <x v="111"/>
    <x v="66"/>
    <m/>
    <m/>
    <m/>
    <m/>
    <m/>
    <m/>
    <x v="1"/>
    <s v="Revisado"/>
    <s v="100705957"/>
    <s v="Semilla de pepino cohombro lb"/>
    <n v="0"/>
    <n v="2"/>
    <x v="75"/>
    <s v=""/>
    <s v="Vencido"/>
  </r>
  <r>
    <x v="9"/>
    <x v="250"/>
    <n v="0.66"/>
    <s v="Bolsa de 1 lb"/>
    <s v="2553/99"/>
    <x v="111"/>
    <x v="66"/>
    <m/>
    <m/>
    <m/>
    <m/>
    <m/>
    <m/>
    <x v="2"/>
    <s v="Revisado"/>
    <s v="100705957"/>
    <s v="Semilla de pepino cohombro lb"/>
    <n v="0"/>
    <n v="0.66"/>
    <x v="75"/>
    <s v=""/>
    <s v="Vencido"/>
  </r>
  <r>
    <x v="9"/>
    <x v="251"/>
    <n v="1"/>
    <s v="Bolsa de 1 lb"/>
    <s v="2553"/>
    <x v="112"/>
    <x v="67"/>
    <m/>
    <m/>
    <m/>
    <m/>
    <m/>
    <m/>
    <x v="1"/>
    <s v="Revisado"/>
    <s v="301045-811.8"/>
    <s v="Semilla de pimentón California Wonder lb"/>
    <n v="0"/>
    <n v="1"/>
    <x v="75"/>
    <s v=""/>
    <s v="Vencido"/>
  </r>
  <r>
    <x v="9"/>
    <x v="252"/>
    <n v="350"/>
    <s v="No define"/>
    <m/>
    <x v="0"/>
    <x v="0"/>
    <m/>
    <m/>
    <m/>
    <m/>
    <m/>
    <m/>
    <x v="2"/>
    <s v="[Inventario campo Quifa actualizado]"/>
    <s v="N/R"/>
    <s v="Semilla de pimentón x"/>
    <n v="0"/>
    <n v="350"/>
    <x v="45"/>
    <s v=""/>
    <s v="Falta fecha venc."/>
  </r>
  <r>
    <x v="9"/>
    <x v="253"/>
    <n v="20"/>
    <s v="1 kg"/>
    <m/>
    <x v="0"/>
    <x v="0"/>
    <m/>
    <m/>
    <m/>
    <m/>
    <m/>
    <m/>
    <x v="1"/>
    <s v="Revisado"/>
    <s v="N/R"/>
    <s v="Semilla de soya kg"/>
    <n v="0"/>
    <n v="20"/>
    <x v="4"/>
    <s v=""/>
    <s v="Falta fecha venc."/>
  </r>
  <r>
    <x v="9"/>
    <x v="254"/>
    <n v="1"/>
    <s v="Tarro de 100 g"/>
    <s v="2443/10"/>
    <x v="113"/>
    <x v="68"/>
    <m/>
    <m/>
    <m/>
    <m/>
    <m/>
    <m/>
    <x v="2"/>
    <s v="Revisado"/>
    <s v="49113606"/>
    <s v="Semilla de tomate chonto Santa Cruz"/>
    <n v="0"/>
    <n v="1"/>
    <x v="81"/>
    <s v=""/>
    <s v="Vencido"/>
  </r>
  <r>
    <x v="9"/>
    <x v="255"/>
    <n v="1"/>
    <s v="Tarro de 100 g"/>
    <s v="2443/10"/>
    <x v="114"/>
    <x v="50"/>
    <m/>
    <m/>
    <m/>
    <m/>
    <m/>
    <m/>
    <x v="2"/>
    <s v="Revisado"/>
    <s v="361735L0009"/>
    <s v="Semilla de tomate Santa Clara"/>
    <n v="0"/>
    <n v="1"/>
    <x v="81"/>
    <s v=""/>
    <s v="Vencido"/>
  </r>
  <r>
    <x v="4"/>
    <x v="256"/>
    <n v="0"/>
    <s v="Unidad"/>
    <m/>
    <x v="2"/>
    <x v="0"/>
    <m/>
    <m/>
    <m/>
    <m/>
    <m/>
    <m/>
    <x v="1"/>
    <s v="Extraviado (observación Por Ing Fabián C.). Revisado"/>
    <s v="N/A"/>
    <s v="Soporte para embudo"/>
    <n v="0"/>
    <n v="0"/>
    <x v="7"/>
    <s v=""/>
    <s v="Agotado"/>
  </r>
  <r>
    <x v="0"/>
    <x v="257"/>
    <n v="125"/>
    <s v="1 g"/>
    <m/>
    <x v="0"/>
    <x v="0"/>
    <m/>
    <m/>
    <m/>
    <m/>
    <m/>
    <m/>
    <x v="1"/>
    <s v="Revisado"/>
    <s v="N/R"/>
    <s v="Sorbato de Potasio"/>
    <n v="0"/>
    <n v="125"/>
    <x v="11"/>
    <s v=""/>
    <s v="Falta fecha venc."/>
  </r>
  <r>
    <x v="6"/>
    <x v="258"/>
    <n v="5"/>
    <s v="Frasco de 500 mL"/>
    <s v="6569-MV"/>
    <x v="115"/>
    <x v="69"/>
    <m/>
    <m/>
    <m/>
    <m/>
    <m/>
    <m/>
    <x v="1"/>
    <s v="Revisado"/>
    <s v="ST31107"/>
    <s v="Starmec 3.15%"/>
    <n v="0"/>
    <n v="5"/>
    <x v="32"/>
    <s v=""/>
    <n v="722"/>
  </r>
  <r>
    <x v="0"/>
    <x v="259"/>
    <n v="0"/>
    <s v="500 mL"/>
    <m/>
    <x v="0"/>
    <x v="0"/>
    <m/>
    <m/>
    <m/>
    <m/>
    <m/>
    <m/>
    <x v="1"/>
    <s v="Decía 4, no se encontró evid. Revisado"/>
    <s v="N/R"/>
    <s v="Sulfametzina"/>
    <n v="0"/>
    <n v="0"/>
    <x v="82"/>
    <s v=""/>
    <s v="Agotado"/>
  </r>
  <r>
    <x v="0"/>
    <x v="260"/>
    <n v="3.5"/>
    <s v="1 kg"/>
    <m/>
    <x v="0"/>
    <x v="0"/>
    <m/>
    <m/>
    <m/>
    <m/>
    <m/>
    <m/>
    <x v="1"/>
    <s v="Revisado"/>
    <s v="N/R"/>
    <s v="Sulfato de Cobre"/>
    <n v="0"/>
    <n v="3.5"/>
    <x v="4"/>
    <s v=""/>
    <s v="Falta fecha venc."/>
  </r>
  <r>
    <x v="0"/>
    <x v="261"/>
    <n v="216"/>
    <s v="Bulto de 50 kg"/>
    <m/>
    <x v="0"/>
    <x v="0"/>
    <m/>
    <m/>
    <m/>
    <m/>
    <m/>
    <m/>
    <x v="0"/>
    <s v="Revisado"/>
    <s v="N/R"/>
    <s v="Sulfato de Magnesio bulto"/>
    <n v="0"/>
    <n v="216"/>
    <x v="0"/>
    <s v=""/>
    <s v="Falta fecha venc."/>
  </r>
  <r>
    <x v="0"/>
    <x v="262"/>
    <n v="19"/>
    <s v="Bolsa de 1 kg"/>
    <m/>
    <x v="0"/>
    <x v="0"/>
    <m/>
    <m/>
    <m/>
    <m/>
    <m/>
    <m/>
    <x v="1"/>
    <s v="Revisado"/>
    <s v="N/R"/>
    <s v="Talco chino"/>
    <n v="0"/>
    <n v="19"/>
    <x v="62"/>
    <s v=""/>
    <s v="Falta fecha venc."/>
  </r>
  <r>
    <x v="0"/>
    <x v="263"/>
    <n v="2"/>
    <s v="Bolsa de 1 kg"/>
    <m/>
    <x v="0"/>
    <x v="0"/>
    <m/>
    <m/>
    <m/>
    <m/>
    <m/>
    <m/>
    <x v="1"/>
    <s v="Revisado"/>
    <s v="N/R"/>
    <s v="Talco cunita"/>
    <n v="0"/>
    <n v="2"/>
    <x v="62"/>
    <s v=""/>
    <s v="Falta fecha venc."/>
  </r>
  <r>
    <x v="4"/>
    <x v="264"/>
    <n v="2"/>
    <s v="Unidad de 1000 L"/>
    <m/>
    <x v="2"/>
    <x v="0"/>
    <m/>
    <m/>
    <m/>
    <m/>
    <m/>
    <m/>
    <x v="0"/>
    <s v="Revisado"/>
    <s v="N/A"/>
    <s v="Tanque para combustible"/>
    <n v="0"/>
    <n v="2"/>
    <x v="83"/>
    <s v=""/>
    <s v="Falta fecha venc."/>
  </r>
  <r>
    <x v="4"/>
    <x v="265"/>
    <n v="4"/>
    <s v="Caja de 50 Unid."/>
    <m/>
    <x v="2"/>
    <x v="0"/>
    <s v="2009DM-0004335"/>
    <m/>
    <m/>
    <m/>
    <m/>
    <m/>
    <x v="1"/>
    <s v="Revisado"/>
    <s v="N/A"/>
    <s v="Tapabocas"/>
    <n v="0"/>
    <n v="4"/>
    <x v="84"/>
    <s v=""/>
    <s v="Falta fecha venc."/>
  </r>
  <r>
    <x v="5"/>
    <x v="266"/>
    <n v="10"/>
    <s v="Unidad de 3 m"/>
    <m/>
    <x v="2"/>
    <x v="0"/>
    <m/>
    <m/>
    <m/>
    <m/>
    <m/>
    <m/>
    <x v="0"/>
    <s v="Revisado"/>
    <s v="N/A"/>
    <s v="Tejas de Zinc 3 m * 15 cm"/>
    <n v="0"/>
    <n v="10"/>
    <x v="85"/>
    <s v=""/>
    <s v="Falta fecha venc."/>
  </r>
  <r>
    <x v="5"/>
    <x v="266"/>
    <n v="13"/>
    <s v="Unidad de 3 m"/>
    <m/>
    <x v="2"/>
    <x v="0"/>
    <m/>
    <m/>
    <m/>
    <m/>
    <m/>
    <m/>
    <x v="3"/>
    <s v="Revisado"/>
    <s v="N/A"/>
    <s v="Tejas de zinc 3 m * 15 cm"/>
    <n v="0"/>
    <n v="13"/>
    <x v="85"/>
    <s v=""/>
    <s v="Falta fecha venc."/>
  </r>
  <r>
    <x v="5"/>
    <x v="267"/>
    <n v="163"/>
    <s v="Unidad"/>
    <m/>
    <x v="2"/>
    <x v="0"/>
    <m/>
    <m/>
    <m/>
    <m/>
    <m/>
    <m/>
    <x v="0"/>
    <s v="Revisado"/>
    <s v="N/A"/>
    <s v="Tejas plásticas"/>
    <n v="0"/>
    <n v="163"/>
    <x v="7"/>
    <s v=""/>
    <s v="Falta fecha venc."/>
  </r>
  <r>
    <x v="0"/>
    <x v="268"/>
    <n v="1"/>
    <s v="Frasco de 1 L"/>
    <s v="3002-DB"/>
    <x v="116"/>
    <x v="32"/>
    <m/>
    <m/>
    <m/>
    <m/>
    <m/>
    <m/>
    <x v="2"/>
    <s v="Revisado"/>
    <s v="TE1E9123"/>
    <s v="Terminator"/>
    <n v="0"/>
    <n v="1"/>
    <x v="18"/>
    <s v=""/>
    <n v="661"/>
  </r>
  <r>
    <x v="7"/>
    <x v="269"/>
    <n v="1"/>
    <s v="Unidad"/>
    <m/>
    <x v="2"/>
    <x v="0"/>
    <m/>
    <m/>
    <m/>
    <m/>
    <m/>
    <m/>
    <x v="1"/>
    <s v="Revisado"/>
    <s v="N/A"/>
    <s v="Termo plástico"/>
    <n v="0"/>
    <n v="1"/>
    <x v="7"/>
    <s v=""/>
    <s v="Falta fecha venc."/>
  </r>
  <r>
    <x v="6"/>
    <x v="270"/>
    <n v="5"/>
    <s v="Frasco de 500 mL"/>
    <s v="7557-MV"/>
    <x v="117"/>
    <x v="17"/>
    <m/>
    <m/>
    <m/>
    <m/>
    <m/>
    <m/>
    <x v="1"/>
    <s v="Revisado"/>
    <n v="92195"/>
    <s v="Tetrax 200 (tetraciclina)"/>
    <n v="0"/>
    <n v="5"/>
    <x v="32"/>
    <s v=""/>
    <n v="53"/>
  </r>
  <r>
    <x v="4"/>
    <x v="271"/>
    <n v="3"/>
    <s v="Unidad"/>
    <m/>
    <x v="2"/>
    <x v="0"/>
    <m/>
    <m/>
    <m/>
    <m/>
    <m/>
    <m/>
    <x v="2"/>
    <s v="Revisado"/>
    <s v="N/A"/>
    <s v="Tijeras pequeñas"/>
    <n v="0"/>
    <n v="3"/>
    <x v="7"/>
    <s v=""/>
    <s v="Falta fecha venc."/>
  </r>
  <r>
    <x v="4"/>
    <x v="272"/>
    <n v="28"/>
    <s v="Unidad"/>
    <m/>
    <x v="2"/>
    <x v="0"/>
    <m/>
    <m/>
    <m/>
    <m/>
    <m/>
    <m/>
    <x v="1"/>
    <s v="Revisado"/>
    <s v="N/A"/>
    <s v="Tijeras podadoras"/>
    <n v="0"/>
    <n v="28"/>
    <x v="7"/>
    <s v=""/>
    <s v="Falta fecha venc."/>
  </r>
  <r>
    <x v="4"/>
    <x v="273"/>
    <n v="1"/>
    <s v="Unidad"/>
    <m/>
    <x v="2"/>
    <x v="0"/>
    <m/>
    <m/>
    <m/>
    <m/>
    <m/>
    <m/>
    <x v="0"/>
    <s v="Revisado"/>
    <s v="N/A"/>
    <s v="Topizador"/>
    <n v="0"/>
    <n v="1"/>
    <x v="7"/>
    <s v=""/>
    <s v="Falta fecha venc."/>
  </r>
  <r>
    <x v="2"/>
    <x v="274"/>
    <n v="2"/>
    <s v="Paquete de 1250 g"/>
    <s v="4333-SL"/>
    <x v="118"/>
    <x v="10"/>
    <m/>
    <m/>
    <m/>
    <m/>
    <m/>
    <m/>
    <x v="1"/>
    <s v="Revisado"/>
    <s v="11059"/>
    <s v="Tramin vitaminas"/>
    <n v="0"/>
    <n v="2"/>
    <x v="86"/>
    <s v=""/>
    <n v="265"/>
  </r>
  <r>
    <x v="0"/>
    <x v="275"/>
    <n v="3"/>
    <s v="Frasco de 10 mL"/>
    <s v="1429-DB"/>
    <x v="119"/>
    <x v="10"/>
    <m/>
    <m/>
    <m/>
    <m/>
    <m/>
    <m/>
    <x v="1"/>
    <s v="Revisado"/>
    <s v="85301"/>
    <s v="Tranquilán frasco"/>
    <n v="0"/>
    <n v="3"/>
    <x v="27"/>
    <s v=""/>
    <n v="265"/>
  </r>
  <r>
    <x v="0"/>
    <x v="275"/>
    <n v="1"/>
    <s v="Frasco de 10 mL"/>
    <s v="1429-DB"/>
    <x v="0"/>
    <x v="0"/>
    <m/>
    <m/>
    <m/>
    <m/>
    <m/>
    <m/>
    <x v="2"/>
    <s v="No se puede leer FV ni Lote. Revisado."/>
    <s v="N/R"/>
    <s v="Tranquilán frasco"/>
    <n v="0"/>
    <n v="1"/>
    <x v="27"/>
    <s v=""/>
    <s v="Falta fecha venc."/>
  </r>
  <r>
    <x v="0"/>
    <x v="276"/>
    <n v="1"/>
    <s v="Frasco de 250 mL"/>
    <s v="1960-DB"/>
    <x v="120"/>
    <x v="40"/>
    <m/>
    <m/>
    <m/>
    <m/>
    <m/>
    <m/>
    <x v="2"/>
    <s v="Revisado"/>
    <s v="2X354"/>
    <s v="Trimediazina"/>
    <n v="0"/>
    <n v="1"/>
    <x v="36"/>
    <s v=""/>
    <n v="995"/>
  </r>
  <r>
    <x v="0"/>
    <x v="277"/>
    <n v="18"/>
    <s v="Bulto de 50 kg"/>
    <m/>
    <x v="0"/>
    <x v="0"/>
    <m/>
    <m/>
    <m/>
    <m/>
    <m/>
    <m/>
    <x v="0"/>
    <s v="Revisado"/>
    <s v="N/R"/>
    <s v="Triple 15"/>
    <n v="0"/>
    <n v="18"/>
    <x v="0"/>
    <s v=""/>
    <s v="Falta fecha venc."/>
  </r>
  <r>
    <x v="0"/>
    <x v="278"/>
    <n v="1"/>
    <s v="Unidad"/>
    <m/>
    <x v="2"/>
    <x v="0"/>
    <m/>
    <m/>
    <m/>
    <m/>
    <m/>
    <m/>
    <x v="1"/>
    <s v="Revisado"/>
    <s v="N/A"/>
    <s v="Trocal"/>
    <n v="0"/>
    <n v="1"/>
    <x v="7"/>
    <s v=""/>
    <s v="Falta fecha venc."/>
  </r>
  <r>
    <x v="0"/>
    <x v="279"/>
    <n v="19"/>
    <s v="Unidad de 20 mL"/>
    <m/>
    <x v="2"/>
    <x v="0"/>
    <m/>
    <m/>
    <m/>
    <m/>
    <m/>
    <m/>
    <x v="1"/>
    <s v="Revisado"/>
    <s v="N/A"/>
    <s v="Tubo de ensayo"/>
    <n v="0"/>
    <n v="19"/>
    <x v="55"/>
    <s v=""/>
    <s v="Falta fecha venc."/>
  </r>
  <r>
    <x v="0"/>
    <x v="280"/>
    <n v="25"/>
    <s v="Unidad de 6 m"/>
    <m/>
    <x v="2"/>
    <x v="0"/>
    <m/>
    <m/>
    <m/>
    <m/>
    <m/>
    <m/>
    <x v="3"/>
    <s v="Revisado"/>
    <s v="N/A"/>
    <s v="Tubo galvanizado 1/2 x 6 m"/>
    <n v="0"/>
    <n v="25"/>
    <x v="87"/>
    <s v=""/>
    <s v="Falta fecha venc."/>
  </r>
  <r>
    <x v="0"/>
    <x v="281"/>
    <n v="191"/>
    <s v="Bulto de 50 kg"/>
    <m/>
    <x v="0"/>
    <x v="0"/>
    <m/>
    <m/>
    <m/>
    <m/>
    <m/>
    <m/>
    <x v="0"/>
    <s v="Revisado"/>
    <s v="N/R"/>
    <s v="Urea bulto"/>
    <n v="0"/>
    <n v="191"/>
    <x v="0"/>
    <s v=""/>
    <s v="Falta fecha venc."/>
  </r>
  <r>
    <x v="0"/>
    <x v="282"/>
    <n v="3"/>
    <s v="Frasco de 20 mL"/>
    <s v="3414-DB"/>
    <x v="121"/>
    <x v="27"/>
    <m/>
    <m/>
    <m/>
    <m/>
    <m/>
    <m/>
    <x v="1"/>
    <s v="Revisado"/>
    <s v="AFT262"/>
    <s v="Vacuna Aftogan 2 mL"/>
    <n v="0"/>
    <n v="3"/>
    <x v="67"/>
    <s v=""/>
    <n v="357"/>
  </r>
  <r>
    <x v="0"/>
    <x v="283"/>
    <n v="21"/>
    <s v="Frasco de 20 mL"/>
    <s v="4749-DB"/>
    <x v="122"/>
    <x v="70"/>
    <m/>
    <m/>
    <m/>
    <m/>
    <m/>
    <m/>
    <x v="1"/>
    <s v="Revisado"/>
    <s v="073"/>
    <s v="Vacuna aftolimor"/>
    <n v="0"/>
    <n v="21"/>
    <x v="67"/>
    <s v=""/>
    <n v="176"/>
  </r>
  <r>
    <x v="3"/>
    <x v="284"/>
    <n v="1"/>
    <s v="Unidad"/>
    <m/>
    <x v="2"/>
    <x v="0"/>
    <m/>
    <m/>
    <m/>
    <m/>
    <m/>
    <m/>
    <x v="1"/>
    <s v="Revisado"/>
    <s v="N/A"/>
    <s v="Venoclisis macrogoteo"/>
    <n v="0"/>
    <n v="1"/>
    <x v="7"/>
    <s v=""/>
    <s v="Falta fecha venc."/>
  </r>
  <r>
    <x v="0"/>
    <x v="285"/>
    <n v="2"/>
    <s v="Frasco de 50 mL"/>
    <s v="3375-DB"/>
    <x v="123"/>
    <x v="71"/>
    <m/>
    <m/>
    <m/>
    <m/>
    <m/>
    <m/>
    <x v="2"/>
    <s v="Revisado"/>
    <s v="12B094"/>
    <s v="Vethistam 25"/>
    <n v="0"/>
    <n v="2"/>
    <x v="16"/>
    <s v=""/>
    <n v="1665"/>
  </r>
  <r>
    <x v="0"/>
    <x v="285"/>
    <n v="2"/>
    <s v="Frasco de 50 mL"/>
    <s v="3375-DB"/>
    <x v="124"/>
    <x v="72"/>
    <m/>
    <m/>
    <m/>
    <m/>
    <m/>
    <m/>
    <x v="2"/>
    <s v="Revisado"/>
    <s v="9C209"/>
    <s v="Vethistam 25"/>
    <n v="0"/>
    <n v="2"/>
    <x v="16"/>
    <s v=""/>
    <n v="630"/>
  </r>
  <r>
    <x v="0"/>
    <x v="286"/>
    <n v="326"/>
    <s v="Bulto de 50 kg"/>
    <m/>
    <x v="0"/>
    <x v="0"/>
    <m/>
    <m/>
    <m/>
    <m/>
    <m/>
    <m/>
    <x v="0"/>
    <s v="Revisado"/>
    <s v="N/R"/>
    <s v="Yeso agrícola bulto"/>
    <n v="0"/>
    <n v="326"/>
    <x v="0"/>
    <s v=""/>
    <s v="Falta fecha venc."/>
  </r>
  <r>
    <x v="0"/>
    <x v="286"/>
    <n v="124"/>
    <s v="Bulto de 50 kg"/>
    <m/>
    <x v="0"/>
    <x v="0"/>
    <m/>
    <m/>
    <m/>
    <m/>
    <m/>
    <m/>
    <x v="3"/>
    <s v="Revisado"/>
    <s v="N/R"/>
    <s v="Yeso agrícola bulto"/>
    <n v="0"/>
    <n v="124"/>
    <x v="0"/>
    <s v=""/>
    <s v="Falta fecha venc."/>
  </r>
  <r>
    <x v="0"/>
    <x v="286"/>
    <n v="49"/>
    <s v="Bulto de 50 kg"/>
    <m/>
    <x v="125"/>
    <x v="0"/>
    <m/>
    <m/>
    <m/>
    <m/>
    <m/>
    <m/>
    <x v="3"/>
    <s v="Revisado"/>
    <s v="33-01-11"/>
    <s v="Yeso agrícola bulto"/>
    <n v="0"/>
    <n v="49"/>
    <x v="0"/>
    <s v=""/>
    <s v="Falta fecha venc."/>
  </r>
  <r>
    <x v="6"/>
    <x v="287"/>
    <n v="3"/>
    <s v="Frasco de 5 mL"/>
    <s v="5065-DB"/>
    <x v="126"/>
    <x v="42"/>
    <m/>
    <m/>
    <m/>
    <m/>
    <m/>
    <m/>
    <x v="1"/>
    <s v="Revisado"/>
    <s v="2VH1"/>
    <s v="Zoletil 50"/>
    <n v="0"/>
    <n v="3"/>
    <x v="88"/>
    <s v=""/>
    <s v="Vencido"/>
  </r>
  <r>
    <x v="6"/>
    <x v="288"/>
    <n v="1"/>
    <s v="Frasco de 50 mL"/>
    <s v="5998-MV"/>
    <x v="127"/>
    <x v="73"/>
    <m/>
    <m/>
    <m/>
    <m/>
    <m/>
    <m/>
    <x v="1"/>
    <s v="Revisado"/>
    <n v="87804"/>
    <s v="Zoo-Hemostat NF"/>
    <n v="0"/>
    <n v="1"/>
    <x v="16"/>
    <s v=""/>
    <s v="Vencido"/>
  </r>
  <r>
    <x v="4"/>
    <x v="289"/>
    <n v="1"/>
    <s v="Unidad"/>
    <m/>
    <x v="2"/>
    <x v="0"/>
    <m/>
    <m/>
    <m/>
    <m/>
    <m/>
    <m/>
    <x v="0"/>
    <s v="Revisado"/>
    <s v="N/A"/>
    <s v="Zorrillo"/>
    <n v="0"/>
    <n v="1"/>
    <x v="7"/>
    <s v=""/>
    <s v="Falta fecha venc."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  <r>
    <x v="10"/>
    <x v="290"/>
    <m/>
    <m/>
    <m/>
    <x v="128"/>
    <x v="0"/>
    <m/>
    <m/>
    <m/>
    <m/>
    <m/>
    <m/>
    <x v="6"/>
    <m/>
    <m/>
    <m/>
    <m/>
    <m/>
    <x v="8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8:I301" firstHeaderRow="1" firstDataRow="2" firstDataCol="1" rowPageCount="1" colPageCount="1"/>
  <pivotFields count="22">
    <pivotField axis="axisPage" showAll="0">
      <items count="12">
        <item x="10"/>
        <item x="0"/>
        <item x="3"/>
        <item x="6"/>
        <item x="4"/>
        <item x="9"/>
        <item x="1"/>
        <item x="2"/>
        <item x="5"/>
        <item x="7"/>
        <item x="8"/>
        <item t="default"/>
      </items>
    </pivotField>
    <pivotField axis="axisRow" showAll="0" sortType="ascending">
      <items count="506">
        <item sd="0" x="0"/>
        <item sd="0" x="1"/>
        <item sd="0" m="1" x="318"/>
        <item sd="0" m="1" x="460"/>
        <item sd="0" x="2"/>
        <item sd="0" x="3"/>
        <item sd="0" x="4"/>
        <item sd="0" x="5"/>
        <item sd="0" m="1" x="334"/>
        <item sd="0" x="6"/>
        <item sd="0" m="1" x="398"/>
        <item sd="0" x="7"/>
        <item sd="0" m="1" x="367"/>
        <item sd="0" x="8"/>
        <item sd="0" x="9"/>
        <item sd="0" m="1" x="319"/>
        <item sd="0" x="10"/>
        <item sd="0" m="1" x="349"/>
        <item sd="0" x="11"/>
        <item sd="0" m="1" x="438"/>
        <item sd="0" x="12"/>
        <item sd="0" m="1" x="337"/>
        <item sd="0" x="13"/>
        <item sd="0" m="1" x="451"/>
        <item sd="0" x="14"/>
        <item sd="0" x="15"/>
        <item sd="0" x="16"/>
        <item sd="0" m="1" x="324"/>
        <item sd="0" m="1" x="352"/>
        <item sd="0" m="1" x="305"/>
        <item sd="0" m="1" x="473"/>
        <item sd="0" m="1" x="402"/>
        <item sd="0" m="1" x="359"/>
        <item sd="0" m="1" x="355"/>
        <item sd="0" m="1" x="311"/>
        <item sd="0" x="17"/>
        <item sd="0" m="1" x="371"/>
        <item sd="0" x="18"/>
        <item sd="0" x="19"/>
        <item sd="0" m="1" x="408"/>
        <item sd="0" x="20"/>
        <item sd="0" m="1" x="375"/>
        <item sd="0" m="1" x="376"/>
        <item sd="0" x="21"/>
        <item sd="0" x="22"/>
        <item sd="0" m="1" x="373"/>
        <item sd="0" x="23"/>
        <item sd="0" x="24"/>
        <item sd="0" x="25"/>
        <item sd="0" x="26"/>
        <item sd="0" x="27"/>
        <item sd="0" m="1" x="428"/>
        <item sd="0" m="1" x="436"/>
        <item sd="0" x="28"/>
        <item sd="0" x="29"/>
        <item sd="0" x="30"/>
        <item sd="0" m="1" x="308"/>
        <item sd="0" x="31"/>
        <item sd="0" x="32"/>
        <item sd="0" x="33"/>
        <item sd="0" m="1" x="444"/>
        <item sd="0" x="34"/>
        <item sd="0" m="1" x="388"/>
        <item sd="0" x="35"/>
        <item sd="0" x="36"/>
        <item sd="0" x="37"/>
        <item sd="0" m="1" x="415"/>
        <item sd="0" x="38"/>
        <item sd="0" x="39"/>
        <item sd="0" x="40"/>
        <item sd="0" x="41"/>
        <item sd="0" m="1" x="394"/>
        <item sd="0" x="42"/>
        <item sd="0" x="43"/>
        <item sd="0" x="44"/>
        <item sd="0" m="1" x="340"/>
        <item sd="0" m="1" x="383"/>
        <item sd="0" x="45"/>
        <item sd="0" x="46"/>
        <item sd="0" x="47"/>
        <item sd="0" x="48"/>
        <item sd="0" x="49"/>
        <item sd="0" m="1" x="369"/>
        <item m="1" x="370"/>
        <item sd="0" x="50"/>
        <item sd="0" x="51"/>
        <item sd="0" x="52"/>
        <item sd="0" x="53"/>
        <item sd="0" x="54"/>
        <item sd="0" x="55"/>
        <item sd="0" x="56"/>
        <item sd="0" m="1" x="489"/>
        <item sd="0" x="57"/>
        <item sd="0" x="58"/>
        <item sd="0" m="1" x="480"/>
        <item sd="0" x="59"/>
        <item sd="0" m="1" x="450"/>
        <item sd="0" x="60"/>
        <item sd="0" x="61"/>
        <item sd="0" x="62"/>
        <item sd="0" m="1" x="503"/>
        <item sd="0" m="1" x="368"/>
        <item sd="0" x="63"/>
        <item sd="0" m="1" x="291"/>
        <item sd="0" x="64"/>
        <item sd="0" m="1" x="386"/>
        <item sd="0" x="65"/>
        <item sd="0" x="66"/>
        <item sd="0" x="67"/>
        <item sd="0" m="1" x="356"/>
        <item sd="0" x="68"/>
        <item sd="0" x="69"/>
        <item sd="0" x="70"/>
        <item sd="0" m="1" x="431"/>
        <item sd="0" x="71"/>
        <item sd="0" m="1" x="472"/>
        <item sd="0" m="1" x="299"/>
        <item sd="0" m="1" x="465"/>
        <item sd="0" m="1" x="500"/>
        <item sd="0" m="1" x="452"/>
        <item sd="0" m="1" x="474"/>
        <item sd="0" x="72"/>
        <item sd="0" m="1" x="358"/>
        <item sd="0" m="1" x="316"/>
        <item sd="0" x="73"/>
        <item sd="0" m="1" x="504"/>
        <item sd="0" m="1" x="468"/>
        <item sd="0" m="1" x="389"/>
        <item sd="0" x="74"/>
        <item sd="0" x="75"/>
        <item sd="0" x="76"/>
        <item sd="0" m="1" x="345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m="1" x="320"/>
        <item sd="0" m="1" x="312"/>
        <item sd="0" x="86"/>
        <item sd="0" m="1" x="351"/>
        <item sd="0" x="87"/>
        <item sd="0" m="1" x="339"/>
        <item sd="0" x="88"/>
        <item sd="0" m="1" x="412"/>
        <item sd="0" m="1" x="476"/>
        <item sd="0" m="1" x="493"/>
        <item sd="0" m="1" x="414"/>
        <item sd="0" x="89"/>
        <item sd="0" x="90"/>
        <item sd="0" m="1" x="292"/>
        <item sd="0" x="91"/>
        <item sd="0" m="1" x="350"/>
        <item sd="0" x="92"/>
        <item sd="0" m="1" x="300"/>
        <item m="1" x="302"/>
        <item sd="0" x="93"/>
        <item sd="0" x="94"/>
        <item sd="0" m="1" x="330"/>
        <item sd="0" x="95"/>
        <item sd="0" x="96"/>
        <item sd="0" x="97"/>
        <item sd="0" x="98"/>
        <item sd="0" x="99"/>
        <item sd="0" x="100"/>
        <item sd="0" m="1" x="445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m="1" x="364"/>
        <item sd="0" x="113"/>
        <item sd="0" m="1" x="325"/>
        <item sd="0" x="114"/>
        <item sd="0" m="1" x="313"/>
        <item sd="0" m="1" x="360"/>
        <item sd="0" x="115"/>
        <item sd="0" m="1" x="409"/>
        <item sd="0" m="1" x="397"/>
        <item sd="0" x="116"/>
        <item sd="0" m="1" x="403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m="1" x="471"/>
        <item sd="0" m="1" x="298"/>
        <item sd="0" x="127"/>
        <item sd="0" m="1" x="479"/>
        <item sd="0" m="1" x="336"/>
        <item sd="0" m="1" x="323"/>
        <item sd="0" x="128"/>
        <item sd="0" m="1" x="328"/>
        <item sd="0" x="129"/>
        <item sd="0" m="1" x="381"/>
        <item sd="0" x="130"/>
        <item sd="0" x="131"/>
        <item sd="0" m="1" x="314"/>
        <item sd="0" x="132"/>
        <item sd="0" m="1" x="426"/>
        <item sd="0" x="133"/>
        <item sd="0" x="134"/>
        <item sd="0" m="1" x="332"/>
        <item sd="0" x="135"/>
        <item sd="0" m="1" x="395"/>
        <item sd="0" m="1" x="487"/>
        <item sd="0" m="1" x="354"/>
        <item sd="0" x="136"/>
        <item sd="0" x="137"/>
        <item sd="0" m="1" x="362"/>
        <item sd="0" x="138"/>
        <item sd="0" x="139"/>
        <item sd="0" x="140"/>
        <item sd="0" m="1" x="335"/>
        <item sd="0" m="1" x="448"/>
        <item sd="0" x="141"/>
        <item sd="0" x="142"/>
        <item sd="0" x="143"/>
        <item sd="0" x="144"/>
        <item sd="0" x="145"/>
        <item sd="0" x="146"/>
        <item sd="0" x="147"/>
        <item sd="0" m="1" x="443"/>
        <item sd="0" x="148"/>
        <item sd="0" m="1" x="344"/>
        <item sd="0" m="1" x="378"/>
        <item sd="0" m="1" x="407"/>
        <item sd="0" m="1" x="478"/>
        <item sd="0" m="1" x="488"/>
        <item sd="0" m="1" x="449"/>
        <item sd="0" m="1" x="458"/>
        <item sd="0" m="1" x="294"/>
        <item sd="0" m="1" x="315"/>
        <item sd="0" m="1" x="317"/>
        <item sd="0" x="149"/>
        <item sd="0" x="150"/>
        <item sd="0" x="151"/>
        <item sd="0" m="1" x="484"/>
        <item sd="0" m="1" x="456"/>
        <item sd="0" m="1" x="485"/>
        <item sd="0" x="152"/>
        <item sd="0" m="1" x="322"/>
        <item sd="0" x="153"/>
        <item sd="0" m="1" x="492"/>
        <item sd="0" m="1" x="401"/>
        <item sd="0" x="154"/>
        <item sd="0" m="1" x="424"/>
        <item sd="0" m="1" x="405"/>
        <item sd="0" x="155"/>
        <item sd="0" m="1" x="483"/>
        <item sd="0" m="1" x="361"/>
        <item sd="0" m="1" x="348"/>
        <item sd="0" x="156"/>
        <item sd="0" x="157"/>
        <item sd="0" m="1" x="296"/>
        <item sd="0" m="1" x="454"/>
        <item sd="0" x="158"/>
        <item sd="0" x="159"/>
        <item sd="0" x="160"/>
        <item sd="0" x="161"/>
        <item sd="0" m="1" x="461"/>
        <item sd="0" m="1" x="462"/>
        <item sd="0" m="1" x="441"/>
        <item sd="0" x="162"/>
        <item sd="0" x="163"/>
        <item sd="0" x="164"/>
        <item sd="0" x="165"/>
        <item sd="0" x="166"/>
        <item sd="0" m="1" x="425"/>
        <item sd="0" x="167"/>
        <item sd="0" m="1" x="501"/>
        <item sd="0" x="168"/>
        <item sd="0" x="169"/>
        <item sd="0" x="170"/>
        <item sd="0" x="171"/>
        <item sd="0" m="1" x="466"/>
        <item sd="0" x="172"/>
        <item sd="0" x="173"/>
        <item sd="0" x="174"/>
        <item sd="0" x="175"/>
        <item sd="0" x="176"/>
        <item sd="0" x="177"/>
        <item sd="0" m="1" x="293"/>
        <item sd="0" x="178"/>
        <item sd="0" x="179"/>
        <item sd="0" x="180"/>
        <item sd="0" x="181"/>
        <item sd="0" m="1" x="446"/>
        <item sd="0" m="1" x="416"/>
        <item sd="0" x="182"/>
        <item sd="0" x="183"/>
        <item sd="0" m="1" x="457"/>
        <item sd="0" m="1" x="380"/>
        <item sd="0" m="1" x="333"/>
        <item sd="0" x="184"/>
        <item sd="0" x="185"/>
        <item sd="0" x="186"/>
        <item sd="0" m="1" x="469"/>
        <item sd="0" x="187"/>
        <item m="1" x="422"/>
        <item sd="0" x="188"/>
        <item sd="0" m="1" x="304"/>
        <item sd="0" x="189"/>
        <item sd="0" m="1" x="379"/>
        <item sd="0" x="190"/>
        <item sd="0" m="1" x="297"/>
        <item sd="0" m="1" x="427"/>
        <item sd="0" x="191"/>
        <item sd="0" x="192"/>
        <item sd="0" m="1" x="329"/>
        <item sd="0" m="1" x="437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m="1" x="393"/>
        <item sd="0" x="206"/>
        <item sd="0" m="1" x="357"/>
        <item sd="0" x="207"/>
        <item sd="0" x="208"/>
        <item sd="0" x="209"/>
        <item sd="0" x="210"/>
        <item sd="0" x="211"/>
        <item sd="0" x="212"/>
        <item sd="0" m="1" x="363"/>
        <item sd="0" m="1" x="346"/>
        <item sd="0" x="213"/>
        <item sd="0" x="214"/>
        <item sd="0" x="215"/>
        <item sd="0" x="216"/>
        <item m="1" x="496"/>
        <item sd="0" x="217"/>
        <item sd="0" x="218"/>
        <item sd="0" x="219"/>
        <item sd="0" m="1" x="306"/>
        <item sd="0" m="1" x="399"/>
        <item sd="0" x="220"/>
        <item sd="0" m="1" x="464"/>
        <item sd="0" x="221"/>
        <item sd="0" x="222"/>
        <item sd="0" m="1" x="477"/>
        <item sd="0" m="1" x="420"/>
        <item sd="0" m="1" x="404"/>
        <item sd="0" x="223"/>
        <item sd="0" x="224"/>
        <item sd="0" x="225"/>
        <item sd="0" x="226"/>
        <item sd="0" m="1" x="303"/>
        <item sd="0" x="227"/>
        <item sd="0" x="228"/>
        <item sd="0" m="1" x="347"/>
        <item sd="0" x="229"/>
        <item sd="0" m="1" x="498"/>
        <item sd="0" x="230"/>
        <item sd="0" m="1" x="327"/>
        <item sd="0" m="1" x="459"/>
        <item sd="0" m="1" x="435"/>
        <item sd="0" m="1" x="295"/>
        <item sd="0" x="231"/>
        <item sd="0" m="1" x="470"/>
        <item sd="0" m="1" x="432"/>
        <item sd="0" x="232"/>
        <item sd="0" m="1" x="321"/>
        <item sd="0" m="1" x="353"/>
        <item m="1" x="307"/>
        <item sd="0" x="233"/>
        <item sd="0" m="1" x="491"/>
        <item sd="0" x="234"/>
        <item sd="0" m="1" x="309"/>
        <item sd="0" m="1" x="497"/>
        <item sd="0" x="235"/>
        <item sd="0" x="236"/>
        <item sd="0" m="1" x="499"/>
        <item sd="0" x="237"/>
        <item sd="0" x="238"/>
        <item sd="0" m="1" x="482"/>
        <item sd="0" x="239"/>
        <item sd="0" m="1" x="406"/>
        <item sd="0" m="1" x="338"/>
        <item sd="0" m="1" x="486"/>
        <item sd="0" x="240"/>
        <item sd="0" m="1" x="430"/>
        <item sd="0" x="241"/>
        <item sd="0" x="242"/>
        <item sd="0" m="1" x="384"/>
        <item sd="0" m="1" x="413"/>
        <item sd="0" x="243"/>
        <item sd="0" x="244"/>
        <item sd="0" m="1" x="439"/>
        <item sd="0" m="1" x="310"/>
        <item sd="0" m="1" x="374"/>
        <item sd="0" x="245"/>
        <item sd="0" m="1" x="411"/>
        <item sd="0" x="246"/>
        <item sd="0" m="1" x="502"/>
        <item sd="0" x="247"/>
        <item sd="0" x="248"/>
        <item sd="0" x="249"/>
        <item sd="0" m="1" x="382"/>
        <item sd="0" x="250"/>
        <item sd="0" m="1" x="301"/>
        <item sd="0" m="1" x="419"/>
        <item sd="0" x="251"/>
        <item sd="0" m="1" x="455"/>
        <item sd="0" x="252"/>
        <item sd="0" x="253"/>
        <item sd="0" m="1" x="463"/>
        <item sd="0" x="254"/>
        <item sd="0" x="255"/>
        <item sd="0" x="256"/>
        <item sd="0" x="257"/>
        <item sd="0" x="258"/>
        <item sd="0" m="1" x="421"/>
        <item sd="0" x="259"/>
        <item sd="0" x="260"/>
        <item sd="0" m="1" x="385"/>
        <item sd="0" x="261"/>
        <item sd="0" m="1" x="400"/>
        <item sd="0" m="1" x="372"/>
        <item sd="0" m="1" x="390"/>
        <item sd="0" m="1" x="396"/>
        <item sd="0" m="1" x="447"/>
        <item sd="0" x="262"/>
        <item sd="0" x="263"/>
        <item sd="0" x="264"/>
        <item sd="0" x="265"/>
        <item m="1" x="377"/>
        <item sd="0" x="266"/>
        <item sd="0" m="1" x="481"/>
        <item sd="0" x="267"/>
        <item sd="0" x="268"/>
        <item sd="0" x="269"/>
        <item sd="0" m="1" x="365"/>
        <item sd="0" m="1" x="366"/>
        <item sd="0" m="1" x="410"/>
        <item sd="0" x="270"/>
        <item sd="0" m="1" x="342"/>
        <item sd="0" x="271"/>
        <item sd="0" x="272"/>
        <item sd="0" m="1" x="494"/>
        <item sd="0" m="1" x="429"/>
        <item sd="0" m="1" x="423"/>
        <item sd="0" x="273"/>
        <item sd="0" x="274"/>
        <item sd="0" m="1" x="343"/>
        <item sd="0" x="275"/>
        <item sd="0" m="1" x="433"/>
        <item sd="0" m="1" x="434"/>
        <item sd="0" x="276"/>
        <item sd="0" x="277"/>
        <item sd="0" x="278"/>
        <item sd="0" x="279"/>
        <item sd="0" x="280"/>
        <item sd="0" m="1" x="475"/>
        <item sd="0" m="1" x="392"/>
        <item sd="0" x="281"/>
        <item sd="0" m="1" x="440"/>
        <item sd="0" x="282"/>
        <item sd="0" x="283"/>
        <item sd="0" x="284"/>
        <item sd="0" m="1" x="453"/>
        <item sd="0" m="1" x="490"/>
        <item sd="0" x="285"/>
        <item m="1" x="442"/>
        <item sd="0" m="1" x="387"/>
        <item sd="0" m="1" x="467"/>
        <item sd="0" m="1" x="341"/>
        <item sd="0" m="1" x="495"/>
        <item sd="0" m="1" x="326"/>
        <item sd="0" m="1" x="391"/>
        <item sd="0" x="286"/>
        <item sd="0" m="1" x="417"/>
        <item sd="0" m="1" x="418"/>
        <item sd="0" m="1" x="331"/>
        <item sd="0" x="287"/>
        <item sd="0" x="288"/>
        <item sd="0" x="289"/>
        <item sd="0" x="290"/>
        <item t="default" sd="0"/>
      </items>
    </pivotField>
    <pivotField showAll="0"/>
    <pivotField showAll="0"/>
    <pivotField showAll="0"/>
    <pivotField axis="axisRow" showAll="0">
      <items count="130">
        <item x="128"/>
        <item x="4"/>
        <item x="5"/>
        <item x="7"/>
        <item x="8"/>
        <item x="9"/>
        <item x="11"/>
        <item x="12"/>
        <item x="19"/>
        <item x="20"/>
        <item x="21"/>
        <item x="22"/>
        <item x="27"/>
        <item x="28"/>
        <item x="34"/>
        <item x="36"/>
        <item x="37"/>
        <item x="38"/>
        <item x="42"/>
        <item x="41"/>
        <item x="44"/>
        <item x="47"/>
        <item x="48"/>
        <item x="50"/>
        <item x="53"/>
        <item x="52"/>
        <item x="55"/>
        <item x="54"/>
        <item x="56"/>
        <item x="58"/>
        <item x="60"/>
        <item x="67"/>
        <item x="64"/>
        <item x="66"/>
        <item x="65"/>
        <item x="106"/>
        <item x="108"/>
        <item x="71"/>
        <item x="72"/>
        <item x="80"/>
        <item x="94"/>
        <item x="96"/>
        <item x="98"/>
        <item x="115"/>
        <item x="117"/>
        <item x="118"/>
        <item x="119"/>
        <item x="126"/>
        <item x="127"/>
        <item x="3"/>
        <item x="81"/>
        <item x="86"/>
        <item x="91"/>
        <item x="107"/>
        <item x="122"/>
        <item x="121"/>
        <item x="85"/>
        <item x="84"/>
        <item x="83"/>
        <item x="89"/>
        <item x="100"/>
        <item x="102"/>
        <item x="104"/>
        <item x="111"/>
        <item x="110"/>
        <item x="101"/>
        <item x="103"/>
        <item x="92"/>
        <item x="112"/>
        <item x="6"/>
        <item x="18"/>
        <item x="43"/>
        <item x="46"/>
        <item x="14"/>
        <item x="16"/>
        <item x="30"/>
        <item x="33"/>
        <item x="49"/>
        <item x="51"/>
        <item x="57"/>
        <item x="69"/>
        <item x="75"/>
        <item x="78"/>
        <item x="82"/>
        <item x="87"/>
        <item x="88"/>
        <item x="90"/>
        <item x="93"/>
        <item x="99"/>
        <item x="105"/>
        <item x="113"/>
        <item x="124"/>
        <item x="109"/>
        <item x="35"/>
        <item x="68"/>
        <item x="70"/>
        <item x="62"/>
        <item x="74"/>
        <item x="79"/>
        <item x="31"/>
        <item x="23"/>
        <item x="40"/>
        <item x="77"/>
        <item x="63"/>
        <item x="26"/>
        <item x="24"/>
        <item x="10"/>
        <item x="29"/>
        <item x="123"/>
        <item x="120"/>
        <item x="39"/>
        <item x="45"/>
        <item x="73"/>
        <item x="116"/>
        <item x="61"/>
        <item x="15"/>
        <item x="59"/>
        <item x="17"/>
        <item x="32"/>
        <item x="25"/>
        <item x="1"/>
        <item x="114"/>
        <item x="0"/>
        <item x="2"/>
        <item x="13"/>
        <item x="76"/>
        <item x="125"/>
        <item x="95"/>
        <item x="97"/>
        <item t="default"/>
      </items>
    </pivotField>
    <pivotField axis="axisRow" showAll="0">
      <items count="91">
        <item m="1" x="87"/>
        <item m="1" x="83"/>
        <item m="1" x="79"/>
        <item m="1" x="78"/>
        <item m="1" x="84"/>
        <item m="1" x="82"/>
        <item m="1" x="75"/>
        <item m="1" x="80"/>
        <item m="1" x="86"/>
        <item m="1" x="81"/>
        <item m="1" x="74"/>
        <item x="0"/>
        <item m="1" x="85"/>
        <item m="1" x="77"/>
        <item m="1" x="88"/>
        <item m="1" x="89"/>
        <item x="21"/>
        <item x="3"/>
        <item x="4"/>
        <item x="6"/>
        <item x="7"/>
        <item x="8"/>
        <item x="10"/>
        <item x="11"/>
        <item m="1" x="76"/>
        <item x="9"/>
        <item x="15"/>
        <item x="16"/>
        <item x="18"/>
        <item x="19"/>
        <item x="25"/>
        <item x="26"/>
        <item x="27"/>
        <item x="29"/>
        <item x="13"/>
        <item x="31"/>
        <item x="33"/>
        <item x="5"/>
        <item x="24"/>
        <item x="17"/>
        <item x="38"/>
        <item x="37"/>
        <item x="39"/>
        <item x="54"/>
        <item x="57"/>
        <item x="69"/>
        <item x="42"/>
        <item x="73"/>
        <item x="2"/>
        <item x="47"/>
        <item x="50"/>
        <item x="65"/>
        <item x="70"/>
        <item x="46"/>
        <item x="45"/>
        <item x="44"/>
        <item x="49"/>
        <item x="51"/>
        <item x="59"/>
        <item x="61"/>
        <item x="63"/>
        <item x="66"/>
        <item x="60"/>
        <item x="62"/>
        <item x="67"/>
        <item x="30"/>
        <item x="22"/>
        <item x="34"/>
        <item x="12"/>
        <item x="35"/>
        <item x="43"/>
        <item x="48"/>
        <item x="52"/>
        <item x="64"/>
        <item x="68"/>
        <item x="72"/>
        <item x="14"/>
        <item x="41"/>
        <item x="36"/>
        <item x="20"/>
        <item x="71"/>
        <item x="40"/>
        <item x="28"/>
        <item x="32"/>
        <item x="23"/>
        <item x="1"/>
        <item x="55"/>
        <item x="58"/>
        <item x="53"/>
        <item x="56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axis="axisCol" showAll="0">
      <items count="9">
        <item x="1"/>
        <item x="0"/>
        <item x="2"/>
        <item x="3"/>
        <item m="1" x="7"/>
        <item x="5"/>
        <item x="4"/>
        <item x="6"/>
        <item t="default"/>
      </items>
    </pivotField>
    <pivotField showAll="0"/>
    <pivotField showAll="0" defaultSubtotal="0"/>
    <pivotField showAll="0" defaultSubtotal="0"/>
    <pivotField showAll="0"/>
    <pivotField dataField="1" showAll="0"/>
    <pivotField axis="axisRow" showAll="0">
      <items count="122">
        <item x="15"/>
        <item x="4"/>
        <item m="1" x="120"/>
        <item x="16"/>
        <item x="45"/>
        <item x="89"/>
        <item m="1" x="108"/>
        <item m="1" x="117"/>
        <item m="1" x="93"/>
        <item m="1" x="106"/>
        <item m="1" x="115"/>
        <item m="1" x="109"/>
        <item m="1" x="110"/>
        <item m="1" x="101"/>
        <item x="48"/>
        <item x="32"/>
        <item m="1" x="98"/>
        <item m="1" x="92"/>
        <item m="1" x="90"/>
        <item m="1" x="116"/>
        <item m="1" x="95"/>
        <item m="1" x="111"/>
        <item m="1" x="97"/>
        <item m="1" x="119"/>
        <item x="84"/>
        <item x="1"/>
        <item x="7"/>
        <item x="36"/>
        <item x="82"/>
        <item m="1" x="105"/>
        <item x="67"/>
        <item m="1" x="94"/>
        <item x="29"/>
        <item x="51"/>
        <item m="1" x="99"/>
        <item m="1" x="114"/>
        <item x="58"/>
        <item x="64"/>
        <item m="1" x="112"/>
        <item m="1" x="100"/>
        <item x="27"/>
        <item x="17"/>
        <item m="1" x="102"/>
        <item m="1" x="91"/>
        <item m="1" x="96"/>
        <item x="0"/>
        <item x="65"/>
        <item m="1" x="103"/>
        <item m="1" x="104"/>
        <item m="1" x="118"/>
        <item x="28"/>
        <item x="83"/>
        <item x="10"/>
        <item x="69"/>
        <item x="33"/>
        <item x="23"/>
        <item x="5"/>
        <item x="59"/>
        <item x="11"/>
        <item x="14"/>
        <item x="26"/>
        <item x="21"/>
        <item x="22"/>
        <item x="38"/>
        <item x="25"/>
        <item x="72"/>
        <item x="55"/>
        <item x="31"/>
        <item x="46"/>
        <item x="30"/>
        <item x="41"/>
        <item x="43"/>
        <item x="42"/>
        <item x="40"/>
        <item x="44"/>
        <item x="2"/>
        <item x="86"/>
        <item x="52"/>
        <item x="39"/>
        <item x="56"/>
        <item x="8"/>
        <item x="18"/>
        <item x="19"/>
        <item x="20"/>
        <item m="1" x="113"/>
        <item x="34"/>
        <item x="35"/>
        <item x="37"/>
        <item x="49"/>
        <item x="53"/>
        <item x="62"/>
        <item x="66"/>
        <item x="75"/>
        <item x="88"/>
        <item x="12"/>
        <item x="13"/>
        <item x="3"/>
        <item x="6"/>
        <item m="1" x="107"/>
        <item x="76"/>
        <item x="78"/>
        <item x="80"/>
        <item x="77"/>
        <item x="61"/>
        <item x="9"/>
        <item x="50"/>
        <item x="70"/>
        <item x="57"/>
        <item x="74"/>
        <item x="73"/>
        <item x="81"/>
        <item x="79"/>
        <item x="68"/>
        <item x="47"/>
        <item x="54"/>
        <item x="60"/>
        <item x="63"/>
        <item x="85"/>
        <item x="71"/>
        <item x="24"/>
        <item x="87"/>
        <item t="default"/>
      </items>
    </pivotField>
    <pivotField showAll="0"/>
    <pivotField showAll="0" defaultSubtotal="0"/>
  </pivotFields>
  <rowFields count="4">
    <field x="1"/>
    <field x="19"/>
    <field x="5"/>
    <field x="6"/>
  </rowFields>
  <rowItems count="292">
    <i>
      <x/>
    </i>
    <i>
      <x v="1"/>
    </i>
    <i>
      <x v="4"/>
    </i>
    <i>
      <x v="5"/>
    </i>
    <i>
      <x v="6"/>
    </i>
    <i>
      <x v="7"/>
    </i>
    <i>
      <x v="9"/>
    </i>
    <i>
      <x v="11"/>
    </i>
    <i>
      <x v="13"/>
    </i>
    <i>
      <x v="14"/>
    </i>
    <i>
      <x v="16"/>
    </i>
    <i>
      <x v="18"/>
    </i>
    <i>
      <x v="20"/>
    </i>
    <i>
      <x v="22"/>
    </i>
    <i>
      <x v="24"/>
    </i>
    <i>
      <x v="25"/>
    </i>
    <i>
      <x v="26"/>
    </i>
    <i>
      <x v="35"/>
    </i>
    <i>
      <x v="37"/>
    </i>
    <i>
      <x v="38"/>
    </i>
    <i>
      <x v="40"/>
    </i>
    <i>
      <x v="43"/>
    </i>
    <i>
      <x v="44"/>
    </i>
    <i>
      <x v="46"/>
    </i>
    <i>
      <x v="47"/>
    </i>
    <i>
      <x v="48"/>
    </i>
    <i>
      <x v="49"/>
    </i>
    <i>
      <x v="50"/>
    </i>
    <i>
      <x v="53"/>
    </i>
    <i>
      <x v="54"/>
    </i>
    <i>
      <x v="55"/>
    </i>
    <i>
      <x v="57"/>
    </i>
    <i>
      <x v="58"/>
    </i>
    <i>
      <x v="59"/>
    </i>
    <i>
      <x v="61"/>
    </i>
    <i>
      <x v="63"/>
    </i>
    <i>
      <x v="64"/>
    </i>
    <i>
      <x v="65"/>
    </i>
    <i>
      <x v="67"/>
    </i>
    <i>
      <x v="68"/>
    </i>
    <i>
      <x v="69"/>
    </i>
    <i>
      <x v="70"/>
    </i>
    <i>
      <x v="72"/>
    </i>
    <i>
      <x v="73"/>
    </i>
    <i>
      <x v="74"/>
    </i>
    <i>
      <x v="77"/>
    </i>
    <i>
      <x v="78"/>
    </i>
    <i>
      <x v="79"/>
    </i>
    <i>
      <x v="80"/>
    </i>
    <i>
      <x v="81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5"/>
    </i>
    <i>
      <x v="97"/>
    </i>
    <i>
      <x v="98"/>
    </i>
    <i>
      <x v="99"/>
    </i>
    <i>
      <x v="102"/>
    </i>
    <i>
      <x v="104"/>
    </i>
    <i>
      <x v="106"/>
    </i>
    <i>
      <x v="107"/>
    </i>
    <i>
      <x v="108"/>
    </i>
    <i>
      <x v="110"/>
    </i>
    <i>
      <x v="111"/>
    </i>
    <i>
      <x v="112"/>
    </i>
    <i>
      <x v="114"/>
    </i>
    <i>
      <x v="121"/>
    </i>
    <i>
      <x v="124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52"/>
    </i>
    <i>
      <x v="153"/>
    </i>
    <i>
      <x v="155"/>
    </i>
    <i>
      <x v="157"/>
    </i>
    <i>
      <x v="160"/>
    </i>
    <i>
      <x v="161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5"/>
    </i>
    <i>
      <x v="188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5"/>
    </i>
    <i>
      <x v="209"/>
    </i>
    <i>
      <x v="211"/>
    </i>
    <i>
      <x v="213"/>
    </i>
    <i>
      <x v="214"/>
    </i>
    <i>
      <x v="216"/>
    </i>
    <i>
      <x v="218"/>
    </i>
    <i>
      <x v="219"/>
    </i>
    <i>
      <x v="221"/>
    </i>
    <i>
      <x v="225"/>
    </i>
    <i>
      <x v="226"/>
    </i>
    <i>
      <x v="228"/>
    </i>
    <i>
      <x v="229"/>
    </i>
    <i>
      <x v="230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1"/>
    </i>
    <i>
      <x v="252"/>
    </i>
    <i>
      <x v="253"/>
    </i>
    <i>
      <x v="254"/>
    </i>
    <i>
      <x v="258"/>
    </i>
    <i>
      <x v="260"/>
    </i>
    <i>
      <x v="263"/>
    </i>
    <i>
      <x v="266"/>
    </i>
    <i>
      <x v="270"/>
    </i>
    <i>
      <x v="271"/>
    </i>
    <i>
      <x v="274"/>
    </i>
    <i>
      <x v="275"/>
    </i>
    <i>
      <x v="276"/>
    </i>
    <i>
      <x v="277"/>
    </i>
    <i>
      <x v="281"/>
    </i>
    <i>
      <x v="282"/>
    </i>
    <i>
      <x v="283"/>
    </i>
    <i>
      <x v="284"/>
    </i>
    <i>
      <x v="285"/>
    </i>
    <i>
      <x v="287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2"/>
    </i>
    <i>
      <x v="303"/>
    </i>
    <i>
      <x v="304"/>
    </i>
    <i>
      <x v="307"/>
    </i>
    <i>
      <x v="308"/>
    </i>
    <i>
      <x v="312"/>
    </i>
    <i>
      <x v="313"/>
    </i>
    <i>
      <x v="314"/>
    </i>
    <i>
      <x v="316"/>
    </i>
    <i>
      <x v="318"/>
    </i>
    <i>
      <x v="320"/>
    </i>
    <i>
      <x v="322"/>
    </i>
    <i>
      <x v="325"/>
    </i>
    <i>
      <x v="326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3"/>
    </i>
    <i>
      <x v="354"/>
    </i>
    <i>
      <x v="355"/>
    </i>
    <i>
      <x v="356"/>
    </i>
    <i>
      <x v="358"/>
    </i>
    <i>
      <x v="359"/>
    </i>
    <i>
      <x v="360"/>
    </i>
    <i>
      <x v="363"/>
    </i>
    <i>
      <x v="365"/>
    </i>
    <i>
      <x v="366"/>
    </i>
    <i>
      <x v="370"/>
    </i>
    <i>
      <x v="371"/>
    </i>
    <i>
      <x v="372"/>
    </i>
    <i>
      <x v="373"/>
    </i>
    <i>
      <x v="375"/>
    </i>
    <i>
      <x v="376"/>
    </i>
    <i>
      <x v="378"/>
    </i>
    <i>
      <x v="380"/>
    </i>
    <i>
      <x v="385"/>
    </i>
    <i>
      <x v="388"/>
    </i>
    <i>
      <x v="392"/>
    </i>
    <i>
      <x v="394"/>
    </i>
    <i>
      <x v="397"/>
    </i>
    <i>
      <x v="398"/>
    </i>
    <i>
      <x v="400"/>
    </i>
    <i>
      <x v="401"/>
    </i>
    <i>
      <x v="403"/>
    </i>
    <i>
      <x v="407"/>
    </i>
    <i>
      <x v="409"/>
    </i>
    <i>
      <x v="410"/>
    </i>
    <i>
      <x v="413"/>
    </i>
    <i>
      <x v="414"/>
    </i>
    <i>
      <x v="418"/>
    </i>
    <i>
      <x v="420"/>
    </i>
    <i>
      <x v="422"/>
    </i>
    <i>
      <x v="423"/>
    </i>
    <i>
      <x v="424"/>
    </i>
    <i>
      <x v="426"/>
    </i>
    <i>
      <x v="429"/>
    </i>
    <i>
      <x v="431"/>
    </i>
    <i>
      <x v="432"/>
    </i>
    <i>
      <x v="434"/>
    </i>
    <i>
      <x v="435"/>
    </i>
    <i>
      <x v="436"/>
    </i>
    <i>
      <x v="437"/>
    </i>
    <i>
      <x v="438"/>
    </i>
    <i>
      <x v="440"/>
    </i>
    <i>
      <x v="441"/>
    </i>
    <i>
      <x v="443"/>
    </i>
    <i>
      <x v="449"/>
    </i>
    <i>
      <x v="450"/>
    </i>
    <i>
      <x v="451"/>
    </i>
    <i>
      <x v="452"/>
    </i>
    <i>
      <x v="454"/>
    </i>
    <i>
      <x v="456"/>
    </i>
    <i>
      <x v="457"/>
    </i>
    <i>
      <x v="458"/>
    </i>
    <i>
      <x v="462"/>
    </i>
    <i>
      <x v="464"/>
    </i>
    <i>
      <x v="465"/>
    </i>
    <i>
      <x v="469"/>
    </i>
    <i>
      <x v="470"/>
    </i>
    <i>
      <x v="472"/>
    </i>
    <i>
      <x v="475"/>
    </i>
    <i>
      <x v="476"/>
    </i>
    <i>
      <x v="477"/>
    </i>
    <i>
      <x v="478"/>
    </i>
    <i>
      <x v="479"/>
    </i>
    <i>
      <x v="482"/>
    </i>
    <i>
      <x v="484"/>
    </i>
    <i>
      <x v="485"/>
    </i>
    <i>
      <x v="486"/>
    </i>
    <i>
      <x v="489"/>
    </i>
    <i>
      <x v="497"/>
    </i>
    <i>
      <x v="501"/>
    </i>
    <i>
      <x v="502"/>
    </i>
    <i>
      <x v="503"/>
    </i>
    <i>
      <x v="504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Suma de Cantidad Existente" fld="18" baseField="1" baseItem="0"/>
  </dataFields>
  <formats count="331">
    <format dxfId="411">
      <pivotArea type="all" dataOnly="0" outline="0" fieldPosition="0"/>
    </format>
    <format dxfId="410">
      <pivotArea type="topRight" dataOnly="0" labelOnly="1" outline="0" offset="G1" fieldPosition="0"/>
    </format>
    <format dxfId="409">
      <pivotArea dataOnly="0" labelOnly="1" grandCol="1" outline="0" fieldPosition="0"/>
    </format>
    <format dxfId="408">
      <pivotArea type="origin" dataOnly="0" labelOnly="1" outline="0" fieldPosition="0"/>
    </format>
    <format dxfId="407">
      <pivotArea field="1" type="button" dataOnly="0" labelOnly="1" outline="0" axis="axisRow" fieldPosition="0"/>
    </format>
    <format dxfId="406">
      <pivotArea field="13" type="button" dataOnly="0" labelOnly="1" outline="0" axis="axisCol" fieldPosition="0"/>
    </format>
    <format dxfId="405">
      <pivotArea type="topRight" dataOnly="0" labelOnly="1" outline="0" fieldPosition="0"/>
    </format>
    <format dxfId="404">
      <pivotArea dataOnly="0" labelOnly="1" fieldPosition="0">
        <references count="1">
          <reference field="13" count="0"/>
        </references>
      </pivotArea>
    </format>
    <format dxfId="403">
      <pivotArea dataOnly="0" labelOnly="1" grandCol="1" outline="0" fieldPosition="0"/>
    </format>
    <format dxfId="402">
      <pivotArea field="13" type="button" dataOnly="0" labelOnly="1" outline="0" axis="axisCol" fieldPosition="0"/>
    </format>
    <format dxfId="401">
      <pivotArea dataOnly="0" labelOnly="1" fieldPosition="0">
        <references count="1">
          <reference field="13" count="1">
            <x v="0"/>
          </reference>
        </references>
      </pivotArea>
    </format>
    <format dxfId="400">
      <pivotArea type="topRight" dataOnly="0" labelOnly="1" outline="0" offset="A1" fieldPosition="0"/>
    </format>
    <format dxfId="399">
      <pivotArea dataOnly="0" labelOnly="1" fieldPosition="0">
        <references count="1">
          <reference field="13" count="1">
            <x v="1"/>
          </reference>
        </references>
      </pivotArea>
    </format>
    <format dxfId="398">
      <pivotArea type="topRight" dataOnly="0" labelOnly="1" outline="0" offset="C1" fieldPosition="0"/>
    </format>
    <format dxfId="397">
      <pivotArea dataOnly="0" labelOnly="1" fieldPosition="0">
        <references count="1">
          <reference field="13" count="1">
            <x v="3"/>
          </reference>
        </references>
      </pivotArea>
    </format>
    <format dxfId="396">
      <pivotArea type="topRight" dataOnly="0" labelOnly="1" outline="0" offset="E1" fieldPosition="0"/>
    </format>
    <format dxfId="395">
      <pivotArea dataOnly="0" labelOnly="1" fieldPosition="0">
        <references count="1">
          <reference field="13" count="1">
            <x v="6"/>
          </reference>
        </references>
      </pivotArea>
    </format>
    <format dxfId="394">
      <pivotArea type="origin" dataOnly="0" labelOnly="1" outline="0" fieldPosition="0"/>
    </format>
    <format dxfId="393">
      <pivotArea field="1" type="button" dataOnly="0" labelOnly="1" outline="0" axis="axisRow" fieldPosition="0"/>
    </format>
    <format dxfId="392">
      <pivotArea field="13" type="button" dataOnly="0" labelOnly="1" outline="0" axis="axisCol" fieldPosition="0"/>
    </format>
    <format dxfId="391">
      <pivotArea type="topRight" dataOnly="0" labelOnly="1" outline="0" fieldPosition="0"/>
    </format>
    <format dxfId="390">
      <pivotArea dataOnly="0" labelOnly="1" fieldPosition="0">
        <references count="1">
          <reference field="13" count="0"/>
        </references>
      </pivotArea>
    </format>
    <format dxfId="389">
      <pivotArea dataOnly="0" labelOnly="1" grandCol="1" outline="0" fieldPosition="0"/>
    </format>
    <format dxfId="388">
      <pivotArea collapsedLevelsAreSubtotals="1" fieldPosition="0">
        <references count="1">
          <reference field="1" count="1">
            <x v="0"/>
          </reference>
        </references>
      </pivotArea>
    </format>
    <format dxfId="387">
      <pivotArea collapsedLevelsAreSubtotals="1" fieldPosition="0">
        <references count="1">
          <reference field="1" count="1">
            <x v="1"/>
          </reference>
        </references>
      </pivotArea>
    </format>
    <format dxfId="386">
      <pivotArea collapsedLevelsAreSubtotals="1" fieldPosition="0">
        <references count="1">
          <reference field="1" count="1">
            <x v="4"/>
          </reference>
        </references>
      </pivotArea>
    </format>
    <format dxfId="385">
      <pivotArea collapsedLevelsAreSubtotals="1" fieldPosition="0">
        <references count="1">
          <reference field="1" count="1">
            <x v="5"/>
          </reference>
        </references>
      </pivotArea>
    </format>
    <format dxfId="384">
      <pivotArea collapsedLevelsAreSubtotals="1" fieldPosition="0">
        <references count="1">
          <reference field="1" count="1">
            <x v="6"/>
          </reference>
        </references>
      </pivotArea>
    </format>
    <format dxfId="383">
      <pivotArea collapsedLevelsAreSubtotals="1" fieldPosition="0">
        <references count="1">
          <reference field="1" count="1">
            <x v="7"/>
          </reference>
        </references>
      </pivotArea>
    </format>
    <format dxfId="382">
      <pivotArea collapsedLevelsAreSubtotals="1" fieldPosition="0">
        <references count="1">
          <reference field="1" count="1">
            <x v="9"/>
          </reference>
        </references>
      </pivotArea>
    </format>
    <format dxfId="381">
      <pivotArea collapsedLevelsAreSubtotals="1" fieldPosition="0">
        <references count="1">
          <reference field="1" count="1">
            <x v="11"/>
          </reference>
        </references>
      </pivotArea>
    </format>
    <format dxfId="380">
      <pivotArea collapsedLevelsAreSubtotals="1" fieldPosition="0">
        <references count="1">
          <reference field="1" count="1">
            <x v="13"/>
          </reference>
        </references>
      </pivotArea>
    </format>
    <format dxfId="379">
      <pivotArea collapsedLevelsAreSubtotals="1" fieldPosition="0">
        <references count="1">
          <reference field="1" count="1">
            <x v="14"/>
          </reference>
        </references>
      </pivotArea>
    </format>
    <format dxfId="378">
      <pivotArea collapsedLevelsAreSubtotals="1" fieldPosition="0">
        <references count="1">
          <reference field="1" count="1">
            <x v="16"/>
          </reference>
        </references>
      </pivotArea>
    </format>
    <format dxfId="377">
      <pivotArea collapsedLevelsAreSubtotals="1" fieldPosition="0">
        <references count="1">
          <reference field="1" count="1">
            <x v="18"/>
          </reference>
        </references>
      </pivotArea>
    </format>
    <format dxfId="376">
      <pivotArea collapsedLevelsAreSubtotals="1" fieldPosition="0">
        <references count="1">
          <reference field="1" count="1">
            <x v="20"/>
          </reference>
        </references>
      </pivotArea>
    </format>
    <format dxfId="375">
      <pivotArea collapsedLevelsAreSubtotals="1" fieldPosition="0">
        <references count="1">
          <reference field="1" count="1">
            <x v="22"/>
          </reference>
        </references>
      </pivotArea>
    </format>
    <format dxfId="374">
      <pivotArea collapsedLevelsAreSubtotals="1" fieldPosition="0">
        <references count="1">
          <reference field="1" count="1">
            <x v="24"/>
          </reference>
        </references>
      </pivotArea>
    </format>
    <format dxfId="373">
      <pivotArea collapsedLevelsAreSubtotals="1" fieldPosition="0">
        <references count="1">
          <reference field="1" count="1">
            <x v="25"/>
          </reference>
        </references>
      </pivotArea>
    </format>
    <format dxfId="372">
      <pivotArea collapsedLevelsAreSubtotals="1" fieldPosition="0">
        <references count="1">
          <reference field="1" count="1">
            <x v="26"/>
          </reference>
        </references>
      </pivotArea>
    </format>
    <format dxfId="371">
      <pivotArea collapsedLevelsAreSubtotals="1" fieldPosition="0">
        <references count="1">
          <reference field="1" count="1">
            <x v="35"/>
          </reference>
        </references>
      </pivotArea>
    </format>
    <format dxfId="370">
      <pivotArea collapsedLevelsAreSubtotals="1" fieldPosition="0">
        <references count="1">
          <reference field="1" count="1">
            <x v="37"/>
          </reference>
        </references>
      </pivotArea>
    </format>
    <format dxfId="369">
      <pivotArea collapsedLevelsAreSubtotals="1" fieldPosition="0">
        <references count="1">
          <reference field="1" count="1">
            <x v="38"/>
          </reference>
        </references>
      </pivotArea>
    </format>
    <format dxfId="368">
      <pivotArea collapsedLevelsAreSubtotals="1" fieldPosition="0">
        <references count="1">
          <reference field="1" count="1">
            <x v="40"/>
          </reference>
        </references>
      </pivotArea>
    </format>
    <format dxfId="367">
      <pivotArea collapsedLevelsAreSubtotals="1" fieldPosition="0">
        <references count="1">
          <reference field="1" count="1">
            <x v="43"/>
          </reference>
        </references>
      </pivotArea>
    </format>
    <format dxfId="366">
      <pivotArea collapsedLevelsAreSubtotals="1" fieldPosition="0">
        <references count="1">
          <reference field="1" count="1">
            <x v="44"/>
          </reference>
        </references>
      </pivotArea>
    </format>
    <format dxfId="365">
      <pivotArea collapsedLevelsAreSubtotals="1" fieldPosition="0">
        <references count="1">
          <reference field="1" count="1">
            <x v="46"/>
          </reference>
        </references>
      </pivotArea>
    </format>
    <format dxfId="364">
      <pivotArea collapsedLevelsAreSubtotals="1" fieldPosition="0">
        <references count="1">
          <reference field="1" count="1">
            <x v="47"/>
          </reference>
        </references>
      </pivotArea>
    </format>
    <format dxfId="363">
      <pivotArea collapsedLevelsAreSubtotals="1" fieldPosition="0">
        <references count="1">
          <reference field="1" count="1">
            <x v="48"/>
          </reference>
        </references>
      </pivotArea>
    </format>
    <format dxfId="362">
      <pivotArea collapsedLevelsAreSubtotals="1" fieldPosition="0">
        <references count="1">
          <reference field="1" count="1">
            <x v="49"/>
          </reference>
        </references>
      </pivotArea>
    </format>
    <format dxfId="361">
      <pivotArea collapsedLevelsAreSubtotals="1" fieldPosition="0">
        <references count="1">
          <reference field="1" count="1">
            <x v="50"/>
          </reference>
        </references>
      </pivotArea>
    </format>
    <format dxfId="360">
      <pivotArea collapsedLevelsAreSubtotals="1" fieldPosition="0">
        <references count="1">
          <reference field="1" count="1">
            <x v="53"/>
          </reference>
        </references>
      </pivotArea>
    </format>
    <format dxfId="359">
      <pivotArea collapsedLevelsAreSubtotals="1" fieldPosition="0">
        <references count="1">
          <reference field="1" count="1">
            <x v="54"/>
          </reference>
        </references>
      </pivotArea>
    </format>
    <format dxfId="358">
      <pivotArea collapsedLevelsAreSubtotals="1" fieldPosition="0">
        <references count="1">
          <reference field="1" count="1">
            <x v="55"/>
          </reference>
        </references>
      </pivotArea>
    </format>
    <format dxfId="357">
      <pivotArea collapsedLevelsAreSubtotals="1" fieldPosition="0">
        <references count="1">
          <reference field="1" count="1">
            <x v="57"/>
          </reference>
        </references>
      </pivotArea>
    </format>
    <format dxfId="356">
      <pivotArea collapsedLevelsAreSubtotals="1" fieldPosition="0">
        <references count="1">
          <reference field="1" count="1">
            <x v="58"/>
          </reference>
        </references>
      </pivotArea>
    </format>
    <format dxfId="355">
      <pivotArea collapsedLevelsAreSubtotals="1" fieldPosition="0">
        <references count="1">
          <reference field="1" count="1">
            <x v="59"/>
          </reference>
        </references>
      </pivotArea>
    </format>
    <format dxfId="354">
      <pivotArea collapsedLevelsAreSubtotals="1" fieldPosition="0">
        <references count="1">
          <reference field="1" count="1">
            <x v="61"/>
          </reference>
        </references>
      </pivotArea>
    </format>
    <format dxfId="353">
      <pivotArea collapsedLevelsAreSubtotals="1" fieldPosition="0">
        <references count="1">
          <reference field="1" count="1">
            <x v="63"/>
          </reference>
        </references>
      </pivotArea>
    </format>
    <format dxfId="352">
      <pivotArea collapsedLevelsAreSubtotals="1" fieldPosition="0">
        <references count="1">
          <reference field="1" count="1">
            <x v="64"/>
          </reference>
        </references>
      </pivotArea>
    </format>
    <format dxfId="351">
      <pivotArea collapsedLevelsAreSubtotals="1" fieldPosition="0">
        <references count="1">
          <reference field="1" count="1">
            <x v="65"/>
          </reference>
        </references>
      </pivotArea>
    </format>
    <format dxfId="350">
      <pivotArea collapsedLevelsAreSubtotals="1" fieldPosition="0">
        <references count="1">
          <reference field="1" count="1">
            <x v="67"/>
          </reference>
        </references>
      </pivotArea>
    </format>
    <format dxfId="349">
      <pivotArea collapsedLevelsAreSubtotals="1" fieldPosition="0">
        <references count="1">
          <reference field="1" count="1">
            <x v="68"/>
          </reference>
        </references>
      </pivotArea>
    </format>
    <format dxfId="348">
      <pivotArea collapsedLevelsAreSubtotals="1" fieldPosition="0">
        <references count="1">
          <reference field="1" count="1">
            <x v="69"/>
          </reference>
        </references>
      </pivotArea>
    </format>
    <format dxfId="347">
      <pivotArea collapsedLevelsAreSubtotals="1" fieldPosition="0">
        <references count="1">
          <reference field="1" count="1">
            <x v="70"/>
          </reference>
        </references>
      </pivotArea>
    </format>
    <format dxfId="346">
      <pivotArea collapsedLevelsAreSubtotals="1" fieldPosition="0">
        <references count="1">
          <reference field="1" count="1">
            <x v="72"/>
          </reference>
        </references>
      </pivotArea>
    </format>
    <format dxfId="345">
      <pivotArea collapsedLevelsAreSubtotals="1" fieldPosition="0">
        <references count="1">
          <reference field="1" count="1">
            <x v="73"/>
          </reference>
        </references>
      </pivotArea>
    </format>
    <format dxfId="344">
      <pivotArea collapsedLevelsAreSubtotals="1" fieldPosition="0">
        <references count="1">
          <reference field="1" count="1">
            <x v="74"/>
          </reference>
        </references>
      </pivotArea>
    </format>
    <format dxfId="343">
      <pivotArea collapsedLevelsAreSubtotals="1" fieldPosition="0">
        <references count="1">
          <reference field="1" count="1">
            <x v="77"/>
          </reference>
        </references>
      </pivotArea>
    </format>
    <format dxfId="342">
      <pivotArea collapsedLevelsAreSubtotals="1" fieldPosition="0">
        <references count="1">
          <reference field="1" count="1">
            <x v="78"/>
          </reference>
        </references>
      </pivotArea>
    </format>
    <format dxfId="341">
      <pivotArea collapsedLevelsAreSubtotals="1" fieldPosition="0">
        <references count="1">
          <reference field="1" count="1">
            <x v="79"/>
          </reference>
        </references>
      </pivotArea>
    </format>
    <format dxfId="340">
      <pivotArea collapsedLevelsAreSubtotals="1" fieldPosition="0">
        <references count="1">
          <reference field="1" count="1">
            <x v="80"/>
          </reference>
        </references>
      </pivotArea>
    </format>
    <format dxfId="339">
      <pivotArea collapsedLevelsAreSubtotals="1" fieldPosition="0">
        <references count="1">
          <reference field="1" count="1">
            <x v="81"/>
          </reference>
        </references>
      </pivotArea>
    </format>
    <format dxfId="338">
      <pivotArea collapsedLevelsAreSubtotals="1" fieldPosition="0">
        <references count="1">
          <reference field="1" count="1">
            <x v="84"/>
          </reference>
        </references>
      </pivotArea>
    </format>
    <format dxfId="337">
      <pivotArea collapsedLevelsAreSubtotals="1" fieldPosition="0">
        <references count="1">
          <reference field="1" count="1">
            <x v="85"/>
          </reference>
        </references>
      </pivotArea>
    </format>
    <format dxfId="336">
      <pivotArea collapsedLevelsAreSubtotals="1" fieldPosition="0">
        <references count="1">
          <reference field="1" count="1">
            <x v="86"/>
          </reference>
        </references>
      </pivotArea>
    </format>
    <format dxfId="335">
      <pivotArea collapsedLevelsAreSubtotals="1" fieldPosition="0">
        <references count="1">
          <reference field="1" count="1">
            <x v="87"/>
          </reference>
        </references>
      </pivotArea>
    </format>
    <format dxfId="334">
      <pivotArea collapsedLevelsAreSubtotals="1" fieldPosition="0">
        <references count="1">
          <reference field="1" count="1">
            <x v="88"/>
          </reference>
        </references>
      </pivotArea>
    </format>
    <format dxfId="333">
      <pivotArea collapsedLevelsAreSubtotals="1" fieldPosition="0">
        <references count="1">
          <reference field="1" count="1">
            <x v="89"/>
          </reference>
        </references>
      </pivotArea>
    </format>
    <format dxfId="332">
      <pivotArea collapsedLevelsAreSubtotals="1" fieldPosition="0">
        <references count="1">
          <reference field="1" count="1">
            <x v="90"/>
          </reference>
        </references>
      </pivotArea>
    </format>
    <format dxfId="331">
      <pivotArea collapsedLevelsAreSubtotals="1" fieldPosition="0">
        <references count="1">
          <reference field="1" count="1">
            <x v="92"/>
          </reference>
        </references>
      </pivotArea>
    </format>
    <format dxfId="330">
      <pivotArea collapsedLevelsAreSubtotals="1" fieldPosition="0">
        <references count="1">
          <reference field="1" count="1">
            <x v="93"/>
          </reference>
        </references>
      </pivotArea>
    </format>
    <format dxfId="329">
      <pivotArea collapsedLevelsAreSubtotals="1" fieldPosition="0">
        <references count="1">
          <reference field="1" count="1">
            <x v="95"/>
          </reference>
        </references>
      </pivotArea>
    </format>
    <format dxfId="328">
      <pivotArea collapsedLevelsAreSubtotals="1" fieldPosition="0">
        <references count="1">
          <reference field="1" count="1">
            <x v="97"/>
          </reference>
        </references>
      </pivotArea>
    </format>
    <format dxfId="327">
      <pivotArea collapsedLevelsAreSubtotals="1" fieldPosition="0">
        <references count="1">
          <reference field="1" count="1">
            <x v="98"/>
          </reference>
        </references>
      </pivotArea>
    </format>
    <format dxfId="326">
      <pivotArea collapsedLevelsAreSubtotals="1" fieldPosition="0">
        <references count="1">
          <reference field="1" count="1">
            <x v="99"/>
          </reference>
        </references>
      </pivotArea>
    </format>
    <format dxfId="325">
      <pivotArea collapsedLevelsAreSubtotals="1" fieldPosition="0">
        <references count="1">
          <reference field="1" count="1">
            <x v="102"/>
          </reference>
        </references>
      </pivotArea>
    </format>
    <format dxfId="324">
      <pivotArea collapsedLevelsAreSubtotals="1" fieldPosition="0">
        <references count="1">
          <reference field="1" count="1">
            <x v="104"/>
          </reference>
        </references>
      </pivotArea>
    </format>
    <format dxfId="323">
      <pivotArea collapsedLevelsAreSubtotals="1" fieldPosition="0">
        <references count="1">
          <reference field="1" count="1">
            <x v="106"/>
          </reference>
        </references>
      </pivotArea>
    </format>
    <format dxfId="322">
      <pivotArea collapsedLevelsAreSubtotals="1" fieldPosition="0">
        <references count="1">
          <reference field="1" count="1">
            <x v="107"/>
          </reference>
        </references>
      </pivotArea>
    </format>
    <format dxfId="321">
      <pivotArea collapsedLevelsAreSubtotals="1" fieldPosition="0">
        <references count="1">
          <reference field="1" count="1">
            <x v="108"/>
          </reference>
        </references>
      </pivotArea>
    </format>
    <format dxfId="320">
      <pivotArea collapsedLevelsAreSubtotals="1" fieldPosition="0">
        <references count="1">
          <reference field="1" count="1">
            <x v="110"/>
          </reference>
        </references>
      </pivotArea>
    </format>
    <format dxfId="319">
      <pivotArea collapsedLevelsAreSubtotals="1" fieldPosition="0">
        <references count="1">
          <reference field="1" count="1">
            <x v="111"/>
          </reference>
        </references>
      </pivotArea>
    </format>
    <format dxfId="318">
      <pivotArea collapsedLevelsAreSubtotals="1" fieldPosition="0">
        <references count="1">
          <reference field="1" count="1">
            <x v="112"/>
          </reference>
        </references>
      </pivotArea>
    </format>
    <format dxfId="317">
      <pivotArea collapsedLevelsAreSubtotals="1" fieldPosition="0">
        <references count="1">
          <reference field="1" count="1">
            <x v="114"/>
          </reference>
        </references>
      </pivotArea>
    </format>
    <format dxfId="316">
      <pivotArea collapsedLevelsAreSubtotals="1" fieldPosition="0">
        <references count="1">
          <reference field="1" count="1">
            <x v="121"/>
          </reference>
        </references>
      </pivotArea>
    </format>
    <format dxfId="315">
      <pivotArea collapsedLevelsAreSubtotals="1" fieldPosition="0">
        <references count="1">
          <reference field="1" count="1">
            <x v="124"/>
          </reference>
        </references>
      </pivotArea>
    </format>
    <format dxfId="314">
      <pivotArea collapsedLevelsAreSubtotals="1" fieldPosition="0">
        <references count="1">
          <reference field="1" count="1">
            <x v="128"/>
          </reference>
        </references>
      </pivotArea>
    </format>
    <format dxfId="313">
      <pivotArea collapsedLevelsAreSubtotals="1" fieldPosition="0">
        <references count="1">
          <reference field="1" count="1">
            <x v="129"/>
          </reference>
        </references>
      </pivotArea>
    </format>
    <format dxfId="312">
      <pivotArea collapsedLevelsAreSubtotals="1" fieldPosition="0">
        <references count="1">
          <reference field="1" count="1">
            <x v="130"/>
          </reference>
        </references>
      </pivotArea>
    </format>
    <format dxfId="311">
      <pivotArea collapsedLevelsAreSubtotals="1" fieldPosition="0">
        <references count="1">
          <reference field="1" count="1">
            <x v="132"/>
          </reference>
        </references>
      </pivotArea>
    </format>
    <format dxfId="310">
      <pivotArea collapsedLevelsAreSubtotals="1" fieldPosition="0">
        <references count="1">
          <reference field="1" count="1">
            <x v="133"/>
          </reference>
        </references>
      </pivotArea>
    </format>
    <format dxfId="309">
      <pivotArea collapsedLevelsAreSubtotals="1" fieldPosition="0">
        <references count="1">
          <reference field="1" count="1">
            <x v="134"/>
          </reference>
        </references>
      </pivotArea>
    </format>
    <format dxfId="308">
      <pivotArea collapsedLevelsAreSubtotals="1" fieldPosition="0">
        <references count="1">
          <reference field="1" count="1">
            <x v="135"/>
          </reference>
        </references>
      </pivotArea>
    </format>
    <format dxfId="307">
      <pivotArea collapsedLevelsAreSubtotals="1" fieldPosition="0">
        <references count="1">
          <reference field="1" count="1">
            <x v="136"/>
          </reference>
        </references>
      </pivotArea>
    </format>
    <format dxfId="306">
      <pivotArea collapsedLevelsAreSubtotals="1" fieldPosition="0">
        <references count="1">
          <reference field="1" count="1">
            <x v="137"/>
          </reference>
        </references>
      </pivotArea>
    </format>
    <format dxfId="305">
      <pivotArea collapsedLevelsAreSubtotals="1" fieldPosition="0">
        <references count="1">
          <reference field="1" count="1">
            <x v="138"/>
          </reference>
        </references>
      </pivotArea>
    </format>
    <format dxfId="304">
      <pivotArea collapsedLevelsAreSubtotals="1" fieldPosition="0">
        <references count="1">
          <reference field="1" count="1">
            <x v="139"/>
          </reference>
        </references>
      </pivotArea>
    </format>
    <format dxfId="303">
      <pivotArea collapsedLevelsAreSubtotals="1" fieldPosition="0">
        <references count="1">
          <reference field="1" count="1">
            <x v="140"/>
          </reference>
        </references>
      </pivotArea>
    </format>
    <format dxfId="302">
      <pivotArea collapsedLevelsAreSubtotals="1" fieldPosition="0">
        <references count="1">
          <reference field="1" count="1">
            <x v="143"/>
          </reference>
        </references>
      </pivotArea>
    </format>
    <format dxfId="301">
      <pivotArea collapsedLevelsAreSubtotals="1" fieldPosition="0">
        <references count="1">
          <reference field="1" count="1">
            <x v="145"/>
          </reference>
        </references>
      </pivotArea>
    </format>
    <format dxfId="300">
      <pivotArea collapsedLevelsAreSubtotals="1" fieldPosition="0">
        <references count="1">
          <reference field="1" count="1">
            <x v="147"/>
          </reference>
        </references>
      </pivotArea>
    </format>
    <format dxfId="299">
      <pivotArea collapsedLevelsAreSubtotals="1" fieldPosition="0">
        <references count="1">
          <reference field="1" count="1">
            <x v="152"/>
          </reference>
        </references>
      </pivotArea>
    </format>
    <format dxfId="298">
      <pivotArea collapsedLevelsAreSubtotals="1" fieldPosition="0">
        <references count="1">
          <reference field="1" count="1">
            <x v="153"/>
          </reference>
        </references>
      </pivotArea>
    </format>
    <format dxfId="297">
      <pivotArea collapsedLevelsAreSubtotals="1" fieldPosition="0">
        <references count="1">
          <reference field="1" count="1">
            <x v="155"/>
          </reference>
        </references>
      </pivotArea>
    </format>
    <format dxfId="296">
      <pivotArea collapsedLevelsAreSubtotals="1" fieldPosition="0">
        <references count="1">
          <reference field="1" count="1">
            <x v="157"/>
          </reference>
        </references>
      </pivotArea>
    </format>
    <format dxfId="295">
      <pivotArea collapsedLevelsAreSubtotals="1" fieldPosition="0">
        <references count="1">
          <reference field="1" count="1">
            <x v="160"/>
          </reference>
        </references>
      </pivotArea>
    </format>
    <format dxfId="294">
      <pivotArea collapsedLevelsAreSubtotals="1" fieldPosition="0">
        <references count="1">
          <reference field="1" count="1">
            <x v="161"/>
          </reference>
        </references>
      </pivotArea>
    </format>
    <format dxfId="293">
      <pivotArea collapsedLevelsAreSubtotals="1" fieldPosition="0">
        <references count="1">
          <reference field="1" count="1">
            <x v="163"/>
          </reference>
        </references>
      </pivotArea>
    </format>
    <format dxfId="292">
      <pivotArea collapsedLevelsAreSubtotals="1" fieldPosition="0">
        <references count="1">
          <reference field="1" count="1">
            <x v="164"/>
          </reference>
        </references>
      </pivotArea>
    </format>
    <format dxfId="291">
      <pivotArea collapsedLevelsAreSubtotals="1" fieldPosition="0">
        <references count="1">
          <reference field="1" count="1">
            <x v="165"/>
          </reference>
        </references>
      </pivotArea>
    </format>
    <format dxfId="290">
      <pivotArea collapsedLevelsAreSubtotals="1" fieldPosition="0">
        <references count="1">
          <reference field="1" count="1">
            <x v="166"/>
          </reference>
        </references>
      </pivotArea>
    </format>
    <format dxfId="289">
      <pivotArea collapsedLevelsAreSubtotals="1" fieldPosition="0">
        <references count="1">
          <reference field="1" count="1">
            <x v="167"/>
          </reference>
        </references>
      </pivotArea>
    </format>
    <format dxfId="288">
      <pivotArea collapsedLevelsAreSubtotals="1" fieldPosition="0">
        <references count="1">
          <reference field="1" count="1">
            <x v="168"/>
          </reference>
        </references>
      </pivotArea>
    </format>
    <format dxfId="287">
      <pivotArea collapsedLevelsAreSubtotals="1" fieldPosition="0">
        <references count="1">
          <reference field="1" count="1">
            <x v="170"/>
          </reference>
        </references>
      </pivotArea>
    </format>
    <format dxfId="286">
      <pivotArea collapsedLevelsAreSubtotals="1" fieldPosition="0">
        <references count="1">
          <reference field="1" count="1">
            <x v="171"/>
          </reference>
        </references>
      </pivotArea>
    </format>
    <format dxfId="285">
      <pivotArea collapsedLevelsAreSubtotals="1" fieldPosition="0">
        <references count="1">
          <reference field="1" count="1">
            <x v="172"/>
          </reference>
        </references>
      </pivotArea>
    </format>
    <format dxfId="284">
      <pivotArea collapsedLevelsAreSubtotals="1" fieldPosition="0">
        <references count="1">
          <reference field="1" count="1">
            <x v="173"/>
          </reference>
        </references>
      </pivotArea>
    </format>
    <format dxfId="283">
      <pivotArea collapsedLevelsAreSubtotals="1" fieldPosition="0">
        <references count="1">
          <reference field="1" count="1">
            <x v="174"/>
          </reference>
        </references>
      </pivotArea>
    </format>
    <format dxfId="282">
      <pivotArea collapsedLevelsAreSubtotals="1" fieldPosition="0">
        <references count="1">
          <reference field="1" count="1">
            <x v="175"/>
          </reference>
        </references>
      </pivotArea>
    </format>
    <format dxfId="281">
      <pivotArea collapsedLevelsAreSubtotals="1" fieldPosition="0">
        <references count="1">
          <reference field="1" count="1">
            <x v="176"/>
          </reference>
        </references>
      </pivotArea>
    </format>
    <format dxfId="280">
      <pivotArea collapsedLevelsAreSubtotals="1" fieldPosition="0">
        <references count="1">
          <reference field="1" count="1">
            <x v="177"/>
          </reference>
        </references>
      </pivotArea>
    </format>
    <format dxfId="279">
      <pivotArea collapsedLevelsAreSubtotals="1" fieldPosition="0">
        <references count="1">
          <reference field="1" count="1">
            <x v="178"/>
          </reference>
        </references>
      </pivotArea>
    </format>
    <format dxfId="278">
      <pivotArea collapsedLevelsAreSubtotals="1" fieldPosition="0">
        <references count="1">
          <reference field="1" count="1">
            <x v="179"/>
          </reference>
        </references>
      </pivotArea>
    </format>
    <format dxfId="277">
      <pivotArea collapsedLevelsAreSubtotals="1" fieldPosition="0">
        <references count="1">
          <reference field="1" count="1">
            <x v="180"/>
          </reference>
        </references>
      </pivotArea>
    </format>
    <format dxfId="276">
      <pivotArea collapsedLevelsAreSubtotals="1" fieldPosition="0">
        <references count="1">
          <reference field="1" count="1">
            <x v="181"/>
          </reference>
        </references>
      </pivotArea>
    </format>
    <format dxfId="275">
      <pivotArea collapsedLevelsAreSubtotals="1" fieldPosition="0">
        <references count="1">
          <reference field="1" count="1">
            <x v="183"/>
          </reference>
        </references>
      </pivotArea>
    </format>
    <format dxfId="274">
      <pivotArea collapsedLevelsAreSubtotals="1" fieldPosition="0">
        <references count="1">
          <reference field="1" count="1">
            <x v="185"/>
          </reference>
        </references>
      </pivotArea>
    </format>
    <format dxfId="273">
      <pivotArea collapsedLevelsAreSubtotals="1" fieldPosition="0">
        <references count="1">
          <reference field="1" count="1">
            <x v="188"/>
          </reference>
        </references>
      </pivotArea>
    </format>
    <format dxfId="272">
      <pivotArea collapsedLevelsAreSubtotals="1" fieldPosition="0">
        <references count="1">
          <reference field="1" count="1">
            <x v="191"/>
          </reference>
        </references>
      </pivotArea>
    </format>
    <format dxfId="271">
      <pivotArea collapsedLevelsAreSubtotals="1" fieldPosition="0">
        <references count="1">
          <reference field="1" count="1">
            <x v="193"/>
          </reference>
        </references>
      </pivotArea>
    </format>
    <format dxfId="270">
      <pivotArea collapsedLevelsAreSubtotals="1" fieldPosition="0">
        <references count="1">
          <reference field="1" count="1">
            <x v="194"/>
          </reference>
        </references>
      </pivotArea>
    </format>
    <format dxfId="269">
      <pivotArea collapsedLevelsAreSubtotals="1" fieldPosition="0">
        <references count="1">
          <reference field="1" count="1">
            <x v="195"/>
          </reference>
        </references>
      </pivotArea>
    </format>
    <format dxfId="268">
      <pivotArea collapsedLevelsAreSubtotals="1" fieldPosition="0">
        <references count="1">
          <reference field="1" count="1">
            <x v="196"/>
          </reference>
        </references>
      </pivotArea>
    </format>
    <format dxfId="267">
      <pivotArea collapsedLevelsAreSubtotals="1" fieldPosition="0">
        <references count="1">
          <reference field="1" count="1">
            <x v="197"/>
          </reference>
        </references>
      </pivotArea>
    </format>
    <format dxfId="266">
      <pivotArea collapsedLevelsAreSubtotals="1" fieldPosition="0">
        <references count="1">
          <reference field="1" count="1">
            <x v="198"/>
          </reference>
        </references>
      </pivotArea>
    </format>
    <format dxfId="265">
      <pivotArea collapsedLevelsAreSubtotals="1" fieldPosition="0">
        <references count="1">
          <reference field="1" count="1">
            <x v="199"/>
          </reference>
        </references>
      </pivotArea>
    </format>
    <format dxfId="264">
      <pivotArea collapsedLevelsAreSubtotals="1" fieldPosition="0">
        <references count="1">
          <reference field="1" count="1">
            <x v="200"/>
          </reference>
        </references>
      </pivotArea>
    </format>
    <format dxfId="263">
      <pivotArea collapsedLevelsAreSubtotals="1" fieldPosition="0">
        <references count="1">
          <reference field="1" count="1">
            <x v="201"/>
          </reference>
        </references>
      </pivotArea>
    </format>
    <format dxfId="262">
      <pivotArea collapsedLevelsAreSubtotals="1" fieldPosition="0">
        <references count="1">
          <reference field="1" count="1">
            <x v="202"/>
          </reference>
        </references>
      </pivotArea>
    </format>
    <format dxfId="261">
      <pivotArea collapsedLevelsAreSubtotals="1" fieldPosition="0">
        <references count="1">
          <reference field="1" count="1">
            <x v="205"/>
          </reference>
        </references>
      </pivotArea>
    </format>
    <format dxfId="260">
      <pivotArea collapsedLevelsAreSubtotals="1" fieldPosition="0">
        <references count="1">
          <reference field="1" count="1">
            <x v="209"/>
          </reference>
        </references>
      </pivotArea>
    </format>
    <format dxfId="259">
      <pivotArea collapsedLevelsAreSubtotals="1" fieldPosition="0">
        <references count="1">
          <reference field="1" count="1">
            <x v="211"/>
          </reference>
        </references>
      </pivotArea>
    </format>
    <format dxfId="258">
      <pivotArea collapsedLevelsAreSubtotals="1" fieldPosition="0">
        <references count="1">
          <reference field="1" count="1">
            <x v="213"/>
          </reference>
        </references>
      </pivotArea>
    </format>
    <format dxfId="257">
      <pivotArea collapsedLevelsAreSubtotals="1" fieldPosition="0">
        <references count="1">
          <reference field="1" count="1">
            <x v="214"/>
          </reference>
        </references>
      </pivotArea>
    </format>
    <format dxfId="256">
      <pivotArea collapsedLevelsAreSubtotals="1" fieldPosition="0">
        <references count="1">
          <reference field="1" count="1">
            <x v="216"/>
          </reference>
        </references>
      </pivotArea>
    </format>
    <format dxfId="255">
      <pivotArea collapsedLevelsAreSubtotals="1" fieldPosition="0">
        <references count="1">
          <reference field="1" count="1">
            <x v="218"/>
          </reference>
        </references>
      </pivotArea>
    </format>
    <format dxfId="254">
      <pivotArea collapsedLevelsAreSubtotals="1" fieldPosition="0">
        <references count="1">
          <reference field="1" count="1">
            <x v="219"/>
          </reference>
        </references>
      </pivotArea>
    </format>
    <format dxfId="253">
      <pivotArea collapsedLevelsAreSubtotals="1" fieldPosition="0">
        <references count="1">
          <reference field="1" count="1">
            <x v="221"/>
          </reference>
        </references>
      </pivotArea>
    </format>
    <format dxfId="252">
      <pivotArea collapsedLevelsAreSubtotals="1" fieldPosition="0">
        <references count="1">
          <reference field="1" count="1">
            <x v="225"/>
          </reference>
        </references>
      </pivotArea>
    </format>
    <format dxfId="251">
      <pivotArea collapsedLevelsAreSubtotals="1" fieldPosition="0">
        <references count="1">
          <reference field="1" count="1">
            <x v="226"/>
          </reference>
        </references>
      </pivotArea>
    </format>
    <format dxfId="250">
      <pivotArea collapsedLevelsAreSubtotals="1" fieldPosition="0">
        <references count="1">
          <reference field="1" count="1">
            <x v="228"/>
          </reference>
        </references>
      </pivotArea>
    </format>
    <format dxfId="249">
      <pivotArea collapsedLevelsAreSubtotals="1" fieldPosition="0">
        <references count="1">
          <reference field="1" count="1">
            <x v="229"/>
          </reference>
        </references>
      </pivotArea>
    </format>
    <format dxfId="248">
      <pivotArea collapsedLevelsAreSubtotals="1" fieldPosition="0">
        <references count="1">
          <reference field="1" count="1">
            <x v="230"/>
          </reference>
        </references>
      </pivotArea>
    </format>
    <format dxfId="247">
      <pivotArea collapsedLevelsAreSubtotals="1" fieldPosition="0">
        <references count="1">
          <reference field="1" count="1">
            <x v="233"/>
          </reference>
        </references>
      </pivotArea>
    </format>
    <format dxfId="246">
      <pivotArea collapsedLevelsAreSubtotals="1" fieldPosition="0">
        <references count="1">
          <reference field="1" count="1">
            <x v="234"/>
          </reference>
        </references>
      </pivotArea>
    </format>
    <format dxfId="245">
      <pivotArea collapsedLevelsAreSubtotals="1" fieldPosition="0">
        <references count="1">
          <reference field="1" count="1">
            <x v="235"/>
          </reference>
        </references>
      </pivotArea>
    </format>
    <format dxfId="244">
      <pivotArea collapsedLevelsAreSubtotals="1" fieldPosition="0">
        <references count="1">
          <reference field="1" count="1">
            <x v="236"/>
          </reference>
        </references>
      </pivotArea>
    </format>
    <format dxfId="243">
      <pivotArea collapsedLevelsAreSubtotals="1" fieldPosition="0">
        <references count="1">
          <reference field="1" count="1">
            <x v="237"/>
          </reference>
        </references>
      </pivotArea>
    </format>
    <format dxfId="242">
      <pivotArea collapsedLevelsAreSubtotals="1" fieldPosition="0">
        <references count="1">
          <reference field="1" count="1">
            <x v="238"/>
          </reference>
        </references>
      </pivotArea>
    </format>
    <format dxfId="241">
      <pivotArea collapsedLevelsAreSubtotals="1" fieldPosition="0">
        <references count="1">
          <reference field="1" count="1">
            <x v="239"/>
          </reference>
        </references>
      </pivotArea>
    </format>
    <format dxfId="240">
      <pivotArea collapsedLevelsAreSubtotals="1" fieldPosition="0">
        <references count="1">
          <reference field="1" count="1">
            <x v="241"/>
          </reference>
        </references>
      </pivotArea>
    </format>
    <format dxfId="239">
      <pivotArea collapsedLevelsAreSubtotals="1" fieldPosition="0">
        <references count="1">
          <reference field="1" count="1">
            <x v="252"/>
          </reference>
        </references>
      </pivotArea>
    </format>
    <format dxfId="238">
      <pivotArea collapsedLevelsAreSubtotals="1" fieldPosition="0">
        <references count="1">
          <reference field="1" count="1">
            <x v="253"/>
          </reference>
        </references>
      </pivotArea>
    </format>
    <format dxfId="237">
      <pivotArea collapsedLevelsAreSubtotals="1" fieldPosition="0">
        <references count="1">
          <reference field="1" count="1">
            <x v="254"/>
          </reference>
        </references>
      </pivotArea>
    </format>
    <format dxfId="236">
      <pivotArea collapsedLevelsAreSubtotals="1" fieldPosition="0">
        <references count="1">
          <reference field="1" count="1">
            <x v="258"/>
          </reference>
        </references>
      </pivotArea>
    </format>
    <format dxfId="235">
      <pivotArea collapsedLevelsAreSubtotals="1" fieldPosition="0">
        <references count="1">
          <reference field="1" count="1">
            <x v="260"/>
          </reference>
        </references>
      </pivotArea>
    </format>
    <format dxfId="234">
      <pivotArea collapsedLevelsAreSubtotals="1" fieldPosition="0">
        <references count="1">
          <reference field="1" count="1">
            <x v="263"/>
          </reference>
        </references>
      </pivotArea>
    </format>
    <format dxfId="233">
      <pivotArea collapsedLevelsAreSubtotals="1" fieldPosition="0">
        <references count="1">
          <reference field="1" count="1">
            <x v="266"/>
          </reference>
        </references>
      </pivotArea>
    </format>
    <format dxfId="232">
      <pivotArea collapsedLevelsAreSubtotals="1" fieldPosition="0">
        <references count="1">
          <reference field="1" count="1">
            <x v="270"/>
          </reference>
        </references>
      </pivotArea>
    </format>
    <format dxfId="231">
      <pivotArea collapsedLevelsAreSubtotals="1" fieldPosition="0">
        <references count="1">
          <reference field="1" count="1">
            <x v="271"/>
          </reference>
        </references>
      </pivotArea>
    </format>
    <format dxfId="230">
      <pivotArea collapsedLevelsAreSubtotals="1" fieldPosition="0">
        <references count="1">
          <reference field="1" count="1">
            <x v="274"/>
          </reference>
        </references>
      </pivotArea>
    </format>
    <format dxfId="229">
      <pivotArea collapsedLevelsAreSubtotals="1" fieldPosition="0">
        <references count="1">
          <reference field="1" count="1">
            <x v="275"/>
          </reference>
        </references>
      </pivotArea>
    </format>
    <format dxfId="228">
      <pivotArea collapsedLevelsAreSubtotals="1" fieldPosition="0">
        <references count="1">
          <reference field="1" count="1">
            <x v="276"/>
          </reference>
        </references>
      </pivotArea>
    </format>
    <format dxfId="227">
      <pivotArea collapsedLevelsAreSubtotals="1" fieldPosition="0">
        <references count="1">
          <reference field="1" count="1">
            <x v="277"/>
          </reference>
        </references>
      </pivotArea>
    </format>
    <format dxfId="226">
      <pivotArea collapsedLevelsAreSubtotals="1" fieldPosition="0">
        <references count="1">
          <reference field="1" count="1">
            <x v="281"/>
          </reference>
        </references>
      </pivotArea>
    </format>
    <format dxfId="225">
      <pivotArea collapsedLevelsAreSubtotals="1" fieldPosition="0">
        <references count="1">
          <reference field="1" count="1">
            <x v="282"/>
          </reference>
        </references>
      </pivotArea>
    </format>
    <format dxfId="224">
      <pivotArea collapsedLevelsAreSubtotals="1" fieldPosition="0">
        <references count="1">
          <reference field="1" count="1">
            <x v="283"/>
          </reference>
        </references>
      </pivotArea>
    </format>
    <format dxfId="223">
      <pivotArea collapsedLevelsAreSubtotals="1" fieldPosition="0">
        <references count="1">
          <reference field="1" count="1">
            <x v="284"/>
          </reference>
        </references>
      </pivotArea>
    </format>
    <format dxfId="222">
      <pivotArea collapsedLevelsAreSubtotals="1" fieldPosition="0">
        <references count="1">
          <reference field="1" count="1">
            <x v="285"/>
          </reference>
        </references>
      </pivotArea>
    </format>
    <format dxfId="221">
      <pivotArea collapsedLevelsAreSubtotals="1" fieldPosition="0">
        <references count="1">
          <reference field="1" count="1">
            <x v="287"/>
          </reference>
        </references>
      </pivotArea>
    </format>
    <format dxfId="220">
      <pivotArea collapsedLevelsAreSubtotals="1" fieldPosition="0">
        <references count="1">
          <reference field="1" count="1">
            <x v="289"/>
          </reference>
        </references>
      </pivotArea>
    </format>
    <format dxfId="219">
      <pivotArea collapsedLevelsAreSubtotals="1" fieldPosition="0">
        <references count="1">
          <reference field="1" count="1">
            <x v="290"/>
          </reference>
        </references>
      </pivotArea>
    </format>
    <format dxfId="218">
      <pivotArea collapsedLevelsAreSubtotals="1" fieldPosition="0">
        <references count="1">
          <reference field="1" count="1">
            <x v="291"/>
          </reference>
        </references>
      </pivotArea>
    </format>
    <format dxfId="217">
      <pivotArea collapsedLevelsAreSubtotals="1" fieldPosition="0">
        <references count="1">
          <reference field="1" count="1">
            <x v="292"/>
          </reference>
        </references>
      </pivotArea>
    </format>
    <format dxfId="216">
      <pivotArea collapsedLevelsAreSubtotals="1" fieldPosition="0">
        <references count="1">
          <reference field="1" count="1">
            <x v="294"/>
          </reference>
        </references>
      </pivotArea>
    </format>
    <format dxfId="215">
      <pivotArea collapsedLevelsAreSubtotals="1" fieldPosition="0">
        <references count="1">
          <reference field="1" count="1">
            <x v="295"/>
          </reference>
        </references>
      </pivotArea>
    </format>
    <format dxfId="214">
      <pivotArea collapsedLevelsAreSubtotals="1" fieldPosition="0">
        <references count="1">
          <reference field="1" count="1">
            <x v="296"/>
          </reference>
        </references>
      </pivotArea>
    </format>
    <format dxfId="213">
      <pivotArea collapsedLevelsAreSubtotals="1" fieldPosition="0">
        <references count="1">
          <reference field="1" count="1">
            <x v="297"/>
          </reference>
        </references>
      </pivotArea>
    </format>
    <format dxfId="212">
      <pivotArea collapsedLevelsAreSubtotals="1" fieldPosition="0">
        <references count="1">
          <reference field="1" count="1">
            <x v="298"/>
          </reference>
        </references>
      </pivotArea>
    </format>
    <format dxfId="211">
      <pivotArea collapsedLevelsAreSubtotals="1" fieldPosition="0">
        <references count="1">
          <reference field="1" count="1">
            <x v="299"/>
          </reference>
        </references>
      </pivotArea>
    </format>
    <format dxfId="210">
      <pivotArea collapsedLevelsAreSubtotals="1" fieldPosition="0">
        <references count="1">
          <reference field="1" count="1">
            <x v="301"/>
          </reference>
        </references>
      </pivotArea>
    </format>
    <format dxfId="209">
      <pivotArea collapsedLevelsAreSubtotals="1" fieldPosition="0">
        <references count="1">
          <reference field="1" count="1">
            <x v="302"/>
          </reference>
        </references>
      </pivotArea>
    </format>
    <format dxfId="208">
      <pivotArea collapsedLevelsAreSubtotals="1" fieldPosition="0">
        <references count="1">
          <reference field="1" count="1">
            <x v="303"/>
          </reference>
        </references>
      </pivotArea>
    </format>
    <format dxfId="207">
      <pivotArea collapsedLevelsAreSubtotals="1" fieldPosition="0">
        <references count="1">
          <reference field="1" count="1">
            <x v="304"/>
          </reference>
        </references>
      </pivotArea>
    </format>
    <format dxfId="206">
      <pivotArea collapsedLevelsAreSubtotals="1" fieldPosition="0">
        <references count="1">
          <reference field="1" count="1">
            <x v="307"/>
          </reference>
        </references>
      </pivotArea>
    </format>
    <format dxfId="205">
      <pivotArea collapsedLevelsAreSubtotals="1" fieldPosition="0">
        <references count="1">
          <reference field="1" count="1">
            <x v="308"/>
          </reference>
        </references>
      </pivotArea>
    </format>
    <format dxfId="204">
      <pivotArea collapsedLevelsAreSubtotals="1" fieldPosition="0">
        <references count="1">
          <reference field="1" count="1">
            <x v="312"/>
          </reference>
        </references>
      </pivotArea>
    </format>
    <format dxfId="203">
      <pivotArea collapsedLevelsAreSubtotals="1" fieldPosition="0">
        <references count="1">
          <reference field="1" count="1">
            <x v="313"/>
          </reference>
        </references>
      </pivotArea>
    </format>
    <format dxfId="202">
      <pivotArea collapsedLevelsAreSubtotals="1" fieldPosition="0">
        <references count="1">
          <reference field="1" count="1">
            <x v="314"/>
          </reference>
        </references>
      </pivotArea>
    </format>
    <format dxfId="201">
      <pivotArea collapsedLevelsAreSubtotals="1" fieldPosition="0">
        <references count="1">
          <reference field="1" count="1">
            <x v="316"/>
          </reference>
        </references>
      </pivotArea>
    </format>
    <format dxfId="200">
      <pivotArea collapsedLevelsAreSubtotals="1" fieldPosition="0">
        <references count="1">
          <reference field="1" count="1">
            <x v="318"/>
          </reference>
        </references>
      </pivotArea>
    </format>
    <format dxfId="199">
      <pivotArea collapsedLevelsAreSubtotals="1" fieldPosition="0">
        <references count="1">
          <reference field="1" count="1">
            <x v="320"/>
          </reference>
        </references>
      </pivotArea>
    </format>
    <format dxfId="198">
      <pivotArea collapsedLevelsAreSubtotals="1" fieldPosition="0">
        <references count="1">
          <reference field="1" count="1">
            <x v="322"/>
          </reference>
        </references>
      </pivotArea>
    </format>
    <format dxfId="197">
      <pivotArea collapsedLevelsAreSubtotals="1" fieldPosition="0">
        <references count="1">
          <reference field="1" count="1">
            <x v="325"/>
          </reference>
        </references>
      </pivotArea>
    </format>
    <format dxfId="196">
      <pivotArea collapsedLevelsAreSubtotals="1" fieldPosition="0">
        <references count="1">
          <reference field="1" count="1">
            <x v="326"/>
          </reference>
        </references>
      </pivotArea>
    </format>
    <format dxfId="195">
      <pivotArea collapsedLevelsAreSubtotals="1" fieldPosition="0">
        <references count="1">
          <reference field="1" count="1">
            <x v="329"/>
          </reference>
        </references>
      </pivotArea>
    </format>
    <format dxfId="194">
      <pivotArea collapsedLevelsAreSubtotals="1" fieldPosition="0">
        <references count="1">
          <reference field="1" count="1">
            <x v="330"/>
          </reference>
        </references>
      </pivotArea>
    </format>
    <format dxfId="193">
      <pivotArea collapsedLevelsAreSubtotals="1" fieldPosition="0">
        <references count="1">
          <reference field="1" count="1">
            <x v="331"/>
          </reference>
        </references>
      </pivotArea>
    </format>
    <format dxfId="192">
      <pivotArea collapsedLevelsAreSubtotals="1" fieldPosition="0">
        <references count="1">
          <reference field="1" count="1">
            <x v="332"/>
          </reference>
        </references>
      </pivotArea>
    </format>
    <format dxfId="191">
      <pivotArea collapsedLevelsAreSubtotals="1" fieldPosition="0">
        <references count="1">
          <reference field="1" count="1">
            <x v="333"/>
          </reference>
        </references>
      </pivotArea>
    </format>
    <format dxfId="190">
      <pivotArea collapsedLevelsAreSubtotals="1" fieldPosition="0">
        <references count="1">
          <reference field="1" count="1">
            <x v="334"/>
          </reference>
        </references>
      </pivotArea>
    </format>
    <format dxfId="189">
      <pivotArea collapsedLevelsAreSubtotals="1" fieldPosition="0">
        <references count="1">
          <reference field="1" count="1">
            <x v="335"/>
          </reference>
        </references>
      </pivotArea>
    </format>
    <format dxfId="188">
      <pivotArea collapsedLevelsAreSubtotals="1" fieldPosition="0">
        <references count="1">
          <reference field="1" count="1">
            <x v="336"/>
          </reference>
        </references>
      </pivotArea>
    </format>
    <format dxfId="187">
      <pivotArea collapsedLevelsAreSubtotals="1" fieldPosition="0">
        <references count="1">
          <reference field="1" count="1">
            <x v="337"/>
          </reference>
        </references>
      </pivotArea>
    </format>
    <format dxfId="186">
      <pivotArea collapsedLevelsAreSubtotals="1" fieldPosition="0">
        <references count="1">
          <reference field="1" count="1">
            <x v="338"/>
          </reference>
        </references>
      </pivotArea>
    </format>
    <format dxfId="185">
      <pivotArea collapsedLevelsAreSubtotals="1" fieldPosition="0">
        <references count="1">
          <reference field="1" count="1">
            <x v="339"/>
          </reference>
        </references>
      </pivotArea>
    </format>
    <format dxfId="184">
      <pivotArea collapsedLevelsAreSubtotals="1" fieldPosition="0">
        <references count="1">
          <reference field="1" count="1">
            <x v="340"/>
          </reference>
        </references>
      </pivotArea>
    </format>
    <format dxfId="183">
      <pivotArea collapsedLevelsAreSubtotals="1" fieldPosition="0">
        <references count="1">
          <reference field="1" count="1">
            <x v="341"/>
          </reference>
        </references>
      </pivotArea>
    </format>
    <format dxfId="182">
      <pivotArea collapsedLevelsAreSubtotals="1" fieldPosition="0">
        <references count="1">
          <reference field="1" count="1">
            <x v="343"/>
          </reference>
        </references>
      </pivotArea>
    </format>
    <format dxfId="181">
      <pivotArea collapsedLevelsAreSubtotals="1" fieldPosition="0">
        <references count="1">
          <reference field="1" count="1">
            <x v="345"/>
          </reference>
        </references>
      </pivotArea>
    </format>
    <format dxfId="180">
      <pivotArea collapsedLevelsAreSubtotals="1" fieldPosition="0">
        <references count="1">
          <reference field="1" count="1">
            <x v="346"/>
          </reference>
        </references>
      </pivotArea>
    </format>
    <format dxfId="179">
      <pivotArea collapsedLevelsAreSubtotals="1" fieldPosition="0">
        <references count="1">
          <reference field="1" count="1">
            <x v="347"/>
          </reference>
        </references>
      </pivotArea>
    </format>
    <format dxfId="178">
      <pivotArea collapsedLevelsAreSubtotals="1" fieldPosition="0">
        <references count="1">
          <reference field="1" count="1">
            <x v="348"/>
          </reference>
        </references>
      </pivotArea>
    </format>
    <format dxfId="177">
      <pivotArea collapsedLevelsAreSubtotals="1" fieldPosition="0">
        <references count="1">
          <reference field="1" count="1">
            <x v="349"/>
          </reference>
        </references>
      </pivotArea>
    </format>
    <format dxfId="176">
      <pivotArea collapsedLevelsAreSubtotals="1" fieldPosition="0">
        <references count="1">
          <reference field="1" count="1">
            <x v="350"/>
          </reference>
        </references>
      </pivotArea>
    </format>
    <format dxfId="175">
      <pivotArea collapsedLevelsAreSubtotals="1" fieldPosition="0">
        <references count="1">
          <reference field="1" count="1">
            <x v="353"/>
          </reference>
        </references>
      </pivotArea>
    </format>
    <format dxfId="174">
      <pivotArea collapsedLevelsAreSubtotals="1" fieldPosition="0">
        <references count="1">
          <reference field="1" count="1">
            <x v="354"/>
          </reference>
        </references>
      </pivotArea>
    </format>
    <format dxfId="173">
      <pivotArea collapsedLevelsAreSubtotals="1" fieldPosition="0">
        <references count="1">
          <reference field="1" count="1">
            <x v="355"/>
          </reference>
        </references>
      </pivotArea>
    </format>
    <format dxfId="172">
      <pivotArea collapsedLevelsAreSubtotals="1" fieldPosition="0">
        <references count="1">
          <reference field="1" count="1">
            <x v="356"/>
          </reference>
        </references>
      </pivotArea>
    </format>
    <format dxfId="171">
      <pivotArea collapsedLevelsAreSubtotals="1" fieldPosition="0">
        <references count="1">
          <reference field="1" count="1">
            <x v="358"/>
          </reference>
        </references>
      </pivotArea>
    </format>
    <format dxfId="170">
      <pivotArea collapsedLevelsAreSubtotals="1" fieldPosition="0">
        <references count="1">
          <reference field="1" count="1">
            <x v="359"/>
          </reference>
        </references>
      </pivotArea>
    </format>
    <format dxfId="169">
      <pivotArea collapsedLevelsAreSubtotals="1" fieldPosition="0">
        <references count="1">
          <reference field="1" count="1">
            <x v="360"/>
          </reference>
        </references>
      </pivotArea>
    </format>
    <format dxfId="168">
      <pivotArea collapsedLevelsAreSubtotals="1" fieldPosition="0">
        <references count="1">
          <reference field="1" count="1">
            <x v="363"/>
          </reference>
        </references>
      </pivotArea>
    </format>
    <format dxfId="167">
      <pivotArea collapsedLevelsAreSubtotals="1" fieldPosition="0">
        <references count="1">
          <reference field="1" count="1">
            <x v="365"/>
          </reference>
        </references>
      </pivotArea>
    </format>
    <format dxfId="166">
      <pivotArea collapsedLevelsAreSubtotals="1" fieldPosition="0">
        <references count="1">
          <reference field="1" count="1">
            <x v="366"/>
          </reference>
        </references>
      </pivotArea>
    </format>
    <format dxfId="165">
      <pivotArea collapsedLevelsAreSubtotals="1" fieldPosition="0">
        <references count="1">
          <reference field="1" count="1">
            <x v="370"/>
          </reference>
        </references>
      </pivotArea>
    </format>
    <format dxfId="164">
      <pivotArea collapsedLevelsAreSubtotals="1" fieldPosition="0">
        <references count="1">
          <reference field="1" count="1">
            <x v="371"/>
          </reference>
        </references>
      </pivotArea>
    </format>
    <format dxfId="163">
      <pivotArea collapsedLevelsAreSubtotals="1" fieldPosition="0">
        <references count="1">
          <reference field="1" count="1">
            <x v="372"/>
          </reference>
        </references>
      </pivotArea>
    </format>
    <format dxfId="162">
      <pivotArea collapsedLevelsAreSubtotals="1" fieldPosition="0">
        <references count="1">
          <reference field="1" count="1">
            <x v="373"/>
          </reference>
        </references>
      </pivotArea>
    </format>
    <format dxfId="161">
      <pivotArea collapsedLevelsAreSubtotals="1" fieldPosition="0">
        <references count="1">
          <reference field="1" count="1">
            <x v="375"/>
          </reference>
        </references>
      </pivotArea>
    </format>
    <format dxfId="160">
      <pivotArea collapsedLevelsAreSubtotals="1" fieldPosition="0">
        <references count="1">
          <reference field="1" count="1">
            <x v="376"/>
          </reference>
        </references>
      </pivotArea>
    </format>
    <format dxfId="159">
      <pivotArea collapsedLevelsAreSubtotals="1" fieldPosition="0">
        <references count="1">
          <reference field="1" count="1">
            <x v="378"/>
          </reference>
        </references>
      </pivotArea>
    </format>
    <format dxfId="158">
      <pivotArea collapsedLevelsAreSubtotals="1" fieldPosition="0">
        <references count="1">
          <reference field="1" count="1">
            <x v="380"/>
          </reference>
        </references>
      </pivotArea>
    </format>
    <format dxfId="157">
      <pivotArea collapsedLevelsAreSubtotals="1" fieldPosition="0">
        <references count="1">
          <reference field="1" count="1">
            <x v="385"/>
          </reference>
        </references>
      </pivotArea>
    </format>
    <format dxfId="156">
      <pivotArea collapsedLevelsAreSubtotals="1" fieldPosition="0">
        <references count="1">
          <reference field="1" count="1">
            <x v="388"/>
          </reference>
        </references>
      </pivotArea>
    </format>
    <format dxfId="155">
      <pivotArea collapsedLevelsAreSubtotals="1" fieldPosition="0">
        <references count="1">
          <reference field="1" count="1">
            <x v="392"/>
          </reference>
        </references>
      </pivotArea>
    </format>
    <format dxfId="154">
      <pivotArea collapsedLevelsAreSubtotals="1" fieldPosition="0">
        <references count="1">
          <reference field="1" count="1">
            <x v="394"/>
          </reference>
        </references>
      </pivotArea>
    </format>
    <format dxfId="153">
      <pivotArea collapsedLevelsAreSubtotals="1" fieldPosition="0">
        <references count="1">
          <reference field="1" count="1">
            <x v="397"/>
          </reference>
        </references>
      </pivotArea>
    </format>
    <format dxfId="152">
      <pivotArea collapsedLevelsAreSubtotals="1" fieldPosition="0">
        <references count="1">
          <reference field="1" count="1">
            <x v="398"/>
          </reference>
        </references>
      </pivotArea>
    </format>
    <format dxfId="151">
      <pivotArea collapsedLevelsAreSubtotals="1" fieldPosition="0">
        <references count="1">
          <reference field="1" count="1">
            <x v="400"/>
          </reference>
        </references>
      </pivotArea>
    </format>
    <format dxfId="150">
      <pivotArea collapsedLevelsAreSubtotals="1" fieldPosition="0">
        <references count="1">
          <reference field="1" count="1">
            <x v="401"/>
          </reference>
        </references>
      </pivotArea>
    </format>
    <format dxfId="149">
      <pivotArea collapsedLevelsAreSubtotals="1" fieldPosition="0">
        <references count="1">
          <reference field="1" count="1">
            <x v="403"/>
          </reference>
        </references>
      </pivotArea>
    </format>
    <format dxfId="148">
      <pivotArea collapsedLevelsAreSubtotals="1" fieldPosition="0">
        <references count="1">
          <reference field="1" count="1">
            <x v="407"/>
          </reference>
        </references>
      </pivotArea>
    </format>
    <format dxfId="147">
      <pivotArea collapsedLevelsAreSubtotals="1" fieldPosition="0">
        <references count="1">
          <reference field="1" count="1">
            <x v="409"/>
          </reference>
        </references>
      </pivotArea>
    </format>
    <format dxfId="146">
      <pivotArea collapsedLevelsAreSubtotals="1" fieldPosition="0">
        <references count="1">
          <reference field="1" count="1">
            <x v="410"/>
          </reference>
        </references>
      </pivotArea>
    </format>
    <format dxfId="145">
      <pivotArea collapsedLevelsAreSubtotals="1" fieldPosition="0">
        <references count="1">
          <reference field="1" count="1">
            <x v="413"/>
          </reference>
        </references>
      </pivotArea>
    </format>
    <format dxfId="144">
      <pivotArea collapsedLevelsAreSubtotals="1" fieldPosition="0">
        <references count="1">
          <reference field="1" count="1">
            <x v="414"/>
          </reference>
        </references>
      </pivotArea>
    </format>
    <format dxfId="143">
      <pivotArea collapsedLevelsAreSubtotals="1" fieldPosition="0">
        <references count="1">
          <reference field="1" count="1">
            <x v="418"/>
          </reference>
        </references>
      </pivotArea>
    </format>
    <format dxfId="142">
      <pivotArea collapsedLevelsAreSubtotals="1" fieldPosition="0">
        <references count="1">
          <reference field="1" count="1">
            <x v="420"/>
          </reference>
        </references>
      </pivotArea>
    </format>
    <format dxfId="141">
      <pivotArea collapsedLevelsAreSubtotals="1" fieldPosition="0">
        <references count="1">
          <reference field="1" count="1">
            <x v="422"/>
          </reference>
        </references>
      </pivotArea>
    </format>
    <format dxfId="140">
      <pivotArea collapsedLevelsAreSubtotals="1" fieldPosition="0">
        <references count="1">
          <reference field="1" count="1">
            <x v="423"/>
          </reference>
        </references>
      </pivotArea>
    </format>
    <format dxfId="139">
      <pivotArea collapsedLevelsAreSubtotals="1" fieldPosition="0">
        <references count="1">
          <reference field="1" count="1">
            <x v="424"/>
          </reference>
        </references>
      </pivotArea>
    </format>
    <format dxfId="138">
      <pivotArea collapsedLevelsAreSubtotals="1" fieldPosition="0">
        <references count="1">
          <reference field="1" count="1">
            <x v="426"/>
          </reference>
        </references>
      </pivotArea>
    </format>
    <format dxfId="137">
      <pivotArea collapsedLevelsAreSubtotals="1" fieldPosition="0">
        <references count="1">
          <reference field="1" count="1">
            <x v="429"/>
          </reference>
        </references>
      </pivotArea>
    </format>
    <format dxfId="136">
      <pivotArea collapsedLevelsAreSubtotals="1" fieldPosition="0">
        <references count="1">
          <reference field="1" count="1">
            <x v="431"/>
          </reference>
        </references>
      </pivotArea>
    </format>
    <format dxfId="135">
      <pivotArea collapsedLevelsAreSubtotals="1" fieldPosition="0">
        <references count="1">
          <reference field="1" count="1">
            <x v="432"/>
          </reference>
        </references>
      </pivotArea>
    </format>
    <format dxfId="134">
      <pivotArea collapsedLevelsAreSubtotals="1" fieldPosition="0">
        <references count="1">
          <reference field="1" count="1">
            <x v="434"/>
          </reference>
        </references>
      </pivotArea>
    </format>
    <format dxfId="133">
      <pivotArea collapsedLevelsAreSubtotals="1" fieldPosition="0">
        <references count="1">
          <reference field="1" count="1">
            <x v="435"/>
          </reference>
        </references>
      </pivotArea>
    </format>
    <format dxfId="132">
      <pivotArea collapsedLevelsAreSubtotals="1" fieldPosition="0">
        <references count="1">
          <reference field="1" count="1">
            <x v="436"/>
          </reference>
        </references>
      </pivotArea>
    </format>
    <format dxfId="131">
      <pivotArea collapsedLevelsAreSubtotals="1" fieldPosition="0">
        <references count="1">
          <reference field="1" count="1">
            <x v="437"/>
          </reference>
        </references>
      </pivotArea>
    </format>
    <format dxfId="130">
      <pivotArea collapsedLevelsAreSubtotals="1" fieldPosition="0">
        <references count="1">
          <reference field="1" count="1">
            <x v="438"/>
          </reference>
        </references>
      </pivotArea>
    </format>
    <format dxfId="129">
      <pivotArea collapsedLevelsAreSubtotals="1" fieldPosition="0">
        <references count="1">
          <reference field="1" count="1">
            <x v="440"/>
          </reference>
        </references>
      </pivotArea>
    </format>
    <format dxfId="128">
      <pivotArea collapsedLevelsAreSubtotals="1" fieldPosition="0">
        <references count="1">
          <reference field="1" count="1">
            <x v="441"/>
          </reference>
        </references>
      </pivotArea>
    </format>
    <format dxfId="127">
      <pivotArea collapsedLevelsAreSubtotals="1" fieldPosition="0">
        <references count="1">
          <reference field="1" count="1">
            <x v="443"/>
          </reference>
        </references>
      </pivotArea>
    </format>
    <format dxfId="126">
      <pivotArea collapsedLevelsAreSubtotals="1" fieldPosition="0">
        <references count="1">
          <reference field="1" count="1">
            <x v="449"/>
          </reference>
        </references>
      </pivotArea>
    </format>
    <format dxfId="125">
      <pivotArea collapsedLevelsAreSubtotals="1" fieldPosition="0">
        <references count="1">
          <reference field="1" count="1">
            <x v="450"/>
          </reference>
        </references>
      </pivotArea>
    </format>
    <format dxfId="124">
      <pivotArea collapsedLevelsAreSubtotals="1" fieldPosition="0">
        <references count="1">
          <reference field="1" count="1">
            <x v="451"/>
          </reference>
        </references>
      </pivotArea>
    </format>
    <format dxfId="123">
      <pivotArea collapsedLevelsAreSubtotals="1" fieldPosition="0">
        <references count="1">
          <reference field="1" count="1">
            <x v="452"/>
          </reference>
        </references>
      </pivotArea>
    </format>
    <format dxfId="122">
      <pivotArea collapsedLevelsAreSubtotals="1" fieldPosition="0">
        <references count="1">
          <reference field="1" count="1">
            <x v="454"/>
          </reference>
        </references>
      </pivotArea>
    </format>
    <format dxfId="121">
      <pivotArea collapsedLevelsAreSubtotals="1" fieldPosition="0">
        <references count="1">
          <reference field="1" count="1">
            <x v="456"/>
          </reference>
        </references>
      </pivotArea>
    </format>
    <format dxfId="120">
      <pivotArea collapsedLevelsAreSubtotals="1" fieldPosition="0">
        <references count="1">
          <reference field="1" count="1">
            <x v="457"/>
          </reference>
        </references>
      </pivotArea>
    </format>
    <format dxfId="119">
      <pivotArea collapsedLevelsAreSubtotals="1" fieldPosition="0">
        <references count="1">
          <reference field="1" count="1">
            <x v="458"/>
          </reference>
        </references>
      </pivotArea>
    </format>
    <format dxfId="118">
      <pivotArea collapsedLevelsAreSubtotals="1" fieldPosition="0">
        <references count="1">
          <reference field="1" count="1">
            <x v="462"/>
          </reference>
        </references>
      </pivotArea>
    </format>
    <format dxfId="117">
      <pivotArea collapsedLevelsAreSubtotals="1" fieldPosition="0">
        <references count="1">
          <reference field="1" count="1">
            <x v="464"/>
          </reference>
        </references>
      </pivotArea>
    </format>
    <format dxfId="116">
      <pivotArea collapsedLevelsAreSubtotals="1" fieldPosition="0">
        <references count="1">
          <reference field="1" count="1">
            <x v="465"/>
          </reference>
        </references>
      </pivotArea>
    </format>
    <format dxfId="115">
      <pivotArea collapsedLevelsAreSubtotals="1" fieldPosition="0">
        <references count="1">
          <reference field="1" count="1">
            <x v="469"/>
          </reference>
        </references>
      </pivotArea>
    </format>
    <format dxfId="114">
      <pivotArea collapsedLevelsAreSubtotals="1" fieldPosition="0">
        <references count="1">
          <reference field="1" count="1">
            <x v="470"/>
          </reference>
        </references>
      </pivotArea>
    </format>
    <format dxfId="113">
      <pivotArea collapsedLevelsAreSubtotals="1" fieldPosition="0">
        <references count="1">
          <reference field="1" count="1">
            <x v="472"/>
          </reference>
        </references>
      </pivotArea>
    </format>
    <format dxfId="112">
      <pivotArea collapsedLevelsAreSubtotals="1" fieldPosition="0">
        <references count="1">
          <reference field="1" count="1">
            <x v="475"/>
          </reference>
        </references>
      </pivotArea>
    </format>
    <format dxfId="111">
      <pivotArea collapsedLevelsAreSubtotals="1" fieldPosition="0">
        <references count="1">
          <reference field="1" count="1">
            <x v="476"/>
          </reference>
        </references>
      </pivotArea>
    </format>
    <format dxfId="110">
      <pivotArea collapsedLevelsAreSubtotals="1" fieldPosition="0">
        <references count="1">
          <reference field="1" count="1">
            <x v="477"/>
          </reference>
        </references>
      </pivotArea>
    </format>
    <format dxfId="109">
      <pivotArea collapsedLevelsAreSubtotals="1" fieldPosition="0">
        <references count="1">
          <reference field="1" count="1">
            <x v="478"/>
          </reference>
        </references>
      </pivotArea>
    </format>
    <format dxfId="108">
      <pivotArea collapsedLevelsAreSubtotals="1" fieldPosition="0">
        <references count="1">
          <reference field="1" count="1">
            <x v="479"/>
          </reference>
        </references>
      </pivotArea>
    </format>
    <format dxfId="107">
      <pivotArea collapsedLevelsAreSubtotals="1" fieldPosition="0">
        <references count="1">
          <reference field="1" count="1">
            <x v="482"/>
          </reference>
        </references>
      </pivotArea>
    </format>
    <format dxfId="106">
      <pivotArea collapsedLevelsAreSubtotals="1" fieldPosition="0">
        <references count="1">
          <reference field="1" count="1">
            <x v="484"/>
          </reference>
        </references>
      </pivotArea>
    </format>
    <format dxfId="105">
      <pivotArea collapsedLevelsAreSubtotals="1" fieldPosition="0">
        <references count="1">
          <reference field="1" count="1">
            <x v="485"/>
          </reference>
        </references>
      </pivotArea>
    </format>
    <format dxfId="104">
      <pivotArea collapsedLevelsAreSubtotals="1" fieldPosition="0">
        <references count="1">
          <reference field="1" count="1">
            <x v="486"/>
          </reference>
        </references>
      </pivotArea>
    </format>
    <format dxfId="103">
      <pivotArea collapsedLevelsAreSubtotals="1" fieldPosition="0">
        <references count="1">
          <reference field="1" count="1">
            <x v="489"/>
          </reference>
        </references>
      </pivotArea>
    </format>
    <format dxfId="102">
      <pivotArea collapsedLevelsAreSubtotals="1" fieldPosition="0">
        <references count="1">
          <reference field="1" count="1">
            <x v="497"/>
          </reference>
        </references>
      </pivotArea>
    </format>
    <format dxfId="101">
      <pivotArea collapsedLevelsAreSubtotals="1" fieldPosition="0">
        <references count="1">
          <reference field="1" count="1">
            <x v="501"/>
          </reference>
        </references>
      </pivotArea>
    </format>
    <format dxfId="100">
      <pivotArea collapsedLevelsAreSubtotals="1" fieldPosition="0">
        <references count="1">
          <reference field="1" count="1">
            <x v="502"/>
          </reference>
        </references>
      </pivotArea>
    </format>
    <format dxfId="99">
      <pivotArea collapsedLevelsAreSubtotals="1" fieldPosition="0">
        <references count="1">
          <reference field="1" count="1">
            <x v="503"/>
          </reference>
        </references>
      </pivotArea>
    </format>
    <format dxfId="98">
      <pivotArea collapsedLevelsAreSubtotals="1" fieldPosition="0">
        <references count="1">
          <reference field="1" count="1">
            <x v="504"/>
          </reference>
        </references>
      </pivotArea>
    </format>
    <format dxfId="97">
      <pivotArea dataOnly="0" labelOnly="1" fieldPosition="0">
        <references count="1">
          <reference field="1" count="50">
            <x v="0"/>
            <x v="1"/>
            <x v="4"/>
            <x v="5"/>
            <x v="6"/>
            <x v="7"/>
            <x v="9"/>
            <x v="11"/>
            <x v="13"/>
            <x v="14"/>
            <x v="16"/>
            <x v="18"/>
            <x v="20"/>
            <x v="22"/>
            <x v="24"/>
            <x v="25"/>
            <x v="26"/>
            <x v="35"/>
            <x v="37"/>
            <x v="38"/>
            <x v="40"/>
            <x v="43"/>
            <x v="44"/>
            <x v="46"/>
            <x v="47"/>
            <x v="48"/>
            <x v="49"/>
            <x v="50"/>
            <x v="53"/>
            <x v="54"/>
            <x v="55"/>
            <x v="57"/>
            <x v="58"/>
            <x v="59"/>
            <x v="61"/>
            <x v="63"/>
            <x v="64"/>
            <x v="65"/>
            <x v="67"/>
            <x v="68"/>
            <x v="69"/>
            <x v="70"/>
            <x v="72"/>
            <x v="73"/>
            <x v="74"/>
            <x v="77"/>
            <x v="78"/>
            <x v="79"/>
            <x v="80"/>
            <x v="81"/>
          </reference>
        </references>
      </pivotArea>
    </format>
    <format dxfId="96">
      <pivotArea dataOnly="0" labelOnly="1" fieldPosition="0">
        <references count="1">
          <reference field="1" count="50">
            <x v="84"/>
            <x v="85"/>
            <x v="86"/>
            <x v="87"/>
            <x v="88"/>
            <x v="89"/>
            <x v="90"/>
            <x v="92"/>
            <x v="93"/>
            <x v="95"/>
            <x v="97"/>
            <x v="98"/>
            <x v="99"/>
            <x v="102"/>
            <x v="104"/>
            <x v="106"/>
            <x v="107"/>
            <x v="108"/>
            <x v="110"/>
            <x v="111"/>
            <x v="112"/>
            <x v="114"/>
            <x v="121"/>
            <x v="124"/>
            <x v="128"/>
            <x v="129"/>
            <x v="130"/>
            <x v="132"/>
            <x v="133"/>
            <x v="134"/>
            <x v="135"/>
            <x v="136"/>
            <x v="137"/>
            <x v="138"/>
            <x v="139"/>
            <x v="140"/>
            <x v="143"/>
            <x v="145"/>
            <x v="147"/>
            <x v="152"/>
            <x v="153"/>
            <x v="155"/>
            <x v="157"/>
            <x v="160"/>
            <x v="161"/>
            <x v="163"/>
            <x v="164"/>
            <x v="165"/>
            <x v="166"/>
            <x v="167"/>
          </reference>
        </references>
      </pivotArea>
    </format>
    <format dxfId="95">
      <pivotArea dataOnly="0" labelOnly="1" fieldPosition="0">
        <references count="1">
          <reference field="1" count="50">
            <x v="168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3"/>
            <x v="185"/>
            <x v="188"/>
            <x v="191"/>
            <x v="193"/>
            <x v="194"/>
            <x v="195"/>
            <x v="196"/>
            <x v="197"/>
            <x v="198"/>
            <x v="199"/>
            <x v="200"/>
            <x v="201"/>
            <x v="202"/>
            <x v="205"/>
            <x v="209"/>
            <x v="211"/>
            <x v="213"/>
            <x v="214"/>
            <x v="216"/>
            <x v="218"/>
            <x v="219"/>
            <x v="221"/>
            <x v="225"/>
            <x v="226"/>
            <x v="228"/>
            <x v="229"/>
            <x v="230"/>
            <x v="233"/>
            <x v="234"/>
            <x v="235"/>
            <x v="236"/>
            <x v="237"/>
            <x v="238"/>
            <x v="239"/>
            <x v="241"/>
            <x v="252"/>
          </reference>
        </references>
      </pivotArea>
    </format>
    <format dxfId="94">
      <pivotArea dataOnly="0" labelOnly="1" fieldPosition="0">
        <references count="1">
          <reference field="1" count="50">
            <x v="253"/>
            <x v="254"/>
            <x v="258"/>
            <x v="260"/>
            <x v="263"/>
            <x v="266"/>
            <x v="270"/>
            <x v="271"/>
            <x v="274"/>
            <x v="275"/>
            <x v="276"/>
            <x v="277"/>
            <x v="281"/>
            <x v="282"/>
            <x v="283"/>
            <x v="284"/>
            <x v="285"/>
            <x v="287"/>
            <x v="289"/>
            <x v="290"/>
            <x v="291"/>
            <x v="292"/>
            <x v="294"/>
            <x v="295"/>
            <x v="296"/>
            <x v="297"/>
            <x v="298"/>
            <x v="299"/>
            <x v="301"/>
            <x v="302"/>
            <x v="303"/>
            <x v="304"/>
            <x v="307"/>
            <x v="308"/>
            <x v="312"/>
            <x v="313"/>
            <x v="314"/>
            <x v="316"/>
            <x v="318"/>
            <x v="320"/>
            <x v="322"/>
            <x v="325"/>
            <x v="326"/>
            <x v="329"/>
            <x v="330"/>
            <x v="331"/>
            <x v="332"/>
            <x v="333"/>
            <x v="334"/>
            <x v="335"/>
          </reference>
        </references>
      </pivotArea>
    </format>
    <format dxfId="93">
      <pivotArea dataOnly="0" labelOnly="1" fieldPosition="0">
        <references count="1">
          <reference field="1" count="50">
            <x v="336"/>
            <x v="337"/>
            <x v="338"/>
            <x v="339"/>
            <x v="340"/>
            <x v="341"/>
            <x v="343"/>
            <x v="345"/>
            <x v="346"/>
            <x v="347"/>
            <x v="348"/>
            <x v="349"/>
            <x v="350"/>
            <x v="353"/>
            <x v="354"/>
            <x v="355"/>
            <x v="356"/>
            <x v="358"/>
            <x v="359"/>
            <x v="360"/>
            <x v="363"/>
            <x v="365"/>
            <x v="366"/>
            <x v="370"/>
            <x v="371"/>
            <x v="372"/>
            <x v="373"/>
            <x v="375"/>
            <x v="376"/>
            <x v="378"/>
            <x v="380"/>
            <x v="385"/>
            <x v="388"/>
            <x v="392"/>
            <x v="394"/>
            <x v="397"/>
            <x v="398"/>
            <x v="400"/>
            <x v="401"/>
            <x v="403"/>
            <x v="407"/>
            <x v="409"/>
            <x v="410"/>
            <x v="413"/>
            <x v="414"/>
            <x v="418"/>
            <x v="420"/>
            <x v="422"/>
            <x v="423"/>
            <x v="424"/>
          </reference>
        </references>
      </pivotArea>
    </format>
    <format dxfId="92">
      <pivotArea dataOnly="0" labelOnly="1" fieldPosition="0">
        <references count="1">
          <reference field="1" count="41">
            <x v="426"/>
            <x v="429"/>
            <x v="431"/>
            <x v="432"/>
            <x v="434"/>
            <x v="435"/>
            <x v="436"/>
            <x v="437"/>
            <x v="438"/>
            <x v="440"/>
            <x v="441"/>
            <x v="443"/>
            <x v="449"/>
            <x v="450"/>
            <x v="451"/>
            <x v="452"/>
            <x v="454"/>
            <x v="456"/>
            <x v="457"/>
            <x v="458"/>
            <x v="462"/>
            <x v="464"/>
            <x v="465"/>
            <x v="469"/>
            <x v="470"/>
            <x v="472"/>
            <x v="475"/>
            <x v="476"/>
            <x v="477"/>
            <x v="478"/>
            <x v="479"/>
            <x v="482"/>
            <x v="484"/>
            <x v="485"/>
            <x v="486"/>
            <x v="489"/>
            <x v="497"/>
            <x v="501"/>
            <x v="502"/>
            <x v="503"/>
            <x v="504"/>
          </reference>
        </references>
      </pivotArea>
    </format>
    <format dxfId="91">
      <pivotArea type="origin" dataOnly="0" labelOnly="1" outline="0" fieldPosition="0"/>
    </format>
    <format dxfId="90">
      <pivotArea field="1" type="button" dataOnly="0" labelOnly="1" outline="0" axis="axisRow" fieldPosition="0"/>
    </format>
    <format dxfId="89">
      <pivotArea field="13" type="button" dataOnly="0" labelOnly="1" outline="0" axis="axisCol" fieldPosition="0"/>
    </format>
    <format dxfId="88">
      <pivotArea type="topRight" dataOnly="0" labelOnly="1" outline="0" fieldPosition="0"/>
    </format>
    <format dxfId="87">
      <pivotArea dataOnly="0" labelOnly="1" fieldPosition="0">
        <references count="1">
          <reference field="13" count="0"/>
        </references>
      </pivotArea>
    </format>
    <format dxfId="86">
      <pivotArea dataOnly="0" labelOnly="1" grandCol="1" outline="0" fieldPosition="0"/>
    </format>
    <format dxfId="85">
      <pivotArea type="topRight" dataOnly="0" labelOnly="1" outline="0" fieldPosition="0"/>
    </format>
    <format dxfId="84">
      <pivotArea dataOnly="0" labelOnly="1" fieldPosition="0">
        <references count="1">
          <reference field="13" count="6">
            <x v="1"/>
            <x v="2"/>
            <x v="3"/>
            <x v="5"/>
            <x v="6"/>
            <x v="7"/>
          </reference>
        </references>
      </pivotArea>
    </format>
    <format dxfId="83">
      <pivotArea dataOnly="0" labelOnly="1" grandCol="1" outline="0" fieldPosition="0"/>
    </format>
    <format dxfId="82">
      <pivotArea dataOnly="0" labelOnly="1" fieldPosition="0">
        <references count="1">
          <reference field="13" count="0"/>
        </references>
      </pivotArea>
    </format>
    <format dxfId="81">
      <pivotArea dataOnly="0" labelOnly="1" grandCol="1" outline="0" fieldPosition="0"/>
    </format>
  </formats>
  <pivotTableStyleInfo name="PivotStyleMedium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Inventario" displayName="Inventario" ref="A6:M1005" totalsRowShown="0" headerRowDxfId="79" headerRowBorderDxfId="78" tableBorderDxfId="77">
  <autoFilter ref="A6:M1005"/>
  <tableColumns count="13">
    <tableColumn id="1" name="Tipo" dataDxfId="76">
      <calculatedColumnFormula>+'Lista de elementos'!#REF!</calculatedColumnFormula>
    </tableColumn>
    <tableColumn id="2" name="Elemento" dataDxfId="75">
      <calculatedColumnFormula>+Lista_elementos[[#This Row],[Elemento]]</calculatedColumnFormula>
    </tableColumn>
    <tableColumn id="3" name="Existencias (en unid.)" dataDxfId="74" dataCellStyle="Millares">
      <calculatedColumnFormula>+SUMIF(Entradas[Elemento],Inventario[[#This Row],[Elemento]],Entradas[Cantidad Existente])-SUMIFS(Entradas[Cantidad Existente],Entradas[Elemento],Inventario[[#This Row],[Elemento]],Entradas[Días restantes:],"Vencido")</calculatedColumnFormula>
    </tableColumn>
    <tableColumn id="4" name="Presentación (unidad)" dataDxfId="73">
      <calculatedColumnFormula>+'Lista de elementos'!#REF!</calculatedColumnFormula>
    </tableColumn>
    <tableColumn id="6" name="Ultima entrada" dataDxfId="72"/>
    <tableColumn id="7" name="Ultima salida" dataDxfId="71">
      <calculatedColumnFormula>+IF(COUNTIF(Entradas!B:B,Inventario!B7)=0,"",IF(DMAX(Entradas!$A:$V,Entradas!$I$6,Inventario!O6:O7)=0,"No registra",DMAX(Entradas!$A:$V,Entradas!$I$6,Inventario!O6:O7)))</calculatedColumnFormula>
    </tableColumn>
    <tableColumn id="8" name="Inventario Máximo" dataDxfId="70">
      <calculatedColumnFormula>+'Lista de elementos'!#REF!</calculatedColumnFormula>
    </tableColumn>
    <tableColumn id="9" name="Inventario mínimo" dataDxfId="69">
      <calculatedColumnFormula>+'Lista de elementos'!#REF!</calculatedColumnFormula>
    </tableColumn>
    <tableColumn id="10" name="Próximo lote a vencer" dataDxfId="68"/>
    <tableColumn id="11" name="Fecha de vencimiento" dataDxfId="67">
      <calculatedColumnFormula>+IF(Inventario[[#This Row],[Días restantes (incluido hoy):]]="","",Inventario[[#This Row],[Días restantes (incluido hoy):]]+TODAY()-1)</calculatedColumnFormula>
    </tableColumn>
    <tableColumn id="12" name="Días restantes (incluido hoy):" dataDxfId="66">
      <calculatedColumnFormula>IF(P7=0,"",P7)</calculatedColumnFormula>
    </tableColumn>
    <tableColumn id="13" name="Existencias por vencer" dataDxfId="65"/>
    <tableColumn id="14" name="Presentación" dataDxfId="64">
      <calculatedColumnFormula>+Inventario[[#This Row],[Presentación (unidad)]]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Inventario"/>
    </ext>
  </extLst>
</table>
</file>

<file path=xl/tables/table2.xml><?xml version="1.0" encoding="utf-8"?>
<table xmlns="http://schemas.openxmlformats.org/spreadsheetml/2006/main" id="2" name="Entradas" displayName="Entradas" ref="A6:V366" totalsRowShown="0" headerRowDxfId="59" dataDxfId="57" headerRowBorderDxfId="58" tableBorderDxfId="56" totalsRowBorderDxfId="55">
  <autoFilter ref="A6:V366"/>
  <sortState ref="A8:V361">
    <sortCondition ref="B1:B361"/>
  </sortState>
  <tableColumns count="22">
    <tableColumn id="1" name="Tipo" dataDxfId="54">
      <calculatedColumnFormula>VLOOKUP(Entradas[[#This Row],[Elemento]],Lista_elementos[],6,0)</calculatedColumnFormula>
    </tableColumn>
    <tableColumn id="2" name="Elemento" dataDxfId="53"/>
    <tableColumn id="6" name="Cantidad que ingresa" dataDxfId="52"/>
    <tableColumn id="7" name="Presentación (unidad)" dataDxfId="51">
      <calculatedColumnFormula>VLOOKUP(Entradas[[#This Row],[Elemento]],Lista_elementos[],5,0)</calculatedColumnFormula>
    </tableColumn>
    <tableColumn id="3" name="Reg. ICA" dataDxfId="50"/>
    <tableColumn id="4" name="Lote" dataDxfId="49"/>
    <tableColumn id="5" name="Fecha de vencimiento" dataDxfId="48"/>
    <tableColumn id="21" name="Reg. INVIMA" dataDxfId="47"/>
    <tableColumn id="8" name="Fecha de ingreso" dataDxfId="46"/>
    <tableColumn id="9" name="Origen (empresa)" dataDxfId="45"/>
    <tableColumn id="10" name="Tipo de documento de recibo" dataDxfId="44"/>
    <tableColumn id="11" name="Número de documento de recibo" dataDxfId="43"/>
    <tableColumn id="12" name="Responsable (quien recibe)" dataDxfId="42"/>
    <tableColumn id="13" name="Ubicación real de almacenamiento" dataDxfId="41"/>
    <tableColumn id="14" name="Observaciones" dataDxfId="40"/>
    <tableColumn id="23" name="No. Lote" dataDxfId="39">
      <calculatedColumnFormula>IF(Entradas[[#This Row],[Lote]]="","INSERTAR LOTE",Entradas[[#This Row],[Lote]])</calculatedColumnFormula>
    </tableColumn>
    <tableColumn id="24" name="(Elemento)" dataDxfId="38">
      <calculatedColumnFormula>+Entradas[[#This Row],[Elemento]]</calculatedColumnFormula>
    </tableColumn>
    <tableColumn id="15" name="Cantidad Utilizada" dataDxfId="37">
      <calculatedColumnFormula>SUMIFS(Salidas[Cantidad requerida],Salidas[Lote],Entradas[[#This Row],[No. Lote]],Salidas[Elemento],Entradas[[#This Row],[(Elemento)]],Salidas[Ubicación actual],Entradas[[#This Row],[Ubicación real de almacenamiento]])</calculatedColumnFormula>
    </tableColumn>
    <tableColumn id="16" name="Cantidad Existente" dataDxfId="36">
      <calculatedColumnFormula>Entradas[[#This Row],[Cantidad que ingresa]]-Entradas[[#This Row],[Cantidad Utilizada]]</calculatedColumnFormula>
    </tableColumn>
    <tableColumn id="17" name="Presentación" dataDxfId="35">
      <calculatedColumnFormula>+Entradas[[#This Row],[Presentación (unidad)]]</calculatedColumnFormula>
    </tableColumn>
    <tableColumn id="18" name="Fecha de última salida" dataDxfId="34">
      <calculatedColumnFormula>IF(Entradas[[#This Row],[Cantidad Utilizada]]=0,"",+SUMIFS(Salidas[Fecha de salida],Salidas[Lote],Entradas[[#This Row],[No. Lote]],Salidas[Cantidad restante en lote],Entradas[[#This Row],[Cantidad Existente]]))</calculatedColumnFormula>
    </tableColumn>
    <tableColumn id="19" name="Días restantes:" dataDxfId="33" dataCellStyle="Millares">
      <calculatedColumnFormula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5" name="Salidas" displayName="Salidas" ref="A6:R12" totalsRowShown="0" headerRowDxfId="31">
  <tableColumns count="18">
    <tableColumn id="1" name="Tipo" dataDxfId="30">
      <calculatedColumnFormula>VLOOKUP(Salidas[[#This Row],[Elemento]],Lista_elementos[],6,0)</calculatedColumnFormula>
    </tableColumn>
    <tableColumn id="2" name="Elemento" dataDxfId="29">
      <calculatedColumnFormula>VLOOKUP(Salidas[[#This Row],[Lote]],Entradas[[No. Lote]:[(Elemento)]],2,0)</calculatedColumnFormula>
    </tableColumn>
    <tableColumn id="5" name="Lote" dataDxfId="28"/>
    <tableColumn id="18" name="Ubicación actual" dataDxfId="27">
      <calculatedColumnFormula>+VLOOKUP(Salidas[[#This Row],[Lote]],Entradas[[Lote]:[Ubicación real de almacenamiento]],10,0)</calculatedColumnFormula>
    </tableColumn>
    <tableColumn id="16" name="Coincide Lote vs. Elemento" dataDxfId="26">
      <calculatedColumnFormula>+IF(COUNTIFS(Entradas[Elemento],Salidas[[#This Row],[Elemento]],Entradas[Lote],Salidas[[#This Row],[Lote]],Entradas[Ubicación real de almacenamiento],Salidas[[#This Row],[Ubicación actual]])=0,"No coinciden","Coinciden")</calculatedColumnFormula>
    </tableColumn>
    <tableColumn id="14" name="Cantidad disp. en lote" dataDxfId="25">
      <calculatedColumnFormula>SUMIFS(Entradas[Cantidad que ingresa],Entradas[Lote],Salidas[[#This Row],[Lote]],Entradas[Elemento],Salidas[[#This Row],[Elemento]],Entradas[Ubicación real de almacenamiento],Salidas[[#This Row],[Ubicación actual]])-SUMIFS($G$6:G6,$C$6:C6,Salidas[[#This Row],[Lote]],$B$6:B6,Salidas[[#This Row],[Elemento]])</calculatedColumnFormula>
    </tableColumn>
    <tableColumn id="3" name="Cantidad requerida" dataDxfId="24"/>
    <tableColumn id="4" name="Presentación (unidad)" dataDxfId="23">
      <calculatedColumnFormula>VLOOKUP(Salidas[[#This Row],[Elemento]],Lista_elementos[],5,0)</calculatedColumnFormula>
    </tableColumn>
    <tableColumn id="6" name="Fecha de salida" dataDxfId="22"/>
    <tableColumn id="7" name="Usuario de destino" dataDxfId="21"/>
    <tableColumn id="8" name="Predio de destino" dataDxfId="20"/>
    <tableColumn id="9" name="Campo de destino" dataDxfId="19"/>
    <tableColumn id="10" name="Responsable de entrega (nombre)" dataDxfId="18"/>
    <tableColumn id="11" name="Fecha próximo Requerimiento" dataDxfId="17"/>
    <tableColumn id="12" name="Cantidad próximo requerimiento" dataDxfId="16"/>
    <tableColumn id="13" name="Presentación" dataDxfId="15">
      <calculatedColumnFormula>+Salidas[[#This Row],[Presentación (unidad)]]</calculatedColumnFormula>
    </tableColumn>
    <tableColumn id="15" name="Cantidad restante en lote" dataDxfId="14">
      <calculatedColumnFormula>+Salidas[[#This Row],[Cantidad disp. en lote]]-Salidas[[#This Row],[Cantidad requerida]]</calculatedColumnFormula>
    </tableColumn>
    <tableColumn id="17" name="Observaciones" dataDxfId="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Lista_elementos" displayName="Lista_elementos" ref="A6:H297" totalsRowShown="0" headerRowDxfId="12" dataDxfId="10" headerRowBorderDxfId="11" tableBorderDxfId="9" totalsRowBorderDxfId="8">
  <autoFilter ref="A6:H297"/>
  <sortState ref="A8:H292">
    <sortCondition ref="A1:A292"/>
  </sortState>
  <tableColumns count="8">
    <tableColumn id="1" name="Elemento" dataDxfId="7"/>
    <tableColumn id="2" name="Recipiente (si no aplica, dejar en blanco)" dataDxfId="6"/>
    <tableColumn id="3" name="Cantidad por unidad (si no aplica, dejar en blanco)" dataDxfId="5"/>
    <tableColumn id="4" name="Unidad de medida (si no aplica, dejar en blanco)" dataDxfId="4"/>
    <tableColumn id="5" name="Presentación (Unidad)" dataDxfId="3">
      <calculatedColumnFormula>+IF(CONCATENATE(B7,,C7,,D7)="","No define",IF(B7="",CONCATENATE(C7," ",D7),IF(C7="",B7,CONCATENATE(B7," de ",C7," ",D7))))</calculatedColumnFormula>
    </tableColumn>
    <tableColumn id="6" name="Tipo" dataDxfId="2"/>
    <tableColumn id="8" name="Inventario máximo (en unidades)" dataDxfId="1"/>
    <tableColumn id="9" name="Inventario mínimo (en unidad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309"/>
  <sheetViews>
    <sheetView tabSelected="1" workbookViewId="0">
      <pane ySplit="9" topLeftCell="A10" activePane="bottomLeft" state="frozen"/>
      <selection pane="bottomLeft" activeCell="K20" sqref="K20"/>
    </sheetView>
  </sheetViews>
  <sheetFormatPr baseColWidth="10" defaultRowHeight="15" x14ac:dyDescent="0.25"/>
  <cols>
    <col min="1" max="1" width="44.28515625" style="70" bestFit="1" customWidth="1"/>
    <col min="2" max="2" width="22.42578125" style="70" bestFit="1" customWidth="1"/>
    <col min="3" max="3" width="15.5703125" style="70" customWidth="1"/>
    <col min="4" max="4" width="14.42578125" style="70" customWidth="1"/>
    <col min="5" max="5" width="18.42578125" style="70" customWidth="1"/>
    <col min="6" max="6" width="17.85546875" style="70" customWidth="1"/>
    <col min="7" max="7" width="9.85546875" style="70" bestFit="1" customWidth="1"/>
    <col min="8" max="8" width="11" style="70" bestFit="1" customWidth="1"/>
    <col min="9" max="10" width="12.5703125" style="70" bestFit="1" customWidth="1"/>
    <col min="11" max="11" width="10" style="70" customWidth="1"/>
    <col min="12" max="12" width="11" style="70" customWidth="1"/>
    <col min="13" max="13" width="12.5703125" style="70" bestFit="1" customWidth="1"/>
    <col min="14" max="16384" width="11.42578125" style="70"/>
  </cols>
  <sheetData>
    <row r="1" spans="1:9" ht="34.5" customHeight="1" x14ac:dyDescent="0.25">
      <c r="A1" s="143"/>
      <c r="B1" s="146" t="s">
        <v>695</v>
      </c>
      <c r="C1" s="146"/>
      <c r="D1" s="146"/>
      <c r="E1" s="146"/>
      <c r="F1" s="146"/>
      <c r="G1" s="145" t="s">
        <v>699</v>
      </c>
      <c r="H1" s="145"/>
      <c r="I1" s="145"/>
    </row>
    <row r="2" spans="1:9" ht="15" customHeight="1" x14ac:dyDescent="0.25">
      <c r="A2" s="143"/>
      <c r="B2" s="146" t="s">
        <v>686</v>
      </c>
      <c r="C2" s="146"/>
      <c r="D2" s="146"/>
      <c r="E2" s="146"/>
      <c r="F2" s="146"/>
      <c r="G2" s="145" t="s">
        <v>698</v>
      </c>
      <c r="H2" s="145"/>
      <c r="I2" s="145"/>
    </row>
    <row r="3" spans="1:9" x14ac:dyDescent="0.25">
      <c r="A3" s="143"/>
      <c r="B3" s="146"/>
      <c r="C3" s="146"/>
      <c r="D3" s="146"/>
      <c r="E3" s="146"/>
      <c r="F3" s="146"/>
      <c r="G3" s="145"/>
      <c r="H3" s="145"/>
      <c r="I3" s="145"/>
    </row>
    <row r="4" spans="1:9" ht="15" customHeight="1" x14ac:dyDescent="0.25">
      <c r="A4" s="143"/>
      <c r="B4" s="147" t="s">
        <v>696</v>
      </c>
      <c r="C4" s="147"/>
      <c r="D4" s="147" t="s">
        <v>697</v>
      </c>
      <c r="E4" s="147"/>
      <c r="F4" s="147"/>
      <c r="G4" s="144" t="s">
        <v>688</v>
      </c>
      <c r="H4" s="144"/>
      <c r="I4" s="144"/>
    </row>
    <row r="6" spans="1:9" x14ac:dyDescent="0.25">
      <c r="A6" s="63" t="s">
        <v>3</v>
      </c>
      <c r="B6" s="70" t="s">
        <v>137</v>
      </c>
    </row>
    <row r="8" spans="1:9" s="127" customFormat="1" x14ac:dyDescent="0.25">
      <c r="A8" s="135" t="s">
        <v>138</v>
      </c>
      <c r="B8" s="135" t="s">
        <v>378</v>
      </c>
      <c r="C8" s="135"/>
      <c r="D8" s="135"/>
      <c r="E8" s="135"/>
      <c r="F8" s="135"/>
      <c r="G8" s="135"/>
      <c r="H8" s="135"/>
      <c r="I8" s="135"/>
    </row>
    <row r="9" spans="1:9" s="127" customFormat="1" x14ac:dyDescent="0.25">
      <c r="A9" s="135" t="s">
        <v>134</v>
      </c>
      <c r="B9" s="135" t="s">
        <v>214</v>
      </c>
      <c r="C9" s="135" t="s">
        <v>173</v>
      </c>
      <c r="D9" s="135" t="s">
        <v>175</v>
      </c>
      <c r="E9" s="135" t="s">
        <v>213</v>
      </c>
      <c r="F9" s="135" t="s">
        <v>210</v>
      </c>
      <c r="G9" s="135" t="s">
        <v>142</v>
      </c>
      <c r="H9" s="135" t="s">
        <v>135</v>
      </c>
      <c r="I9" s="135" t="s">
        <v>136</v>
      </c>
    </row>
    <row r="10" spans="1:9" x14ac:dyDescent="0.25">
      <c r="A10" s="115" t="s">
        <v>174</v>
      </c>
      <c r="B10" s="116"/>
      <c r="C10" s="116">
        <v>100</v>
      </c>
      <c r="D10" s="116"/>
      <c r="E10" s="116"/>
      <c r="F10" s="116"/>
      <c r="G10" s="116"/>
      <c r="H10" s="116"/>
      <c r="I10" s="116">
        <v>100</v>
      </c>
    </row>
    <row r="11" spans="1:9" x14ac:dyDescent="0.25">
      <c r="A11" s="115" t="s">
        <v>293</v>
      </c>
      <c r="B11" s="116">
        <v>1</v>
      </c>
      <c r="C11" s="116"/>
      <c r="D11" s="116"/>
      <c r="E11" s="116"/>
      <c r="F11" s="116"/>
      <c r="G11" s="116"/>
      <c r="H11" s="116"/>
      <c r="I11" s="116">
        <v>1</v>
      </c>
    </row>
    <row r="12" spans="1:9" x14ac:dyDescent="0.25">
      <c r="A12" s="115" t="s">
        <v>286</v>
      </c>
      <c r="B12" s="116">
        <v>0</v>
      </c>
      <c r="C12" s="116"/>
      <c r="D12" s="116"/>
      <c r="E12" s="116"/>
      <c r="F12" s="116"/>
      <c r="G12" s="116"/>
      <c r="H12" s="116"/>
      <c r="I12" s="116">
        <v>0</v>
      </c>
    </row>
    <row r="13" spans="1:9" x14ac:dyDescent="0.25">
      <c r="A13" s="115" t="s">
        <v>447</v>
      </c>
      <c r="B13" s="116">
        <v>29</v>
      </c>
      <c r="C13" s="116"/>
      <c r="D13" s="116"/>
      <c r="E13" s="116"/>
      <c r="F13" s="116"/>
      <c r="G13" s="116"/>
      <c r="H13" s="116"/>
      <c r="I13" s="116">
        <v>29</v>
      </c>
    </row>
    <row r="14" spans="1:9" x14ac:dyDescent="0.25">
      <c r="A14" s="115" t="s">
        <v>273</v>
      </c>
      <c r="B14" s="116">
        <v>30</v>
      </c>
      <c r="C14" s="116"/>
      <c r="D14" s="116"/>
      <c r="E14" s="116"/>
      <c r="F14" s="116"/>
      <c r="G14" s="116"/>
      <c r="H14" s="116"/>
      <c r="I14" s="116">
        <v>30</v>
      </c>
    </row>
    <row r="15" spans="1:9" x14ac:dyDescent="0.25">
      <c r="A15" s="115" t="s">
        <v>280</v>
      </c>
      <c r="B15" s="116">
        <v>2.7349999999999999</v>
      </c>
      <c r="C15" s="116"/>
      <c r="D15" s="116"/>
      <c r="E15" s="116"/>
      <c r="F15" s="116"/>
      <c r="G15" s="116"/>
      <c r="H15" s="116"/>
      <c r="I15" s="116">
        <v>2.7349999999999999</v>
      </c>
    </row>
    <row r="16" spans="1:9" x14ac:dyDescent="0.25">
      <c r="A16" s="115" t="s">
        <v>200</v>
      </c>
      <c r="B16" s="116"/>
      <c r="C16" s="116">
        <v>17</v>
      </c>
      <c r="D16" s="116"/>
      <c r="E16" s="116"/>
      <c r="F16" s="116"/>
      <c r="G16" s="116"/>
      <c r="H16" s="116"/>
      <c r="I16" s="116">
        <v>17</v>
      </c>
    </row>
    <row r="17" spans="1:9" x14ac:dyDescent="0.25">
      <c r="A17" s="115" t="s">
        <v>198</v>
      </c>
      <c r="B17" s="116"/>
      <c r="C17" s="116">
        <v>47</v>
      </c>
      <c r="D17" s="116"/>
      <c r="E17" s="116"/>
      <c r="F17" s="116"/>
      <c r="G17" s="116"/>
      <c r="H17" s="116"/>
      <c r="I17" s="116">
        <v>47</v>
      </c>
    </row>
    <row r="18" spans="1:9" x14ac:dyDescent="0.25">
      <c r="A18" s="115" t="s">
        <v>466</v>
      </c>
      <c r="B18" s="116">
        <v>4</v>
      </c>
      <c r="C18" s="116"/>
      <c r="D18" s="116">
        <v>2</v>
      </c>
      <c r="E18" s="116"/>
      <c r="F18" s="116"/>
      <c r="G18" s="116"/>
      <c r="H18" s="116"/>
      <c r="I18" s="116">
        <v>6</v>
      </c>
    </row>
    <row r="19" spans="1:9" x14ac:dyDescent="0.25">
      <c r="A19" s="115" t="s">
        <v>630</v>
      </c>
      <c r="B19" s="116">
        <v>10</v>
      </c>
      <c r="C19" s="116"/>
      <c r="D19" s="116">
        <v>36</v>
      </c>
      <c r="E19" s="116"/>
      <c r="F19" s="116"/>
      <c r="G19" s="116"/>
      <c r="H19" s="116"/>
      <c r="I19" s="116">
        <v>46</v>
      </c>
    </row>
    <row r="20" spans="1:9" x14ac:dyDescent="0.25">
      <c r="A20" s="115" t="s">
        <v>626</v>
      </c>
      <c r="B20" s="116"/>
      <c r="C20" s="116"/>
      <c r="D20" s="116">
        <v>1</v>
      </c>
      <c r="E20" s="116"/>
      <c r="F20" s="116"/>
      <c r="G20" s="116"/>
      <c r="H20" s="116"/>
      <c r="I20" s="116">
        <v>1</v>
      </c>
    </row>
    <row r="21" spans="1:9" x14ac:dyDescent="0.25">
      <c r="A21" s="115" t="s">
        <v>638</v>
      </c>
      <c r="B21" s="116"/>
      <c r="C21" s="116"/>
      <c r="D21" s="116">
        <v>1</v>
      </c>
      <c r="E21" s="116"/>
      <c r="F21" s="116"/>
      <c r="G21" s="116"/>
      <c r="H21" s="116"/>
      <c r="I21" s="116">
        <v>1</v>
      </c>
    </row>
    <row r="22" spans="1:9" x14ac:dyDescent="0.25">
      <c r="A22" s="115" t="s">
        <v>639</v>
      </c>
      <c r="B22" s="116"/>
      <c r="C22" s="116"/>
      <c r="D22" s="116">
        <v>1</v>
      </c>
      <c r="E22" s="116"/>
      <c r="F22" s="116"/>
      <c r="G22" s="116"/>
      <c r="H22" s="116"/>
      <c r="I22" s="116">
        <v>1</v>
      </c>
    </row>
    <row r="23" spans="1:9" x14ac:dyDescent="0.25">
      <c r="A23" s="115" t="s">
        <v>625</v>
      </c>
      <c r="B23" s="116">
        <v>11</v>
      </c>
      <c r="C23" s="116"/>
      <c r="D23" s="116"/>
      <c r="E23" s="116"/>
      <c r="F23" s="116"/>
      <c r="G23" s="116"/>
      <c r="H23" s="116"/>
      <c r="I23" s="116">
        <v>11</v>
      </c>
    </row>
    <row r="24" spans="1:9" x14ac:dyDescent="0.25">
      <c r="A24" s="115" t="s">
        <v>632</v>
      </c>
      <c r="B24" s="116">
        <v>1</v>
      </c>
      <c r="C24" s="116"/>
      <c r="D24" s="116"/>
      <c r="E24" s="116"/>
      <c r="F24" s="116"/>
      <c r="G24" s="116"/>
      <c r="H24" s="116"/>
      <c r="I24" s="116">
        <v>1</v>
      </c>
    </row>
    <row r="25" spans="1:9" x14ac:dyDescent="0.25">
      <c r="A25" s="115" t="s">
        <v>631</v>
      </c>
      <c r="B25" s="116">
        <v>54</v>
      </c>
      <c r="C25" s="116"/>
      <c r="D25" s="116"/>
      <c r="E25" s="116"/>
      <c r="F25" s="116"/>
      <c r="G25" s="116"/>
      <c r="H25" s="116"/>
      <c r="I25" s="116">
        <v>54</v>
      </c>
    </row>
    <row r="26" spans="1:9" x14ac:dyDescent="0.25">
      <c r="A26" s="115" t="s">
        <v>633</v>
      </c>
      <c r="B26" s="116"/>
      <c r="C26" s="116"/>
      <c r="D26" s="116">
        <v>23</v>
      </c>
      <c r="E26" s="116"/>
      <c r="F26" s="116"/>
      <c r="G26" s="116"/>
      <c r="H26" s="116"/>
      <c r="I26" s="116">
        <v>23</v>
      </c>
    </row>
    <row r="27" spans="1:9" x14ac:dyDescent="0.25">
      <c r="A27" s="115" t="s">
        <v>218</v>
      </c>
      <c r="B27" s="116"/>
      <c r="C27" s="116">
        <v>23</v>
      </c>
      <c r="D27" s="116"/>
      <c r="E27" s="116"/>
      <c r="F27" s="116"/>
      <c r="G27" s="116"/>
      <c r="H27" s="116"/>
      <c r="I27" s="116">
        <v>23</v>
      </c>
    </row>
    <row r="28" spans="1:9" x14ac:dyDescent="0.25">
      <c r="A28" s="115" t="s">
        <v>219</v>
      </c>
      <c r="B28" s="116"/>
      <c r="C28" s="116">
        <v>2</v>
      </c>
      <c r="D28" s="116"/>
      <c r="E28" s="116">
        <v>89</v>
      </c>
      <c r="F28" s="116"/>
      <c r="G28" s="116"/>
      <c r="H28" s="116"/>
      <c r="I28" s="116">
        <v>91</v>
      </c>
    </row>
    <row r="29" spans="1:9" x14ac:dyDescent="0.25">
      <c r="A29" s="115" t="s">
        <v>165</v>
      </c>
      <c r="B29" s="116"/>
      <c r="C29" s="116">
        <v>90</v>
      </c>
      <c r="D29" s="116"/>
      <c r="E29" s="116"/>
      <c r="F29" s="116"/>
      <c r="G29" s="116"/>
      <c r="H29" s="116"/>
      <c r="I29" s="116">
        <v>90</v>
      </c>
    </row>
    <row r="30" spans="1:9" x14ac:dyDescent="0.25">
      <c r="A30" s="115" t="s">
        <v>282</v>
      </c>
      <c r="B30" s="116">
        <v>600</v>
      </c>
      <c r="C30" s="116"/>
      <c r="D30" s="116"/>
      <c r="E30" s="116"/>
      <c r="F30" s="116"/>
      <c r="G30" s="116"/>
      <c r="H30" s="116"/>
      <c r="I30" s="116">
        <v>600</v>
      </c>
    </row>
    <row r="31" spans="1:9" x14ac:dyDescent="0.25">
      <c r="A31" s="115" t="s">
        <v>287</v>
      </c>
      <c r="B31" s="116">
        <v>1</v>
      </c>
      <c r="C31" s="116"/>
      <c r="D31" s="116"/>
      <c r="E31" s="116"/>
      <c r="F31" s="116"/>
      <c r="G31" s="116"/>
      <c r="H31" s="116"/>
      <c r="I31" s="116">
        <v>1</v>
      </c>
    </row>
    <row r="32" spans="1:9" x14ac:dyDescent="0.25">
      <c r="A32" s="115" t="s">
        <v>441</v>
      </c>
      <c r="B32" s="116">
        <v>5000</v>
      </c>
      <c r="C32" s="116"/>
      <c r="D32" s="116"/>
      <c r="E32" s="116"/>
      <c r="F32" s="116"/>
      <c r="G32" s="116"/>
      <c r="H32" s="116"/>
      <c r="I32" s="116">
        <v>5000</v>
      </c>
    </row>
    <row r="33" spans="1:9" x14ac:dyDescent="0.25">
      <c r="A33" s="115" t="s">
        <v>432</v>
      </c>
      <c r="B33" s="116">
        <v>1</v>
      </c>
      <c r="C33" s="116"/>
      <c r="D33" s="116"/>
      <c r="E33" s="116"/>
      <c r="F33" s="116"/>
      <c r="G33" s="116"/>
      <c r="H33" s="116"/>
      <c r="I33" s="116">
        <v>1</v>
      </c>
    </row>
    <row r="34" spans="1:9" x14ac:dyDescent="0.25">
      <c r="A34" s="115" t="s">
        <v>180</v>
      </c>
      <c r="B34" s="116"/>
      <c r="C34" s="116">
        <v>16</v>
      </c>
      <c r="D34" s="116"/>
      <c r="E34" s="116">
        <v>5</v>
      </c>
      <c r="F34" s="116"/>
      <c r="G34" s="116"/>
      <c r="H34" s="116"/>
      <c r="I34" s="116">
        <v>21</v>
      </c>
    </row>
    <row r="35" spans="1:9" x14ac:dyDescent="0.25">
      <c r="A35" s="115" t="s">
        <v>227</v>
      </c>
      <c r="B35" s="116">
        <v>4</v>
      </c>
      <c r="C35" s="116"/>
      <c r="D35" s="116"/>
      <c r="E35" s="116"/>
      <c r="F35" s="116"/>
      <c r="G35" s="116"/>
      <c r="H35" s="116"/>
      <c r="I35" s="116">
        <v>4</v>
      </c>
    </row>
    <row r="36" spans="1:9" x14ac:dyDescent="0.25">
      <c r="A36" s="115" t="s">
        <v>234</v>
      </c>
      <c r="B36" s="116">
        <v>4</v>
      </c>
      <c r="C36" s="116"/>
      <c r="D36" s="116"/>
      <c r="E36" s="116"/>
      <c r="F36" s="116"/>
      <c r="G36" s="116"/>
      <c r="H36" s="116"/>
      <c r="I36" s="116">
        <v>4</v>
      </c>
    </row>
    <row r="37" spans="1:9" x14ac:dyDescent="0.25">
      <c r="A37" s="115" t="s">
        <v>291</v>
      </c>
      <c r="B37" s="116">
        <v>3</v>
      </c>
      <c r="C37" s="116"/>
      <c r="D37" s="116"/>
      <c r="E37" s="116"/>
      <c r="F37" s="116"/>
      <c r="G37" s="116"/>
      <c r="H37" s="116"/>
      <c r="I37" s="116">
        <v>3</v>
      </c>
    </row>
    <row r="38" spans="1:9" x14ac:dyDescent="0.25">
      <c r="A38" s="115" t="s">
        <v>385</v>
      </c>
      <c r="B38" s="116">
        <v>2</v>
      </c>
      <c r="C38" s="116"/>
      <c r="D38" s="116"/>
      <c r="E38" s="116"/>
      <c r="F38" s="116"/>
      <c r="G38" s="116"/>
      <c r="H38" s="116"/>
      <c r="I38" s="116">
        <v>2</v>
      </c>
    </row>
    <row r="39" spans="1:9" x14ac:dyDescent="0.25">
      <c r="A39" s="115" t="s">
        <v>164</v>
      </c>
      <c r="B39" s="116"/>
      <c r="C39" s="116">
        <v>60</v>
      </c>
      <c r="D39" s="116"/>
      <c r="E39" s="116"/>
      <c r="F39" s="116"/>
      <c r="G39" s="116"/>
      <c r="H39" s="116"/>
      <c r="I39" s="116">
        <v>60</v>
      </c>
    </row>
    <row r="40" spans="1:9" x14ac:dyDescent="0.25">
      <c r="A40" s="115" t="s">
        <v>326</v>
      </c>
      <c r="B40" s="116">
        <v>29</v>
      </c>
      <c r="C40" s="116"/>
      <c r="D40" s="116"/>
      <c r="E40" s="116"/>
      <c r="F40" s="116"/>
      <c r="G40" s="116"/>
      <c r="H40" s="116"/>
      <c r="I40" s="116">
        <v>29</v>
      </c>
    </row>
    <row r="41" spans="1:9" x14ac:dyDescent="0.25">
      <c r="A41" s="115" t="s">
        <v>149</v>
      </c>
      <c r="B41" s="116"/>
      <c r="C41" s="116">
        <v>2</v>
      </c>
      <c r="D41" s="116"/>
      <c r="E41" s="116"/>
      <c r="F41" s="116"/>
      <c r="G41" s="116"/>
      <c r="H41" s="116"/>
      <c r="I41" s="116">
        <v>2</v>
      </c>
    </row>
    <row r="42" spans="1:9" x14ac:dyDescent="0.25">
      <c r="A42" s="115" t="s">
        <v>329</v>
      </c>
      <c r="B42" s="116">
        <v>4</v>
      </c>
      <c r="C42" s="116"/>
      <c r="D42" s="116"/>
      <c r="E42" s="116"/>
      <c r="F42" s="116"/>
      <c r="G42" s="116"/>
      <c r="H42" s="116"/>
      <c r="I42" s="116">
        <v>4</v>
      </c>
    </row>
    <row r="43" spans="1:9" x14ac:dyDescent="0.25">
      <c r="A43" s="115" t="s">
        <v>163</v>
      </c>
      <c r="B43" s="116">
        <v>5</v>
      </c>
      <c r="C43" s="116">
        <v>37</v>
      </c>
      <c r="D43" s="116"/>
      <c r="E43" s="116"/>
      <c r="F43" s="116"/>
      <c r="G43" s="116"/>
      <c r="H43" s="116"/>
      <c r="I43" s="116">
        <v>42</v>
      </c>
    </row>
    <row r="44" spans="1:9" x14ac:dyDescent="0.25">
      <c r="A44" s="115" t="s">
        <v>454</v>
      </c>
      <c r="B44" s="116">
        <v>1</v>
      </c>
      <c r="C44" s="116"/>
      <c r="D44" s="116"/>
      <c r="E44" s="116"/>
      <c r="F44" s="116"/>
      <c r="G44" s="116"/>
      <c r="H44" s="116"/>
      <c r="I44" s="116">
        <v>1</v>
      </c>
    </row>
    <row r="45" spans="1:9" x14ac:dyDescent="0.25">
      <c r="A45" s="115" t="s">
        <v>455</v>
      </c>
      <c r="B45" s="116">
        <v>3</v>
      </c>
      <c r="C45" s="116"/>
      <c r="D45" s="116"/>
      <c r="E45" s="116"/>
      <c r="F45" s="116"/>
      <c r="G45" s="116"/>
      <c r="H45" s="116"/>
      <c r="I45" s="116">
        <v>3</v>
      </c>
    </row>
    <row r="46" spans="1:9" x14ac:dyDescent="0.25">
      <c r="A46" s="115" t="s">
        <v>240</v>
      </c>
      <c r="B46" s="116">
        <v>2</v>
      </c>
      <c r="C46" s="116"/>
      <c r="D46" s="116"/>
      <c r="E46" s="116"/>
      <c r="F46" s="116"/>
      <c r="G46" s="116"/>
      <c r="H46" s="116"/>
      <c r="I46" s="116">
        <v>2</v>
      </c>
    </row>
    <row r="47" spans="1:9" x14ac:dyDescent="0.25">
      <c r="A47" s="115" t="s">
        <v>241</v>
      </c>
      <c r="B47" s="116">
        <v>2</v>
      </c>
      <c r="C47" s="116"/>
      <c r="D47" s="116"/>
      <c r="E47" s="116"/>
      <c r="F47" s="116"/>
      <c r="G47" s="116"/>
      <c r="H47" s="116"/>
      <c r="I47" s="116">
        <v>2</v>
      </c>
    </row>
    <row r="48" spans="1:9" x14ac:dyDescent="0.25">
      <c r="A48" s="115" t="s">
        <v>220</v>
      </c>
      <c r="B48" s="116">
        <v>8</v>
      </c>
      <c r="C48" s="116">
        <v>12</v>
      </c>
      <c r="D48" s="116"/>
      <c r="E48" s="116"/>
      <c r="F48" s="116"/>
      <c r="G48" s="116"/>
      <c r="H48" s="116"/>
      <c r="I48" s="116">
        <v>20</v>
      </c>
    </row>
    <row r="49" spans="1:9" x14ac:dyDescent="0.25">
      <c r="A49" s="115" t="s">
        <v>657</v>
      </c>
      <c r="B49" s="116"/>
      <c r="C49" s="116"/>
      <c r="D49" s="116"/>
      <c r="E49" s="116">
        <v>8</v>
      </c>
      <c r="F49" s="116"/>
      <c r="G49" s="116"/>
      <c r="H49" s="116"/>
      <c r="I49" s="116">
        <v>8</v>
      </c>
    </row>
    <row r="50" spans="1:9" x14ac:dyDescent="0.25">
      <c r="A50" s="115" t="s">
        <v>237</v>
      </c>
      <c r="B50" s="116">
        <v>9</v>
      </c>
      <c r="C50" s="116"/>
      <c r="D50" s="116"/>
      <c r="E50" s="116"/>
      <c r="F50" s="116"/>
      <c r="G50" s="116"/>
      <c r="H50" s="116"/>
      <c r="I50" s="116">
        <v>9</v>
      </c>
    </row>
    <row r="51" spans="1:9" x14ac:dyDescent="0.25">
      <c r="A51" s="115" t="s">
        <v>311</v>
      </c>
      <c r="B51" s="116">
        <v>1</v>
      </c>
      <c r="C51" s="116"/>
      <c r="D51" s="116"/>
      <c r="E51" s="116"/>
      <c r="F51" s="116"/>
      <c r="G51" s="116"/>
      <c r="H51" s="116"/>
      <c r="I51" s="116">
        <v>1</v>
      </c>
    </row>
    <row r="52" spans="1:9" x14ac:dyDescent="0.25">
      <c r="A52" s="115" t="s">
        <v>244</v>
      </c>
      <c r="B52" s="116">
        <v>1</v>
      </c>
      <c r="C52" s="116"/>
      <c r="D52" s="116"/>
      <c r="E52" s="116"/>
      <c r="F52" s="116"/>
      <c r="G52" s="116"/>
      <c r="H52" s="116"/>
      <c r="I52" s="116">
        <v>1</v>
      </c>
    </row>
    <row r="53" spans="1:9" x14ac:dyDescent="0.25">
      <c r="A53" s="115" t="s">
        <v>456</v>
      </c>
      <c r="B53" s="116">
        <v>1</v>
      </c>
      <c r="C53" s="116"/>
      <c r="D53" s="116"/>
      <c r="E53" s="116"/>
      <c r="F53" s="116"/>
      <c r="G53" s="116"/>
      <c r="H53" s="116"/>
      <c r="I53" s="116">
        <v>1</v>
      </c>
    </row>
    <row r="54" spans="1:9" x14ac:dyDescent="0.25">
      <c r="A54" s="115" t="s">
        <v>148</v>
      </c>
      <c r="B54" s="116"/>
      <c r="C54" s="116">
        <v>18</v>
      </c>
      <c r="D54" s="116"/>
      <c r="E54" s="116"/>
      <c r="F54" s="116"/>
      <c r="G54" s="116"/>
      <c r="H54" s="116"/>
      <c r="I54" s="116">
        <v>18</v>
      </c>
    </row>
    <row r="55" spans="1:9" x14ac:dyDescent="0.25">
      <c r="A55" s="115" t="s">
        <v>620</v>
      </c>
      <c r="B55" s="116"/>
      <c r="C55" s="116"/>
      <c r="D55" s="116">
        <v>3</v>
      </c>
      <c r="E55" s="116"/>
      <c r="F55" s="116"/>
      <c r="G55" s="116"/>
      <c r="H55" s="116"/>
      <c r="I55" s="116">
        <v>3</v>
      </c>
    </row>
    <row r="56" spans="1:9" x14ac:dyDescent="0.25">
      <c r="A56" s="115" t="s">
        <v>296</v>
      </c>
      <c r="B56" s="116">
        <v>1650</v>
      </c>
      <c r="C56" s="116"/>
      <c r="D56" s="116"/>
      <c r="E56" s="116"/>
      <c r="F56" s="116"/>
      <c r="G56" s="116"/>
      <c r="H56" s="116"/>
      <c r="I56" s="116">
        <v>1650</v>
      </c>
    </row>
    <row r="57" spans="1:9" x14ac:dyDescent="0.25">
      <c r="A57" s="115" t="s">
        <v>281</v>
      </c>
      <c r="B57" s="116">
        <v>2700</v>
      </c>
      <c r="C57" s="116"/>
      <c r="D57" s="116"/>
      <c r="E57" s="116"/>
      <c r="F57" s="116"/>
      <c r="G57" s="116"/>
      <c r="H57" s="116"/>
      <c r="I57" s="116">
        <v>2700</v>
      </c>
    </row>
    <row r="58" spans="1:9" x14ac:dyDescent="0.25">
      <c r="A58" s="115" t="s">
        <v>443</v>
      </c>
      <c r="B58" s="116">
        <v>6</v>
      </c>
      <c r="C58" s="116"/>
      <c r="D58" s="116"/>
      <c r="E58" s="116">
        <v>32</v>
      </c>
      <c r="F58" s="116"/>
      <c r="G58" s="116"/>
      <c r="H58" s="116"/>
      <c r="I58" s="116">
        <v>38</v>
      </c>
    </row>
    <row r="59" spans="1:9" x14ac:dyDescent="0.25">
      <c r="A59" s="115" t="s">
        <v>236</v>
      </c>
      <c r="B59" s="116">
        <v>7</v>
      </c>
      <c r="C59" s="116"/>
      <c r="D59" s="116"/>
      <c r="E59" s="116"/>
      <c r="F59" s="116"/>
      <c r="G59" s="116"/>
      <c r="H59" s="116"/>
      <c r="I59" s="116">
        <v>7</v>
      </c>
    </row>
    <row r="60" spans="1:9" x14ac:dyDescent="0.25">
      <c r="A60" s="115" t="s">
        <v>391</v>
      </c>
      <c r="B60" s="116">
        <v>2</v>
      </c>
      <c r="C60" s="116"/>
      <c r="D60" s="116"/>
      <c r="E60" s="116"/>
      <c r="F60" s="116"/>
      <c r="G60" s="116"/>
      <c r="H60" s="116"/>
      <c r="I60" s="116">
        <v>2</v>
      </c>
    </row>
    <row r="61" spans="1:9" x14ac:dyDescent="0.25">
      <c r="A61" s="115" t="s">
        <v>155</v>
      </c>
      <c r="B61" s="116">
        <v>2</v>
      </c>
      <c r="C61" s="116">
        <v>1</v>
      </c>
      <c r="D61" s="116"/>
      <c r="E61" s="116">
        <v>15</v>
      </c>
      <c r="F61" s="116"/>
      <c r="G61" s="116"/>
      <c r="H61" s="116"/>
      <c r="I61" s="116">
        <v>18</v>
      </c>
    </row>
    <row r="62" spans="1:9" x14ac:dyDescent="0.25">
      <c r="A62" s="115" t="s">
        <v>146</v>
      </c>
      <c r="B62" s="116"/>
      <c r="C62" s="116">
        <v>1</v>
      </c>
      <c r="D62" s="116"/>
      <c r="E62" s="116"/>
      <c r="F62" s="116"/>
      <c r="G62" s="116"/>
      <c r="H62" s="116"/>
      <c r="I62" s="116">
        <v>1</v>
      </c>
    </row>
    <row r="63" spans="1:9" x14ac:dyDescent="0.25">
      <c r="A63" s="115" t="s">
        <v>351</v>
      </c>
      <c r="B63" s="116">
        <v>2</v>
      </c>
      <c r="C63" s="116"/>
      <c r="D63" s="116"/>
      <c r="E63" s="116"/>
      <c r="F63" s="116"/>
      <c r="G63" s="116"/>
      <c r="H63" s="116"/>
      <c r="I63" s="116">
        <v>2</v>
      </c>
    </row>
    <row r="64" spans="1:9" x14ac:dyDescent="0.25">
      <c r="A64" s="115" t="s">
        <v>249</v>
      </c>
      <c r="B64" s="116">
        <v>1</v>
      </c>
      <c r="C64" s="116"/>
      <c r="D64" s="116"/>
      <c r="E64" s="116"/>
      <c r="F64" s="116"/>
      <c r="G64" s="116"/>
      <c r="H64" s="116"/>
      <c r="I64" s="116">
        <v>1</v>
      </c>
    </row>
    <row r="65" spans="1:9" x14ac:dyDescent="0.25">
      <c r="A65" s="115" t="s">
        <v>248</v>
      </c>
      <c r="B65" s="116">
        <v>2</v>
      </c>
      <c r="C65" s="116"/>
      <c r="D65" s="116"/>
      <c r="E65" s="116"/>
      <c r="F65" s="116"/>
      <c r="G65" s="116"/>
      <c r="H65" s="116"/>
      <c r="I65" s="116">
        <v>2</v>
      </c>
    </row>
    <row r="66" spans="1:9" x14ac:dyDescent="0.25">
      <c r="A66" s="115" t="s">
        <v>327</v>
      </c>
      <c r="B66" s="116">
        <v>80</v>
      </c>
      <c r="C66" s="116"/>
      <c r="D66" s="116"/>
      <c r="E66" s="116"/>
      <c r="F66" s="116"/>
      <c r="G66" s="116"/>
      <c r="H66" s="116"/>
      <c r="I66" s="116">
        <v>80</v>
      </c>
    </row>
    <row r="67" spans="1:9" x14ac:dyDescent="0.25">
      <c r="A67" s="115" t="s">
        <v>251</v>
      </c>
      <c r="B67" s="116">
        <v>26</v>
      </c>
      <c r="C67" s="116"/>
      <c r="D67" s="116"/>
      <c r="E67" s="116"/>
      <c r="F67" s="116"/>
      <c r="G67" s="116"/>
      <c r="H67" s="116"/>
      <c r="I67" s="116">
        <v>26</v>
      </c>
    </row>
    <row r="68" spans="1:9" x14ac:dyDescent="0.25">
      <c r="A68" s="115" t="s">
        <v>205</v>
      </c>
      <c r="B68" s="116">
        <v>2</v>
      </c>
      <c r="C68" s="116"/>
      <c r="D68" s="116">
        <v>1</v>
      </c>
      <c r="E68" s="116"/>
      <c r="F68" s="116"/>
      <c r="G68" s="116"/>
      <c r="H68" s="116"/>
      <c r="I68" s="116">
        <v>3</v>
      </c>
    </row>
    <row r="69" spans="1:9" x14ac:dyDescent="0.25">
      <c r="A69" s="115" t="s">
        <v>190</v>
      </c>
      <c r="B69" s="116"/>
      <c r="C69" s="116">
        <v>260</v>
      </c>
      <c r="D69" s="116"/>
      <c r="E69" s="116">
        <v>300</v>
      </c>
      <c r="F69" s="116"/>
      <c r="G69" s="116">
        <v>52</v>
      </c>
      <c r="H69" s="116"/>
      <c r="I69" s="116">
        <v>612</v>
      </c>
    </row>
    <row r="70" spans="1:9" x14ac:dyDescent="0.25">
      <c r="A70" s="115" t="s">
        <v>226</v>
      </c>
      <c r="B70" s="116"/>
      <c r="C70" s="116"/>
      <c r="D70" s="116">
        <v>2</v>
      </c>
      <c r="E70" s="116"/>
      <c r="F70" s="116"/>
      <c r="G70" s="116"/>
      <c r="H70" s="116"/>
      <c r="I70" s="116">
        <v>2</v>
      </c>
    </row>
    <row r="71" spans="1:9" x14ac:dyDescent="0.25">
      <c r="A71" s="115" t="s">
        <v>181</v>
      </c>
      <c r="B71" s="116"/>
      <c r="C71" s="116"/>
      <c r="D71" s="116">
        <v>2</v>
      </c>
      <c r="E71" s="116"/>
      <c r="F71" s="116"/>
      <c r="G71" s="116"/>
      <c r="H71" s="116"/>
      <c r="I71" s="116">
        <v>2</v>
      </c>
    </row>
    <row r="72" spans="1:9" x14ac:dyDescent="0.25">
      <c r="A72" s="115" t="s">
        <v>196</v>
      </c>
      <c r="B72" s="116"/>
      <c r="C72" s="116">
        <v>13</v>
      </c>
      <c r="D72" s="116"/>
      <c r="E72" s="116"/>
      <c r="F72" s="116"/>
      <c r="G72" s="116"/>
      <c r="H72" s="116"/>
      <c r="I72" s="116">
        <v>13</v>
      </c>
    </row>
    <row r="73" spans="1:9" x14ac:dyDescent="0.25">
      <c r="A73" s="115" t="s">
        <v>168</v>
      </c>
      <c r="B73" s="116"/>
      <c r="C73" s="116"/>
      <c r="D73" s="116">
        <v>2</v>
      </c>
      <c r="E73" s="116"/>
      <c r="F73" s="116"/>
      <c r="G73" s="116"/>
      <c r="H73" s="116"/>
      <c r="I73" s="116">
        <v>2</v>
      </c>
    </row>
    <row r="74" spans="1:9" x14ac:dyDescent="0.25">
      <c r="A74" s="115" t="s">
        <v>221</v>
      </c>
      <c r="B74" s="116"/>
      <c r="C74" s="116">
        <v>6</v>
      </c>
      <c r="D74" s="116"/>
      <c r="E74" s="116"/>
      <c r="F74" s="116"/>
      <c r="G74" s="116"/>
      <c r="H74" s="116"/>
      <c r="I74" s="116">
        <v>6</v>
      </c>
    </row>
    <row r="75" spans="1:9" x14ac:dyDescent="0.25">
      <c r="A75" s="115" t="s">
        <v>222</v>
      </c>
      <c r="B75" s="116"/>
      <c r="C75" s="116">
        <v>3</v>
      </c>
      <c r="D75" s="116"/>
      <c r="E75" s="116"/>
      <c r="F75" s="116"/>
      <c r="G75" s="116"/>
      <c r="H75" s="116"/>
      <c r="I75" s="116">
        <v>3</v>
      </c>
    </row>
    <row r="76" spans="1:9" x14ac:dyDescent="0.25">
      <c r="A76" s="115" t="s">
        <v>192</v>
      </c>
      <c r="B76" s="116"/>
      <c r="C76" s="116">
        <v>1</v>
      </c>
      <c r="D76" s="116"/>
      <c r="E76" s="116">
        <v>1</v>
      </c>
      <c r="F76" s="116"/>
      <c r="G76" s="116"/>
      <c r="H76" s="116"/>
      <c r="I76" s="116">
        <v>2</v>
      </c>
    </row>
    <row r="77" spans="1:9" x14ac:dyDescent="0.25">
      <c r="A77" s="115" t="s">
        <v>275</v>
      </c>
      <c r="B77" s="116">
        <v>17</v>
      </c>
      <c r="C77" s="116"/>
      <c r="D77" s="116"/>
      <c r="E77" s="116"/>
      <c r="F77" s="116"/>
      <c r="G77" s="116"/>
      <c r="H77" s="116"/>
      <c r="I77" s="116">
        <v>17</v>
      </c>
    </row>
    <row r="78" spans="1:9" x14ac:dyDescent="0.25">
      <c r="A78" s="115" t="s">
        <v>661</v>
      </c>
      <c r="B78" s="116"/>
      <c r="C78" s="116"/>
      <c r="D78" s="116"/>
      <c r="E78" s="116">
        <v>1</v>
      </c>
      <c r="F78" s="116"/>
      <c r="G78" s="116"/>
      <c r="H78" s="116"/>
      <c r="I78" s="116">
        <v>1</v>
      </c>
    </row>
    <row r="79" spans="1:9" x14ac:dyDescent="0.25">
      <c r="A79" s="115" t="s">
        <v>660</v>
      </c>
      <c r="B79" s="116">
        <v>5</v>
      </c>
      <c r="C79" s="116"/>
      <c r="D79" s="116"/>
      <c r="E79" s="116">
        <v>15</v>
      </c>
      <c r="F79" s="116"/>
      <c r="G79" s="116"/>
      <c r="H79" s="116"/>
      <c r="I79" s="116">
        <v>20</v>
      </c>
    </row>
    <row r="80" spans="1:9" x14ac:dyDescent="0.25">
      <c r="A80" s="115" t="s">
        <v>627</v>
      </c>
      <c r="B80" s="116"/>
      <c r="C80" s="116"/>
      <c r="D80" s="116">
        <v>1</v>
      </c>
      <c r="E80" s="116"/>
      <c r="F80" s="116"/>
      <c r="G80" s="116"/>
      <c r="H80" s="116"/>
      <c r="I80" s="116">
        <v>1</v>
      </c>
    </row>
    <row r="81" spans="1:9" x14ac:dyDescent="0.25">
      <c r="A81" s="115" t="s">
        <v>451</v>
      </c>
      <c r="B81" s="116">
        <v>2</v>
      </c>
      <c r="C81" s="116"/>
      <c r="D81" s="116"/>
      <c r="E81" s="116"/>
      <c r="F81" s="116"/>
      <c r="G81" s="116"/>
      <c r="H81" s="116"/>
      <c r="I81" s="116">
        <v>2</v>
      </c>
    </row>
    <row r="82" spans="1:9" x14ac:dyDescent="0.25">
      <c r="A82" s="115" t="s">
        <v>150</v>
      </c>
      <c r="B82" s="116"/>
      <c r="C82" s="116">
        <v>7</v>
      </c>
      <c r="D82" s="116"/>
      <c r="E82" s="116"/>
      <c r="F82" s="116"/>
      <c r="G82" s="116"/>
      <c r="H82" s="116"/>
      <c r="I82" s="116">
        <v>7</v>
      </c>
    </row>
    <row r="83" spans="1:9" x14ac:dyDescent="0.25">
      <c r="A83" s="115" t="s">
        <v>197</v>
      </c>
      <c r="B83" s="116"/>
      <c r="C83" s="116">
        <v>204</v>
      </c>
      <c r="D83" s="116"/>
      <c r="E83" s="116"/>
      <c r="F83" s="116"/>
      <c r="G83" s="116"/>
      <c r="H83" s="116"/>
      <c r="I83" s="116">
        <v>204</v>
      </c>
    </row>
    <row r="84" spans="1:9" x14ac:dyDescent="0.25">
      <c r="A84" s="115" t="s">
        <v>159</v>
      </c>
      <c r="B84" s="116">
        <v>2.1</v>
      </c>
      <c r="C84" s="116"/>
      <c r="D84" s="116"/>
      <c r="E84" s="116"/>
      <c r="F84" s="116"/>
      <c r="G84" s="116"/>
      <c r="H84" s="116"/>
      <c r="I84" s="116">
        <v>2.1</v>
      </c>
    </row>
    <row r="85" spans="1:9" x14ac:dyDescent="0.25">
      <c r="A85" s="115" t="s">
        <v>373</v>
      </c>
      <c r="B85" s="116">
        <v>3</v>
      </c>
      <c r="C85" s="116"/>
      <c r="D85" s="116"/>
      <c r="E85" s="116"/>
      <c r="F85" s="116"/>
      <c r="G85" s="116"/>
      <c r="H85" s="116"/>
      <c r="I85" s="116">
        <v>3</v>
      </c>
    </row>
    <row r="86" spans="1:9" x14ac:dyDescent="0.25">
      <c r="A86" s="115" t="s">
        <v>157</v>
      </c>
      <c r="B86" s="116"/>
      <c r="C86" s="116">
        <v>9</v>
      </c>
      <c r="D86" s="116"/>
      <c r="E86" s="116"/>
      <c r="F86" s="116"/>
      <c r="G86" s="116"/>
      <c r="H86" s="116"/>
      <c r="I86" s="116">
        <v>9</v>
      </c>
    </row>
    <row r="87" spans="1:9" x14ac:dyDescent="0.25">
      <c r="A87" s="115" t="s">
        <v>300</v>
      </c>
      <c r="B87" s="116">
        <v>1</v>
      </c>
      <c r="C87" s="116"/>
      <c r="D87" s="116"/>
      <c r="E87" s="116"/>
      <c r="F87" s="116"/>
      <c r="G87" s="116"/>
      <c r="H87" s="116"/>
      <c r="I87" s="116">
        <v>1</v>
      </c>
    </row>
    <row r="88" spans="1:9" x14ac:dyDescent="0.25">
      <c r="A88" s="115" t="s">
        <v>297</v>
      </c>
      <c r="B88" s="116">
        <v>1</v>
      </c>
      <c r="C88" s="116"/>
      <c r="D88" s="116"/>
      <c r="E88" s="116"/>
      <c r="F88" s="116"/>
      <c r="G88" s="116"/>
      <c r="H88" s="116"/>
      <c r="I88" s="116">
        <v>1</v>
      </c>
    </row>
    <row r="89" spans="1:9" x14ac:dyDescent="0.25">
      <c r="A89" s="115" t="s">
        <v>298</v>
      </c>
      <c r="B89" s="116">
        <v>1</v>
      </c>
      <c r="C89" s="116"/>
      <c r="D89" s="116"/>
      <c r="E89" s="116"/>
      <c r="F89" s="116"/>
      <c r="G89" s="116"/>
      <c r="H89" s="116"/>
      <c r="I89" s="116">
        <v>1</v>
      </c>
    </row>
    <row r="90" spans="1:9" x14ac:dyDescent="0.25">
      <c r="A90" s="115" t="s">
        <v>301</v>
      </c>
      <c r="B90" s="116">
        <v>1</v>
      </c>
      <c r="C90" s="116"/>
      <c r="D90" s="116"/>
      <c r="E90" s="116"/>
      <c r="F90" s="116"/>
      <c r="G90" s="116"/>
      <c r="H90" s="116"/>
      <c r="I90" s="116">
        <v>1</v>
      </c>
    </row>
    <row r="91" spans="1:9" x14ac:dyDescent="0.25">
      <c r="A91" s="115" t="s">
        <v>299</v>
      </c>
      <c r="B91" s="116">
        <v>1</v>
      </c>
      <c r="C91" s="116"/>
      <c r="D91" s="116"/>
      <c r="E91" s="116"/>
      <c r="F91" s="116"/>
      <c r="G91" s="116"/>
      <c r="H91" s="116"/>
      <c r="I91" s="116">
        <v>1</v>
      </c>
    </row>
    <row r="92" spans="1:9" x14ac:dyDescent="0.25">
      <c r="A92" s="115" t="s">
        <v>278</v>
      </c>
      <c r="B92" s="116">
        <v>20</v>
      </c>
      <c r="C92" s="116"/>
      <c r="D92" s="116"/>
      <c r="E92" s="116"/>
      <c r="F92" s="116"/>
      <c r="G92" s="116"/>
      <c r="H92" s="116"/>
      <c r="I92" s="116">
        <v>20</v>
      </c>
    </row>
    <row r="93" spans="1:9" x14ac:dyDescent="0.25">
      <c r="A93" s="115" t="s">
        <v>152</v>
      </c>
      <c r="B93" s="116"/>
      <c r="C93" s="116">
        <v>15</v>
      </c>
      <c r="D93" s="116"/>
      <c r="E93" s="116"/>
      <c r="F93" s="116"/>
      <c r="G93" s="116"/>
      <c r="H93" s="116"/>
      <c r="I93" s="116">
        <v>15</v>
      </c>
    </row>
    <row r="94" spans="1:9" x14ac:dyDescent="0.25">
      <c r="A94" s="115" t="s">
        <v>537</v>
      </c>
      <c r="B94" s="116"/>
      <c r="C94" s="116"/>
      <c r="D94" s="116">
        <v>1</v>
      </c>
      <c r="E94" s="116"/>
      <c r="F94" s="116"/>
      <c r="G94" s="116"/>
      <c r="H94" s="116"/>
      <c r="I94" s="116">
        <v>1</v>
      </c>
    </row>
    <row r="95" spans="1:9" x14ac:dyDescent="0.25">
      <c r="A95" s="115" t="s">
        <v>619</v>
      </c>
      <c r="B95" s="116"/>
      <c r="C95" s="116"/>
      <c r="D95" s="116">
        <v>2</v>
      </c>
      <c r="E95" s="116"/>
      <c r="F95" s="116"/>
      <c r="G95" s="116"/>
      <c r="H95" s="116"/>
      <c r="I95" s="116">
        <v>2</v>
      </c>
    </row>
    <row r="96" spans="1:9" x14ac:dyDescent="0.25">
      <c r="A96" s="115" t="s">
        <v>628</v>
      </c>
      <c r="B96" s="116"/>
      <c r="C96" s="116"/>
      <c r="D96" s="116">
        <v>1</v>
      </c>
      <c r="E96" s="116"/>
      <c r="F96" s="116"/>
      <c r="G96" s="116"/>
      <c r="H96" s="116"/>
      <c r="I96" s="116">
        <v>1</v>
      </c>
    </row>
    <row r="97" spans="1:9" x14ac:dyDescent="0.25">
      <c r="A97" s="115" t="s">
        <v>376</v>
      </c>
      <c r="B97" s="116">
        <v>13</v>
      </c>
      <c r="C97" s="116"/>
      <c r="D97" s="116">
        <v>14</v>
      </c>
      <c r="E97" s="116"/>
      <c r="F97" s="116"/>
      <c r="G97" s="116"/>
      <c r="H97" s="116"/>
      <c r="I97" s="116">
        <v>27</v>
      </c>
    </row>
    <row r="98" spans="1:9" x14ac:dyDescent="0.25">
      <c r="A98" s="115" t="s">
        <v>265</v>
      </c>
      <c r="B98" s="116">
        <v>3.125</v>
      </c>
      <c r="C98" s="116"/>
      <c r="D98" s="116"/>
      <c r="E98" s="116"/>
      <c r="F98" s="116"/>
      <c r="G98" s="116"/>
      <c r="H98" s="116"/>
      <c r="I98" s="116">
        <v>3.125</v>
      </c>
    </row>
    <row r="99" spans="1:9" x14ac:dyDescent="0.25">
      <c r="A99" s="115" t="s">
        <v>559</v>
      </c>
      <c r="B99" s="116"/>
      <c r="C99" s="116"/>
      <c r="D99" s="116">
        <v>8</v>
      </c>
      <c r="E99" s="116"/>
      <c r="F99" s="116"/>
      <c r="G99" s="116"/>
      <c r="H99" s="116"/>
      <c r="I99" s="116">
        <v>8</v>
      </c>
    </row>
    <row r="100" spans="1:9" x14ac:dyDescent="0.25">
      <c r="A100" s="115" t="s">
        <v>417</v>
      </c>
      <c r="B100" s="116">
        <v>15</v>
      </c>
      <c r="C100" s="116"/>
      <c r="D100" s="116"/>
      <c r="E100" s="116"/>
      <c r="F100" s="116"/>
      <c r="G100" s="116"/>
      <c r="H100" s="116"/>
      <c r="I100" s="116">
        <v>15</v>
      </c>
    </row>
    <row r="101" spans="1:9" x14ac:dyDescent="0.25">
      <c r="A101" s="115" t="s">
        <v>415</v>
      </c>
      <c r="B101" s="116">
        <v>1</v>
      </c>
      <c r="C101" s="116"/>
      <c r="D101" s="116"/>
      <c r="E101" s="116"/>
      <c r="F101" s="116"/>
      <c r="G101" s="116"/>
      <c r="H101" s="116"/>
      <c r="I101" s="116">
        <v>1</v>
      </c>
    </row>
    <row r="102" spans="1:9" x14ac:dyDescent="0.25">
      <c r="A102" s="115" t="s">
        <v>235</v>
      </c>
      <c r="B102" s="116">
        <v>2</v>
      </c>
      <c r="C102" s="116"/>
      <c r="D102" s="116"/>
      <c r="E102" s="116"/>
      <c r="F102" s="116"/>
      <c r="G102" s="116"/>
      <c r="H102" s="116"/>
      <c r="I102" s="116">
        <v>2</v>
      </c>
    </row>
    <row r="103" spans="1:9" x14ac:dyDescent="0.25">
      <c r="A103" s="115" t="s">
        <v>621</v>
      </c>
      <c r="B103" s="116">
        <v>1</v>
      </c>
      <c r="C103" s="116"/>
      <c r="D103" s="116">
        <v>1</v>
      </c>
      <c r="E103" s="116"/>
      <c r="F103" s="116"/>
      <c r="G103" s="116"/>
      <c r="H103" s="116"/>
      <c r="I103" s="116">
        <v>2</v>
      </c>
    </row>
    <row r="104" spans="1:9" x14ac:dyDescent="0.25">
      <c r="A104" s="115" t="s">
        <v>568</v>
      </c>
      <c r="B104" s="116"/>
      <c r="C104" s="116"/>
      <c r="D104" s="116">
        <v>2</v>
      </c>
      <c r="E104" s="116"/>
      <c r="F104" s="116"/>
      <c r="G104" s="116"/>
      <c r="H104" s="116"/>
      <c r="I104" s="116">
        <v>2</v>
      </c>
    </row>
    <row r="105" spans="1:9" x14ac:dyDescent="0.25">
      <c r="A105" s="115" t="s">
        <v>160</v>
      </c>
      <c r="B105" s="116">
        <v>1</v>
      </c>
      <c r="C105" s="116"/>
      <c r="D105" s="116"/>
      <c r="E105" s="116"/>
      <c r="F105" s="116"/>
      <c r="G105" s="116"/>
      <c r="H105" s="116"/>
      <c r="I105" s="116">
        <v>1</v>
      </c>
    </row>
    <row r="106" spans="1:9" x14ac:dyDescent="0.25">
      <c r="A106" s="115" t="s">
        <v>245</v>
      </c>
      <c r="B106" s="116">
        <v>1</v>
      </c>
      <c r="C106" s="116"/>
      <c r="D106" s="116"/>
      <c r="E106" s="116"/>
      <c r="F106" s="116"/>
      <c r="G106" s="116"/>
      <c r="H106" s="116"/>
      <c r="I106" s="116">
        <v>1</v>
      </c>
    </row>
    <row r="107" spans="1:9" x14ac:dyDescent="0.25">
      <c r="A107" s="115" t="s">
        <v>243</v>
      </c>
      <c r="B107" s="116">
        <v>1</v>
      </c>
      <c r="C107" s="116"/>
      <c r="D107" s="116"/>
      <c r="E107" s="116"/>
      <c r="F107" s="116"/>
      <c r="G107" s="116"/>
      <c r="H107" s="116"/>
      <c r="I107" s="116">
        <v>1</v>
      </c>
    </row>
    <row r="108" spans="1:9" x14ac:dyDescent="0.25">
      <c r="A108" s="115" t="s">
        <v>242</v>
      </c>
      <c r="B108" s="116">
        <v>1</v>
      </c>
      <c r="C108" s="116"/>
      <c r="D108" s="116"/>
      <c r="E108" s="116"/>
      <c r="F108" s="116"/>
      <c r="G108" s="116"/>
      <c r="H108" s="116"/>
      <c r="I108" s="116">
        <v>1</v>
      </c>
    </row>
    <row r="109" spans="1:9" x14ac:dyDescent="0.25">
      <c r="A109" s="115" t="s">
        <v>315</v>
      </c>
      <c r="B109" s="116">
        <v>1</v>
      </c>
      <c r="C109" s="116"/>
      <c r="D109" s="116"/>
      <c r="E109" s="116"/>
      <c r="F109" s="116"/>
      <c r="G109" s="116"/>
      <c r="H109" s="116"/>
      <c r="I109" s="116">
        <v>1</v>
      </c>
    </row>
    <row r="110" spans="1:9" x14ac:dyDescent="0.25">
      <c r="A110" s="115" t="s">
        <v>440</v>
      </c>
      <c r="B110" s="116">
        <v>1525</v>
      </c>
      <c r="C110" s="116"/>
      <c r="D110" s="116"/>
      <c r="E110" s="116"/>
      <c r="F110" s="116"/>
      <c r="G110" s="116"/>
      <c r="H110" s="116"/>
      <c r="I110" s="116">
        <v>1525</v>
      </c>
    </row>
    <row r="111" spans="1:9" x14ac:dyDescent="0.25">
      <c r="A111" s="115" t="s">
        <v>177</v>
      </c>
      <c r="B111" s="116"/>
      <c r="C111" s="116"/>
      <c r="D111" s="116">
        <v>2</v>
      </c>
      <c r="E111" s="116"/>
      <c r="F111" s="116"/>
      <c r="G111" s="116"/>
      <c r="H111" s="116"/>
      <c r="I111" s="116">
        <v>2</v>
      </c>
    </row>
    <row r="112" spans="1:9" x14ac:dyDescent="0.25">
      <c r="A112" s="115" t="s">
        <v>257</v>
      </c>
      <c r="B112" s="116">
        <v>344</v>
      </c>
      <c r="C112" s="116"/>
      <c r="D112" s="116"/>
      <c r="E112" s="116"/>
      <c r="F112" s="116"/>
      <c r="G112" s="116"/>
      <c r="H112" s="116"/>
      <c r="I112" s="116">
        <v>344</v>
      </c>
    </row>
    <row r="113" spans="1:9" x14ac:dyDescent="0.25">
      <c r="A113" s="115" t="s">
        <v>258</v>
      </c>
      <c r="B113" s="116">
        <v>120</v>
      </c>
      <c r="C113" s="116"/>
      <c r="D113" s="116"/>
      <c r="E113" s="116"/>
      <c r="F113" s="116"/>
      <c r="G113" s="116"/>
      <c r="H113" s="116"/>
      <c r="I113" s="116">
        <v>120</v>
      </c>
    </row>
    <row r="114" spans="1:9" x14ac:dyDescent="0.25">
      <c r="A114" s="115" t="s">
        <v>253</v>
      </c>
      <c r="B114" s="116">
        <v>140</v>
      </c>
      <c r="C114" s="116"/>
      <c r="D114" s="116"/>
      <c r="E114" s="116"/>
      <c r="F114" s="116"/>
      <c r="G114" s="116"/>
      <c r="H114" s="116"/>
      <c r="I114" s="116">
        <v>140</v>
      </c>
    </row>
    <row r="115" spans="1:9" x14ac:dyDescent="0.25">
      <c r="A115" s="115" t="s">
        <v>256</v>
      </c>
      <c r="B115" s="116">
        <v>1260</v>
      </c>
      <c r="C115" s="116"/>
      <c r="D115" s="116"/>
      <c r="E115" s="116"/>
      <c r="F115" s="116"/>
      <c r="G115" s="116"/>
      <c r="H115" s="116"/>
      <c r="I115" s="116">
        <v>1260</v>
      </c>
    </row>
    <row r="116" spans="1:9" x14ac:dyDescent="0.25">
      <c r="A116" s="115" t="s">
        <v>260</v>
      </c>
      <c r="B116" s="116">
        <v>728</v>
      </c>
      <c r="C116" s="116"/>
      <c r="D116" s="116"/>
      <c r="E116" s="116"/>
      <c r="F116" s="116"/>
      <c r="G116" s="116"/>
      <c r="H116" s="116"/>
      <c r="I116" s="116">
        <v>728</v>
      </c>
    </row>
    <row r="117" spans="1:9" x14ac:dyDescent="0.25">
      <c r="A117" s="115" t="s">
        <v>254</v>
      </c>
      <c r="B117" s="116">
        <v>500</v>
      </c>
      <c r="C117" s="116"/>
      <c r="D117" s="116"/>
      <c r="E117" s="116"/>
      <c r="F117" s="116"/>
      <c r="G117" s="116"/>
      <c r="H117" s="116"/>
      <c r="I117" s="116">
        <v>500</v>
      </c>
    </row>
    <row r="118" spans="1:9" x14ac:dyDescent="0.25">
      <c r="A118" s="115" t="s">
        <v>255</v>
      </c>
      <c r="B118" s="116">
        <v>38</v>
      </c>
      <c r="C118" s="116"/>
      <c r="D118" s="116"/>
      <c r="E118" s="116"/>
      <c r="F118" s="116"/>
      <c r="G118" s="116"/>
      <c r="H118" s="116"/>
      <c r="I118" s="116">
        <v>38</v>
      </c>
    </row>
    <row r="119" spans="1:9" x14ac:dyDescent="0.25">
      <c r="A119" s="115" t="s">
        <v>259</v>
      </c>
      <c r="B119" s="116">
        <v>60</v>
      </c>
      <c r="C119" s="116"/>
      <c r="D119" s="116"/>
      <c r="E119" s="116"/>
      <c r="F119" s="116"/>
      <c r="G119" s="116"/>
      <c r="H119" s="116"/>
      <c r="I119" s="116">
        <v>60</v>
      </c>
    </row>
    <row r="120" spans="1:9" x14ac:dyDescent="0.25">
      <c r="A120" s="115" t="s">
        <v>252</v>
      </c>
      <c r="B120" s="116">
        <v>922</v>
      </c>
      <c r="C120" s="116"/>
      <c r="D120" s="116"/>
      <c r="E120" s="116"/>
      <c r="F120" s="116"/>
      <c r="G120" s="116"/>
      <c r="H120" s="116"/>
      <c r="I120" s="116">
        <v>922</v>
      </c>
    </row>
    <row r="121" spans="1:9" x14ac:dyDescent="0.25">
      <c r="A121" s="115" t="s">
        <v>261</v>
      </c>
      <c r="B121" s="116">
        <v>747</v>
      </c>
      <c r="C121" s="116"/>
      <c r="D121" s="116"/>
      <c r="E121" s="116"/>
      <c r="F121" s="116"/>
      <c r="G121" s="116"/>
      <c r="H121" s="116"/>
      <c r="I121" s="116">
        <v>747</v>
      </c>
    </row>
    <row r="122" spans="1:9" x14ac:dyDescent="0.25">
      <c r="A122" s="115" t="s">
        <v>264</v>
      </c>
      <c r="B122" s="116">
        <v>422</v>
      </c>
      <c r="C122" s="116"/>
      <c r="D122" s="116"/>
      <c r="E122" s="116"/>
      <c r="F122" s="116"/>
      <c r="G122" s="116"/>
      <c r="H122" s="116"/>
      <c r="I122" s="116">
        <v>422</v>
      </c>
    </row>
    <row r="123" spans="1:9" x14ac:dyDescent="0.25">
      <c r="A123" s="115" t="s">
        <v>223</v>
      </c>
      <c r="B123" s="116"/>
      <c r="C123" s="116"/>
      <c r="D123" s="116">
        <v>1</v>
      </c>
      <c r="E123" s="116"/>
      <c r="F123" s="116"/>
      <c r="G123" s="116"/>
      <c r="H123" s="116"/>
      <c r="I123" s="116">
        <v>1</v>
      </c>
    </row>
    <row r="124" spans="1:9" x14ac:dyDescent="0.25">
      <c r="A124" s="115" t="s">
        <v>250</v>
      </c>
      <c r="B124" s="116">
        <v>1</v>
      </c>
      <c r="C124" s="116"/>
      <c r="D124" s="116"/>
      <c r="E124" s="116"/>
      <c r="F124" s="116"/>
      <c r="G124" s="116"/>
      <c r="H124" s="116"/>
      <c r="I124" s="116">
        <v>1</v>
      </c>
    </row>
    <row r="125" spans="1:9" x14ac:dyDescent="0.25">
      <c r="A125" s="115" t="s">
        <v>629</v>
      </c>
      <c r="B125" s="116"/>
      <c r="C125" s="116"/>
      <c r="D125" s="116">
        <v>2</v>
      </c>
      <c r="E125" s="116"/>
      <c r="F125" s="116"/>
      <c r="G125" s="116"/>
      <c r="H125" s="116"/>
      <c r="I125" s="116">
        <v>2</v>
      </c>
    </row>
    <row r="126" spans="1:9" x14ac:dyDescent="0.25">
      <c r="A126" s="115" t="s">
        <v>267</v>
      </c>
      <c r="B126" s="116">
        <v>7</v>
      </c>
      <c r="C126" s="116"/>
      <c r="D126" s="116"/>
      <c r="E126" s="116"/>
      <c r="F126" s="116"/>
      <c r="G126" s="116"/>
      <c r="H126" s="116"/>
      <c r="I126" s="116">
        <v>7</v>
      </c>
    </row>
    <row r="127" spans="1:9" x14ac:dyDescent="0.25">
      <c r="A127" s="115" t="s">
        <v>14</v>
      </c>
      <c r="B127" s="116"/>
      <c r="C127" s="116"/>
      <c r="D127" s="116">
        <v>3</v>
      </c>
      <c r="E127" s="116"/>
      <c r="F127" s="116"/>
      <c r="G127" s="116"/>
      <c r="H127" s="116"/>
      <c r="I127" s="116">
        <v>3</v>
      </c>
    </row>
    <row r="128" spans="1:9" x14ac:dyDescent="0.25">
      <c r="A128" s="115" t="s">
        <v>347</v>
      </c>
      <c r="B128" s="116">
        <v>1</v>
      </c>
      <c r="C128" s="116"/>
      <c r="D128" s="116"/>
      <c r="E128" s="116"/>
      <c r="F128" s="116"/>
      <c r="G128" s="116"/>
      <c r="H128" s="116"/>
      <c r="I128" s="116">
        <v>1</v>
      </c>
    </row>
    <row r="129" spans="1:9" x14ac:dyDescent="0.25">
      <c r="A129" s="115" t="s">
        <v>457</v>
      </c>
      <c r="B129" s="116">
        <v>16</v>
      </c>
      <c r="C129" s="116"/>
      <c r="D129" s="116"/>
      <c r="E129" s="116"/>
      <c r="F129" s="116"/>
      <c r="G129" s="116"/>
      <c r="H129" s="116"/>
      <c r="I129" s="116">
        <v>16</v>
      </c>
    </row>
    <row r="130" spans="1:9" x14ac:dyDescent="0.25">
      <c r="A130" s="115" t="s">
        <v>289</v>
      </c>
      <c r="B130" s="116">
        <v>3375</v>
      </c>
      <c r="C130" s="116"/>
      <c r="D130" s="116"/>
      <c r="E130" s="116"/>
      <c r="F130" s="116"/>
      <c r="G130" s="116"/>
      <c r="H130" s="116"/>
      <c r="I130" s="116">
        <v>3375</v>
      </c>
    </row>
    <row r="131" spans="1:9" x14ac:dyDescent="0.25">
      <c r="A131" s="115" t="s">
        <v>444</v>
      </c>
      <c r="B131" s="116">
        <v>200</v>
      </c>
      <c r="C131" s="116"/>
      <c r="D131" s="116"/>
      <c r="E131" s="116"/>
      <c r="F131" s="116"/>
      <c r="G131" s="116"/>
      <c r="H131" s="116"/>
      <c r="I131" s="116">
        <v>200</v>
      </c>
    </row>
    <row r="132" spans="1:9" x14ac:dyDescent="0.25">
      <c r="A132" s="115" t="s">
        <v>314</v>
      </c>
      <c r="B132" s="116">
        <v>2</v>
      </c>
      <c r="C132" s="116"/>
      <c r="D132" s="116">
        <v>1</v>
      </c>
      <c r="E132" s="116"/>
      <c r="F132" s="116"/>
      <c r="G132" s="116"/>
      <c r="H132" s="116"/>
      <c r="I132" s="116">
        <v>3</v>
      </c>
    </row>
    <row r="133" spans="1:9" x14ac:dyDescent="0.25">
      <c r="A133" s="115" t="s">
        <v>271</v>
      </c>
      <c r="B133" s="116">
        <v>0.3</v>
      </c>
      <c r="C133" s="116"/>
      <c r="D133" s="116"/>
      <c r="E133" s="116"/>
      <c r="F133" s="116"/>
      <c r="G133" s="116"/>
      <c r="H133" s="116"/>
      <c r="I133" s="116">
        <v>0.3</v>
      </c>
    </row>
    <row r="134" spans="1:9" x14ac:dyDescent="0.25">
      <c r="A134" s="115" t="s">
        <v>269</v>
      </c>
      <c r="B134" s="116">
        <v>0.5</v>
      </c>
      <c r="C134" s="116"/>
      <c r="D134" s="116"/>
      <c r="E134" s="116"/>
      <c r="F134" s="116"/>
      <c r="G134" s="116"/>
      <c r="H134" s="116"/>
      <c r="I134" s="116">
        <v>0.5</v>
      </c>
    </row>
    <row r="135" spans="1:9" x14ac:dyDescent="0.25">
      <c r="A135" s="115" t="s">
        <v>270</v>
      </c>
      <c r="B135" s="116">
        <v>0.6</v>
      </c>
      <c r="C135" s="116"/>
      <c r="D135" s="116"/>
      <c r="E135" s="116"/>
      <c r="F135" s="116"/>
      <c r="G135" s="116"/>
      <c r="H135" s="116"/>
      <c r="I135" s="116">
        <v>0.6</v>
      </c>
    </row>
    <row r="136" spans="1:9" x14ac:dyDescent="0.25">
      <c r="A136" s="115" t="s">
        <v>330</v>
      </c>
      <c r="B136" s="116">
        <v>0.8</v>
      </c>
      <c r="C136" s="116"/>
      <c r="D136" s="116"/>
      <c r="E136" s="116"/>
      <c r="F136" s="116"/>
      <c r="G136" s="116"/>
      <c r="H136" s="116"/>
      <c r="I136" s="116">
        <v>0.8</v>
      </c>
    </row>
    <row r="137" spans="1:9" x14ac:dyDescent="0.25">
      <c r="A137" s="115" t="s">
        <v>379</v>
      </c>
      <c r="B137" s="116">
        <v>1</v>
      </c>
      <c r="C137" s="116"/>
      <c r="D137" s="116">
        <v>1</v>
      </c>
      <c r="E137" s="116"/>
      <c r="F137" s="116"/>
      <c r="G137" s="116"/>
      <c r="H137" s="116"/>
      <c r="I137" s="116">
        <v>2</v>
      </c>
    </row>
    <row r="138" spans="1:9" x14ac:dyDescent="0.25">
      <c r="A138" s="115" t="s">
        <v>154</v>
      </c>
      <c r="B138" s="116"/>
      <c r="C138" s="116">
        <v>10</v>
      </c>
      <c r="D138" s="116"/>
      <c r="E138" s="116"/>
      <c r="F138" s="116"/>
      <c r="G138" s="116"/>
      <c r="H138" s="116"/>
      <c r="I138" s="116">
        <v>10</v>
      </c>
    </row>
    <row r="139" spans="1:9" x14ac:dyDescent="0.25">
      <c r="A139" s="115" t="s">
        <v>272</v>
      </c>
      <c r="B139" s="116">
        <v>15</v>
      </c>
      <c r="C139" s="116"/>
      <c r="D139" s="116"/>
      <c r="E139" s="116"/>
      <c r="F139" s="116"/>
      <c r="G139" s="116"/>
      <c r="H139" s="116"/>
      <c r="I139" s="116">
        <v>15</v>
      </c>
    </row>
    <row r="140" spans="1:9" x14ac:dyDescent="0.25">
      <c r="A140" s="115" t="s">
        <v>332</v>
      </c>
      <c r="B140" s="116">
        <v>33</v>
      </c>
      <c r="C140" s="116"/>
      <c r="D140" s="116"/>
      <c r="E140" s="116"/>
      <c r="F140" s="116"/>
      <c r="G140" s="116"/>
      <c r="H140" s="116"/>
      <c r="I140" s="116">
        <v>33</v>
      </c>
    </row>
    <row r="141" spans="1:9" x14ac:dyDescent="0.25">
      <c r="A141" s="115" t="s">
        <v>279</v>
      </c>
      <c r="B141" s="116">
        <v>1.5</v>
      </c>
      <c r="C141" s="116"/>
      <c r="D141" s="116"/>
      <c r="E141" s="116"/>
      <c r="F141" s="116"/>
      <c r="G141" s="116"/>
      <c r="H141" s="116"/>
      <c r="I141" s="116">
        <v>1.5</v>
      </c>
    </row>
    <row r="142" spans="1:9" x14ac:dyDescent="0.25">
      <c r="A142" s="115" t="s">
        <v>412</v>
      </c>
      <c r="B142" s="116">
        <v>1</v>
      </c>
      <c r="C142" s="116"/>
      <c r="D142" s="116"/>
      <c r="E142" s="116"/>
      <c r="F142" s="116"/>
      <c r="G142" s="116"/>
      <c r="H142" s="116"/>
      <c r="I142" s="116">
        <v>1</v>
      </c>
    </row>
    <row r="143" spans="1:9" x14ac:dyDescent="0.25">
      <c r="A143" s="115" t="s">
        <v>505</v>
      </c>
      <c r="B143" s="116"/>
      <c r="C143" s="116">
        <v>50</v>
      </c>
      <c r="D143" s="116"/>
      <c r="E143" s="116">
        <v>125</v>
      </c>
      <c r="F143" s="116"/>
      <c r="G143" s="116"/>
      <c r="H143" s="116"/>
      <c r="I143" s="116">
        <v>175</v>
      </c>
    </row>
    <row r="144" spans="1:9" x14ac:dyDescent="0.25">
      <c r="A144" s="115" t="s">
        <v>322</v>
      </c>
      <c r="B144" s="116">
        <v>9</v>
      </c>
      <c r="C144" s="116"/>
      <c r="D144" s="116"/>
      <c r="E144" s="116"/>
      <c r="F144" s="116"/>
      <c r="G144" s="116"/>
      <c r="H144" s="116"/>
      <c r="I144" s="116">
        <v>9</v>
      </c>
    </row>
    <row r="145" spans="1:9" x14ac:dyDescent="0.25">
      <c r="A145" s="115" t="s">
        <v>325</v>
      </c>
      <c r="B145" s="116">
        <v>1</v>
      </c>
      <c r="C145" s="116"/>
      <c r="D145" s="116"/>
      <c r="E145" s="116"/>
      <c r="F145" s="116"/>
      <c r="G145" s="116"/>
      <c r="H145" s="116"/>
      <c r="I145" s="116">
        <v>1</v>
      </c>
    </row>
    <row r="146" spans="1:9" x14ac:dyDescent="0.25">
      <c r="A146" s="115" t="s">
        <v>623</v>
      </c>
      <c r="B146" s="116"/>
      <c r="C146" s="116"/>
      <c r="D146" s="116">
        <v>1</v>
      </c>
      <c r="E146" s="116"/>
      <c r="F146" s="116"/>
      <c r="G146" s="116"/>
      <c r="H146" s="116"/>
      <c r="I146" s="116">
        <v>1</v>
      </c>
    </row>
    <row r="147" spans="1:9" x14ac:dyDescent="0.25">
      <c r="A147" s="115" t="s">
        <v>495</v>
      </c>
      <c r="B147" s="116">
        <v>3</v>
      </c>
      <c r="C147" s="116"/>
      <c r="D147" s="116"/>
      <c r="E147" s="116"/>
      <c r="F147" s="116"/>
      <c r="G147" s="116"/>
      <c r="H147" s="116"/>
      <c r="I147" s="116">
        <v>3</v>
      </c>
    </row>
    <row r="148" spans="1:9" x14ac:dyDescent="0.25">
      <c r="A148" s="115" t="s">
        <v>544</v>
      </c>
      <c r="B148" s="116"/>
      <c r="C148" s="116"/>
      <c r="D148" s="116">
        <v>2</v>
      </c>
      <c r="E148" s="116"/>
      <c r="F148" s="116"/>
      <c r="G148" s="116"/>
      <c r="H148" s="116"/>
      <c r="I148" s="116">
        <v>2</v>
      </c>
    </row>
    <row r="149" spans="1:9" x14ac:dyDescent="0.25">
      <c r="A149" s="115" t="s">
        <v>366</v>
      </c>
      <c r="B149" s="116">
        <v>2</v>
      </c>
      <c r="C149" s="116"/>
      <c r="D149" s="116"/>
      <c r="E149" s="116"/>
      <c r="F149" s="116"/>
      <c r="G149" s="116"/>
      <c r="H149" s="116"/>
      <c r="I149" s="116">
        <v>2</v>
      </c>
    </row>
    <row r="150" spans="1:9" x14ac:dyDescent="0.25">
      <c r="A150" s="115" t="s">
        <v>331</v>
      </c>
      <c r="B150" s="116">
        <v>0.6</v>
      </c>
      <c r="C150" s="116"/>
      <c r="D150" s="116"/>
      <c r="E150" s="116"/>
      <c r="F150" s="116"/>
      <c r="G150" s="116"/>
      <c r="H150" s="116"/>
      <c r="I150" s="116">
        <v>0.6</v>
      </c>
    </row>
    <row r="151" spans="1:9" x14ac:dyDescent="0.25">
      <c r="A151" s="115" t="s">
        <v>162</v>
      </c>
      <c r="B151" s="116">
        <v>0</v>
      </c>
      <c r="C151" s="116">
        <v>17</v>
      </c>
      <c r="D151" s="116"/>
      <c r="E151" s="116"/>
      <c r="F151" s="116"/>
      <c r="G151" s="116"/>
      <c r="H151" s="116"/>
      <c r="I151" s="116">
        <v>17</v>
      </c>
    </row>
    <row r="152" spans="1:9" x14ac:dyDescent="0.25">
      <c r="A152" s="115" t="s">
        <v>145</v>
      </c>
      <c r="B152" s="116"/>
      <c r="C152" s="116">
        <v>1</v>
      </c>
      <c r="D152" s="116"/>
      <c r="E152" s="116"/>
      <c r="F152" s="116"/>
      <c r="G152" s="116"/>
      <c r="H152" s="116"/>
      <c r="I152" s="116">
        <v>1</v>
      </c>
    </row>
    <row r="153" spans="1:9" x14ac:dyDescent="0.25">
      <c r="A153" s="115" t="s">
        <v>502</v>
      </c>
      <c r="B153" s="116">
        <v>20</v>
      </c>
      <c r="C153" s="116"/>
      <c r="D153" s="116"/>
      <c r="E153" s="116"/>
      <c r="F153" s="116"/>
      <c r="G153" s="116"/>
      <c r="H153" s="116"/>
      <c r="I153" s="116">
        <v>20</v>
      </c>
    </row>
    <row r="154" spans="1:9" x14ac:dyDescent="0.25">
      <c r="A154" s="115" t="s">
        <v>575</v>
      </c>
      <c r="B154" s="116"/>
      <c r="C154" s="116"/>
      <c r="D154" s="116">
        <v>2</v>
      </c>
      <c r="E154" s="116"/>
      <c r="F154" s="116"/>
      <c r="G154" s="116"/>
      <c r="H154" s="116"/>
      <c r="I154" s="116">
        <v>2</v>
      </c>
    </row>
    <row r="155" spans="1:9" x14ac:dyDescent="0.25">
      <c r="A155" s="115" t="s">
        <v>508</v>
      </c>
      <c r="B155" s="116"/>
      <c r="C155" s="116">
        <v>6</v>
      </c>
      <c r="D155" s="116"/>
      <c r="E155" s="116"/>
      <c r="F155" s="116"/>
      <c r="G155" s="116"/>
      <c r="H155" s="116"/>
      <c r="I155" s="116">
        <v>6</v>
      </c>
    </row>
    <row r="156" spans="1:9" x14ac:dyDescent="0.25">
      <c r="A156" s="115" t="s">
        <v>21</v>
      </c>
      <c r="B156" s="116">
        <v>1</v>
      </c>
      <c r="C156" s="116"/>
      <c r="D156" s="116">
        <v>0.5</v>
      </c>
      <c r="E156" s="116"/>
      <c r="F156" s="116"/>
      <c r="G156" s="116"/>
      <c r="H156" s="116"/>
      <c r="I156" s="116">
        <v>1.5</v>
      </c>
    </row>
    <row r="157" spans="1:9" x14ac:dyDescent="0.25">
      <c r="A157" s="115" t="s">
        <v>362</v>
      </c>
      <c r="B157" s="116">
        <v>3</v>
      </c>
      <c r="C157" s="116"/>
      <c r="D157" s="116"/>
      <c r="E157" s="116"/>
      <c r="F157" s="116"/>
      <c r="G157" s="116"/>
      <c r="H157" s="116"/>
      <c r="I157" s="116">
        <v>3</v>
      </c>
    </row>
    <row r="158" spans="1:9" x14ac:dyDescent="0.25">
      <c r="A158" s="115" t="s">
        <v>274</v>
      </c>
      <c r="B158" s="116">
        <v>90</v>
      </c>
      <c r="C158" s="116"/>
      <c r="D158" s="116"/>
      <c r="E158" s="116"/>
      <c r="F158" s="116"/>
      <c r="G158" s="116"/>
      <c r="H158" s="116"/>
      <c r="I158" s="116">
        <v>90</v>
      </c>
    </row>
    <row r="159" spans="1:9" x14ac:dyDescent="0.25">
      <c r="A159" s="115" t="s">
        <v>397</v>
      </c>
      <c r="B159" s="116">
        <v>1</v>
      </c>
      <c r="C159" s="116"/>
      <c r="D159" s="116">
        <v>1</v>
      </c>
      <c r="E159" s="116"/>
      <c r="F159" s="116"/>
      <c r="G159" s="116"/>
      <c r="H159" s="116"/>
      <c r="I159" s="116">
        <v>2</v>
      </c>
    </row>
    <row r="160" spans="1:9" x14ac:dyDescent="0.25">
      <c r="A160" s="115" t="s">
        <v>361</v>
      </c>
      <c r="B160" s="116">
        <v>4</v>
      </c>
      <c r="C160" s="116"/>
      <c r="D160" s="116">
        <v>3</v>
      </c>
      <c r="E160" s="116"/>
      <c r="F160" s="116"/>
      <c r="G160" s="116"/>
      <c r="H160" s="116"/>
      <c r="I160" s="116">
        <v>7</v>
      </c>
    </row>
    <row r="161" spans="1:9" x14ac:dyDescent="0.25">
      <c r="A161" s="115" t="s">
        <v>101</v>
      </c>
      <c r="B161" s="116"/>
      <c r="C161" s="116"/>
      <c r="D161" s="116">
        <v>2</v>
      </c>
      <c r="E161" s="116"/>
      <c r="F161" s="116"/>
      <c r="G161" s="116"/>
      <c r="H161" s="116"/>
      <c r="I161" s="116">
        <v>2</v>
      </c>
    </row>
    <row r="162" spans="1:9" x14ac:dyDescent="0.25">
      <c r="A162" s="115" t="s">
        <v>316</v>
      </c>
      <c r="B162" s="116">
        <v>4</v>
      </c>
      <c r="C162" s="116"/>
      <c r="D162" s="116"/>
      <c r="E162" s="116"/>
      <c r="F162" s="116"/>
      <c r="G162" s="116"/>
      <c r="H162" s="116"/>
      <c r="I162" s="116">
        <v>4</v>
      </c>
    </row>
    <row r="163" spans="1:9" x14ac:dyDescent="0.25">
      <c r="A163" s="115" t="s">
        <v>506</v>
      </c>
      <c r="B163" s="116"/>
      <c r="C163" s="116">
        <v>182</v>
      </c>
      <c r="D163" s="116"/>
      <c r="E163" s="116"/>
      <c r="F163" s="116"/>
      <c r="G163" s="116"/>
      <c r="H163" s="116"/>
      <c r="I163" s="116">
        <v>182</v>
      </c>
    </row>
    <row r="164" spans="1:9" x14ac:dyDescent="0.25">
      <c r="A164" s="115" t="s">
        <v>592</v>
      </c>
      <c r="B164" s="116"/>
      <c r="C164" s="116"/>
      <c r="D164" s="116">
        <v>1</v>
      </c>
      <c r="E164" s="116"/>
      <c r="F164" s="116"/>
      <c r="G164" s="116"/>
      <c r="H164" s="116"/>
      <c r="I164" s="116">
        <v>1</v>
      </c>
    </row>
    <row r="165" spans="1:9" x14ac:dyDescent="0.25">
      <c r="A165" s="115" t="s">
        <v>187</v>
      </c>
      <c r="B165" s="116">
        <v>2</v>
      </c>
      <c r="C165" s="116"/>
      <c r="D165" s="116">
        <v>1</v>
      </c>
      <c r="E165" s="116"/>
      <c r="F165" s="116"/>
      <c r="G165" s="116"/>
      <c r="H165" s="116"/>
      <c r="I165" s="116">
        <v>3</v>
      </c>
    </row>
    <row r="166" spans="1:9" x14ac:dyDescent="0.25">
      <c r="A166" s="115" t="s">
        <v>647</v>
      </c>
      <c r="B166" s="116">
        <v>1</v>
      </c>
      <c r="C166" s="116"/>
      <c r="D166" s="116"/>
      <c r="E166" s="116"/>
      <c r="F166" s="116"/>
      <c r="G166" s="116"/>
      <c r="H166" s="116"/>
      <c r="I166" s="116">
        <v>1</v>
      </c>
    </row>
    <row r="167" spans="1:9" x14ac:dyDescent="0.25">
      <c r="A167" s="115" t="s">
        <v>238</v>
      </c>
      <c r="B167" s="116">
        <v>1</v>
      </c>
      <c r="C167" s="116"/>
      <c r="D167" s="116"/>
      <c r="E167" s="116"/>
      <c r="F167" s="116"/>
      <c r="G167" s="116"/>
      <c r="H167" s="116"/>
      <c r="I167" s="116">
        <v>1</v>
      </c>
    </row>
    <row r="168" spans="1:9" x14ac:dyDescent="0.25">
      <c r="A168" s="115" t="s">
        <v>640</v>
      </c>
      <c r="B168" s="116"/>
      <c r="C168" s="116"/>
      <c r="D168" s="116">
        <v>3</v>
      </c>
      <c r="E168" s="116"/>
      <c r="F168" s="116"/>
      <c r="G168" s="116"/>
      <c r="H168" s="116"/>
      <c r="I168" s="116">
        <v>3</v>
      </c>
    </row>
    <row r="169" spans="1:9" x14ac:dyDescent="0.25">
      <c r="A169" s="115" t="s">
        <v>313</v>
      </c>
      <c r="B169" s="116">
        <v>3</v>
      </c>
      <c r="C169" s="116"/>
      <c r="D169" s="116"/>
      <c r="E169" s="116"/>
      <c r="F169" s="116"/>
      <c r="G169" s="116"/>
      <c r="H169" s="116"/>
      <c r="I169" s="116">
        <v>3</v>
      </c>
    </row>
    <row r="170" spans="1:9" x14ac:dyDescent="0.25">
      <c r="A170" s="115" t="s">
        <v>312</v>
      </c>
      <c r="B170" s="116">
        <v>3</v>
      </c>
      <c r="C170" s="116"/>
      <c r="D170" s="116"/>
      <c r="E170" s="116"/>
      <c r="F170" s="116"/>
      <c r="G170" s="116"/>
      <c r="H170" s="116"/>
      <c r="I170" s="116">
        <v>3</v>
      </c>
    </row>
    <row r="171" spans="1:9" x14ac:dyDescent="0.25">
      <c r="A171" s="115" t="s">
        <v>382</v>
      </c>
      <c r="B171" s="116">
        <v>1</v>
      </c>
      <c r="C171" s="116"/>
      <c r="D171" s="116">
        <v>1</v>
      </c>
      <c r="E171" s="116"/>
      <c r="F171" s="116"/>
      <c r="G171" s="116"/>
      <c r="H171" s="116"/>
      <c r="I171" s="116">
        <v>2</v>
      </c>
    </row>
    <row r="172" spans="1:9" x14ac:dyDescent="0.25">
      <c r="A172" s="115" t="s">
        <v>496</v>
      </c>
      <c r="B172" s="116">
        <v>1</v>
      </c>
      <c r="C172" s="116"/>
      <c r="D172" s="116"/>
      <c r="E172" s="116"/>
      <c r="F172" s="116"/>
      <c r="G172" s="116"/>
      <c r="H172" s="116"/>
      <c r="I172" s="116">
        <v>1</v>
      </c>
    </row>
    <row r="173" spans="1:9" x14ac:dyDescent="0.25">
      <c r="A173" s="115" t="s">
        <v>513</v>
      </c>
      <c r="B173" s="116">
        <v>11</v>
      </c>
      <c r="C173" s="116"/>
      <c r="D173" s="116"/>
      <c r="E173" s="116"/>
      <c r="F173" s="116"/>
      <c r="G173" s="116"/>
      <c r="H173" s="116"/>
      <c r="I173" s="116">
        <v>11</v>
      </c>
    </row>
    <row r="174" spans="1:9" x14ac:dyDescent="0.25">
      <c r="A174" s="115" t="s">
        <v>498</v>
      </c>
      <c r="B174" s="116">
        <v>1200</v>
      </c>
      <c r="C174" s="116"/>
      <c r="D174" s="116"/>
      <c r="E174" s="116"/>
      <c r="F174" s="116"/>
      <c r="G174" s="116"/>
      <c r="H174" s="116"/>
      <c r="I174" s="116">
        <v>1200</v>
      </c>
    </row>
    <row r="175" spans="1:9" x14ac:dyDescent="0.25">
      <c r="A175" s="115" t="s">
        <v>156</v>
      </c>
      <c r="B175" s="116"/>
      <c r="C175" s="116">
        <v>2</v>
      </c>
      <c r="D175" s="116"/>
      <c r="E175" s="116"/>
      <c r="F175" s="116"/>
      <c r="G175" s="116"/>
      <c r="H175" s="116"/>
      <c r="I175" s="116">
        <v>2</v>
      </c>
    </row>
    <row r="176" spans="1:9" x14ac:dyDescent="0.25">
      <c r="A176" s="115" t="s">
        <v>500</v>
      </c>
      <c r="B176" s="116">
        <v>1</v>
      </c>
      <c r="C176" s="116"/>
      <c r="D176" s="116"/>
      <c r="E176" s="116"/>
      <c r="F176" s="116"/>
      <c r="G176" s="116"/>
      <c r="H176" s="116"/>
      <c r="I176" s="116">
        <v>1</v>
      </c>
    </row>
    <row r="177" spans="1:9" x14ac:dyDescent="0.25">
      <c r="A177" s="115" t="s">
        <v>201</v>
      </c>
      <c r="B177" s="116"/>
      <c r="C177" s="116">
        <v>35</v>
      </c>
      <c r="D177" s="116"/>
      <c r="E177" s="116"/>
      <c r="F177" s="116"/>
      <c r="G177" s="116"/>
      <c r="H177" s="116"/>
      <c r="I177" s="116">
        <v>35</v>
      </c>
    </row>
    <row r="178" spans="1:9" x14ac:dyDescent="0.25">
      <c r="A178" s="115" t="s">
        <v>172</v>
      </c>
      <c r="B178" s="116"/>
      <c r="C178" s="116"/>
      <c r="D178" s="116">
        <v>1</v>
      </c>
      <c r="E178" s="116"/>
      <c r="F178" s="116"/>
      <c r="G178" s="116"/>
      <c r="H178" s="116"/>
      <c r="I178" s="116">
        <v>1</v>
      </c>
    </row>
    <row r="179" spans="1:9" x14ac:dyDescent="0.25">
      <c r="A179" s="115" t="s">
        <v>276</v>
      </c>
      <c r="B179" s="116">
        <v>90</v>
      </c>
      <c r="C179" s="116"/>
      <c r="D179" s="116"/>
      <c r="E179" s="116"/>
      <c r="F179" s="116"/>
      <c r="G179" s="116"/>
      <c r="H179" s="116"/>
      <c r="I179" s="116">
        <v>90</v>
      </c>
    </row>
    <row r="180" spans="1:9" x14ac:dyDescent="0.25">
      <c r="A180" s="115" t="s">
        <v>654</v>
      </c>
      <c r="B180" s="116"/>
      <c r="C180" s="116"/>
      <c r="D180" s="116"/>
      <c r="E180" s="116">
        <v>54</v>
      </c>
      <c r="F180" s="116"/>
      <c r="G180" s="116"/>
      <c r="H180" s="116"/>
      <c r="I180" s="116">
        <v>54</v>
      </c>
    </row>
    <row r="181" spans="1:9" x14ac:dyDescent="0.25">
      <c r="A181" s="115" t="s">
        <v>15</v>
      </c>
      <c r="B181" s="116"/>
      <c r="C181" s="116"/>
      <c r="D181" s="116">
        <v>4</v>
      </c>
      <c r="E181" s="116"/>
      <c r="F181" s="116"/>
      <c r="G181" s="116"/>
      <c r="H181" s="116"/>
      <c r="I181" s="116">
        <v>4</v>
      </c>
    </row>
    <row r="182" spans="1:9" x14ac:dyDescent="0.25">
      <c r="A182" s="115" t="s">
        <v>225</v>
      </c>
      <c r="B182" s="116"/>
      <c r="C182" s="116"/>
      <c r="D182" s="116">
        <v>2</v>
      </c>
      <c r="E182" s="116"/>
      <c r="F182" s="116"/>
      <c r="G182" s="116"/>
      <c r="H182" s="116"/>
      <c r="I182" s="116">
        <v>2</v>
      </c>
    </row>
    <row r="183" spans="1:9" x14ac:dyDescent="0.25">
      <c r="A183" s="115" t="s">
        <v>503</v>
      </c>
      <c r="B183" s="116">
        <v>1</v>
      </c>
      <c r="C183" s="116"/>
      <c r="D183" s="116"/>
      <c r="E183" s="116"/>
      <c r="F183" s="116"/>
      <c r="G183" s="116"/>
      <c r="H183" s="116"/>
      <c r="I183" s="116">
        <v>1</v>
      </c>
    </row>
    <row r="184" spans="1:9" x14ac:dyDescent="0.25">
      <c r="A184" s="115" t="s">
        <v>320</v>
      </c>
      <c r="B184" s="116">
        <v>28</v>
      </c>
      <c r="C184" s="116"/>
      <c r="D184" s="116"/>
      <c r="E184" s="116"/>
      <c r="F184" s="116"/>
      <c r="G184" s="116"/>
      <c r="H184" s="116"/>
      <c r="I184" s="116">
        <v>28</v>
      </c>
    </row>
    <row r="185" spans="1:9" x14ac:dyDescent="0.25">
      <c r="A185" s="115" t="s">
        <v>151</v>
      </c>
      <c r="B185" s="116"/>
      <c r="C185" s="116">
        <v>14</v>
      </c>
      <c r="D185" s="116"/>
      <c r="E185" s="116">
        <v>11</v>
      </c>
      <c r="F185" s="116"/>
      <c r="G185" s="116"/>
      <c r="H185" s="116"/>
      <c r="I185" s="116">
        <v>25</v>
      </c>
    </row>
    <row r="186" spans="1:9" x14ac:dyDescent="0.25">
      <c r="A186" s="115" t="s">
        <v>292</v>
      </c>
      <c r="B186" s="116">
        <v>300</v>
      </c>
      <c r="C186" s="116"/>
      <c r="D186" s="116"/>
      <c r="E186" s="116"/>
      <c r="F186" s="116"/>
      <c r="G186" s="116"/>
      <c r="H186" s="116"/>
      <c r="I186" s="116">
        <v>300</v>
      </c>
    </row>
    <row r="187" spans="1:9" x14ac:dyDescent="0.25">
      <c r="A187" s="115" t="s">
        <v>288</v>
      </c>
      <c r="B187" s="116">
        <v>200</v>
      </c>
      <c r="C187" s="116"/>
      <c r="D187" s="116"/>
      <c r="E187" s="116"/>
      <c r="F187" s="116"/>
      <c r="G187" s="116"/>
      <c r="H187" s="116"/>
      <c r="I187" s="116">
        <v>200</v>
      </c>
    </row>
    <row r="188" spans="1:9" x14ac:dyDescent="0.25">
      <c r="A188" s="115" t="s">
        <v>319</v>
      </c>
      <c r="B188" s="116">
        <v>1</v>
      </c>
      <c r="C188" s="116"/>
      <c r="D188" s="116"/>
      <c r="E188" s="116"/>
      <c r="F188" s="116"/>
      <c r="G188" s="116"/>
      <c r="H188" s="116"/>
      <c r="I188" s="116">
        <v>1</v>
      </c>
    </row>
    <row r="189" spans="1:9" x14ac:dyDescent="0.25">
      <c r="A189" s="115" t="s">
        <v>171</v>
      </c>
      <c r="B189" s="116"/>
      <c r="C189" s="116"/>
      <c r="D189" s="116"/>
      <c r="E189" s="116">
        <v>1</v>
      </c>
      <c r="F189" s="116"/>
      <c r="G189" s="116"/>
      <c r="H189" s="116"/>
      <c r="I189" s="116">
        <v>1</v>
      </c>
    </row>
    <row r="190" spans="1:9" x14ac:dyDescent="0.25">
      <c r="A190" s="115" t="s">
        <v>442</v>
      </c>
      <c r="B190" s="116">
        <v>1</v>
      </c>
      <c r="C190" s="116"/>
      <c r="D190" s="116"/>
      <c r="E190" s="116"/>
      <c r="F190" s="116"/>
      <c r="G190" s="116"/>
      <c r="H190" s="116"/>
      <c r="I190" s="116">
        <v>1</v>
      </c>
    </row>
    <row r="191" spans="1:9" x14ac:dyDescent="0.25">
      <c r="A191" s="115" t="s">
        <v>504</v>
      </c>
      <c r="B191" s="116">
        <v>0</v>
      </c>
      <c r="C191" s="116"/>
      <c r="D191" s="116"/>
      <c r="E191" s="116"/>
      <c r="F191" s="116"/>
      <c r="G191" s="116"/>
      <c r="H191" s="116"/>
      <c r="I191" s="116">
        <v>0</v>
      </c>
    </row>
    <row r="192" spans="1:9" x14ac:dyDescent="0.25">
      <c r="A192" s="115" t="s">
        <v>353</v>
      </c>
      <c r="B192" s="116">
        <v>8</v>
      </c>
      <c r="C192" s="116"/>
      <c r="D192" s="116">
        <v>1</v>
      </c>
      <c r="E192" s="116"/>
      <c r="F192" s="116"/>
      <c r="G192" s="116"/>
      <c r="H192" s="116"/>
      <c r="I192" s="116">
        <v>9</v>
      </c>
    </row>
    <row r="193" spans="1:9" x14ac:dyDescent="0.25">
      <c r="A193" s="115" t="s">
        <v>354</v>
      </c>
      <c r="B193" s="116">
        <v>5</v>
      </c>
      <c r="C193" s="116"/>
      <c r="D193" s="116"/>
      <c r="E193" s="116"/>
      <c r="F193" s="116"/>
      <c r="G193" s="116"/>
      <c r="H193" s="116"/>
      <c r="I193" s="116">
        <v>5</v>
      </c>
    </row>
    <row r="194" spans="1:9" x14ac:dyDescent="0.25">
      <c r="A194" s="115" t="s">
        <v>263</v>
      </c>
      <c r="B194" s="116">
        <v>5</v>
      </c>
      <c r="C194" s="116"/>
      <c r="D194" s="116"/>
      <c r="E194" s="116"/>
      <c r="F194" s="116"/>
      <c r="G194" s="116"/>
      <c r="H194" s="116"/>
      <c r="I194" s="116">
        <v>5</v>
      </c>
    </row>
    <row r="195" spans="1:9" x14ac:dyDescent="0.25">
      <c r="A195" s="115" t="s">
        <v>452</v>
      </c>
      <c r="B195" s="116">
        <v>2</v>
      </c>
      <c r="C195" s="116"/>
      <c r="D195" s="116"/>
      <c r="E195" s="116"/>
      <c r="F195" s="116"/>
      <c r="G195" s="116"/>
      <c r="H195" s="116"/>
      <c r="I195" s="116">
        <v>2</v>
      </c>
    </row>
    <row r="196" spans="1:9" x14ac:dyDescent="0.25">
      <c r="A196" s="115" t="s">
        <v>644</v>
      </c>
      <c r="B196" s="116">
        <v>1</v>
      </c>
      <c r="C196" s="116"/>
      <c r="D196" s="116"/>
      <c r="E196" s="116"/>
      <c r="F196" s="116"/>
      <c r="G196" s="116"/>
      <c r="H196" s="116"/>
      <c r="I196" s="116">
        <v>1</v>
      </c>
    </row>
    <row r="197" spans="1:9" x14ac:dyDescent="0.25">
      <c r="A197" s="115" t="s">
        <v>520</v>
      </c>
      <c r="B197" s="116"/>
      <c r="C197" s="116"/>
      <c r="D197" s="116">
        <v>3</v>
      </c>
      <c r="E197" s="116"/>
      <c r="F197" s="116"/>
      <c r="G197" s="116"/>
      <c r="H197" s="116"/>
      <c r="I197" s="116">
        <v>3</v>
      </c>
    </row>
    <row r="198" spans="1:9" x14ac:dyDescent="0.25">
      <c r="A198" s="115" t="s">
        <v>522</v>
      </c>
      <c r="B198" s="116"/>
      <c r="C198" s="116"/>
      <c r="D198" s="116">
        <v>1</v>
      </c>
      <c r="E198" s="116"/>
      <c r="F198" s="116"/>
      <c r="G198" s="116"/>
      <c r="H198" s="116"/>
      <c r="I198" s="116">
        <v>1</v>
      </c>
    </row>
    <row r="199" spans="1:9" x14ac:dyDescent="0.25">
      <c r="A199" s="115" t="s">
        <v>22</v>
      </c>
      <c r="B199" s="116"/>
      <c r="C199" s="116"/>
      <c r="D199" s="116">
        <v>3</v>
      </c>
      <c r="E199" s="116"/>
      <c r="F199" s="116"/>
      <c r="G199" s="116"/>
      <c r="H199" s="116"/>
      <c r="I199" s="116">
        <v>3</v>
      </c>
    </row>
    <row r="200" spans="1:9" x14ac:dyDescent="0.25">
      <c r="A200" s="115" t="s">
        <v>321</v>
      </c>
      <c r="B200" s="116">
        <v>28</v>
      </c>
      <c r="C200" s="116"/>
      <c r="D200" s="116"/>
      <c r="E200" s="116"/>
      <c r="F200" s="116"/>
      <c r="G200" s="116"/>
      <c r="H200" s="116"/>
      <c r="I200" s="116">
        <v>28</v>
      </c>
    </row>
    <row r="201" spans="1:9" x14ac:dyDescent="0.25">
      <c r="A201" s="115" t="s">
        <v>553</v>
      </c>
      <c r="B201" s="116">
        <v>6</v>
      </c>
      <c r="C201" s="116"/>
      <c r="D201" s="116"/>
      <c r="E201" s="116"/>
      <c r="F201" s="116"/>
      <c r="G201" s="116"/>
      <c r="H201" s="116"/>
      <c r="I201" s="116">
        <v>6</v>
      </c>
    </row>
    <row r="202" spans="1:9" x14ac:dyDescent="0.25">
      <c r="A202" s="115" t="s">
        <v>554</v>
      </c>
      <c r="B202" s="116"/>
      <c r="C202" s="116"/>
      <c r="D202" s="116">
        <v>3</v>
      </c>
      <c r="E202" s="116"/>
      <c r="F202" s="116"/>
      <c r="G202" s="116"/>
      <c r="H202" s="116"/>
      <c r="I202" s="116">
        <v>3</v>
      </c>
    </row>
    <row r="203" spans="1:9" x14ac:dyDescent="0.25">
      <c r="A203" s="115" t="s">
        <v>349</v>
      </c>
      <c r="B203" s="116">
        <v>1</v>
      </c>
      <c r="C203" s="116"/>
      <c r="D203" s="116"/>
      <c r="E203" s="116"/>
      <c r="F203" s="116"/>
      <c r="G203" s="116"/>
      <c r="H203" s="116"/>
      <c r="I203" s="116">
        <v>1</v>
      </c>
    </row>
    <row r="204" spans="1:9" x14ac:dyDescent="0.25">
      <c r="A204" s="115" t="s">
        <v>344</v>
      </c>
      <c r="B204" s="116">
        <v>1</v>
      </c>
      <c r="C204" s="116"/>
      <c r="D204" s="116"/>
      <c r="E204" s="116"/>
      <c r="F204" s="116"/>
      <c r="G204" s="116"/>
      <c r="H204" s="116"/>
      <c r="I204" s="116">
        <v>1</v>
      </c>
    </row>
    <row r="205" spans="1:9" x14ac:dyDescent="0.25">
      <c r="A205" s="115" t="s">
        <v>306</v>
      </c>
      <c r="B205" s="116">
        <v>0.5</v>
      </c>
      <c r="C205" s="116"/>
      <c r="D205" s="116"/>
      <c r="E205" s="116"/>
      <c r="F205" s="116"/>
      <c r="G205" s="116"/>
      <c r="H205" s="116"/>
      <c r="I205" s="116">
        <v>0.5</v>
      </c>
    </row>
    <row r="206" spans="1:9" x14ac:dyDescent="0.25">
      <c r="A206" s="115" t="s">
        <v>309</v>
      </c>
      <c r="B206" s="116">
        <v>2</v>
      </c>
      <c r="C206" s="116"/>
      <c r="D206" s="116"/>
      <c r="E206" s="116"/>
      <c r="F206" s="116"/>
      <c r="G206" s="116"/>
      <c r="H206" s="116"/>
      <c r="I206" s="116">
        <v>2</v>
      </c>
    </row>
    <row r="207" spans="1:9" x14ac:dyDescent="0.25">
      <c r="A207" s="115" t="s">
        <v>302</v>
      </c>
      <c r="B207" s="116">
        <v>0.5</v>
      </c>
      <c r="C207" s="116"/>
      <c r="D207" s="116"/>
      <c r="E207" s="116"/>
      <c r="F207" s="116"/>
      <c r="G207" s="116"/>
      <c r="H207" s="116"/>
      <c r="I207" s="116">
        <v>0.5</v>
      </c>
    </row>
    <row r="208" spans="1:9" x14ac:dyDescent="0.25">
      <c r="A208" s="115" t="s">
        <v>305</v>
      </c>
      <c r="B208" s="116">
        <v>0.5</v>
      </c>
      <c r="C208" s="116"/>
      <c r="D208" s="116"/>
      <c r="E208" s="116"/>
      <c r="F208" s="116"/>
      <c r="G208" s="116"/>
      <c r="H208" s="116"/>
      <c r="I208" s="116">
        <v>0.5</v>
      </c>
    </row>
    <row r="209" spans="1:9" x14ac:dyDescent="0.25">
      <c r="A209" s="115" t="s">
        <v>303</v>
      </c>
      <c r="B209" s="116">
        <v>0.5</v>
      </c>
      <c r="C209" s="116"/>
      <c r="D209" s="116"/>
      <c r="E209" s="116"/>
      <c r="F209" s="116"/>
      <c r="G209" s="116"/>
      <c r="H209" s="116"/>
      <c r="I209" s="116">
        <v>0.5</v>
      </c>
    </row>
    <row r="210" spans="1:9" x14ac:dyDescent="0.25">
      <c r="A210" s="115" t="s">
        <v>308</v>
      </c>
      <c r="B210" s="116">
        <v>2</v>
      </c>
      <c r="C210" s="116"/>
      <c r="D210" s="116"/>
      <c r="E210" s="116"/>
      <c r="F210" s="116"/>
      <c r="G210" s="116"/>
      <c r="H210" s="116"/>
      <c r="I210" s="116">
        <v>2</v>
      </c>
    </row>
    <row r="211" spans="1:9" x14ac:dyDescent="0.25">
      <c r="A211" s="115" t="s">
        <v>307</v>
      </c>
      <c r="B211" s="116">
        <v>0.75</v>
      </c>
      <c r="C211" s="116"/>
      <c r="D211" s="116"/>
      <c r="E211" s="116"/>
      <c r="F211" s="116"/>
      <c r="G211" s="116"/>
      <c r="H211" s="116"/>
      <c r="I211" s="116">
        <v>0.75</v>
      </c>
    </row>
    <row r="212" spans="1:9" x14ac:dyDescent="0.25">
      <c r="A212" s="115" t="s">
        <v>304</v>
      </c>
      <c r="B212" s="116">
        <v>0.5</v>
      </c>
      <c r="C212" s="116"/>
      <c r="D212" s="116"/>
      <c r="E212" s="116"/>
      <c r="F212" s="116"/>
      <c r="G212" s="116"/>
      <c r="H212" s="116"/>
      <c r="I212" s="116">
        <v>0.5</v>
      </c>
    </row>
    <row r="213" spans="1:9" x14ac:dyDescent="0.25">
      <c r="A213" s="115" t="s">
        <v>578</v>
      </c>
      <c r="B213" s="116"/>
      <c r="C213" s="116"/>
      <c r="D213" s="116">
        <v>1</v>
      </c>
      <c r="E213" s="116"/>
      <c r="F213" s="116"/>
      <c r="G213" s="116"/>
      <c r="H213" s="116"/>
      <c r="I213" s="116">
        <v>1</v>
      </c>
    </row>
    <row r="214" spans="1:9" x14ac:dyDescent="0.25">
      <c r="A214" s="115" t="s">
        <v>290</v>
      </c>
      <c r="B214" s="116">
        <v>100</v>
      </c>
      <c r="C214" s="116"/>
      <c r="D214" s="116"/>
      <c r="E214" s="116"/>
      <c r="F214" s="116"/>
      <c r="G214" s="116"/>
      <c r="H214" s="116"/>
      <c r="I214" s="116">
        <v>100</v>
      </c>
    </row>
    <row r="215" spans="1:9" x14ac:dyDescent="0.25">
      <c r="A215" s="115" t="s">
        <v>144</v>
      </c>
      <c r="B215" s="116"/>
      <c r="C215" s="116">
        <v>1</v>
      </c>
      <c r="D215" s="116"/>
      <c r="E215" s="116"/>
      <c r="F215" s="116"/>
      <c r="G215" s="116"/>
      <c r="H215" s="116"/>
      <c r="I215" s="116">
        <v>1</v>
      </c>
    </row>
    <row r="216" spans="1:9" x14ac:dyDescent="0.25">
      <c r="A216" s="115" t="s">
        <v>449</v>
      </c>
      <c r="B216" s="116">
        <v>1</v>
      </c>
      <c r="C216" s="116"/>
      <c r="D216" s="116"/>
      <c r="E216" s="116"/>
      <c r="F216" s="116"/>
      <c r="G216" s="116"/>
      <c r="H216" s="116"/>
      <c r="I216" s="116">
        <v>1</v>
      </c>
    </row>
    <row r="217" spans="1:9" x14ac:dyDescent="0.25">
      <c r="A217" s="115" t="s">
        <v>453</v>
      </c>
      <c r="B217" s="116">
        <v>1</v>
      </c>
      <c r="C217" s="116"/>
      <c r="D217" s="116">
        <v>2</v>
      </c>
      <c r="E217" s="116"/>
      <c r="F217" s="116"/>
      <c r="G217" s="116"/>
      <c r="H217" s="116"/>
      <c r="I217" s="116">
        <v>3</v>
      </c>
    </row>
    <row r="218" spans="1:9" x14ac:dyDescent="0.25">
      <c r="A218" s="115" t="s">
        <v>497</v>
      </c>
      <c r="B218" s="116">
        <v>1</v>
      </c>
      <c r="C218" s="116"/>
      <c r="D218" s="116"/>
      <c r="E218" s="116"/>
      <c r="F218" s="116"/>
      <c r="G218" s="116"/>
      <c r="H218" s="116"/>
      <c r="I218" s="116">
        <v>1</v>
      </c>
    </row>
    <row r="219" spans="1:9" x14ac:dyDescent="0.25">
      <c r="A219" s="115" t="s">
        <v>167</v>
      </c>
      <c r="B219" s="116"/>
      <c r="C219" s="116"/>
      <c r="D219" s="116">
        <v>5</v>
      </c>
      <c r="E219" s="116"/>
      <c r="F219" s="116"/>
      <c r="G219" s="116"/>
      <c r="H219" s="116"/>
      <c r="I219" s="116">
        <v>5</v>
      </c>
    </row>
    <row r="220" spans="1:9" x14ac:dyDescent="0.25">
      <c r="A220" s="115" t="s">
        <v>191</v>
      </c>
      <c r="B220" s="116"/>
      <c r="C220" s="116">
        <v>2</v>
      </c>
      <c r="D220" s="116"/>
      <c r="E220" s="116"/>
      <c r="F220" s="116"/>
      <c r="G220" s="116"/>
      <c r="H220" s="116"/>
      <c r="I220" s="116">
        <v>2</v>
      </c>
    </row>
    <row r="221" spans="1:9" x14ac:dyDescent="0.25">
      <c r="A221" s="115" t="s">
        <v>193</v>
      </c>
      <c r="B221" s="116"/>
      <c r="C221" s="116">
        <v>0.5</v>
      </c>
      <c r="D221" s="116"/>
      <c r="E221" s="116"/>
      <c r="F221" s="116"/>
      <c r="G221" s="116"/>
      <c r="H221" s="116"/>
      <c r="I221" s="116">
        <v>0.5</v>
      </c>
    </row>
    <row r="222" spans="1:9" x14ac:dyDescent="0.25">
      <c r="A222" s="115" t="s">
        <v>656</v>
      </c>
      <c r="B222" s="116"/>
      <c r="C222" s="116"/>
      <c r="D222" s="116"/>
      <c r="E222" s="116">
        <v>9</v>
      </c>
      <c r="F222" s="116"/>
      <c r="G222" s="116"/>
      <c r="H222" s="116"/>
      <c r="I222" s="116">
        <v>9</v>
      </c>
    </row>
    <row r="223" spans="1:9" x14ac:dyDescent="0.25">
      <c r="A223" s="115" t="s">
        <v>246</v>
      </c>
      <c r="B223" s="116">
        <v>1</v>
      </c>
      <c r="C223" s="116"/>
      <c r="D223" s="116"/>
      <c r="E223" s="116"/>
      <c r="F223" s="116"/>
      <c r="G223" s="116"/>
      <c r="H223" s="116"/>
      <c r="I223" s="116">
        <v>1</v>
      </c>
    </row>
    <row r="224" spans="1:9" x14ac:dyDescent="0.25">
      <c r="A224" s="115" t="s">
        <v>295</v>
      </c>
      <c r="B224" s="116">
        <v>600</v>
      </c>
      <c r="C224" s="116"/>
      <c r="D224" s="116"/>
      <c r="E224" s="116"/>
      <c r="F224" s="116"/>
      <c r="G224" s="116"/>
      <c r="H224" s="116"/>
      <c r="I224" s="116">
        <v>600</v>
      </c>
    </row>
    <row r="225" spans="1:9" x14ac:dyDescent="0.25">
      <c r="A225" s="115" t="s">
        <v>294</v>
      </c>
      <c r="B225" s="116">
        <v>6</v>
      </c>
      <c r="C225" s="116"/>
      <c r="D225" s="116"/>
      <c r="E225" s="116"/>
      <c r="F225" s="116"/>
      <c r="G225" s="116"/>
      <c r="H225" s="116"/>
      <c r="I225" s="116">
        <v>6</v>
      </c>
    </row>
    <row r="226" spans="1:9" x14ac:dyDescent="0.25">
      <c r="A226" s="115" t="s">
        <v>266</v>
      </c>
      <c r="B226" s="116">
        <v>100</v>
      </c>
      <c r="C226" s="116"/>
      <c r="D226" s="116"/>
      <c r="E226" s="116"/>
      <c r="F226" s="116"/>
      <c r="G226" s="116"/>
      <c r="H226" s="116"/>
      <c r="I226" s="116">
        <v>100</v>
      </c>
    </row>
    <row r="227" spans="1:9" x14ac:dyDescent="0.25">
      <c r="A227" s="115" t="s">
        <v>618</v>
      </c>
      <c r="B227" s="116"/>
      <c r="C227" s="116"/>
      <c r="D227" s="116">
        <v>1</v>
      </c>
      <c r="E227" s="116"/>
      <c r="F227" s="116"/>
      <c r="G227" s="116"/>
      <c r="H227" s="116"/>
      <c r="I227" s="116">
        <v>1</v>
      </c>
    </row>
    <row r="228" spans="1:9" x14ac:dyDescent="0.25">
      <c r="A228" s="115" t="s">
        <v>323</v>
      </c>
      <c r="B228" s="116">
        <v>0</v>
      </c>
      <c r="C228" s="116"/>
      <c r="D228" s="116"/>
      <c r="E228" s="116"/>
      <c r="F228" s="116"/>
      <c r="G228" s="116"/>
      <c r="H228" s="116"/>
      <c r="I228" s="116">
        <v>0</v>
      </c>
    </row>
    <row r="229" spans="1:9" x14ac:dyDescent="0.25">
      <c r="A229" s="115" t="s">
        <v>178</v>
      </c>
      <c r="B229" s="116"/>
      <c r="C229" s="116"/>
      <c r="D229" s="116">
        <v>2</v>
      </c>
      <c r="E229" s="116"/>
      <c r="F229" s="116"/>
      <c r="G229" s="116"/>
      <c r="H229" s="116"/>
      <c r="I229" s="116">
        <v>2</v>
      </c>
    </row>
    <row r="230" spans="1:9" x14ac:dyDescent="0.25">
      <c r="A230" s="115" t="s">
        <v>189</v>
      </c>
      <c r="B230" s="116"/>
      <c r="C230" s="116">
        <v>25</v>
      </c>
      <c r="D230" s="116"/>
      <c r="E230" s="116">
        <v>3</v>
      </c>
      <c r="F230" s="116"/>
      <c r="G230" s="116">
        <v>62</v>
      </c>
      <c r="H230" s="116"/>
      <c r="I230" s="116">
        <v>90</v>
      </c>
    </row>
    <row r="231" spans="1:9" x14ac:dyDescent="0.25">
      <c r="A231" s="115" t="s">
        <v>547</v>
      </c>
      <c r="B231" s="116"/>
      <c r="C231" s="116"/>
      <c r="D231" s="116">
        <v>2</v>
      </c>
      <c r="E231" s="116"/>
      <c r="F231" s="116"/>
      <c r="G231" s="116"/>
      <c r="H231" s="116"/>
      <c r="I231" s="116">
        <v>2</v>
      </c>
    </row>
    <row r="232" spans="1:9" x14ac:dyDescent="0.25">
      <c r="A232" s="115" t="s">
        <v>450</v>
      </c>
      <c r="B232" s="116">
        <v>2</v>
      </c>
      <c r="C232" s="116"/>
      <c r="D232" s="116"/>
      <c r="E232" s="116"/>
      <c r="F232" s="116"/>
      <c r="G232" s="116"/>
      <c r="H232" s="116"/>
      <c r="I232" s="116">
        <v>2</v>
      </c>
    </row>
    <row r="233" spans="1:9" x14ac:dyDescent="0.25">
      <c r="A233" s="115" t="s">
        <v>224</v>
      </c>
      <c r="B233" s="116"/>
      <c r="C233" s="116">
        <v>132</v>
      </c>
      <c r="D233" s="116"/>
      <c r="E233" s="116"/>
      <c r="F233" s="116"/>
      <c r="G233" s="116"/>
      <c r="H233" s="116"/>
      <c r="I233" s="116">
        <v>132</v>
      </c>
    </row>
    <row r="234" spans="1:9" x14ac:dyDescent="0.25">
      <c r="A234" s="115" t="s">
        <v>179</v>
      </c>
      <c r="B234" s="116"/>
      <c r="C234" s="116"/>
      <c r="D234" s="116">
        <v>2</v>
      </c>
      <c r="E234" s="116"/>
      <c r="F234" s="116"/>
      <c r="G234" s="116"/>
      <c r="H234" s="116"/>
      <c r="I234" s="116">
        <v>2</v>
      </c>
    </row>
    <row r="235" spans="1:9" x14ac:dyDescent="0.25">
      <c r="A235" s="115" t="s">
        <v>166</v>
      </c>
      <c r="B235" s="116"/>
      <c r="C235" s="116">
        <v>15</v>
      </c>
      <c r="D235" s="116"/>
      <c r="E235" s="116"/>
      <c r="F235" s="116"/>
      <c r="G235" s="116"/>
      <c r="H235" s="116"/>
      <c r="I235" s="116">
        <v>15</v>
      </c>
    </row>
    <row r="236" spans="1:9" x14ac:dyDescent="0.25">
      <c r="A236" s="115" t="s">
        <v>285</v>
      </c>
      <c r="B236" s="116">
        <v>400</v>
      </c>
      <c r="C236" s="116"/>
      <c r="D236" s="116"/>
      <c r="E236" s="116"/>
      <c r="F236" s="116"/>
      <c r="G236" s="116"/>
      <c r="H236" s="116"/>
      <c r="I236" s="116">
        <v>400</v>
      </c>
    </row>
    <row r="237" spans="1:9" x14ac:dyDescent="0.25">
      <c r="A237" s="115" t="s">
        <v>283</v>
      </c>
      <c r="B237" s="116">
        <v>5</v>
      </c>
      <c r="C237" s="116"/>
      <c r="D237" s="116"/>
      <c r="E237" s="116"/>
      <c r="F237" s="116"/>
      <c r="G237" s="116"/>
      <c r="H237" s="116"/>
      <c r="I237" s="116">
        <v>5</v>
      </c>
    </row>
    <row r="238" spans="1:9" x14ac:dyDescent="0.25">
      <c r="A238" s="115" t="s">
        <v>182</v>
      </c>
      <c r="B238" s="116"/>
      <c r="C238" s="116">
        <v>12</v>
      </c>
      <c r="D238" s="116"/>
      <c r="E238" s="116"/>
      <c r="F238" s="116"/>
      <c r="G238" s="116"/>
      <c r="H238" s="116"/>
      <c r="I238" s="116">
        <v>12</v>
      </c>
    </row>
    <row r="239" spans="1:9" x14ac:dyDescent="0.25">
      <c r="A239" s="115" t="s">
        <v>549</v>
      </c>
      <c r="B239" s="116"/>
      <c r="C239" s="116"/>
      <c r="D239" s="116">
        <v>1</v>
      </c>
      <c r="E239" s="116"/>
      <c r="F239" s="116"/>
      <c r="G239" s="116"/>
      <c r="H239" s="116"/>
      <c r="I239" s="116">
        <v>1</v>
      </c>
    </row>
    <row r="240" spans="1:9" x14ac:dyDescent="0.25">
      <c r="A240" s="115" t="s">
        <v>472</v>
      </c>
      <c r="B240" s="116">
        <v>20</v>
      </c>
      <c r="C240" s="116"/>
      <c r="D240" s="116">
        <v>0.8</v>
      </c>
      <c r="E240" s="116"/>
      <c r="F240" s="116"/>
      <c r="G240" s="116"/>
      <c r="H240" s="116"/>
      <c r="I240" s="116">
        <v>20.8</v>
      </c>
    </row>
    <row r="241" spans="1:9" x14ac:dyDescent="0.25">
      <c r="A241" s="115" t="s">
        <v>488</v>
      </c>
      <c r="B241" s="116">
        <v>2</v>
      </c>
      <c r="C241" s="116"/>
      <c r="D241" s="116">
        <v>0.75</v>
      </c>
      <c r="E241" s="116"/>
      <c r="F241" s="116"/>
      <c r="G241" s="116"/>
      <c r="H241" s="116"/>
      <c r="I241" s="116">
        <v>2.75</v>
      </c>
    </row>
    <row r="242" spans="1:9" x14ac:dyDescent="0.25">
      <c r="A242" s="115" t="s">
        <v>217</v>
      </c>
      <c r="B242" s="116">
        <v>0.5</v>
      </c>
      <c r="C242" s="116"/>
      <c r="D242" s="116">
        <v>0.75</v>
      </c>
      <c r="E242" s="116"/>
      <c r="F242" s="116"/>
      <c r="G242" s="116"/>
      <c r="H242" s="116"/>
      <c r="I242" s="116">
        <v>1.25</v>
      </c>
    </row>
    <row r="243" spans="1:9" x14ac:dyDescent="0.25">
      <c r="A243" s="115" t="s">
        <v>614</v>
      </c>
      <c r="B243" s="116">
        <v>5</v>
      </c>
      <c r="C243" s="116"/>
      <c r="D243" s="116">
        <v>1</v>
      </c>
      <c r="E243" s="116"/>
      <c r="F243" s="116"/>
      <c r="G243" s="116"/>
      <c r="H243" s="116"/>
      <c r="I243" s="116">
        <v>6</v>
      </c>
    </row>
    <row r="244" spans="1:9" x14ac:dyDescent="0.25">
      <c r="A244" s="115" t="s">
        <v>207</v>
      </c>
      <c r="B244" s="116">
        <v>1</v>
      </c>
      <c r="C244" s="116"/>
      <c r="D244" s="116">
        <v>1.5</v>
      </c>
      <c r="E244" s="116"/>
      <c r="F244" s="116"/>
      <c r="G244" s="116"/>
      <c r="H244" s="116"/>
      <c r="I244" s="116">
        <v>2.5</v>
      </c>
    </row>
    <row r="245" spans="1:9" x14ac:dyDescent="0.25">
      <c r="A245" s="115" t="s">
        <v>211</v>
      </c>
      <c r="B245" s="116">
        <v>6</v>
      </c>
      <c r="C245" s="116"/>
      <c r="D245" s="116"/>
      <c r="E245" s="116">
        <v>4</v>
      </c>
      <c r="F245" s="116">
        <v>100</v>
      </c>
      <c r="G245" s="116"/>
      <c r="H245" s="116"/>
      <c r="I245" s="116">
        <v>110</v>
      </c>
    </row>
    <row r="246" spans="1:9" x14ac:dyDescent="0.25">
      <c r="A246" s="115" t="s">
        <v>203</v>
      </c>
      <c r="B246" s="116">
        <v>3</v>
      </c>
      <c r="C246" s="116"/>
      <c r="D246" s="116"/>
      <c r="E246" s="116">
        <v>44</v>
      </c>
      <c r="F246" s="116">
        <v>90</v>
      </c>
      <c r="G246" s="116"/>
      <c r="H246" s="116"/>
      <c r="I246" s="116">
        <v>137</v>
      </c>
    </row>
    <row r="247" spans="1:9" x14ac:dyDescent="0.25">
      <c r="A247" s="115" t="s">
        <v>206</v>
      </c>
      <c r="B247" s="116"/>
      <c r="C247" s="116"/>
      <c r="D247" s="116">
        <v>400</v>
      </c>
      <c r="E247" s="116"/>
      <c r="F247" s="116"/>
      <c r="G247" s="116"/>
      <c r="H247" s="116"/>
      <c r="I247" s="116">
        <v>400</v>
      </c>
    </row>
    <row r="248" spans="1:9" x14ac:dyDescent="0.25">
      <c r="A248" s="115" t="s">
        <v>430</v>
      </c>
      <c r="B248" s="116">
        <v>13</v>
      </c>
      <c r="C248" s="116"/>
      <c r="D248" s="116"/>
      <c r="E248" s="116">
        <v>6</v>
      </c>
      <c r="F248" s="116"/>
      <c r="G248" s="116"/>
      <c r="H248" s="116"/>
      <c r="I248" s="116">
        <v>19</v>
      </c>
    </row>
    <row r="249" spans="1:9" x14ac:dyDescent="0.25">
      <c r="A249" s="115" t="s">
        <v>209</v>
      </c>
      <c r="B249" s="116"/>
      <c r="C249" s="116"/>
      <c r="D249" s="116"/>
      <c r="E249" s="116"/>
      <c r="F249" s="116">
        <v>135</v>
      </c>
      <c r="G249" s="116"/>
      <c r="H249" s="116"/>
      <c r="I249" s="116">
        <v>135</v>
      </c>
    </row>
    <row r="250" spans="1:9" x14ac:dyDescent="0.25">
      <c r="A250" s="115" t="s">
        <v>615</v>
      </c>
      <c r="B250" s="116"/>
      <c r="C250" s="116"/>
      <c r="D250" s="116">
        <v>1</v>
      </c>
      <c r="E250" s="116"/>
      <c r="F250" s="116"/>
      <c r="G250" s="116"/>
      <c r="H250" s="116"/>
      <c r="I250" s="116">
        <v>1</v>
      </c>
    </row>
    <row r="251" spans="1:9" x14ac:dyDescent="0.25">
      <c r="A251" s="115" t="s">
        <v>481</v>
      </c>
      <c r="B251" s="116">
        <v>7</v>
      </c>
      <c r="C251" s="116"/>
      <c r="D251" s="116">
        <v>0.8</v>
      </c>
      <c r="E251" s="116"/>
      <c r="F251" s="116"/>
      <c r="G251" s="116"/>
      <c r="H251" s="116"/>
      <c r="I251" s="116">
        <v>7.8</v>
      </c>
    </row>
    <row r="252" spans="1:9" x14ac:dyDescent="0.25">
      <c r="A252" s="115" t="s">
        <v>479</v>
      </c>
      <c r="B252" s="116">
        <v>1</v>
      </c>
      <c r="C252" s="116"/>
      <c r="D252" s="116"/>
      <c r="E252" s="116"/>
      <c r="F252" s="116"/>
      <c r="G252" s="116"/>
      <c r="H252" s="116"/>
      <c r="I252" s="116">
        <v>1</v>
      </c>
    </row>
    <row r="253" spans="1:9" x14ac:dyDescent="0.25">
      <c r="A253" s="115" t="s">
        <v>483</v>
      </c>
      <c r="B253" s="116">
        <v>1</v>
      </c>
      <c r="C253" s="116"/>
      <c r="D253" s="116"/>
      <c r="E253" s="116"/>
      <c r="F253" s="116"/>
      <c r="G253" s="116"/>
      <c r="H253" s="116"/>
      <c r="I253" s="116">
        <v>1</v>
      </c>
    </row>
    <row r="254" spans="1:9" x14ac:dyDescent="0.25">
      <c r="A254" s="115" t="s">
        <v>485</v>
      </c>
      <c r="B254" s="116">
        <v>1</v>
      </c>
      <c r="C254" s="116"/>
      <c r="D254" s="116"/>
      <c r="E254" s="116"/>
      <c r="F254" s="116"/>
      <c r="G254" s="116"/>
      <c r="H254" s="116"/>
      <c r="I254" s="116">
        <v>1</v>
      </c>
    </row>
    <row r="255" spans="1:9" x14ac:dyDescent="0.25">
      <c r="A255" s="115" t="s">
        <v>494</v>
      </c>
      <c r="B255" s="116">
        <v>0.2</v>
      </c>
      <c r="C255" s="116"/>
      <c r="D255" s="116">
        <v>0.5</v>
      </c>
      <c r="E255" s="116"/>
      <c r="F255" s="116"/>
      <c r="G255" s="116"/>
      <c r="H255" s="116"/>
      <c r="I255" s="116">
        <v>0.7</v>
      </c>
    </row>
    <row r="256" spans="1:9" x14ac:dyDescent="0.25">
      <c r="A256" s="115" t="s">
        <v>459</v>
      </c>
      <c r="B256" s="116">
        <v>35</v>
      </c>
      <c r="C256" s="116"/>
      <c r="D256" s="116"/>
      <c r="E256" s="116"/>
      <c r="F256" s="116"/>
      <c r="G256" s="116"/>
      <c r="H256" s="116"/>
      <c r="I256" s="116">
        <v>35</v>
      </c>
    </row>
    <row r="257" spans="1:9" x14ac:dyDescent="0.25">
      <c r="A257" s="115" t="s">
        <v>540</v>
      </c>
      <c r="B257" s="116">
        <v>16</v>
      </c>
      <c r="C257" s="116"/>
      <c r="D257" s="116"/>
      <c r="E257" s="116"/>
      <c r="F257" s="116"/>
      <c r="G257" s="116"/>
      <c r="H257" s="116"/>
      <c r="I257" s="116">
        <v>16</v>
      </c>
    </row>
    <row r="258" spans="1:9" x14ac:dyDescent="0.25">
      <c r="A258" s="115" t="s">
        <v>541</v>
      </c>
      <c r="B258" s="116"/>
      <c r="C258" s="116"/>
      <c r="D258" s="116">
        <v>10</v>
      </c>
      <c r="E258" s="116"/>
      <c r="F258" s="116"/>
      <c r="G258" s="116"/>
      <c r="H258" s="116"/>
      <c r="I258" s="116">
        <v>10</v>
      </c>
    </row>
    <row r="259" spans="1:9" x14ac:dyDescent="0.25">
      <c r="A259" s="115" t="s">
        <v>476</v>
      </c>
      <c r="B259" s="116">
        <v>3</v>
      </c>
      <c r="C259" s="116"/>
      <c r="D259" s="116"/>
      <c r="E259" s="116"/>
      <c r="F259" s="116"/>
      <c r="G259" s="116"/>
      <c r="H259" s="116"/>
      <c r="I259" s="116">
        <v>3</v>
      </c>
    </row>
    <row r="260" spans="1:9" x14ac:dyDescent="0.25">
      <c r="A260" s="115" t="s">
        <v>204</v>
      </c>
      <c r="B260" s="116">
        <v>2</v>
      </c>
      <c r="C260" s="116"/>
      <c r="D260" s="116">
        <v>0.66</v>
      </c>
      <c r="E260" s="116"/>
      <c r="F260" s="116"/>
      <c r="G260" s="116"/>
      <c r="H260" s="116"/>
      <c r="I260" s="116">
        <v>2.66</v>
      </c>
    </row>
    <row r="261" spans="1:9" x14ac:dyDescent="0.25">
      <c r="A261" s="115" t="s">
        <v>492</v>
      </c>
      <c r="B261" s="116">
        <v>1</v>
      </c>
      <c r="C261" s="116"/>
      <c r="D261" s="116"/>
      <c r="E261" s="116"/>
      <c r="F261" s="116"/>
      <c r="G261" s="116"/>
      <c r="H261" s="116"/>
      <c r="I261" s="116">
        <v>1</v>
      </c>
    </row>
    <row r="262" spans="1:9" x14ac:dyDescent="0.25">
      <c r="A262" s="115" t="s">
        <v>215</v>
      </c>
      <c r="B262" s="116"/>
      <c r="C262" s="116"/>
      <c r="D262" s="116">
        <v>350</v>
      </c>
      <c r="E262" s="116"/>
      <c r="F262" s="116"/>
      <c r="G262" s="116"/>
      <c r="H262" s="116"/>
      <c r="I262" s="116">
        <v>350</v>
      </c>
    </row>
    <row r="263" spans="1:9" x14ac:dyDescent="0.25">
      <c r="A263" s="115" t="s">
        <v>208</v>
      </c>
      <c r="B263" s="116">
        <v>20</v>
      </c>
      <c r="C263" s="116"/>
      <c r="D263" s="116"/>
      <c r="E263" s="116"/>
      <c r="F263" s="116"/>
      <c r="G263" s="116"/>
      <c r="H263" s="116"/>
      <c r="I263" s="116">
        <v>20</v>
      </c>
    </row>
    <row r="264" spans="1:9" x14ac:dyDescent="0.25">
      <c r="A264" s="115" t="s">
        <v>616</v>
      </c>
      <c r="B264" s="116"/>
      <c r="C264" s="116"/>
      <c r="D264" s="116">
        <v>1</v>
      </c>
      <c r="E264" s="116"/>
      <c r="F264" s="116"/>
      <c r="G264" s="116"/>
      <c r="H264" s="116"/>
      <c r="I264" s="116">
        <v>1</v>
      </c>
    </row>
    <row r="265" spans="1:9" x14ac:dyDescent="0.25">
      <c r="A265" s="115" t="s">
        <v>634</v>
      </c>
      <c r="B265" s="116"/>
      <c r="C265" s="116"/>
      <c r="D265" s="116">
        <v>1</v>
      </c>
      <c r="E265" s="116"/>
      <c r="F265" s="116"/>
      <c r="G265" s="116"/>
      <c r="H265" s="116"/>
      <c r="I265" s="116">
        <v>1</v>
      </c>
    </row>
    <row r="266" spans="1:9" x14ac:dyDescent="0.25">
      <c r="A266" s="115" t="s">
        <v>262</v>
      </c>
      <c r="B266" s="116">
        <v>0</v>
      </c>
      <c r="C266" s="116"/>
      <c r="D266" s="116"/>
      <c r="E266" s="116"/>
      <c r="F266" s="116"/>
      <c r="G266" s="116"/>
      <c r="H266" s="116"/>
      <c r="I266" s="116">
        <v>0</v>
      </c>
    </row>
    <row r="267" spans="1:9" x14ac:dyDescent="0.25">
      <c r="A267" s="115" t="s">
        <v>284</v>
      </c>
      <c r="B267" s="116">
        <v>125</v>
      </c>
      <c r="C267" s="116"/>
      <c r="D267" s="116"/>
      <c r="E267" s="116"/>
      <c r="F267" s="116"/>
      <c r="G267" s="116"/>
      <c r="H267" s="116"/>
      <c r="I267" s="116">
        <v>125</v>
      </c>
    </row>
    <row r="268" spans="1:9" x14ac:dyDescent="0.25">
      <c r="A268" s="115" t="s">
        <v>356</v>
      </c>
      <c r="B268" s="116">
        <v>5</v>
      </c>
      <c r="C268" s="116"/>
      <c r="D268" s="116"/>
      <c r="E268" s="116"/>
      <c r="F268" s="116"/>
      <c r="G268" s="116"/>
      <c r="H268" s="116"/>
      <c r="I268" s="116">
        <v>5</v>
      </c>
    </row>
    <row r="269" spans="1:9" x14ac:dyDescent="0.25">
      <c r="A269" s="115" t="s">
        <v>317</v>
      </c>
      <c r="B269" s="116">
        <v>0</v>
      </c>
      <c r="C269" s="116"/>
      <c r="D269" s="116"/>
      <c r="E269" s="116"/>
      <c r="F269" s="116"/>
      <c r="G269" s="116"/>
      <c r="H269" s="116"/>
      <c r="I269" s="116">
        <v>0</v>
      </c>
    </row>
    <row r="270" spans="1:9" x14ac:dyDescent="0.25">
      <c r="A270" s="115" t="s">
        <v>328</v>
      </c>
      <c r="B270" s="116">
        <v>3.5</v>
      </c>
      <c r="C270" s="116"/>
      <c r="D270" s="116"/>
      <c r="E270" s="116"/>
      <c r="F270" s="116"/>
      <c r="G270" s="116"/>
      <c r="H270" s="116"/>
      <c r="I270" s="116">
        <v>3.5</v>
      </c>
    </row>
    <row r="271" spans="1:9" x14ac:dyDescent="0.25">
      <c r="A271" s="115" t="s">
        <v>194</v>
      </c>
      <c r="B271" s="116"/>
      <c r="C271" s="116">
        <v>216</v>
      </c>
      <c r="D271" s="116"/>
      <c r="E271" s="116"/>
      <c r="F271" s="116"/>
      <c r="G271" s="116"/>
      <c r="H271" s="116"/>
      <c r="I271" s="116">
        <v>216</v>
      </c>
    </row>
    <row r="272" spans="1:9" x14ac:dyDescent="0.25">
      <c r="A272" s="115" t="s">
        <v>277</v>
      </c>
      <c r="B272" s="116">
        <v>19</v>
      </c>
      <c r="C272" s="116"/>
      <c r="D272" s="116"/>
      <c r="E272" s="116"/>
      <c r="F272" s="116"/>
      <c r="G272" s="116"/>
      <c r="H272" s="116"/>
      <c r="I272" s="116">
        <v>19</v>
      </c>
    </row>
    <row r="273" spans="1:9" x14ac:dyDescent="0.25">
      <c r="A273" s="115" t="s">
        <v>268</v>
      </c>
      <c r="B273" s="116">
        <v>2</v>
      </c>
      <c r="C273" s="116"/>
      <c r="D273" s="116"/>
      <c r="E273" s="116"/>
      <c r="F273" s="116"/>
      <c r="G273" s="116"/>
      <c r="H273" s="116"/>
      <c r="I273" s="116">
        <v>2</v>
      </c>
    </row>
    <row r="274" spans="1:9" x14ac:dyDescent="0.25">
      <c r="A274" s="115" t="s">
        <v>169</v>
      </c>
      <c r="B274" s="116"/>
      <c r="C274" s="116">
        <v>2</v>
      </c>
      <c r="D274" s="116"/>
      <c r="E274" s="116"/>
      <c r="F274" s="116"/>
      <c r="G274" s="116"/>
      <c r="H274" s="116"/>
      <c r="I274" s="116">
        <v>2</v>
      </c>
    </row>
    <row r="275" spans="1:9" x14ac:dyDescent="0.25">
      <c r="A275" s="115" t="s">
        <v>324</v>
      </c>
      <c r="B275" s="116">
        <v>4</v>
      </c>
      <c r="C275" s="116"/>
      <c r="D275" s="116"/>
      <c r="E275" s="116"/>
      <c r="F275" s="116"/>
      <c r="G275" s="116"/>
      <c r="H275" s="116"/>
      <c r="I275" s="116">
        <v>4</v>
      </c>
    </row>
    <row r="276" spans="1:9" x14ac:dyDescent="0.25">
      <c r="A276" s="115" t="s">
        <v>659</v>
      </c>
      <c r="B276" s="116"/>
      <c r="C276" s="116">
        <v>10</v>
      </c>
      <c r="D276" s="116"/>
      <c r="E276" s="116">
        <v>13</v>
      </c>
      <c r="F276" s="116"/>
      <c r="G276" s="116"/>
      <c r="H276" s="116"/>
      <c r="I276" s="116">
        <v>23</v>
      </c>
    </row>
    <row r="277" spans="1:9" x14ac:dyDescent="0.25">
      <c r="A277" s="115" t="s">
        <v>153</v>
      </c>
      <c r="B277" s="116"/>
      <c r="C277" s="116">
        <v>163</v>
      </c>
      <c r="D277" s="116"/>
      <c r="E277" s="116"/>
      <c r="F277" s="116"/>
      <c r="G277" s="116"/>
      <c r="H277" s="116"/>
      <c r="I277" s="116">
        <v>163</v>
      </c>
    </row>
    <row r="278" spans="1:9" x14ac:dyDescent="0.25">
      <c r="A278" s="115" t="s">
        <v>624</v>
      </c>
      <c r="B278" s="116"/>
      <c r="C278" s="116"/>
      <c r="D278" s="116">
        <v>1</v>
      </c>
      <c r="E278" s="116"/>
      <c r="F278" s="116"/>
      <c r="G278" s="116"/>
      <c r="H278" s="116"/>
      <c r="I278" s="116">
        <v>1</v>
      </c>
    </row>
    <row r="279" spans="1:9" x14ac:dyDescent="0.25">
      <c r="A279" s="115" t="s">
        <v>641</v>
      </c>
      <c r="B279" s="116">
        <v>1</v>
      </c>
      <c r="C279" s="116"/>
      <c r="D279" s="116"/>
      <c r="E279" s="116"/>
      <c r="F279" s="116"/>
      <c r="G279" s="116"/>
      <c r="H279" s="116"/>
      <c r="I279" s="116">
        <v>1</v>
      </c>
    </row>
    <row r="280" spans="1:9" x14ac:dyDescent="0.25">
      <c r="A280" s="115" t="s">
        <v>359</v>
      </c>
      <c r="B280" s="116">
        <v>5</v>
      </c>
      <c r="C280" s="116"/>
      <c r="D280" s="116"/>
      <c r="E280" s="116"/>
      <c r="F280" s="116"/>
      <c r="G280" s="116"/>
      <c r="H280" s="116"/>
      <c r="I280" s="116">
        <v>5</v>
      </c>
    </row>
    <row r="281" spans="1:9" x14ac:dyDescent="0.25">
      <c r="A281" s="115" t="s">
        <v>617</v>
      </c>
      <c r="B281" s="116"/>
      <c r="C281" s="116"/>
      <c r="D281" s="116">
        <v>3</v>
      </c>
      <c r="E281" s="116"/>
      <c r="F281" s="116"/>
      <c r="G281" s="116"/>
      <c r="H281" s="116"/>
      <c r="I281" s="116">
        <v>3</v>
      </c>
    </row>
    <row r="282" spans="1:9" x14ac:dyDescent="0.25">
      <c r="A282" s="115" t="s">
        <v>239</v>
      </c>
      <c r="B282" s="116">
        <v>28</v>
      </c>
      <c r="C282" s="116"/>
      <c r="D282" s="116"/>
      <c r="E282" s="116"/>
      <c r="F282" s="116"/>
      <c r="G282" s="116"/>
      <c r="H282" s="116"/>
      <c r="I282" s="116">
        <v>28</v>
      </c>
    </row>
    <row r="283" spans="1:9" x14ac:dyDescent="0.25">
      <c r="A283" s="115" t="s">
        <v>147</v>
      </c>
      <c r="B283" s="116"/>
      <c r="C283" s="116">
        <v>1</v>
      </c>
      <c r="D283" s="116"/>
      <c r="E283" s="116"/>
      <c r="F283" s="116"/>
      <c r="G283" s="116"/>
      <c r="H283" s="116"/>
      <c r="I283" s="116">
        <v>1</v>
      </c>
    </row>
    <row r="284" spans="1:9" x14ac:dyDescent="0.25">
      <c r="A284" s="115" t="s">
        <v>310</v>
      </c>
      <c r="B284" s="116">
        <v>2</v>
      </c>
      <c r="C284" s="116"/>
      <c r="D284" s="116"/>
      <c r="E284" s="116"/>
      <c r="F284" s="116"/>
      <c r="G284" s="116"/>
      <c r="H284" s="116"/>
      <c r="I284" s="116">
        <v>2</v>
      </c>
    </row>
    <row r="285" spans="1:9" x14ac:dyDescent="0.25">
      <c r="A285" s="115" t="s">
        <v>394</v>
      </c>
      <c r="B285" s="116">
        <v>3</v>
      </c>
      <c r="C285" s="116"/>
      <c r="D285" s="116">
        <v>1</v>
      </c>
      <c r="E285" s="116"/>
      <c r="F285" s="116"/>
      <c r="G285" s="116"/>
      <c r="H285" s="116"/>
      <c r="I285" s="116">
        <v>4</v>
      </c>
    </row>
    <row r="286" spans="1:9" x14ac:dyDescent="0.25">
      <c r="A286" s="115" t="s">
        <v>622</v>
      </c>
      <c r="B286" s="116"/>
      <c r="C286" s="116"/>
      <c r="D286" s="116">
        <v>1</v>
      </c>
      <c r="E286" s="116"/>
      <c r="F286" s="116"/>
      <c r="G286" s="116"/>
      <c r="H286" s="116"/>
      <c r="I286" s="116">
        <v>1</v>
      </c>
    </row>
    <row r="287" spans="1:9" x14ac:dyDescent="0.25">
      <c r="A287" s="115" t="s">
        <v>158</v>
      </c>
      <c r="B287" s="116"/>
      <c r="C287" s="116">
        <v>18</v>
      </c>
      <c r="D287" s="116"/>
      <c r="E287" s="116"/>
      <c r="F287" s="116"/>
      <c r="G287" s="116"/>
      <c r="H287" s="116"/>
      <c r="I287" s="116">
        <v>18</v>
      </c>
    </row>
    <row r="288" spans="1:9" x14ac:dyDescent="0.25">
      <c r="A288" s="115" t="s">
        <v>448</v>
      </c>
      <c r="B288" s="116">
        <v>1</v>
      </c>
      <c r="C288" s="116"/>
      <c r="D288" s="116"/>
      <c r="E288" s="116"/>
      <c r="F288" s="116"/>
      <c r="G288" s="116"/>
      <c r="H288" s="116"/>
      <c r="I288" s="116">
        <v>1</v>
      </c>
    </row>
    <row r="289" spans="1:9" x14ac:dyDescent="0.25">
      <c r="A289" s="115" t="s">
        <v>247</v>
      </c>
      <c r="B289" s="116">
        <v>19</v>
      </c>
      <c r="C289" s="116"/>
      <c r="D289" s="116"/>
      <c r="E289" s="116"/>
      <c r="F289" s="116"/>
      <c r="G289" s="116"/>
      <c r="H289" s="116"/>
      <c r="I289" s="116">
        <v>19</v>
      </c>
    </row>
    <row r="290" spans="1:9" x14ac:dyDescent="0.25">
      <c r="A290" s="115" t="s">
        <v>665</v>
      </c>
      <c r="B290" s="116"/>
      <c r="C290" s="116"/>
      <c r="D290" s="116"/>
      <c r="E290" s="116">
        <v>25</v>
      </c>
      <c r="F290" s="116"/>
      <c r="G290" s="116"/>
      <c r="H290" s="116"/>
      <c r="I290" s="116">
        <v>25</v>
      </c>
    </row>
    <row r="291" spans="1:9" x14ac:dyDescent="0.25">
      <c r="A291" s="115" t="s">
        <v>195</v>
      </c>
      <c r="B291" s="116"/>
      <c r="C291" s="116">
        <v>191</v>
      </c>
      <c r="D291" s="116"/>
      <c r="E291" s="116"/>
      <c r="F291" s="116"/>
      <c r="G291" s="116"/>
      <c r="H291" s="116"/>
      <c r="I291" s="116">
        <v>191</v>
      </c>
    </row>
    <row r="292" spans="1:9" x14ac:dyDescent="0.25">
      <c r="A292" s="115" t="s">
        <v>463</v>
      </c>
      <c r="B292" s="116">
        <v>3</v>
      </c>
      <c r="C292" s="116"/>
      <c r="D292" s="116"/>
      <c r="E292" s="116"/>
      <c r="F292" s="116"/>
      <c r="G292" s="116"/>
      <c r="H292" s="116"/>
      <c r="I292" s="116">
        <v>3</v>
      </c>
    </row>
    <row r="293" spans="1:9" x14ac:dyDescent="0.25">
      <c r="A293" s="115" t="s">
        <v>462</v>
      </c>
      <c r="B293" s="116">
        <v>21</v>
      </c>
      <c r="C293" s="116"/>
      <c r="D293" s="116"/>
      <c r="E293" s="116"/>
      <c r="F293" s="116"/>
      <c r="G293" s="116"/>
      <c r="H293" s="116"/>
      <c r="I293" s="116">
        <v>21</v>
      </c>
    </row>
    <row r="294" spans="1:9" x14ac:dyDescent="0.25">
      <c r="A294" s="115" t="s">
        <v>16</v>
      </c>
      <c r="B294" s="116">
        <v>1</v>
      </c>
      <c r="C294" s="116"/>
      <c r="D294" s="116"/>
      <c r="E294" s="116"/>
      <c r="F294" s="116"/>
      <c r="G294" s="116"/>
      <c r="H294" s="116"/>
      <c r="I294" s="116">
        <v>1</v>
      </c>
    </row>
    <row r="295" spans="1:9" x14ac:dyDescent="0.25">
      <c r="A295" s="115" t="s">
        <v>642</v>
      </c>
      <c r="B295" s="116"/>
      <c r="C295" s="116"/>
      <c r="D295" s="116">
        <v>4</v>
      </c>
      <c r="E295" s="116"/>
      <c r="F295" s="116"/>
      <c r="G295" s="116"/>
      <c r="H295" s="116"/>
      <c r="I295" s="116">
        <v>4</v>
      </c>
    </row>
    <row r="296" spans="1:9" x14ac:dyDescent="0.25">
      <c r="A296" s="115" t="s">
        <v>216</v>
      </c>
      <c r="B296" s="116"/>
      <c r="C296" s="116">
        <v>326</v>
      </c>
      <c r="D296" s="116"/>
      <c r="E296" s="116">
        <v>173</v>
      </c>
      <c r="F296" s="116"/>
      <c r="G296" s="116"/>
      <c r="H296" s="116"/>
      <c r="I296" s="116">
        <v>499</v>
      </c>
    </row>
    <row r="297" spans="1:9" x14ac:dyDescent="0.25">
      <c r="A297" s="115" t="s">
        <v>370</v>
      </c>
      <c r="B297" s="116">
        <v>3</v>
      </c>
      <c r="C297" s="116"/>
      <c r="D297" s="116"/>
      <c r="E297" s="116"/>
      <c r="F297" s="116"/>
      <c r="G297" s="116"/>
      <c r="H297" s="116"/>
      <c r="I297" s="116">
        <v>3</v>
      </c>
    </row>
    <row r="298" spans="1:9" x14ac:dyDescent="0.25">
      <c r="A298" s="115" t="s">
        <v>342</v>
      </c>
      <c r="B298" s="116">
        <v>1</v>
      </c>
      <c r="C298" s="116"/>
      <c r="D298" s="116"/>
      <c r="E298" s="116"/>
      <c r="F298" s="116"/>
      <c r="G298" s="116"/>
      <c r="H298" s="116"/>
      <c r="I298" s="116">
        <v>1</v>
      </c>
    </row>
    <row r="299" spans="1:9" x14ac:dyDescent="0.25">
      <c r="A299" s="115" t="s">
        <v>170</v>
      </c>
      <c r="B299" s="116"/>
      <c r="C299" s="116">
        <v>1</v>
      </c>
      <c r="D299" s="116"/>
      <c r="E299" s="116"/>
      <c r="F299" s="116"/>
      <c r="G299" s="116"/>
      <c r="H299" s="116"/>
      <c r="I299" s="116">
        <v>1</v>
      </c>
    </row>
    <row r="300" spans="1:9" x14ac:dyDescent="0.25">
      <c r="A300" s="115" t="s">
        <v>135</v>
      </c>
      <c r="B300" s="116"/>
      <c r="C300" s="116"/>
      <c r="D300" s="116"/>
      <c r="E300" s="116"/>
      <c r="F300" s="116"/>
      <c r="G300" s="116"/>
      <c r="H300" s="116"/>
      <c r="I300" s="116"/>
    </row>
    <row r="301" spans="1:9" x14ac:dyDescent="0.25">
      <c r="A301" s="71" t="s">
        <v>136</v>
      </c>
      <c r="B301" s="72">
        <v>24508.709999999995</v>
      </c>
      <c r="C301" s="72">
        <v>2376.5</v>
      </c>
      <c r="D301" s="72">
        <v>945.25999999999988</v>
      </c>
      <c r="E301" s="72">
        <v>934</v>
      </c>
      <c r="F301" s="72">
        <v>325</v>
      </c>
      <c r="G301" s="72">
        <v>114</v>
      </c>
      <c r="H301" s="72"/>
      <c r="I301" s="72">
        <v>29203.469999999994</v>
      </c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</sheetData>
  <sheetProtection sort="0" autoFilter="0" pivotTables="0"/>
  <mergeCells count="8">
    <mergeCell ref="A1:A4"/>
    <mergeCell ref="G4:I4"/>
    <mergeCell ref="G2:I3"/>
    <mergeCell ref="G1:I1"/>
    <mergeCell ref="B1:F1"/>
    <mergeCell ref="B2:F3"/>
    <mergeCell ref="B4:C4"/>
    <mergeCell ref="D4:F4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005"/>
  <sheetViews>
    <sheetView workbookViewId="0">
      <selection activeCell="B2" sqref="B2:D3"/>
    </sheetView>
  </sheetViews>
  <sheetFormatPr baseColWidth="10" defaultRowHeight="15" x14ac:dyDescent="0.25"/>
  <cols>
    <col min="1" max="1" width="18.85546875" style="26" bestFit="1" customWidth="1"/>
    <col min="2" max="2" width="42.7109375" style="26" customWidth="1"/>
    <col min="3" max="3" width="22.85546875" style="16" customWidth="1"/>
    <col min="4" max="4" width="22.7109375" style="26" customWidth="1"/>
    <col min="5" max="5" width="11.42578125" style="26" customWidth="1"/>
    <col min="6" max="6" width="11.42578125" style="11" customWidth="1"/>
    <col min="7" max="7" width="14.7109375" style="11" customWidth="1"/>
    <col min="8" max="8" width="14" style="26" bestFit="1" customWidth="1"/>
    <col min="9" max="9" width="13" style="26" bestFit="1" customWidth="1"/>
    <col min="10" max="10" width="12.140625" style="26" customWidth="1"/>
    <col min="11" max="11" width="9" style="11" customWidth="1"/>
    <col min="12" max="12" width="10.7109375" style="26" customWidth="1"/>
    <col min="13" max="13" width="19.85546875" style="26" bestFit="1" customWidth="1"/>
    <col min="14" max="14" width="19.7109375" style="26" bestFit="1" customWidth="1"/>
    <col min="15" max="15" width="1.42578125" style="26" customWidth="1"/>
    <col min="16" max="19" width="1.42578125" style="19" customWidth="1"/>
    <col min="20" max="20" width="9.28515625" style="26" customWidth="1"/>
    <col min="21" max="16384" width="11.42578125" style="26"/>
  </cols>
  <sheetData>
    <row r="1" spans="1:19" ht="31.5" customHeight="1" x14ac:dyDescent="0.25">
      <c r="A1" s="143"/>
      <c r="B1" s="146" t="s">
        <v>695</v>
      </c>
      <c r="C1" s="146"/>
      <c r="D1" s="146"/>
      <c r="E1" s="145" t="str">
        <f>+Lotes!G1</f>
        <v>GOL-AIS-MT-03</v>
      </c>
      <c r="F1" s="145"/>
      <c r="G1" s="145"/>
      <c r="H1" s="114"/>
      <c r="I1" s="114"/>
      <c r="K1" s="112"/>
      <c r="L1" s="112"/>
      <c r="M1" s="112"/>
    </row>
    <row r="2" spans="1:19" ht="15" customHeight="1" x14ac:dyDescent="0.25">
      <c r="A2" s="143"/>
      <c r="B2" s="146" t="s">
        <v>686</v>
      </c>
      <c r="C2" s="146"/>
      <c r="D2" s="146"/>
      <c r="E2" s="145" t="str">
        <f>+Lotes!G2</f>
        <v>Aprobación:
DIRECTOR AGROINDUSTRIAL</v>
      </c>
      <c r="F2" s="145"/>
      <c r="G2" s="145"/>
      <c r="H2" s="114"/>
      <c r="I2" s="114"/>
      <c r="K2" s="112"/>
      <c r="L2" s="112"/>
      <c r="M2" s="112"/>
    </row>
    <row r="3" spans="1:19" x14ac:dyDescent="0.25">
      <c r="A3" s="143"/>
      <c r="B3" s="146"/>
      <c r="C3" s="146"/>
      <c r="D3" s="146"/>
      <c r="E3" s="145"/>
      <c r="F3" s="145"/>
      <c r="G3" s="145"/>
      <c r="H3" s="114"/>
      <c r="I3" s="114"/>
      <c r="K3" s="112"/>
      <c r="L3" s="112"/>
      <c r="M3" s="112"/>
    </row>
    <row r="4" spans="1:19" ht="15" customHeight="1" x14ac:dyDescent="0.25">
      <c r="A4" s="143"/>
      <c r="B4" s="110" t="str">
        <f>+Lotes!B4</f>
        <v>Versión: 2</v>
      </c>
      <c r="C4" s="147" t="str">
        <f>+Lotes!D4</f>
        <v>Fecha: 17/02/2015</v>
      </c>
      <c r="D4" s="147"/>
      <c r="E4" s="144" t="s">
        <v>689</v>
      </c>
      <c r="F4" s="144"/>
      <c r="G4" s="144"/>
      <c r="H4" s="112"/>
      <c r="I4" s="112"/>
      <c r="K4" s="113"/>
      <c r="L4" s="113"/>
      <c r="M4" s="113"/>
    </row>
    <row r="6" spans="1:19" s="2" customFormat="1" ht="75" x14ac:dyDescent="0.25">
      <c r="A6" s="129" t="s">
        <v>3</v>
      </c>
      <c r="B6" s="129" t="s">
        <v>0</v>
      </c>
      <c r="C6" s="130" t="s">
        <v>11</v>
      </c>
      <c r="D6" s="131" t="s">
        <v>2</v>
      </c>
      <c r="E6" s="132" t="s">
        <v>4</v>
      </c>
      <c r="F6" s="133" t="s">
        <v>5</v>
      </c>
      <c r="G6" s="131" t="s">
        <v>105</v>
      </c>
      <c r="H6" s="131" t="s">
        <v>12</v>
      </c>
      <c r="I6" s="131" t="s">
        <v>106</v>
      </c>
      <c r="J6" s="132" t="s">
        <v>95</v>
      </c>
      <c r="K6" s="131" t="s">
        <v>108</v>
      </c>
      <c r="L6" s="131" t="s">
        <v>113</v>
      </c>
      <c r="M6" s="134" t="s">
        <v>1</v>
      </c>
      <c r="O6" s="17" t="str">
        <f>+Entradas[[#Headers],[Elemento]]</f>
        <v>Elemento</v>
      </c>
      <c r="P6" s="17" t="str">
        <f>+Entradas[[#Headers],[Días restantes:]]</f>
        <v>Días restantes:</v>
      </c>
      <c r="Q6" s="18" t="s">
        <v>10</v>
      </c>
      <c r="R6" s="18" t="s">
        <v>10</v>
      </c>
      <c r="S6" s="26" t="s">
        <v>10</v>
      </c>
    </row>
    <row r="7" spans="1:19" x14ac:dyDescent="0.25">
      <c r="A7" s="64" t="e">
        <f>DGET(Lista_elementos[#All],Lista_elementos[[#Headers],[Tipo]],Inventario!O6:O7)</f>
        <v>#VALUE!</v>
      </c>
      <c r="B7" s="27">
        <f>+Lista_elementos[[#This Row],[Elemento]]</f>
        <v>0</v>
      </c>
      <c r="C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" s="27" t="e">
        <f>DGET(Lista_elementos[#All],Lista_elementos[[#Headers],[Presentación (Unidad)]],Inventario!O6:O7)</f>
        <v>#VALUE!</v>
      </c>
      <c r="E7" s="20" t="str">
        <f>+IF(COUNTIF(Entradas[Elemento],Inventario[[#This Row],[Elemento]])=0,"",IF(DMAX(Entradas[#All],Entradas[[#Headers],[Fecha de ingreso]],Inventario!O6:O7)=0,"No registra",DMAX(Entradas[#All],Entradas[[#Headers],[Fecha de ingreso]],Inventario!O6:O7)))</f>
        <v/>
      </c>
      <c r="F7" s="20" t="str">
        <f>+IF(COUNTIF(Entradas[Elemento],Inventario[[#This Row],[Elemento]])=0,"",IF(DMAX(Entradas[#All],Entradas[[#Headers],[Fecha de última salida]],Inventario!O6:O7)=0,"",DMAX(Entradas[#All],Entradas[[#Headers],[Fecha de última salida]],Inventario!O6:O7)))</f>
        <v/>
      </c>
      <c r="G7" s="27" t="e">
        <f>DGET(Lista_elementos[#All],Lista_elementos[[#Headers],[Inventario máximo (en unidades)]],O6:O7)</f>
        <v>#VALUE!</v>
      </c>
      <c r="H7" s="27" t="e">
        <f>DGET(Lista_elementos[#All],Lista_elementos[[#Headers],[Inventario mínimo (en unidades)]],O6:O7)</f>
        <v>#VALUE!</v>
      </c>
      <c r="I7" s="68" t="str">
        <f>+IF(P7=0,"",DGET(Entradas[#All],Entradas[[#Headers],[Lote]],O6:P7))</f>
        <v/>
      </c>
      <c r="J7" s="20" t="str">
        <f ca="1">+IF(Inventario[[#This Row],[Días restantes (incluido hoy):]]="","",Inventario[[#This Row],[Días restantes (incluido hoy):]]+TODAY()-1)</f>
        <v/>
      </c>
      <c r="K7" s="27" t="str">
        <f>IF(P7=0,"",P7)</f>
        <v/>
      </c>
      <c r="L7" s="27" t="str">
        <f>+IF(P7=0,"",DSUM(Entradas[#All],Entradas[[#Headers],[Cantidad Existente]],Inventario!O6:P7))</f>
        <v/>
      </c>
      <c r="M7" s="65" t="e">
        <f>+Inventario[[#This Row],[Presentación (unidad)]]</f>
        <v>#VALUE!</v>
      </c>
      <c r="O7" s="19">
        <f>+$B7</f>
        <v>0</v>
      </c>
      <c r="P7" s="19">
        <f>+DMIN(Entradas[#All],P6,O6:O7)</f>
        <v>0</v>
      </c>
      <c r="Q7" s="17" t="str">
        <f>+$O$6</f>
        <v>Elemento</v>
      </c>
      <c r="R7" s="17" t="str">
        <f>+$P$6</f>
        <v>Días restantes:</v>
      </c>
      <c r="S7" s="26" t="s">
        <v>10</v>
      </c>
    </row>
    <row r="8" spans="1:19" x14ac:dyDescent="0.25">
      <c r="A8" s="64" t="e">
        <f>DGET(Lista_elementos[#All],Lista_elementos[[#Headers],[Tipo]],Inventario!Q7:Q8)</f>
        <v>#VALUE!</v>
      </c>
      <c r="B8" s="27">
        <f>+Lista_elementos[[#This Row],[Elemento]]</f>
        <v>0</v>
      </c>
      <c r="C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" s="27" t="e">
        <f>DGET(Lista_elementos[#All],Lista_elementos[[#Headers],[Presentación (Unidad)]],Inventario!Q7:Q8)</f>
        <v>#VALUE!</v>
      </c>
      <c r="E8" s="20" t="str">
        <f>+IF(COUNTIF(Entradas[Elemento],Inventario[[#This Row],[Elemento]])=0,"",IF(DMAX(Entradas[#All],Entradas[[#Headers],[Fecha de ingreso]],Inventario!Q7:Q8)=0,"No registra",DMAX(Entradas[#All],Entradas[[#Headers],[Fecha de ingreso]],Inventario!Q7:Q8)))</f>
        <v/>
      </c>
      <c r="F8" s="20" t="str">
        <f>+IF(COUNTIF(Entradas[Elemento],Inventario[[#This Row],[Elemento]])=0,"",IF(DMAX(Entradas[#All],Entradas[[#Headers],[Fecha de última salida]],Inventario!Q7:Q8)=0,"",DMAX(Entradas[#All],Entradas[[#Headers],[Fecha de última salida]],Inventario!Q7:Q8)))</f>
        <v/>
      </c>
      <c r="G8" s="27" t="e">
        <f>DGET(Lista_elementos[#All],Lista_elementos[[#Headers],[Inventario máximo (en unidades)]],Q7:Q8)</f>
        <v>#VALUE!</v>
      </c>
      <c r="H8" s="27" t="e">
        <f>DGET(Lista_elementos[#All],Lista_elementos[[#Headers],[Inventario mínimo (en unidades)]],Q7:Q8)</f>
        <v>#VALUE!</v>
      </c>
      <c r="I8" s="68" t="str">
        <f>+IF(R8=0,"",DGET(Entradas[#All],Entradas[[#Headers],[Lote]],Q7:R8))</f>
        <v/>
      </c>
      <c r="J8" s="20" t="str">
        <f ca="1">+IF(Inventario[[#This Row],[Días restantes (incluido hoy):]]="","",Inventario[[#This Row],[Días restantes (incluido hoy):]]+TODAY()-1)</f>
        <v/>
      </c>
      <c r="K8" s="27" t="str">
        <f>IF(R8=0,"",R8)</f>
        <v/>
      </c>
      <c r="L8" s="27" t="str">
        <f>+IF(R8=0,"",DSUM(Entradas[#All],Entradas[[#Headers],[Cantidad Existente]],Inventario!Q7:R8))</f>
        <v/>
      </c>
      <c r="M8" s="65" t="e">
        <f>+Inventario[[#This Row],[Presentación (unidad)]]</f>
        <v>#VALUE!</v>
      </c>
      <c r="O8" s="17" t="str">
        <f>+$O$6</f>
        <v>Elemento</v>
      </c>
      <c r="P8" s="17" t="str">
        <f>+$P$6</f>
        <v>Días restantes:</v>
      </c>
      <c r="Q8" s="19">
        <f>Inventario[[#This Row],[Elemento]]</f>
        <v>0</v>
      </c>
      <c r="R8" s="19">
        <f>+DMIN(Entradas[#All],R7,Q7:Q8)</f>
        <v>0</v>
      </c>
      <c r="S8" s="26" t="s">
        <v>10</v>
      </c>
    </row>
    <row r="9" spans="1:19" x14ac:dyDescent="0.25">
      <c r="A9" s="64" t="e">
        <f>DGET(Lista_elementos[#All],Lista_elementos[[#Headers],[Tipo]],Inventario!O8:O9)</f>
        <v>#VALUE!</v>
      </c>
      <c r="B9" s="27">
        <f>+Lista_elementos[[#This Row],[Elemento]]</f>
        <v>0</v>
      </c>
      <c r="C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" s="27" t="e">
        <f>DGET(Lista_elementos[#All],Lista_elementos[[#Headers],[Presentación (Unidad)]],Inventario!O8:O9)</f>
        <v>#VALUE!</v>
      </c>
      <c r="E9" s="20" t="str">
        <f>+IF(COUNTIF(Entradas[Elemento],Inventario[[#This Row],[Elemento]])=0,"",IF(DMAX(Entradas[#All],Entradas[[#Headers],[Fecha de ingreso]],Inventario!O8:O9)=0,"No registra",DMAX(Entradas[#All],Entradas[[#Headers],[Fecha de ingreso]],Inventario!O8:O9)))</f>
        <v/>
      </c>
      <c r="F9" s="20" t="str">
        <f>+IF(COUNTIF(Entradas[Elemento],Inventario[[#This Row],[Elemento]])=0,"",IF(DMAX(Entradas[#All],Entradas[[#Headers],[Fecha de última salida]],Inventario!O8:O9)=0,"",DMAX(Entradas[#All],Entradas[[#Headers],[Fecha de última salida]],Inventario!O8:O9)))</f>
        <v/>
      </c>
      <c r="G9" s="27" t="e">
        <f>DGET(Lista_elementos[#All],Lista_elementos[[#Headers],[Inventario máximo (en unidades)]],O8:O9)</f>
        <v>#VALUE!</v>
      </c>
      <c r="H9" s="27" t="e">
        <f>DGET(Lista_elementos[#All],Lista_elementos[[#Headers],[Inventario mínimo (en unidades)]],O8:O9)</f>
        <v>#VALUE!</v>
      </c>
      <c r="I9" s="68" t="str">
        <f>+IF(P9=0,"",DGET(Entradas[#All],Entradas[[#Headers],[Lote]],O8:P9))</f>
        <v/>
      </c>
      <c r="J9" s="20" t="str">
        <f ca="1">+IF(Inventario[[#This Row],[Días restantes (incluido hoy):]]="","",Inventario[[#This Row],[Días restantes (incluido hoy):]]+TODAY()-1)</f>
        <v/>
      </c>
      <c r="K9" s="27" t="str">
        <f t="shared" ref="K9" si="0">IF(P9=0,"",P9)</f>
        <v/>
      </c>
      <c r="L9" s="27" t="str">
        <f>+IF(P9=0,"",DSUM(Entradas[#All],Entradas[[#Headers],[Cantidad Existente]],Inventario!O8:P9))</f>
        <v/>
      </c>
      <c r="M9" s="65" t="e">
        <f>+Inventario[[#This Row],[Presentación (unidad)]]</f>
        <v>#VALUE!</v>
      </c>
      <c r="O9" s="19">
        <f t="shared" ref="O9" si="1">+$B9</f>
        <v>0</v>
      </c>
      <c r="P9" s="19">
        <f>+DMIN(Entradas[#All],P8,O8:O9)</f>
        <v>0</v>
      </c>
      <c r="Q9" s="17" t="str">
        <f t="shared" ref="Q9" si="2">+$O$6</f>
        <v>Elemento</v>
      </c>
      <c r="R9" s="17" t="str">
        <f t="shared" ref="R9" si="3">+$P$6</f>
        <v>Días restantes:</v>
      </c>
      <c r="S9" s="26" t="s">
        <v>10</v>
      </c>
    </row>
    <row r="10" spans="1:19" x14ac:dyDescent="0.25">
      <c r="A10" s="64" t="e">
        <f>DGET(Lista_elementos[#All],Lista_elementos[[#Headers],[Tipo]],Inventario!Q9:Q10)</f>
        <v>#VALUE!</v>
      </c>
      <c r="B10" s="27">
        <f>+Lista_elementos[[#This Row],[Elemento]]</f>
        <v>0</v>
      </c>
      <c r="C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" s="27" t="e">
        <f>DGET(Lista_elementos[#All],Lista_elementos[[#Headers],[Presentación (Unidad)]],Inventario!Q9:Q10)</f>
        <v>#VALUE!</v>
      </c>
      <c r="E10" s="20" t="str">
        <f>+IF(COUNTIF(Entradas[Elemento],Inventario[[#This Row],[Elemento]])=0,"",IF(DMAX(Entradas[#All],Entradas[[#Headers],[Fecha de ingreso]],Inventario!Q9:Q10)=0,"No registra",DMAX(Entradas[#All],Entradas[[#Headers],[Fecha de ingreso]],Inventario!Q9:Q10)))</f>
        <v/>
      </c>
      <c r="F10" s="20" t="str">
        <f>+IF(COUNTIF(Entradas[Elemento],Inventario[[#This Row],[Elemento]])=0,"",IF(DMAX(Entradas[#All],Entradas[[#Headers],[Fecha de última salida]],Inventario!Q9:Q10)=0,"",DMAX(Entradas[#All],Entradas[[#Headers],[Fecha de última salida]],Inventario!Q9:Q10)))</f>
        <v/>
      </c>
      <c r="G10" s="27" t="e">
        <f>DGET(Lista_elementos[#All],Lista_elementos[[#Headers],[Inventario máximo (en unidades)]],Q9:Q10)</f>
        <v>#VALUE!</v>
      </c>
      <c r="H10" s="27" t="e">
        <f>DGET(Lista_elementos[#All],Lista_elementos[[#Headers],[Inventario mínimo (en unidades)]],Q9:Q10)</f>
        <v>#VALUE!</v>
      </c>
      <c r="I10" s="68" t="str">
        <f>+IF(R10=0,"",DGET(Entradas[#All],Entradas[[#Headers],[Lote]],Q9:R10))</f>
        <v/>
      </c>
      <c r="J10" s="20" t="str">
        <f ca="1">+IF(Inventario[[#This Row],[Días restantes (incluido hoy):]]="","",Inventario[[#This Row],[Días restantes (incluido hoy):]]+TODAY()-1)</f>
        <v/>
      </c>
      <c r="K10" s="27" t="str">
        <f t="shared" ref="K10" si="4">IF(R10=0,"",R10)</f>
        <v/>
      </c>
      <c r="L10" s="27" t="str">
        <f>+IF(R10=0,"",DSUM(Entradas[#All],Entradas[[#Headers],[Cantidad Existente]],Inventario!Q9:R10))</f>
        <v/>
      </c>
      <c r="M10" s="65" t="e">
        <f>+Inventario[[#This Row],[Presentación (unidad)]]</f>
        <v>#VALUE!</v>
      </c>
      <c r="O10" s="17" t="str">
        <f t="shared" ref="O10" si="5">+$O$6</f>
        <v>Elemento</v>
      </c>
      <c r="P10" s="17" t="str">
        <f t="shared" ref="P10" si="6">+$P$6</f>
        <v>Días restantes:</v>
      </c>
      <c r="Q10" s="19">
        <f>Inventario[[#This Row],[Elemento]]</f>
        <v>0</v>
      </c>
      <c r="R10" s="19">
        <f>+DMIN(Entradas[#All],R9,Q9:Q10)</f>
        <v>0</v>
      </c>
      <c r="S10" s="26" t="s">
        <v>10</v>
      </c>
    </row>
    <row r="11" spans="1:19" x14ac:dyDescent="0.25">
      <c r="A11" s="64" t="e">
        <f>DGET(Lista_elementos[#All],Lista_elementos[[#Headers],[Tipo]],Inventario!O10:O11)</f>
        <v>#VALUE!</v>
      </c>
      <c r="B11" s="27">
        <f>+Lista_elementos[[#This Row],[Elemento]]</f>
        <v>0</v>
      </c>
      <c r="C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" s="27" t="e">
        <f>DGET(Lista_elementos[#All],Lista_elementos[[#Headers],[Presentación (Unidad)]],Inventario!O10:O11)</f>
        <v>#VALUE!</v>
      </c>
      <c r="E11" s="20" t="str">
        <f>+IF(COUNTIF(Entradas[Elemento],Inventario[[#This Row],[Elemento]])=0,"",IF(DMAX(Entradas[#All],Entradas[[#Headers],[Fecha de ingreso]],Inventario!O10:O11)=0,"No registra",DMAX(Entradas[#All],Entradas[[#Headers],[Fecha de ingreso]],Inventario!O10:O11)))</f>
        <v/>
      </c>
      <c r="F11" s="20" t="str">
        <f>+IF(COUNTIF(Entradas[Elemento],Inventario[[#This Row],[Elemento]])=0,"",IF(DMAX(Entradas[#All],Entradas[[#Headers],[Fecha de última salida]],Inventario!O10:O11)=0,"",DMAX(Entradas[#All],Entradas[[#Headers],[Fecha de última salida]],Inventario!O10:O11)))</f>
        <v/>
      </c>
      <c r="G11" s="27" t="e">
        <f>DGET(Lista_elementos[#All],Lista_elementos[[#Headers],[Inventario máximo (en unidades)]],O10:O11)</f>
        <v>#VALUE!</v>
      </c>
      <c r="H11" s="27" t="e">
        <f>DGET(Lista_elementos[#All],Lista_elementos[[#Headers],[Inventario mínimo (en unidades)]],O10:O11)</f>
        <v>#VALUE!</v>
      </c>
      <c r="I11" s="68" t="str">
        <f>+IF(P11=0,"",DGET(Entradas[#All],Entradas[[#Headers],[Lote]],O10:P11))</f>
        <v/>
      </c>
      <c r="J11" s="20" t="str">
        <f ca="1">+IF(Inventario[[#This Row],[Días restantes (incluido hoy):]]="","",Inventario[[#This Row],[Días restantes (incluido hoy):]]+TODAY()-1)</f>
        <v/>
      </c>
      <c r="K11" s="27" t="str">
        <f t="shared" ref="K11" si="7">IF(P11=0,"",P11)</f>
        <v/>
      </c>
      <c r="L11" s="27" t="str">
        <f>+IF(P11=0,"",DSUM(Entradas[#All],Entradas[[#Headers],[Cantidad Existente]],Inventario!O10:P11))</f>
        <v/>
      </c>
      <c r="M11" s="65" t="e">
        <f>+Inventario[[#This Row],[Presentación (unidad)]]</f>
        <v>#VALUE!</v>
      </c>
      <c r="O11" s="19">
        <f t="shared" ref="O11" si="8">+$B11</f>
        <v>0</v>
      </c>
      <c r="P11" s="19">
        <f>+DMIN(Entradas[#All],P10,O10:O11)</f>
        <v>0</v>
      </c>
      <c r="Q11" s="17" t="str">
        <f t="shared" ref="Q11" si="9">+$O$6</f>
        <v>Elemento</v>
      </c>
      <c r="R11" s="17" t="str">
        <f t="shared" ref="R11" si="10">+$P$6</f>
        <v>Días restantes:</v>
      </c>
      <c r="S11" s="26" t="s">
        <v>10</v>
      </c>
    </row>
    <row r="12" spans="1:19" x14ac:dyDescent="0.25">
      <c r="A12" s="64" t="e">
        <f>DGET(Lista_elementos[#All],Lista_elementos[[#Headers],[Tipo]],Inventario!Q11:Q12)</f>
        <v>#VALUE!</v>
      </c>
      <c r="B12" s="27">
        <f>+Lista_elementos[[#This Row],[Elemento]]</f>
        <v>0</v>
      </c>
      <c r="C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" s="27" t="e">
        <f>DGET(Lista_elementos[#All],Lista_elementos[[#Headers],[Presentación (Unidad)]],Inventario!Q11:Q12)</f>
        <v>#VALUE!</v>
      </c>
      <c r="E12" s="20" t="str">
        <f>+IF(COUNTIF(Entradas[Elemento],Inventario[[#This Row],[Elemento]])=0,"",IF(DMAX(Entradas[#All],Entradas[[#Headers],[Fecha de ingreso]],Inventario!Q11:Q12)=0,"No registra",DMAX(Entradas[#All],Entradas[[#Headers],[Fecha de ingreso]],Inventario!Q11:Q12)))</f>
        <v/>
      </c>
      <c r="F12" s="20" t="str">
        <f>+IF(COUNTIF(Entradas[Elemento],Inventario[[#This Row],[Elemento]])=0,"",IF(DMAX(Entradas[#All],Entradas[[#Headers],[Fecha de última salida]],Inventario!Q11:Q12)=0,"",DMAX(Entradas[#All],Entradas[[#Headers],[Fecha de última salida]],Inventario!Q11:Q12)))</f>
        <v/>
      </c>
      <c r="G12" s="27" t="e">
        <f>DGET(Lista_elementos[#All],Lista_elementos[[#Headers],[Inventario máximo (en unidades)]],Q11:Q12)</f>
        <v>#VALUE!</v>
      </c>
      <c r="H12" s="27" t="e">
        <f>DGET(Lista_elementos[#All],Lista_elementos[[#Headers],[Inventario mínimo (en unidades)]],Q11:Q12)</f>
        <v>#VALUE!</v>
      </c>
      <c r="I12" s="68" t="str">
        <f>+IF(R12=0,"",DGET(Entradas[#All],Entradas[[#Headers],[Lote]],Q11:R12))</f>
        <v/>
      </c>
      <c r="J12" s="20" t="str">
        <f ca="1">+IF(Inventario[[#This Row],[Días restantes (incluido hoy):]]="","",Inventario[[#This Row],[Días restantes (incluido hoy):]]+TODAY()-1)</f>
        <v/>
      </c>
      <c r="K12" s="27" t="str">
        <f t="shared" ref="K12" si="11">IF(R12=0,"",R12)</f>
        <v/>
      </c>
      <c r="L12" s="27" t="str">
        <f>+IF(R12=0,"",DSUM(Entradas[#All],Entradas[[#Headers],[Cantidad Existente]],Inventario!Q11:R12))</f>
        <v/>
      </c>
      <c r="M12" s="65" t="e">
        <f>+Inventario[[#This Row],[Presentación (unidad)]]</f>
        <v>#VALUE!</v>
      </c>
      <c r="O12" s="17" t="str">
        <f t="shared" ref="O12" si="12">+$O$6</f>
        <v>Elemento</v>
      </c>
      <c r="P12" s="17" t="str">
        <f t="shared" ref="P12" si="13">+$P$6</f>
        <v>Días restantes:</v>
      </c>
      <c r="Q12" s="19">
        <f>Inventario[[#This Row],[Elemento]]</f>
        <v>0</v>
      </c>
      <c r="R12" s="19">
        <f>+DMIN(Entradas[#All],R11,Q11:Q12)</f>
        <v>0</v>
      </c>
      <c r="S12" s="26" t="s">
        <v>10</v>
      </c>
    </row>
    <row r="13" spans="1:19" x14ac:dyDescent="0.25">
      <c r="A13" s="64" t="e">
        <f>DGET(Lista_elementos[#All],Lista_elementos[[#Headers],[Tipo]],Inventario!O12:O13)</f>
        <v>#VALUE!</v>
      </c>
      <c r="B13" s="27">
        <f>+Lista_elementos[[#This Row],[Elemento]]</f>
        <v>0</v>
      </c>
      <c r="C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" s="27" t="e">
        <f>DGET(Lista_elementos[#All],Lista_elementos[[#Headers],[Presentación (Unidad)]],Inventario!O12:O13)</f>
        <v>#VALUE!</v>
      </c>
      <c r="E13" s="20" t="str">
        <f>+IF(COUNTIF(Entradas[Elemento],Inventario[[#This Row],[Elemento]])=0,"",IF(DMAX(Entradas[#All],Entradas[[#Headers],[Fecha de ingreso]],Inventario!O12:O13)=0,"No registra",DMAX(Entradas[#All],Entradas[[#Headers],[Fecha de ingreso]],Inventario!O12:O13)))</f>
        <v/>
      </c>
      <c r="F13" s="20" t="str">
        <f>+IF(COUNTIF(Entradas[Elemento],Inventario[[#This Row],[Elemento]])=0,"",IF(DMAX(Entradas[#All],Entradas[[#Headers],[Fecha de última salida]],Inventario!O12:O13)=0,"",DMAX(Entradas[#All],Entradas[[#Headers],[Fecha de última salida]],Inventario!O12:O13)))</f>
        <v/>
      </c>
      <c r="G13" s="27" t="e">
        <f>DGET(Lista_elementos[#All],Lista_elementos[[#Headers],[Inventario máximo (en unidades)]],O12:O13)</f>
        <v>#VALUE!</v>
      </c>
      <c r="H13" s="27" t="e">
        <f>DGET(Lista_elementos[#All],Lista_elementos[[#Headers],[Inventario mínimo (en unidades)]],O12:O13)</f>
        <v>#VALUE!</v>
      </c>
      <c r="I13" s="68" t="str">
        <f>+IF(P13=0,"",DGET(Entradas[#All],Entradas[[#Headers],[Lote]],O12:P13))</f>
        <v/>
      </c>
      <c r="J13" s="20" t="str">
        <f ca="1">+IF(Inventario[[#This Row],[Días restantes (incluido hoy):]]="","",Inventario[[#This Row],[Días restantes (incluido hoy):]]+TODAY()-1)</f>
        <v/>
      </c>
      <c r="K13" s="27" t="str">
        <f t="shared" ref="K13" si="14">IF(P13=0,"",P13)</f>
        <v/>
      </c>
      <c r="L13" s="27" t="str">
        <f>+IF(P13=0,"",DSUM(Entradas[#All],Entradas[[#Headers],[Cantidad Existente]],Inventario!O12:P13))</f>
        <v/>
      </c>
      <c r="M13" s="65" t="e">
        <f>+Inventario[[#This Row],[Presentación (unidad)]]</f>
        <v>#VALUE!</v>
      </c>
      <c r="O13" s="19">
        <f t="shared" ref="O13" si="15">+$B13</f>
        <v>0</v>
      </c>
      <c r="P13" s="19">
        <f>+DMIN(Entradas[#All],P12,O12:O13)</f>
        <v>0</v>
      </c>
      <c r="Q13" s="17" t="str">
        <f t="shared" ref="Q13" si="16">+$O$6</f>
        <v>Elemento</v>
      </c>
      <c r="R13" s="17" t="str">
        <f t="shared" ref="R13" si="17">+$P$6</f>
        <v>Días restantes:</v>
      </c>
      <c r="S13" s="26" t="s">
        <v>10</v>
      </c>
    </row>
    <row r="14" spans="1:19" x14ac:dyDescent="0.25">
      <c r="A14" s="64" t="e">
        <f>DGET(Lista_elementos[#All],Lista_elementos[[#Headers],[Tipo]],Inventario!Q13:Q14)</f>
        <v>#VALUE!</v>
      </c>
      <c r="B14" s="27">
        <f>+Lista_elementos[[#This Row],[Elemento]]</f>
        <v>0</v>
      </c>
      <c r="C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" s="27" t="e">
        <f>DGET(Lista_elementos[#All],Lista_elementos[[#Headers],[Presentación (Unidad)]],Inventario!Q13:Q14)</f>
        <v>#VALUE!</v>
      </c>
      <c r="E14" s="20" t="str">
        <f>+IF(COUNTIF(Entradas[Elemento],Inventario[[#This Row],[Elemento]])=0,"",IF(DMAX(Entradas[#All],Entradas[[#Headers],[Fecha de ingreso]],Inventario!Q13:Q14)=0,"No registra",DMAX(Entradas[#All],Entradas[[#Headers],[Fecha de ingreso]],Inventario!Q13:Q14)))</f>
        <v/>
      </c>
      <c r="F14" s="20" t="str">
        <f>+IF(COUNTIF(Entradas[Elemento],Inventario[[#This Row],[Elemento]])=0,"",IF(DMAX(Entradas[#All],Entradas[[#Headers],[Fecha de última salida]],Inventario!Q13:Q14)=0,"",DMAX(Entradas[#All],Entradas[[#Headers],[Fecha de última salida]],Inventario!Q13:Q14)))</f>
        <v/>
      </c>
      <c r="G14" s="27" t="e">
        <f>DGET(Lista_elementos[#All],Lista_elementos[[#Headers],[Inventario máximo (en unidades)]],Q13:Q14)</f>
        <v>#VALUE!</v>
      </c>
      <c r="H14" s="27" t="e">
        <f>DGET(Lista_elementos[#All],Lista_elementos[[#Headers],[Inventario mínimo (en unidades)]],Q13:Q14)</f>
        <v>#VALUE!</v>
      </c>
      <c r="I14" s="68" t="str">
        <f>+IF(R14=0,"",DGET(Entradas[#All],Entradas[[#Headers],[Lote]],Q13:R14))</f>
        <v/>
      </c>
      <c r="J14" s="20" t="str">
        <f ca="1">+IF(Inventario[[#This Row],[Días restantes (incluido hoy):]]="","",Inventario[[#This Row],[Días restantes (incluido hoy):]]+TODAY()-1)</f>
        <v/>
      </c>
      <c r="K14" s="27" t="str">
        <f t="shared" ref="K14" si="18">IF(R14=0,"",R14)</f>
        <v/>
      </c>
      <c r="L14" s="27" t="str">
        <f>+IF(R14=0,"",DSUM(Entradas[#All],Entradas[[#Headers],[Cantidad Existente]],Inventario!Q13:R14))</f>
        <v/>
      </c>
      <c r="M14" s="65" t="e">
        <f>+Inventario[[#This Row],[Presentación (unidad)]]</f>
        <v>#VALUE!</v>
      </c>
      <c r="O14" s="17" t="str">
        <f t="shared" ref="O14" si="19">+$O$6</f>
        <v>Elemento</v>
      </c>
      <c r="P14" s="17" t="str">
        <f t="shared" ref="P14" si="20">+$P$6</f>
        <v>Días restantes:</v>
      </c>
      <c r="Q14" s="19">
        <f>Inventario[[#This Row],[Elemento]]</f>
        <v>0</v>
      </c>
      <c r="R14" s="19">
        <f>+DMIN(Entradas[#All],R13,Q13:Q14)</f>
        <v>0</v>
      </c>
      <c r="S14" s="26" t="s">
        <v>10</v>
      </c>
    </row>
    <row r="15" spans="1:19" x14ac:dyDescent="0.25">
      <c r="A15" s="64" t="e">
        <f>DGET(Lista_elementos[#All],Lista_elementos[[#Headers],[Tipo]],Inventario!O14:O15)</f>
        <v>#VALUE!</v>
      </c>
      <c r="B15" s="27">
        <f>+Lista_elementos[[#This Row],[Elemento]]</f>
        <v>0</v>
      </c>
      <c r="C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" s="27" t="e">
        <f>DGET(Lista_elementos[#All],Lista_elementos[[#Headers],[Presentación (Unidad)]],Inventario!O14:O15)</f>
        <v>#VALUE!</v>
      </c>
      <c r="E15" s="20" t="str">
        <f>+IF(COUNTIF(Entradas[Elemento],Inventario[[#This Row],[Elemento]])=0,"",IF(DMAX(Entradas[#All],Entradas[[#Headers],[Fecha de ingreso]],Inventario!O14:O15)=0,"No registra",DMAX(Entradas[#All],Entradas[[#Headers],[Fecha de ingreso]],Inventario!O14:O15)))</f>
        <v/>
      </c>
      <c r="F15" s="20" t="str">
        <f>+IF(COUNTIF(Entradas[Elemento],Inventario[[#This Row],[Elemento]])=0,"",IF(DMAX(Entradas[#All],Entradas[[#Headers],[Fecha de última salida]],Inventario!O14:O15)=0,"",DMAX(Entradas[#All],Entradas[[#Headers],[Fecha de última salida]],Inventario!O14:O15)))</f>
        <v/>
      </c>
      <c r="G15" s="27" t="e">
        <f>DGET(Lista_elementos[#All],Lista_elementos[[#Headers],[Inventario máximo (en unidades)]],O14:O15)</f>
        <v>#VALUE!</v>
      </c>
      <c r="H15" s="27" t="e">
        <f>DGET(Lista_elementos[#All],Lista_elementos[[#Headers],[Inventario mínimo (en unidades)]],O14:O15)</f>
        <v>#VALUE!</v>
      </c>
      <c r="I15" s="68" t="str">
        <f>+IF(P15=0,"",DGET(Entradas[#All],Entradas[[#Headers],[Lote]],O14:P15))</f>
        <v/>
      </c>
      <c r="J15" s="20" t="str">
        <f ca="1">+IF(Inventario[[#This Row],[Días restantes (incluido hoy):]]="","",Inventario[[#This Row],[Días restantes (incluido hoy):]]+TODAY()-1)</f>
        <v/>
      </c>
      <c r="K15" s="27" t="str">
        <f t="shared" ref="K15" si="21">IF(P15=0,"",P15)</f>
        <v/>
      </c>
      <c r="L15" s="27" t="str">
        <f>+IF(P15=0,"",DSUM(Entradas[#All],Entradas[[#Headers],[Cantidad Existente]],Inventario!O14:P15))</f>
        <v/>
      </c>
      <c r="M15" s="65" t="e">
        <f>+Inventario[[#This Row],[Presentación (unidad)]]</f>
        <v>#VALUE!</v>
      </c>
      <c r="O15" s="19">
        <f t="shared" ref="O15" si="22">+$B15</f>
        <v>0</v>
      </c>
      <c r="P15" s="19">
        <f>+DMIN(Entradas[#All],P14,O14:O15)</f>
        <v>0</v>
      </c>
      <c r="Q15" s="17" t="str">
        <f t="shared" ref="Q15" si="23">+$O$6</f>
        <v>Elemento</v>
      </c>
      <c r="R15" s="17" t="str">
        <f t="shared" ref="R15" si="24">+$P$6</f>
        <v>Días restantes:</v>
      </c>
      <c r="S15" s="26" t="s">
        <v>10</v>
      </c>
    </row>
    <row r="16" spans="1:19" x14ac:dyDescent="0.25">
      <c r="A16" s="64" t="e">
        <f>DGET(Lista_elementos[#All],Lista_elementos[[#Headers],[Tipo]],Inventario!Q15:Q16)</f>
        <v>#VALUE!</v>
      </c>
      <c r="B16" s="27">
        <f>+Lista_elementos[[#This Row],[Elemento]]</f>
        <v>0</v>
      </c>
      <c r="C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" s="27" t="e">
        <f>DGET(Lista_elementos[#All],Lista_elementos[[#Headers],[Presentación (Unidad)]],Inventario!Q15:Q16)</f>
        <v>#VALUE!</v>
      </c>
      <c r="E16" s="20" t="str">
        <f>+IF(COUNTIF(Entradas[Elemento],Inventario[[#This Row],[Elemento]])=0,"",IF(DMAX(Entradas[#All],Entradas[[#Headers],[Fecha de ingreso]],Inventario!Q15:Q16)=0,"No registra",DMAX(Entradas[#All],Entradas[[#Headers],[Fecha de ingreso]],Inventario!Q15:Q16)))</f>
        <v/>
      </c>
      <c r="F16" s="20" t="str">
        <f>+IF(COUNTIF(Entradas[Elemento],Inventario[[#This Row],[Elemento]])=0,"",IF(DMAX(Entradas[#All],Entradas[[#Headers],[Fecha de última salida]],Inventario!Q15:Q16)=0,"",DMAX(Entradas[#All],Entradas[[#Headers],[Fecha de última salida]],Inventario!Q15:Q16)))</f>
        <v/>
      </c>
      <c r="G16" s="27" t="e">
        <f>DGET(Lista_elementos[#All],Lista_elementos[[#Headers],[Inventario máximo (en unidades)]],Q15:Q16)</f>
        <v>#VALUE!</v>
      </c>
      <c r="H16" s="27" t="e">
        <f>DGET(Lista_elementos[#All],Lista_elementos[[#Headers],[Inventario mínimo (en unidades)]],Q15:Q16)</f>
        <v>#VALUE!</v>
      </c>
      <c r="I16" s="68" t="str">
        <f>+IF(R16=0,"",DGET(Entradas[#All],Entradas[[#Headers],[Lote]],Q15:R16))</f>
        <v/>
      </c>
      <c r="J16" s="20" t="str">
        <f ca="1">+IF(Inventario[[#This Row],[Días restantes (incluido hoy):]]="","",Inventario[[#This Row],[Días restantes (incluido hoy):]]+TODAY()-1)</f>
        <v/>
      </c>
      <c r="K16" s="27" t="str">
        <f t="shared" ref="K16" si="25">IF(R16=0,"",R16)</f>
        <v/>
      </c>
      <c r="L16" s="27" t="str">
        <f>+IF(R16=0,"",DSUM(Entradas[#All],Entradas[[#Headers],[Cantidad Existente]],Inventario!Q15:R16))</f>
        <v/>
      </c>
      <c r="M16" s="65" t="e">
        <f>+Inventario[[#This Row],[Presentación (unidad)]]</f>
        <v>#VALUE!</v>
      </c>
      <c r="O16" s="17" t="str">
        <f t="shared" ref="O16" si="26">+$O$6</f>
        <v>Elemento</v>
      </c>
      <c r="P16" s="17" t="str">
        <f t="shared" ref="P16" si="27">+$P$6</f>
        <v>Días restantes:</v>
      </c>
      <c r="Q16" s="19">
        <f>Inventario[[#This Row],[Elemento]]</f>
        <v>0</v>
      </c>
      <c r="R16" s="19">
        <f>+DMIN(Entradas[#All],R15,Q15:Q16)</f>
        <v>0</v>
      </c>
      <c r="S16" s="26" t="s">
        <v>10</v>
      </c>
    </row>
    <row r="17" spans="1:19" x14ac:dyDescent="0.25">
      <c r="A17" s="64" t="e">
        <f>DGET(Lista_elementos[#All],Lista_elementos[[#Headers],[Tipo]],Inventario!O16:O17)</f>
        <v>#VALUE!</v>
      </c>
      <c r="B17" s="27">
        <f>+Lista_elementos[[#This Row],[Elemento]]</f>
        <v>0</v>
      </c>
      <c r="C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" s="27" t="e">
        <f>DGET(Lista_elementos[#All],Lista_elementos[[#Headers],[Presentación (Unidad)]],Inventario!O16:O17)</f>
        <v>#VALUE!</v>
      </c>
      <c r="E17" s="20" t="str">
        <f>+IF(COUNTIF(Entradas[Elemento],Inventario[[#This Row],[Elemento]])=0,"",IF(DMAX(Entradas[#All],Entradas[[#Headers],[Fecha de ingreso]],Inventario!O16:O17)=0,"No registra",DMAX(Entradas[#All],Entradas[[#Headers],[Fecha de ingreso]],Inventario!O16:O17)))</f>
        <v/>
      </c>
      <c r="F17" s="20" t="str">
        <f>+IF(COUNTIF(Entradas[Elemento],Inventario[[#This Row],[Elemento]])=0,"",IF(DMAX(Entradas[#All],Entradas[[#Headers],[Fecha de última salida]],Inventario!O16:O17)=0,"",DMAX(Entradas[#All],Entradas[[#Headers],[Fecha de última salida]],Inventario!O16:O17)))</f>
        <v/>
      </c>
      <c r="G17" s="27" t="e">
        <f>DGET(Lista_elementos[#All],Lista_elementos[[#Headers],[Inventario máximo (en unidades)]],O16:O17)</f>
        <v>#VALUE!</v>
      </c>
      <c r="H17" s="27" t="e">
        <f>DGET(Lista_elementos[#All],Lista_elementos[[#Headers],[Inventario mínimo (en unidades)]],O16:O17)</f>
        <v>#VALUE!</v>
      </c>
      <c r="I17" s="68" t="str">
        <f>+IF(P17=0,"",DGET(Entradas[#All],Entradas[[#Headers],[Lote]],O16:P17))</f>
        <v/>
      </c>
      <c r="J17" s="20" t="str">
        <f ca="1">+IF(Inventario[[#This Row],[Días restantes (incluido hoy):]]="","",Inventario[[#This Row],[Días restantes (incluido hoy):]]+TODAY()-1)</f>
        <v/>
      </c>
      <c r="K17" s="27" t="str">
        <f t="shared" ref="K17" si="28">IF(P17=0,"",P17)</f>
        <v/>
      </c>
      <c r="L17" s="27" t="str">
        <f>+IF(P17=0,"",DSUM(Entradas[#All],Entradas[[#Headers],[Cantidad Existente]],Inventario!O16:P17))</f>
        <v/>
      </c>
      <c r="M17" s="65" t="e">
        <f>+Inventario[[#This Row],[Presentación (unidad)]]</f>
        <v>#VALUE!</v>
      </c>
      <c r="O17" s="19">
        <f t="shared" ref="O17" si="29">+$B17</f>
        <v>0</v>
      </c>
      <c r="P17" s="19">
        <f>+DMIN(Entradas[#All],P16,O16:O17)</f>
        <v>0</v>
      </c>
      <c r="Q17" s="17" t="str">
        <f t="shared" ref="Q17" si="30">+$O$6</f>
        <v>Elemento</v>
      </c>
      <c r="R17" s="17" t="str">
        <f t="shared" ref="R17" si="31">+$P$6</f>
        <v>Días restantes:</v>
      </c>
      <c r="S17" s="26" t="s">
        <v>10</v>
      </c>
    </row>
    <row r="18" spans="1:19" x14ac:dyDescent="0.25">
      <c r="A18" s="64" t="e">
        <f>DGET(Lista_elementos[#All],Lista_elementos[[#Headers],[Tipo]],Inventario!Q17:Q18)</f>
        <v>#VALUE!</v>
      </c>
      <c r="B18" s="27">
        <f>+Lista_elementos[[#This Row],[Elemento]]</f>
        <v>0</v>
      </c>
      <c r="C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" s="27" t="e">
        <f>DGET(Lista_elementos[#All],Lista_elementos[[#Headers],[Presentación (Unidad)]],Inventario!Q17:Q18)</f>
        <v>#VALUE!</v>
      </c>
      <c r="E18" s="20" t="str">
        <f>+IF(COUNTIF(Entradas[Elemento],Inventario[[#This Row],[Elemento]])=0,"",IF(DMAX(Entradas[#All],Entradas[[#Headers],[Fecha de ingreso]],Inventario!Q17:Q18)=0,"No registra",DMAX(Entradas[#All],Entradas[[#Headers],[Fecha de ingreso]],Inventario!Q17:Q18)))</f>
        <v/>
      </c>
      <c r="F18" s="20" t="str">
        <f>+IF(COUNTIF(Entradas[Elemento],Inventario[[#This Row],[Elemento]])=0,"",IF(DMAX(Entradas[#All],Entradas[[#Headers],[Fecha de última salida]],Inventario!Q17:Q18)=0,"",DMAX(Entradas[#All],Entradas[[#Headers],[Fecha de última salida]],Inventario!Q17:Q18)))</f>
        <v/>
      </c>
      <c r="G18" s="27" t="e">
        <f>DGET(Lista_elementos[#All],Lista_elementos[[#Headers],[Inventario máximo (en unidades)]],Q17:Q18)</f>
        <v>#VALUE!</v>
      </c>
      <c r="H18" s="27" t="e">
        <f>DGET(Lista_elementos[#All],Lista_elementos[[#Headers],[Inventario mínimo (en unidades)]],Q17:Q18)</f>
        <v>#VALUE!</v>
      </c>
      <c r="I18" s="68" t="str">
        <f>+IF(R18=0,"",DGET(Entradas[#All],Entradas[[#Headers],[Lote]],Q17:R18))</f>
        <v/>
      </c>
      <c r="J18" s="20" t="str">
        <f ca="1">+IF(Inventario[[#This Row],[Días restantes (incluido hoy):]]="","",Inventario[[#This Row],[Días restantes (incluido hoy):]]+TODAY()-1)</f>
        <v/>
      </c>
      <c r="K18" s="27" t="str">
        <f t="shared" ref="K18" si="32">IF(R18=0,"",R18)</f>
        <v/>
      </c>
      <c r="L18" s="27" t="str">
        <f>+IF(R18=0,"",DSUM(Entradas[#All],Entradas[[#Headers],[Cantidad Existente]],Inventario!Q17:R18))</f>
        <v/>
      </c>
      <c r="M18" s="65" t="e">
        <f>+Inventario[[#This Row],[Presentación (unidad)]]</f>
        <v>#VALUE!</v>
      </c>
      <c r="O18" s="17" t="str">
        <f t="shared" ref="O18" si="33">+$O$6</f>
        <v>Elemento</v>
      </c>
      <c r="P18" s="17" t="str">
        <f t="shared" ref="P18" si="34">+$P$6</f>
        <v>Días restantes:</v>
      </c>
      <c r="Q18" s="19">
        <f>Inventario[[#This Row],[Elemento]]</f>
        <v>0</v>
      </c>
      <c r="R18" s="19">
        <f>+DMIN(Entradas[#All],R17,Q17:Q18)</f>
        <v>0</v>
      </c>
      <c r="S18" s="26" t="s">
        <v>10</v>
      </c>
    </row>
    <row r="19" spans="1:19" x14ac:dyDescent="0.25">
      <c r="A19" s="64" t="e">
        <f>DGET(Lista_elementos[#All],Lista_elementos[[#Headers],[Tipo]],Inventario!O18:O19)</f>
        <v>#VALUE!</v>
      </c>
      <c r="B19" s="27">
        <f>+Lista_elementos[[#This Row],[Elemento]]</f>
        <v>0</v>
      </c>
      <c r="C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" s="27" t="e">
        <f>DGET(Lista_elementos[#All],Lista_elementos[[#Headers],[Presentación (Unidad)]],Inventario!O18:O19)</f>
        <v>#VALUE!</v>
      </c>
      <c r="E19" s="20" t="str">
        <f>+IF(COUNTIF(Entradas[Elemento],Inventario[[#This Row],[Elemento]])=0,"",IF(DMAX(Entradas[#All],Entradas[[#Headers],[Fecha de ingreso]],Inventario!O18:O19)=0,"No registra",DMAX(Entradas[#All],Entradas[[#Headers],[Fecha de ingreso]],Inventario!O18:O19)))</f>
        <v/>
      </c>
      <c r="F19" s="20" t="str">
        <f>+IF(COUNTIF(Entradas[Elemento],Inventario[[#This Row],[Elemento]])=0,"",IF(DMAX(Entradas[#All],Entradas[[#Headers],[Fecha de última salida]],Inventario!O18:O19)=0,"",DMAX(Entradas[#All],Entradas[[#Headers],[Fecha de última salida]],Inventario!O18:O19)))</f>
        <v/>
      </c>
      <c r="G19" s="27" t="e">
        <f>DGET(Lista_elementos[#All],Lista_elementos[[#Headers],[Inventario máximo (en unidades)]],O18:O19)</f>
        <v>#VALUE!</v>
      </c>
      <c r="H19" s="27" t="e">
        <f>DGET(Lista_elementos[#All],Lista_elementos[[#Headers],[Inventario mínimo (en unidades)]],O18:O19)</f>
        <v>#VALUE!</v>
      </c>
      <c r="I19" s="68" t="str">
        <f>+IF(P19=0,"",DGET(Entradas[#All],Entradas[[#Headers],[Lote]],O18:P19))</f>
        <v/>
      </c>
      <c r="J19" s="20" t="str">
        <f ca="1">+IF(Inventario[[#This Row],[Días restantes (incluido hoy):]]="","",Inventario[[#This Row],[Días restantes (incluido hoy):]]+TODAY()-1)</f>
        <v/>
      </c>
      <c r="K19" s="27" t="str">
        <f t="shared" ref="K19" si="35">IF(P19=0,"",P19)</f>
        <v/>
      </c>
      <c r="L19" s="27" t="str">
        <f>+IF(P19=0,"",DSUM(Entradas[#All],Entradas[[#Headers],[Cantidad Existente]],Inventario!O18:P19))</f>
        <v/>
      </c>
      <c r="M19" s="65" t="e">
        <f>+Inventario[[#This Row],[Presentación (unidad)]]</f>
        <v>#VALUE!</v>
      </c>
      <c r="O19" s="19">
        <f t="shared" ref="O19" si="36">+$B19</f>
        <v>0</v>
      </c>
      <c r="P19" s="19">
        <f>+DMIN(Entradas[#All],P18,O18:O19)</f>
        <v>0</v>
      </c>
      <c r="Q19" s="17" t="str">
        <f t="shared" ref="Q19" si="37">+$O$6</f>
        <v>Elemento</v>
      </c>
      <c r="R19" s="17" t="str">
        <f t="shared" ref="R19" si="38">+$P$6</f>
        <v>Días restantes:</v>
      </c>
      <c r="S19" s="26" t="s">
        <v>10</v>
      </c>
    </row>
    <row r="20" spans="1:19" x14ac:dyDescent="0.25">
      <c r="A20" s="64" t="e">
        <f>DGET(Lista_elementos[#All],Lista_elementos[[#Headers],[Tipo]],Inventario!Q19:Q20)</f>
        <v>#VALUE!</v>
      </c>
      <c r="B20" s="27">
        <f>+Lista_elementos[[#This Row],[Elemento]]</f>
        <v>0</v>
      </c>
      <c r="C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" s="27" t="e">
        <f>DGET(Lista_elementos[#All],Lista_elementos[[#Headers],[Presentación (Unidad)]],Inventario!Q19:Q20)</f>
        <v>#VALUE!</v>
      </c>
      <c r="E20" s="20" t="str">
        <f>+IF(COUNTIF(Entradas[Elemento],Inventario[[#This Row],[Elemento]])=0,"",IF(DMAX(Entradas[#All],Entradas[[#Headers],[Fecha de ingreso]],Inventario!Q19:Q20)=0,"No registra",DMAX(Entradas[#All],Entradas[[#Headers],[Fecha de ingreso]],Inventario!Q19:Q20)))</f>
        <v/>
      </c>
      <c r="F20" s="20" t="str">
        <f>+IF(COUNTIF(Entradas[Elemento],Inventario[[#This Row],[Elemento]])=0,"",IF(DMAX(Entradas[#All],Entradas[[#Headers],[Fecha de última salida]],Inventario!Q19:Q20)=0,"",DMAX(Entradas[#All],Entradas[[#Headers],[Fecha de última salida]],Inventario!Q19:Q20)))</f>
        <v/>
      </c>
      <c r="G20" s="27" t="e">
        <f>DGET(Lista_elementos[#All],Lista_elementos[[#Headers],[Inventario máximo (en unidades)]],Q19:Q20)</f>
        <v>#VALUE!</v>
      </c>
      <c r="H20" s="27" t="e">
        <f>DGET(Lista_elementos[#All],Lista_elementos[[#Headers],[Inventario mínimo (en unidades)]],Q19:Q20)</f>
        <v>#VALUE!</v>
      </c>
      <c r="I20" s="68" t="str">
        <f>+IF(R20=0,"",DGET(Entradas[#All],Entradas[[#Headers],[Lote]],Q19:R20))</f>
        <v/>
      </c>
      <c r="J20" s="20" t="str">
        <f ca="1">+IF(Inventario[[#This Row],[Días restantes (incluido hoy):]]="","",Inventario[[#This Row],[Días restantes (incluido hoy):]]+TODAY()-1)</f>
        <v/>
      </c>
      <c r="K20" s="27" t="str">
        <f t="shared" ref="K20" si="39">IF(R20=0,"",R20)</f>
        <v/>
      </c>
      <c r="L20" s="27" t="str">
        <f>+IF(R20=0,"",DSUM(Entradas[#All],Entradas[[#Headers],[Cantidad Existente]],Inventario!Q19:R20))</f>
        <v/>
      </c>
      <c r="M20" s="65" t="e">
        <f>+Inventario[[#This Row],[Presentación (unidad)]]</f>
        <v>#VALUE!</v>
      </c>
      <c r="O20" s="17" t="str">
        <f t="shared" ref="O20" si="40">+$O$6</f>
        <v>Elemento</v>
      </c>
      <c r="P20" s="17" t="str">
        <f t="shared" ref="P20" si="41">+$P$6</f>
        <v>Días restantes:</v>
      </c>
      <c r="Q20" s="19">
        <f>Inventario[[#This Row],[Elemento]]</f>
        <v>0</v>
      </c>
      <c r="R20" s="19">
        <f>+DMIN(Entradas[#All],R19,Q19:Q20)</f>
        <v>0</v>
      </c>
      <c r="S20" s="26" t="s">
        <v>10</v>
      </c>
    </row>
    <row r="21" spans="1:19" x14ac:dyDescent="0.25">
      <c r="A21" s="64" t="e">
        <f>DGET(Lista_elementos[#All],Lista_elementos[[#Headers],[Tipo]],Inventario!O20:O21)</f>
        <v>#VALUE!</v>
      </c>
      <c r="B21" s="27">
        <f>+Lista_elementos[[#This Row],[Elemento]]</f>
        <v>0</v>
      </c>
      <c r="C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" s="27" t="e">
        <f>DGET(Lista_elementos[#All],Lista_elementos[[#Headers],[Presentación (Unidad)]],Inventario!O20:O21)</f>
        <v>#VALUE!</v>
      </c>
      <c r="E21" s="20" t="str">
        <f>+IF(COUNTIF(Entradas[Elemento],Inventario[[#This Row],[Elemento]])=0,"",IF(DMAX(Entradas[#All],Entradas[[#Headers],[Fecha de ingreso]],Inventario!O20:O21)=0,"No registra",DMAX(Entradas[#All],Entradas[[#Headers],[Fecha de ingreso]],Inventario!O20:O21)))</f>
        <v/>
      </c>
      <c r="F21" s="20" t="str">
        <f>+IF(COUNTIF(Entradas[Elemento],Inventario[[#This Row],[Elemento]])=0,"",IF(DMAX(Entradas[#All],Entradas[[#Headers],[Fecha de última salida]],Inventario!O20:O21)=0,"",DMAX(Entradas[#All],Entradas[[#Headers],[Fecha de última salida]],Inventario!O20:O21)))</f>
        <v/>
      </c>
      <c r="G21" s="27" t="e">
        <f>DGET(Lista_elementos[#All],Lista_elementos[[#Headers],[Inventario máximo (en unidades)]],O20:O21)</f>
        <v>#VALUE!</v>
      </c>
      <c r="H21" s="27" t="e">
        <f>DGET(Lista_elementos[#All],Lista_elementos[[#Headers],[Inventario mínimo (en unidades)]],O20:O21)</f>
        <v>#VALUE!</v>
      </c>
      <c r="I21" s="68" t="str">
        <f>+IF(P21=0,"",DGET(Entradas[#All],Entradas[[#Headers],[Lote]],O20:P21))</f>
        <v/>
      </c>
      <c r="J21" s="20" t="str">
        <f ca="1">+IF(Inventario[[#This Row],[Días restantes (incluido hoy):]]="","",Inventario[[#This Row],[Días restantes (incluido hoy):]]+TODAY()-1)</f>
        <v/>
      </c>
      <c r="K21" s="27" t="str">
        <f t="shared" ref="K21" si="42">IF(P21=0,"",P21)</f>
        <v/>
      </c>
      <c r="L21" s="27" t="str">
        <f>+IF(P21=0,"",DSUM(Entradas[#All],Entradas[[#Headers],[Cantidad Existente]],Inventario!O20:P21))</f>
        <v/>
      </c>
      <c r="M21" s="65" t="e">
        <f>+Inventario[[#This Row],[Presentación (unidad)]]</f>
        <v>#VALUE!</v>
      </c>
      <c r="O21" s="19">
        <f t="shared" ref="O21" si="43">+$B21</f>
        <v>0</v>
      </c>
      <c r="P21" s="19">
        <f>+DMIN(Entradas[#All],P20,O20:O21)</f>
        <v>0</v>
      </c>
      <c r="Q21" s="17" t="str">
        <f t="shared" ref="Q21" si="44">+$O$6</f>
        <v>Elemento</v>
      </c>
      <c r="R21" s="17" t="str">
        <f t="shared" ref="R21" si="45">+$P$6</f>
        <v>Días restantes:</v>
      </c>
      <c r="S21" s="26" t="s">
        <v>10</v>
      </c>
    </row>
    <row r="22" spans="1:19" x14ac:dyDescent="0.25">
      <c r="A22" s="64" t="e">
        <f>DGET(Lista_elementos[#All],Lista_elementos[[#Headers],[Tipo]],Inventario!Q21:Q22)</f>
        <v>#VALUE!</v>
      </c>
      <c r="B22" s="27">
        <f>+Lista_elementos[[#This Row],[Elemento]]</f>
        <v>0</v>
      </c>
      <c r="C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" s="27" t="e">
        <f>DGET(Lista_elementos[#All],Lista_elementos[[#Headers],[Presentación (Unidad)]],Inventario!Q21:Q22)</f>
        <v>#VALUE!</v>
      </c>
      <c r="E22" s="20" t="str">
        <f>+IF(COUNTIF(Entradas[Elemento],Inventario[[#This Row],[Elemento]])=0,"",IF(DMAX(Entradas[#All],Entradas[[#Headers],[Fecha de ingreso]],Inventario!Q21:Q22)=0,"No registra",DMAX(Entradas[#All],Entradas[[#Headers],[Fecha de ingreso]],Inventario!Q21:Q22)))</f>
        <v/>
      </c>
      <c r="F22" s="20" t="str">
        <f>+IF(COUNTIF(Entradas[Elemento],Inventario[[#This Row],[Elemento]])=0,"",IF(DMAX(Entradas[#All],Entradas[[#Headers],[Fecha de última salida]],Inventario!Q21:Q22)=0,"",DMAX(Entradas[#All],Entradas[[#Headers],[Fecha de última salida]],Inventario!Q21:Q22)))</f>
        <v/>
      </c>
      <c r="G22" s="27" t="e">
        <f>DGET(Lista_elementos[#All],Lista_elementos[[#Headers],[Inventario máximo (en unidades)]],Q21:Q22)</f>
        <v>#VALUE!</v>
      </c>
      <c r="H22" s="27" t="e">
        <f>DGET(Lista_elementos[#All],Lista_elementos[[#Headers],[Inventario mínimo (en unidades)]],Q21:Q22)</f>
        <v>#VALUE!</v>
      </c>
      <c r="I22" s="68" t="str">
        <f>+IF(R22=0,"",DGET(Entradas[#All],Entradas[[#Headers],[Lote]],Q21:R22))</f>
        <v/>
      </c>
      <c r="J22" s="20" t="str">
        <f ca="1">+IF(Inventario[[#This Row],[Días restantes (incluido hoy):]]="","",Inventario[[#This Row],[Días restantes (incluido hoy):]]+TODAY()-1)</f>
        <v/>
      </c>
      <c r="K22" s="27" t="str">
        <f t="shared" ref="K22" si="46">IF(R22=0,"",R22)</f>
        <v/>
      </c>
      <c r="L22" s="27" t="str">
        <f>+IF(R22=0,"",DSUM(Entradas[#All],Entradas[[#Headers],[Cantidad Existente]],Inventario!Q21:R22))</f>
        <v/>
      </c>
      <c r="M22" s="65" t="e">
        <f>+Inventario[[#This Row],[Presentación (unidad)]]</f>
        <v>#VALUE!</v>
      </c>
      <c r="O22" s="17" t="str">
        <f t="shared" ref="O22" si="47">+$O$6</f>
        <v>Elemento</v>
      </c>
      <c r="P22" s="17" t="str">
        <f t="shared" ref="P22" si="48">+$P$6</f>
        <v>Días restantes:</v>
      </c>
      <c r="Q22" s="19">
        <f>Inventario[[#This Row],[Elemento]]</f>
        <v>0</v>
      </c>
      <c r="R22" s="19">
        <f>+DMIN(Entradas[#All],R21,Q21:Q22)</f>
        <v>0</v>
      </c>
      <c r="S22" s="26" t="s">
        <v>10</v>
      </c>
    </row>
    <row r="23" spans="1:19" x14ac:dyDescent="0.25">
      <c r="A23" s="64" t="e">
        <f>DGET(Lista_elementos[#All],Lista_elementos[[#Headers],[Tipo]],Inventario!O22:O23)</f>
        <v>#VALUE!</v>
      </c>
      <c r="B23" s="27">
        <f>+Lista_elementos[[#This Row],[Elemento]]</f>
        <v>0</v>
      </c>
      <c r="C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" s="27" t="e">
        <f>DGET(Lista_elementos[#All],Lista_elementos[[#Headers],[Presentación (Unidad)]],Inventario!O22:O23)</f>
        <v>#VALUE!</v>
      </c>
      <c r="E23" s="20" t="str">
        <f>+IF(COUNTIF(Entradas[Elemento],Inventario[[#This Row],[Elemento]])=0,"",IF(DMAX(Entradas[#All],Entradas[[#Headers],[Fecha de ingreso]],Inventario!O22:O23)=0,"No registra",DMAX(Entradas[#All],Entradas[[#Headers],[Fecha de ingreso]],Inventario!O22:O23)))</f>
        <v/>
      </c>
      <c r="F23" s="20" t="str">
        <f>+IF(COUNTIF(Entradas[Elemento],Inventario[[#This Row],[Elemento]])=0,"",IF(DMAX(Entradas[#All],Entradas[[#Headers],[Fecha de última salida]],Inventario!O22:O23)=0,"",DMAX(Entradas[#All],Entradas[[#Headers],[Fecha de última salida]],Inventario!O22:O23)))</f>
        <v/>
      </c>
      <c r="G23" s="27" t="e">
        <f>DGET(Lista_elementos[#All],Lista_elementos[[#Headers],[Inventario máximo (en unidades)]],O22:O23)</f>
        <v>#VALUE!</v>
      </c>
      <c r="H23" s="27" t="e">
        <f>DGET(Lista_elementos[#All],Lista_elementos[[#Headers],[Inventario mínimo (en unidades)]],O22:O23)</f>
        <v>#VALUE!</v>
      </c>
      <c r="I23" s="68" t="str">
        <f>+IF(P23=0,"",DGET(Entradas[#All],Entradas[[#Headers],[Lote]],O22:P23))</f>
        <v/>
      </c>
      <c r="J23" s="20" t="str">
        <f ca="1">+IF(Inventario[[#This Row],[Días restantes (incluido hoy):]]="","",Inventario[[#This Row],[Días restantes (incluido hoy):]]+TODAY()-1)</f>
        <v/>
      </c>
      <c r="K23" s="27" t="str">
        <f t="shared" ref="K23" si="49">IF(P23=0,"",P23)</f>
        <v/>
      </c>
      <c r="L23" s="27" t="str">
        <f>+IF(P23=0,"",DSUM(Entradas[#All],Entradas[[#Headers],[Cantidad Existente]],Inventario!O22:P23))</f>
        <v/>
      </c>
      <c r="M23" s="65" t="e">
        <f>+Inventario[[#This Row],[Presentación (unidad)]]</f>
        <v>#VALUE!</v>
      </c>
      <c r="O23" s="19">
        <f t="shared" ref="O23" si="50">+$B23</f>
        <v>0</v>
      </c>
      <c r="P23" s="19">
        <f>+DMIN(Entradas[#All],P22,O22:O23)</f>
        <v>0</v>
      </c>
      <c r="Q23" s="17" t="str">
        <f t="shared" ref="Q23" si="51">+$O$6</f>
        <v>Elemento</v>
      </c>
      <c r="R23" s="17" t="str">
        <f t="shared" ref="R23" si="52">+$P$6</f>
        <v>Días restantes:</v>
      </c>
      <c r="S23" s="26" t="s">
        <v>10</v>
      </c>
    </row>
    <row r="24" spans="1:19" x14ac:dyDescent="0.25">
      <c r="A24" s="64" t="e">
        <f>DGET(Lista_elementos[#All],Lista_elementos[[#Headers],[Tipo]],Inventario!Q23:Q24)</f>
        <v>#VALUE!</v>
      </c>
      <c r="B24" s="27">
        <f>+Lista_elementos[[#This Row],[Elemento]]</f>
        <v>0</v>
      </c>
      <c r="C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" s="27" t="e">
        <f>DGET(Lista_elementos[#All],Lista_elementos[[#Headers],[Presentación (Unidad)]],Inventario!Q23:Q24)</f>
        <v>#VALUE!</v>
      </c>
      <c r="E24" s="20" t="str">
        <f>+IF(COUNTIF(Entradas[Elemento],Inventario[[#This Row],[Elemento]])=0,"",IF(DMAX(Entradas[#All],Entradas[[#Headers],[Fecha de ingreso]],Inventario!Q23:Q24)=0,"No registra",DMAX(Entradas[#All],Entradas[[#Headers],[Fecha de ingreso]],Inventario!Q23:Q24)))</f>
        <v/>
      </c>
      <c r="F24" s="20" t="str">
        <f>+IF(COUNTIF(Entradas[Elemento],Inventario[[#This Row],[Elemento]])=0,"",IF(DMAX(Entradas[#All],Entradas[[#Headers],[Fecha de última salida]],Inventario!Q23:Q24)=0,"",DMAX(Entradas[#All],Entradas[[#Headers],[Fecha de última salida]],Inventario!Q23:Q24)))</f>
        <v/>
      </c>
      <c r="G24" s="27" t="e">
        <f>DGET(Lista_elementos[#All],Lista_elementos[[#Headers],[Inventario máximo (en unidades)]],Q23:Q24)</f>
        <v>#VALUE!</v>
      </c>
      <c r="H24" s="27" t="e">
        <f>DGET(Lista_elementos[#All],Lista_elementos[[#Headers],[Inventario mínimo (en unidades)]],Q23:Q24)</f>
        <v>#VALUE!</v>
      </c>
      <c r="I24" s="68" t="str">
        <f>+IF(R24=0,"",DGET(Entradas[#All],Entradas[[#Headers],[Lote]],Q23:R24))</f>
        <v/>
      </c>
      <c r="J24" s="20" t="str">
        <f ca="1">+IF(Inventario[[#This Row],[Días restantes (incluido hoy):]]="","",Inventario[[#This Row],[Días restantes (incluido hoy):]]+TODAY()-1)</f>
        <v/>
      </c>
      <c r="K24" s="27" t="str">
        <f t="shared" ref="K24" si="53">IF(R24=0,"",R24)</f>
        <v/>
      </c>
      <c r="L24" s="27" t="str">
        <f>+IF(R24=0,"",DSUM(Entradas[#All],Entradas[[#Headers],[Cantidad Existente]],Inventario!Q23:R24))</f>
        <v/>
      </c>
      <c r="M24" s="65" t="e">
        <f>+Inventario[[#This Row],[Presentación (unidad)]]</f>
        <v>#VALUE!</v>
      </c>
      <c r="O24" s="17" t="str">
        <f t="shared" ref="O24" si="54">+$O$6</f>
        <v>Elemento</v>
      </c>
      <c r="P24" s="17" t="str">
        <f t="shared" ref="P24" si="55">+$P$6</f>
        <v>Días restantes:</v>
      </c>
      <c r="Q24" s="19">
        <f>Inventario[[#This Row],[Elemento]]</f>
        <v>0</v>
      </c>
      <c r="R24" s="19">
        <f>+DMIN(Entradas[#All],R23,Q23:Q24)</f>
        <v>0</v>
      </c>
      <c r="S24" s="26" t="s">
        <v>10</v>
      </c>
    </row>
    <row r="25" spans="1:19" x14ac:dyDescent="0.25">
      <c r="A25" s="64" t="e">
        <f>DGET(Lista_elementos[#All],Lista_elementos[[#Headers],[Tipo]],Inventario!O24:O25)</f>
        <v>#VALUE!</v>
      </c>
      <c r="B25" s="27">
        <f>+Lista_elementos[[#This Row],[Elemento]]</f>
        <v>0</v>
      </c>
      <c r="C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" s="27" t="e">
        <f>DGET(Lista_elementos[#All],Lista_elementos[[#Headers],[Presentación (Unidad)]],Inventario!O24:O25)</f>
        <v>#VALUE!</v>
      </c>
      <c r="E25" s="20" t="str">
        <f>+IF(COUNTIF(Entradas[Elemento],Inventario[[#This Row],[Elemento]])=0,"",IF(DMAX(Entradas[#All],Entradas[[#Headers],[Fecha de ingreso]],Inventario!O24:O25)=0,"No registra",DMAX(Entradas[#All],Entradas[[#Headers],[Fecha de ingreso]],Inventario!O24:O25)))</f>
        <v/>
      </c>
      <c r="F25" s="20" t="str">
        <f>+IF(COUNTIF(Entradas[Elemento],Inventario[[#This Row],[Elemento]])=0,"",IF(DMAX(Entradas[#All],Entradas[[#Headers],[Fecha de última salida]],Inventario!O24:O25)=0,"",DMAX(Entradas[#All],Entradas[[#Headers],[Fecha de última salida]],Inventario!O24:O25)))</f>
        <v/>
      </c>
      <c r="G25" s="27" t="e">
        <f>DGET(Lista_elementos[#All],Lista_elementos[[#Headers],[Inventario máximo (en unidades)]],O24:O25)</f>
        <v>#VALUE!</v>
      </c>
      <c r="H25" s="27" t="e">
        <f>DGET(Lista_elementos[#All],Lista_elementos[[#Headers],[Inventario mínimo (en unidades)]],O24:O25)</f>
        <v>#VALUE!</v>
      </c>
      <c r="I25" s="68" t="str">
        <f>+IF(P25=0,"",DGET(Entradas[#All],Entradas[[#Headers],[Lote]],O24:P25))</f>
        <v/>
      </c>
      <c r="J25" s="20" t="str">
        <f ca="1">+IF(Inventario[[#This Row],[Días restantes (incluido hoy):]]="","",Inventario[[#This Row],[Días restantes (incluido hoy):]]+TODAY()-1)</f>
        <v/>
      </c>
      <c r="K25" s="27" t="str">
        <f t="shared" ref="K25" si="56">IF(P25=0,"",P25)</f>
        <v/>
      </c>
      <c r="L25" s="27" t="str">
        <f>+IF(P25=0,"",DSUM(Entradas[#All],Entradas[[#Headers],[Cantidad Existente]],Inventario!O24:P25))</f>
        <v/>
      </c>
      <c r="M25" s="65" t="e">
        <f>+Inventario[[#This Row],[Presentación (unidad)]]</f>
        <v>#VALUE!</v>
      </c>
      <c r="O25" s="19">
        <f t="shared" ref="O25" si="57">+$B25</f>
        <v>0</v>
      </c>
      <c r="P25" s="19">
        <f>+DMIN(Entradas[#All],P24,O24:O25)</f>
        <v>0</v>
      </c>
      <c r="Q25" s="17" t="str">
        <f t="shared" ref="Q25" si="58">+$O$6</f>
        <v>Elemento</v>
      </c>
      <c r="R25" s="17" t="str">
        <f t="shared" ref="R25" si="59">+$P$6</f>
        <v>Días restantes:</v>
      </c>
      <c r="S25" s="26" t="s">
        <v>10</v>
      </c>
    </row>
    <row r="26" spans="1:19" x14ac:dyDescent="0.25">
      <c r="A26" s="64" t="e">
        <f>DGET(Lista_elementos[#All],Lista_elementos[[#Headers],[Tipo]],Inventario!Q25:Q26)</f>
        <v>#VALUE!</v>
      </c>
      <c r="B26" s="27">
        <f>+Lista_elementos[[#This Row],[Elemento]]</f>
        <v>0</v>
      </c>
      <c r="C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" s="27" t="e">
        <f>DGET(Lista_elementos[#All],Lista_elementos[[#Headers],[Presentación (Unidad)]],Inventario!Q25:Q26)</f>
        <v>#VALUE!</v>
      </c>
      <c r="E26" s="20" t="str">
        <f>+IF(COUNTIF(Entradas[Elemento],Inventario[[#This Row],[Elemento]])=0,"",IF(DMAX(Entradas[#All],Entradas[[#Headers],[Fecha de ingreso]],Inventario!Q25:Q26)=0,"No registra",DMAX(Entradas[#All],Entradas[[#Headers],[Fecha de ingreso]],Inventario!Q25:Q26)))</f>
        <v/>
      </c>
      <c r="F26" s="20" t="str">
        <f>+IF(COUNTIF(Entradas[Elemento],Inventario[[#This Row],[Elemento]])=0,"",IF(DMAX(Entradas[#All],Entradas[[#Headers],[Fecha de última salida]],Inventario!Q25:Q26)=0,"",DMAX(Entradas[#All],Entradas[[#Headers],[Fecha de última salida]],Inventario!Q25:Q26)))</f>
        <v/>
      </c>
      <c r="G26" s="27" t="e">
        <f>DGET(Lista_elementos[#All],Lista_elementos[[#Headers],[Inventario máximo (en unidades)]],Q25:Q26)</f>
        <v>#VALUE!</v>
      </c>
      <c r="H26" s="27" t="e">
        <f>DGET(Lista_elementos[#All],Lista_elementos[[#Headers],[Inventario mínimo (en unidades)]],Q25:Q26)</f>
        <v>#VALUE!</v>
      </c>
      <c r="I26" s="68" t="str">
        <f>+IF(R26=0,"",DGET(Entradas[#All],Entradas[[#Headers],[Lote]],Q25:R26))</f>
        <v/>
      </c>
      <c r="J26" s="20" t="str">
        <f ca="1">+IF(Inventario[[#This Row],[Días restantes (incluido hoy):]]="","",Inventario[[#This Row],[Días restantes (incluido hoy):]]+TODAY()-1)</f>
        <v/>
      </c>
      <c r="K26" s="27" t="str">
        <f t="shared" ref="K26" si="60">IF(R26=0,"",R26)</f>
        <v/>
      </c>
      <c r="L26" s="27" t="str">
        <f>+IF(R26=0,"",DSUM(Entradas[#All],Entradas[[#Headers],[Cantidad Existente]],Inventario!Q25:R26))</f>
        <v/>
      </c>
      <c r="M26" s="65" t="e">
        <f>+Inventario[[#This Row],[Presentación (unidad)]]</f>
        <v>#VALUE!</v>
      </c>
      <c r="O26" s="17" t="str">
        <f t="shared" ref="O26" si="61">+$O$6</f>
        <v>Elemento</v>
      </c>
      <c r="P26" s="17" t="str">
        <f t="shared" ref="P26" si="62">+$P$6</f>
        <v>Días restantes:</v>
      </c>
      <c r="Q26" s="19">
        <f>Inventario[[#This Row],[Elemento]]</f>
        <v>0</v>
      </c>
      <c r="R26" s="19">
        <f>+DMIN(Entradas[#All],R25,Q25:Q26)</f>
        <v>0</v>
      </c>
      <c r="S26" s="26" t="s">
        <v>10</v>
      </c>
    </row>
    <row r="27" spans="1:19" x14ac:dyDescent="0.25">
      <c r="A27" s="64" t="e">
        <f>DGET(Lista_elementos[#All],Lista_elementos[[#Headers],[Tipo]],Inventario!O26:O27)</f>
        <v>#VALUE!</v>
      </c>
      <c r="B27" s="27">
        <f>+Lista_elementos[[#This Row],[Elemento]]</f>
        <v>0</v>
      </c>
      <c r="C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" s="27" t="e">
        <f>DGET(Lista_elementos[#All],Lista_elementos[[#Headers],[Presentación (Unidad)]],Inventario!O26:O27)</f>
        <v>#VALUE!</v>
      </c>
      <c r="E27" s="20" t="str">
        <f>+IF(COUNTIF(Entradas[Elemento],Inventario[[#This Row],[Elemento]])=0,"",IF(DMAX(Entradas[#All],Entradas[[#Headers],[Fecha de ingreso]],Inventario!O26:O27)=0,"No registra",DMAX(Entradas[#All],Entradas[[#Headers],[Fecha de ingreso]],Inventario!O26:O27)))</f>
        <v/>
      </c>
      <c r="F27" s="20" t="str">
        <f>+IF(COUNTIF(Entradas[Elemento],Inventario[[#This Row],[Elemento]])=0,"",IF(DMAX(Entradas[#All],Entradas[[#Headers],[Fecha de última salida]],Inventario!O26:O27)=0,"",DMAX(Entradas[#All],Entradas[[#Headers],[Fecha de última salida]],Inventario!O26:O27)))</f>
        <v/>
      </c>
      <c r="G27" s="27" t="e">
        <f>DGET(Lista_elementos[#All],Lista_elementos[[#Headers],[Inventario máximo (en unidades)]],O26:O27)</f>
        <v>#VALUE!</v>
      </c>
      <c r="H27" s="27" t="e">
        <f>DGET(Lista_elementos[#All],Lista_elementos[[#Headers],[Inventario mínimo (en unidades)]],O26:O27)</f>
        <v>#VALUE!</v>
      </c>
      <c r="I27" s="68" t="str">
        <f>+IF(P27=0,"",DGET(Entradas[#All],Entradas[[#Headers],[Lote]],O26:P27))</f>
        <v/>
      </c>
      <c r="J27" s="20" t="str">
        <f ca="1">+IF(Inventario[[#This Row],[Días restantes (incluido hoy):]]="","",Inventario[[#This Row],[Días restantes (incluido hoy):]]+TODAY()-1)</f>
        <v/>
      </c>
      <c r="K27" s="27" t="str">
        <f t="shared" ref="K27" si="63">IF(P27=0,"",P27)</f>
        <v/>
      </c>
      <c r="L27" s="27" t="str">
        <f>+IF(P27=0,"",DSUM(Entradas[#All],Entradas[[#Headers],[Cantidad Existente]],Inventario!O26:P27))</f>
        <v/>
      </c>
      <c r="M27" s="65" t="e">
        <f>+Inventario[[#This Row],[Presentación (unidad)]]</f>
        <v>#VALUE!</v>
      </c>
      <c r="O27" s="19">
        <f t="shared" ref="O27" si="64">+$B27</f>
        <v>0</v>
      </c>
      <c r="P27" s="19">
        <f>+DMIN(Entradas[#All],P26,O26:O27)</f>
        <v>0</v>
      </c>
      <c r="Q27" s="17" t="str">
        <f t="shared" ref="Q27" si="65">+$O$6</f>
        <v>Elemento</v>
      </c>
      <c r="R27" s="17" t="str">
        <f t="shared" ref="R27" si="66">+$P$6</f>
        <v>Días restantes:</v>
      </c>
      <c r="S27" s="26" t="s">
        <v>10</v>
      </c>
    </row>
    <row r="28" spans="1:19" x14ac:dyDescent="0.25">
      <c r="A28" s="64" t="e">
        <f>DGET(Lista_elementos[#All],Lista_elementos[[#Headers],[Tipo]],Inventario!Q27:Q28)</f>
        <v>#VALUE!</v>
      </c>
      <c r="B28" s="27">
        <f>+Lista_elementos[[#This Row],[Elemento]]</f>
        <v>0</v>
      </c>
      <c r="C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" s="27" t="e">
        <f>DGET(Lista_elementos[#All],Lista_elementos[[#Headers],[Presentación (Unidad)]],Inventario!Q27:Q28)</f>
        <v>#VALUE!</v>
      </c>
      <c r="E28" s="20" t="str">
        <f>+IF(COUNTIF(Entradas[Elemento],Inventario[[#This Row],[Elemento]])=0,"",IF(DMAX(Entradas[#All],Entradas[[#Headers],[Fecha de ingreso]],Inventario!Q27:Q28)=0,"No registra",DMAX(Entradas[#All],Entradas[[#Headers],[Fecha de ingreso]],Inventario!Q27:Q28)))</f>
        <v/>
      </c>
      <c r="F28" s="20" t="str">
        <f>+IF(COUNTIF(Entradas[Elemento],Inventario[[#This Row],[Elemento]])=0,"",IF(DMAX(Entradas[#All],Entradas[[#Headers],[Fecha de última salida]],Inventario!Q27:Q28)=0,"",DMAX(Entradas[#All],Entradas[[#Headers],[Fecha de última salida]],Inventario!Q27:Q28)))</f>
        <v/>
      </c>
      <c r="G28" s="27" t="e">
        <f>DGET(Lista_elementos[#All],Lista_elementos[[#Headers],[Inventario máximo (en unidades)]],Q27:Q28)</f>
        <v>#VALUE!</v>
      </c>
      <c r="H28" s="27" t="e">
        <f>DGET(Lista_elementos[#All],Lista_elementos[[#Headers],[Inventario mínimo (en unidades)]],Q27:Q28)</f>
        <v>#VALUE!</v>
      </c>
      <c r="I28" s="68" t="str">
        <f>+IF(R28=0,"",DGET(Entradas[#All],Entradas[[#Headers],[Lote]],Q27:R28))</f>
        <v/>
      </c>
      <c r="J28" s="20" t="str">
        <f ca="1">+IF(Inventario[[#This Row],[Días restantes (incluido hoy):]]="","",Inventario[[#This Row],[Días restantes (incluido hoy):]]+TODAY()-1)</f>
        <v/>
      </c>
      <c r="K28" s="27" t="str">
        <f t="shared" ref="K28" si="67">IF(R28=0,"",R28)</f>
        <v/>
      </c>
      <c r="L28" s="27" t="str">
        <f>+IF(R28=0,"",DSUM(Entradas[#All],Entradas[[#Headers],[Cantidad Existente]],Inventario!Q27:R28))</f>
        <v/>
      </c>
      <c r="M28" s="65" t="e">
        <f>+Inventario[[#This Row],[Presentación (unidad)]]</f>
        <v>#VALUE!</v>
      </c>
      <c r="O28" s="17" t="str">
        <f t="shared" ref="O28" si="68">+$O$6</f>
        <v>Elemento</v>
      </c>
      <c r="P28" s="17" t="str">
        <f t="shared" ref="P28" si="69">+$P$6</f>
        <v>Días restantes:</v>
      </c>
      <c r="Q28" s="19">
        <f>Inventario[[#This Row],[Elemento]]</f>
        <v>0</v>
      </c>
      <c r="R28" s="19">
        <f>+DMIN(Entradas[#All],R27,Q27:Q28)</f>
        <v>0</v>
      </c>
      <c r="S28" s="26" t="s">
        <v>10</v>
      </c>
    </row>
    <row r="29" spans="1:19" x14ac:dyDescent="0.25">
      <c r="A29" s="64" t="e">
        <f>DGET(Lista_elementos[#All],Lista_elementos[[#Headers],[Tipo]],Inventario!O28:O29)</f>
        <v>#VALUE!</v>
      </c>
      <c r="B29" s="27">
        <f>+Lista_elementos[[#This Row],[Elemento]]</f>
        <v>0</v>
      </c>
      <c r="C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" s="27" t="e">
        <f>DGET(Lista_elementos[#All],Lista_elementos[[#Headers],[Presentación (Unidad)]],Inventario!O28:O29)</f>
        <v>#VALUE!</v>
      </c>
      <c r="E29" s="20" t="str">
        <f>+IF(COUNTIF(Entradas[Elemento],Inventario[[#This Row],[Elemento]])=0,"",IF(DMAX(Entradas[#All],Entradas[[#Headers],[Fecha de ingreso]],Inventario!O28:O29)=0,"No registra",DMAX(Entradas[#All],Entradas[[#Headers],[Fecha de ingreso]],Inventario!O28:O29)))</f>
        <v/>
      </c>
      <c r="F29" s="20" t="str">
        <f>+IF(COUNTIF(Entradas[Elemento],Inventario[[#This Row],[Elemento]])=0,"",IF(DMAX(Entradas[#All],Entradas[[#Headers],[Fecha de última salida]],Inventario!O28:O29)=0,"",DMAX(Entradas[#All],Entradas[[#Headers],[Fecha de última salida]],Inventario!O28:O29)))</f>
        <v/>
      </c>
      <c r="G29" s="27" t="e">
        <f>DGET(Lista_elementos[#All],Lista_elementos[[#Headers],[Inventario máximo (en unidades)]],O28:O29)</f>
        <v>#VALUE!</v>
      </c>
      <c r="H29" s="27" t="e">
        <f>DGET(Lista_elementos[#All],Lista_elementos[[#Headers],[Inventario mínimo (en unidades)]],O28:O29)</f>
        <v>#VALUE!</v>
      </c>
      <c r="I29" s="68" t="str">
        <f>+IF(P29=0,"",DGET(Entradas[#All],Entradas[[#Headers],[Lote]],O28:P29))</f>
        <v/>
      </c>
      <c r="J29" s="20" t="str">
        <f ca="1">+IF(Inventario[[#This Row],[Días restantes (incluido hoy):]]="","",Inventario[[#This Row],[Días restantes (incluido hoy):]]+TODAY()-1)</f>
        <v/>
      </c>
      <c r="K29" s="27" t="str">
        <f t="shared" ref="K29" si="70">IF(P29=0,"",P29)</f>
        <v/>
      </c>
      <c r="L29" s="27" t="str">
        <f>+IF(P29=0,"",DSUM(Entradas[#All],Entradas[[#Headers],[Cantidad Existente]],Inventario!O28:P29))</f>
        <v/>
      </c>
      <c r="M29" s="65" t="e">
        <f>+Inventario[[#This Row],[Presentación (unidad)]]</f>
        <v>#VALUE!</v>
      </c>
      <c r="O29" s="19">
        <f t="shared" ref="O29" si="71">+$B29</f>
        <v>0</v>
      </c>
      <c r="P29" s="19">
        <f>+DMIN(Entradas[#All],P28,O28:O29)</f>
        <v>0</v>
      </c>
      <c r="Q29" s="17" t="str">
        <f t="shared" ref="Q29" si="72">+$O$6</f>
        <v>Elemento</v>
      </c>
      <c r="R29" s="17" t="str">
        <f t="shared" ref="R29" si="73">+$P$6</f>
        <v>Días restantes:</v>
      </c>
      <c r="S29" s="26" t="s">
        <v>10</v>
      </c>
    </row>
    <row r="30" spans="1:19" x14ac:dyDescent="0.25">
      <c r="A30" s="64" t="e">
        <f>DGET(Lista_elementos[#All],Lista_elementos[[#Headers],[Tipo]],Inventario!Q29:Q30)</f>
        <v>#VALUE!</v>
      </c>
      <c r="B30" s="27">
        <f>+Lista_elementos[[#This Row],[Elemento]]</f>
        <v>0</v>
      </c>
      <c r="C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" s="27" t="e">
        <f>DGET(Lista_elementos[#All],Lista_elementos[[#Headers],[Presentación (Unidad)]],Inventario!Q29:Q30)</f>
        <v>#VALUE!</v>
      </c>
      <c r="E30" s="20" t="str">
        <f>+IF(COUNTIF(Entradas[Elemento],Inventario[[#This Row],[Elemento]])=0,"",IF(DMAX(Entradas[#All],Entradas[[#Headers],[Fecha de ingreso]],Inventario!Q29:Q30)=0,"No registra",DMAX(Entradas[#All],Entradas[[#Headers],[Fecha de ingreso]],Inventario!Q29:Q30)))</f>
        <v/>
      </c>
      <c r="F30" s="20" t="str">
        <f>+IF(COUNTIF(Entradas[Elemento],Inventario[[#This Row],[Elemento]])=0,"",IF(DMAX(Entradas[#All],Entradas[[#Headers],[Fecha de última salida]],Inventario!Q29:Q30)=0,"",DMAX(Entradas[#All],Entradas[[#Headers],[Fecha de última salida]],Inventario!Q29:Q30)))</f>
        <v/>
      </c>
      <c r="G30" s="27" t="e">
        <f>DGET(Lista_elementos[#All],Lista_elementos[[#Headers],[Inventario máximo (en unidades)]],Q29:Q30)</f>
        <v>#VALUE!</v>
      </c>
      <c r="H30" s="27" t="e">
        <f>DGET(Lista_elementos[#All],Lista_elementos[[#Headers],[Inventario mínimo (en unidades)]],Q29:Q30)</f>
        <v>#VALUE!</v>
      </c>
      <c r="I30" s="68" t="str">
        <f>+IF(R30=0,"",DGET(Entradas[#All],Entradas[[#Headers],[Lote]],Q29:R30))</f>
        <v/>
      </c>
      <c r="J30" s="20" t="str">
        <f ca="1">+IF(Inventario[[#This Row],[Días restantes (incluido hoy):]]="","",Inventario[[#This Row],[Días restantes (incluido hoy):]]+TODAY()-1)</f>
        <v/>
      </c>
      <c r="K30" s="27" t="str">
        <f t="shared" ref="K30" si="74">IF(R30=0,"",R30)</f>
        <v/>
      </c>
      <c r="L30" s="27" t="str">
        <f>+IF(R30=0,"",DSUM(Entradas[#All],Entradas[[#Headers],[Cantidad Existente]],Inventario!Q29:R30))</f>
        <v/>
      </c>
      <c r="M30" s="65" t="e">
        <f>+Inventario[[#This Row],[Presentación (unidad)]]</f>
        <v>#VALUE!</v>
      </c>
      <c r="O30" s="17" t="str">
        <f t="shared" ref="O30" si="75">+$O$6</f>
        <v>Elemento</v>
      </c>
      <c r="P30" s="17" t="str">
        <f t="shared" ref="P30" si="76">+$P$6</f>
        <v>Días restantes:</v>
      </c>
      <c r="Q30" s="19">
        <f>Inventario[[#This Row],[Elemento]]</f>
        <v>0</v>
      </c>
      <c r="R30" s="19">
        <f>+DMIN(Entradas[#All],R29,Q29:Q30)</f>
        <v>0</v>
      </c>
      <c r="S30" s="26" t="s">
        <v>10</v>
      </c>
    </row>
    <row r="31" spans="1:19" x14ac:dyDescent="0.25">
      <c r="A31" s="64" t="e">
        <f>DGET(Lista_elementos[#All],Lista_elementos[[#Headers],[Tipo]],Inventario!O30:O31)</f>
        <v>#VALUE!</v>
      </c>
      <c r="B31" s="27">
        <f>+Lista_elementos[[#This Row],[Elemento]]</f>
        <v>0</v>
      </c>
      <c r="C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" s="27" t="e">
        <f>DGET(Lista_elementos[#All],Lista_elementos[[#Headers],[Presentación (Unidad)]],Inventario!O30:O31)</f>
        <v>#VALUE!</v>
      </c>
      <c r="E31" s="20" t="str">
        <f>+IF(COUNTIF(Entradas[Elemento],Inventario[[#This Row],[Elemento]])=0,"",IF(DMAX(Entradas[#All],Entradas[[#Headers],[Fecha de ingreso]],Inventario!O30:O31)=0,"No registra",DMAX(Entradas[#All],Entradas[[#Headers],[Fecha de ingreso]],Inventario!O30:O31)))</f>
        <v/>
      </c>
      <c r="F31" s="20" t="str">
        <f>+IF(COUNTIF(Entradas[Elemento],Inventario[[#This Row],[Elemento]])=0,"",IF(DMAX(Entradas[#All],Entradas[[#Headers],[Fecha de última salida]],Inventario!O30:O31)=0,"",DMAX(Entradas[#All],Entradas[[#Headers],[Fecha de última salida]],Inventario!O30:O31)))</f>
        <v/>
      </c>
      <c r="G31" s="27" t="e">
        <f>DGET(Lista_elementos[#All],Lista_elementos[[#Headers],[Inventario máximo (en unidades)]],O30:O31)</f>
        <v>#VALUE!</v>
      </c>
      <c r="H31" s="27" t="e">
        <f>DGET(Lista_elementos[#All],Lista_elementos[[#Headers],[Inventario mínimo (en unidades)]],O30:O31)</f>
        <v>#VALUE!</v>
      </c>
      <c r="I31" s="68" t="str">
        <f>+IF(P31=0,"",DGET(Entradas[#All],Entradas[[#Headers],[Lote]],O30:P31))</f>
        <v/>
      </c>
      <c r="J31" s="20" t="str">
        <f ca="1">+IF(Inventario[[#This Row],[Días restantes (incluido hoy):]]="","",Inventario[[#This Row],[Días restantes (incluido hoy):]]+TODAY()-1)</f>
        <v/>
      </c>
      <c r="K31" s="27" t="str">
        <f t="shared" ref="K31" si="77">IF(P31=0,"",P31)</f>
        <v/>
      </c>
      <c r="L31" s="27" t="str">
        <f>+IF(P31=0,"",DSUM(Entradas[#All],Entradas[[#Headers],[Cantidad Existente]],Inventario!O30:P31))</f>
        <v/>
      </c>
      <c r="M31" s="65" t="e">
        <f>+Inventario[[#This Row],[Presentación (unidad)]]</f>
        <v>#VALUE!</v>
      </c>
      <c r="O31" s="19">
        <f t="shared" ref="O31" si="78">+$B31</f>
        <v>0</v>
      </c>
      <c r="P31" s="19">
        <f>+DMIN(Entradas[#All],P30,O30:O31)</f>
        <v>0</v>
      </c>
      <c r="Q31" s="17" t="str">
        <f t="shared" ref="Q31" si="79">+$O$6</f>
        <v>Elemento</v>
      </c>
      <c r="R31" s="17" t="str">
        <f t="shared" ref="R31" si="80">+$P$6</f>
        <v>Días restantes:</v>
      </c>
      <c r="S31" s="26" t="s">
        <v>10</v>
      </c>
    </row>
    <row r="32" spans="1:19" x14ac:dyDescent="0.25">
      <c r="A32" s="64" t="e">
        <f>DGET(Lista_elementos[#All],Lista_elementos[[#Headers],[Tipo]],Inventario!Q31:Q32)</f>
        <v>#VALUE!</v>
      </c>
      <c r="B32" s="27">
        <f>+Lista_elementos[[#This Row],[Elemento]]</f>
        <v>0</v>
      </c>
      <c r="C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" s="27" t="e">
        <f>DGET(Lista_elementos[#All],Lista_elementos[[#Headers],[Presentación (Unidad)]],Inventario!Q31:Q32)</f>
        <v>#VALUE!</v>
      </c>
      <c r="E32" s="20" t="str">
        <f>+IF(COUNTIF(Entradas[Elemento],Inventario[[#This Row],[Elemento]])=0,"",IF(DMAX(Entradas[#All],Entradas[[#Headers],[Fecha de ingreso]],Inventario!Q31:Q32)=0,"No registra",DMAX(Entradas[#All],Entradas[[#Headers],[Fecha de ingreso]],Inventario!Q31:Q32)))</f>
        <v/>
      </c>
      <c r="F32" s="20" t="str">
        <f>+IF(COUNTIF(Entradas[Elemento],Inventario[[#This Row],[Elemento]])=0,"",IF(DMAX(Entradas[#All],Entradas[[#Headers],[Fecha de última salida]],Inventario!Q31:Q32)=0,"",DMAX(Entradas[#All],Entradas[[#Headers],[Fecha de última salida]],Inventario!Q31:Q32)))</f>
        <v/>
      </c>
      <c r="G32" s="27" t="e">
        <f>DGET(Lista_elementos[#All],Lista_elementos[[#Headers],[Inventario máximo (en unidades)]],Q31:Q32)</f>
        <v>#VALUE!</v>
      </c>
      <c r="H32" s="27" t="e">
        <f>DGET(Lista_elementos[#All],Lista_elementos[[#Headers],[Inventario mínimo (en unidades)]],Q31:Q32)</f>
        <v>#VALUE!</v>
      </c>
      <c r="I32" s="68" t="str">
        <f>+IF(R32=0,"",DGET(Entradas[#All],Entradas[[#Headers],[Lote]],Q31:R32))</f>
        <v/>
      </c>
      <c r="J32" s="20" t="str">
        <f ca="1">+IF(Inventario[[#This Row],[Días restantes (incluido hoy):]]="","",Inventario[[#This Row],[Días restantes (incluido hoy):]]+TODAY()-1)</f>
        <v/>
      </c>
      <c r="K32" s="27" t="str">
        <f t="shared" ref="K32" si="81">IF(R32=0,"",R32)</f>
        <v/>
      </c>
      <c r="L32" s="27" t="str">
        <f>+IF(R32=0,"",DSUM(Entradas[#All],Entradas[[#Headers],[Cantidad Existente]],Inventario!Q31:R32))</f>
        <v/>
      </c>
      <c r="M32" s="65" t="e">
        <f>+Inventario[[#This Row],[Presentación (unidad)]]</f>
        <v>#VALUE!</v>
      </c>
      <c r="O32" s="17" t="str">
        <f t="shared" ref="O32" si="82">+$O$6</f>
        <v>Elemento</v>
      </c>
      <c r="P32" s="17" t="str">
        <f t="shared" ref="P32" si="83">+$P$6</f>
        <v>Días restantes:</v>
      </c>
      <c r="Q32" s="19">
        <f>Inventario[[#This Row],[Elemento]]</f>
        <v>0</v>
      </c>
      <c r="R32" s="19">
        <f>+DMIN(Entradas[#All],R31,Q31:Q32)</f>
        <v>0</v>
      </c>
      <c r="S32" s="26" t="s">
        <v>10</v>
      </c>
    </row>
    <row r="33" spans="1:19" x14ac:dyDescent="0.25">
      <c r="A33" s="64" t="e">
        <f>DGET(Lista_elementos[#All],Lista_elementos[[#Headers],[Tipo]],Inventario!O32:O33)</f>
        <v>#VALUE!</v>
      </c>
      <c r="B33" s="27">
        <f>+Lista_elementos[[#This Row],[Elemento]]</f>
        <v>0</v>
      </c>
      <c r="C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" s="27" t="e">
        <f>DGET(Lista_elementos[#All],Lista_elementos[[#Headers],[Presentación (Unidad)]],Inventario!O32:O33)</f>
        <v>#VALUE!</v>
      </c>
      <c r="E33" s="20" t="str">
        <f>+IF(COUNTIF(Entradas[Elemento],Inventario[[#This Row],[Elemento]])=0,"",IF(DMAX(Entradas[#All],Entradas[[#Headers],[Fecha de ingreso]],Inventario!O32:O33)=0,"No registra",DMAX(Entradas[#All],Entradas[[#Headers],[Fecha de ingreso]],Inventario!O32:O33)))</f>
        <v/>
      </c>
      <c r="F33" s="20" t="str">
        <f>+IF(COUNTIF(Entradas[Elemento],Inventario[[#This Row],[Elemento]])=0,"",IF(DMAX(Entradas[#All],Entradas[[#Headers],[Fecha de última salida]],Inventario!O32:O33)=0,"",DMAX(Entradas[#All],Entradas[[#Headers],[Fecha de última salida]],Inventario!O32:O33)))</f>
        <v/>
      </c>
      <c r="G33" s="27" t="e">
        <f>DGET(Lista_elementos[#All],Lista_elementos[[#Headers],[Inventario máximo (en unidades)]],O32:O33)</f>
        <v>#VALUE!</v>
      </c>
      <c r="H33" s="27" t="e">
        <f>DGET(Lista_elementos[#All],Lista_elementos[[#Headers],[Inventario mínimo (en unidades)]],O32:O33)</f>
        <v>#VALUE!</v>
      </c>
      <c r="I33" s="68" t="str">
        <f>+IF(P33=0,"",DGET(Entradas[#All],Entradas[[#Headers],[Lote]],O32:P33))</f>
        <v/>
      </c>
      <c r="J33" s="20" t="str">
        <f ca="1">+IF(Inventario[[#This Row],[Días restantes (incluido hoy):]]="","",Inventario[[#This Row],[Días restantes (incluido hoy):]]+TODAY()-1)</f>
        <v/>
      </c>
      <c r="K33" s="27" t="str">
        <f t="shared" ref="K33" si="84">IF(P33=0,"",P33)</f>
        <v/>
      </c>
      <c r="L33" s="27" t="str">
        <f>+IF(P33=0,"",DSUM(Entradas[#All],Entradas[[#Headers],[Cantidad Existente]],Inventario!O32:P33))</f>
        <v/>
      </c>
      <c r="M33" s="65" t="e">
        <f>+Inventario[[#This Row],[Presentación (unidad)]]</f>
        <v>#VALUE!</v>
      </c>
      <c r="O33" s="19">
        <f t="shared" ref="O33" si="85">+$B33</f>
        <v>0</v>
      </c>
      <c r="P33" s="19">
        <f>+DMIN(Entradas[#All],P32,O32:O33)</f>
        <v>0</v>
      </c>
      <c r="Q33" s="17" t="str">
        <f t="shared" ref="Q33" si="86">+$O$6</f>
        <v>Elemento</v>
      </c>
      <c r="R33" s="17" t="str">
        <f t="shared" ref="R33" si="87">+$P$6</f>
        <v>Días restantes:</v>
      </c>
      <c r="S33" s="26" t="s">
        <v>10</v>
      </c>
    </row>
    <row r="34" spans="1:19" x14ac:dyDescent="0.25">
      <c r="A34" s="64" t="e">
        <f>DGET(Lista_elementos[#All],Lista_elementos[[#Headers],[Tipo]],Inventario!Q33:Q34)</f>
        <v>#VALUE!</v>
      </c>
      <c r="B34" s="27">
        <f>+Lista_elementos[[#This Row],[Elemento]]</f>
        <v>0</v>
      </c>
      <c r="C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" s="27" t="e">
        <f>DGET(Lista_elementos[#All],Lista_elementos[[#Headers],[Presentación (Unidad)]],Inventario!Q33:Q34)</f>
        <v>#VALUE!</v>
      </c>
      <c r="E34" s="20" t="str">
        <f>+IF(COUNTIF(Entradas[Elemento],Inventario[[#This Row],[Elemento]])=0,"",IF(DMAX(Entradas[#All],Entradas[[#Headers],[Fecha de ingreso]],Inventario!Q33:Q34)=0,"No registra",DMAX(Entradas[#All],Entradas[[#Headers],[Fecha de ingreso]],Inventario!Q33:Q34)))</f>
        <v/>
      </c>
      <c r="F34" s="20" t="str">
        <f>+IF(COUNTIF(Entradas[Elemento],Inventario[[#This Row],[Elemento]])=0,"",IF(DMAX(Entradas[#All],Entradas[[#Headers],[Fecha de última salida]],Inventario!Q33:Q34)=0,"",DMAX(Entradas[#All],Entradas[[#Headers],[Fecha de última salida]],Inventario!Q33:Q34)))</f>
        <v/>
      </c>
      <c r="G34" s="27" t="e">
        <f>DGET(Lista_elementos[#All],Lista_elementos[[#Headers],[Inventario máximo (en unidades)]],Q33:Q34)</f>
        <v>#VALUE!</v>
      </c>
      <c r="H34" s="27" t="e">
        <f>DGET(Lista_elementos[#All],Lista_elementos[[#Headers],[Inventario mínimo (en unidades)]],Q33:Q34)</f>
        <v>#VALUE!</v>
      </c>
      <c r="I34" s="68" t="str">
        <f>+IF(R34=0,"",DGET(Entradas[#All],Entradas[[#Headers],[Lote]],Q33:R34))</f>
        <v/>
      </c>
      <c r="J34" s="20" t="str">
        <f ca="1">+IF(Inventario[[#This Row],[Días restantes (incluido hoy):]]="","",Inventario[[#This Row],[Días restantes (incluido hoy):]]+TODAY()-1)</f>
        <v/>
      </c>
      <c r="K34" s="27" t="str">
        <f t="shared" ref="K34" si="88">IF(R34=0,"",R34)</f>
        <v/>
      </c>
      <c r="L34" s="27" t="str">
        <f>+IF(R34=0,"",DSUM(Entradas[#All],Entradas[[#Headers],[Cantidad Existente]],Inventario!Q33:R34))</f>
        <v/>
      </c>
      <c r="M34" s="65" t="e">
        <f>+Inventario[[#This Row],[Presentación (unidad)]]</f>
        <v>#VALUE!</v>
      </c>
      <c r="O34" s="17" t="str">
        <f t="shared" ref="O34" si="89">+$O$6</f>
        <v>Elemento</v>
      </c>
      <c r="P34" s="17" t="str">
        <f t="shared" ref="P34" si="90">+$P$6</f>
        <v>Días restantes:</v>
      </c>
      <c r="Q34" s="19">
        <f>Inventario[[#This Row],[Elemento]]</f>
        <v>0</v>
      </c>
      <c r="R34" s="19">
        <f>+DMIN(Entradas[#All],R33,Q33:Q34)</f>
        <v>0</v>
      </c>
      <c r="S34" s="26" t="s">
        <v>10</v>
      </c>
    </row>
    <row r="35" spans="1:19" x14ac:dyDescent="0.25">
      <c r="A35" s="64" t="e">
        <f>DGET(Lista_elementos[#All],Lista_elementos[[#Headers],[Tipo]],Inventario!O34:O35)</f>
        <v>#VALUE!</v>
      </c>
      <c r="B35" s="27">
        <f>+Lista_elementos[[#This Row],[Elemento]]</f>
        <v>0</v>
      </c>
      <c r="C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" s="27" t="e">
        <f>DGET(Lista_elementos[#All],Lista_elementos[[#Headers],[Presentación (Unidad)]],Inventario!O34:O35)</f>
        <v>#VALUE!</v>
      </c>
      <c r="E35" s="20" t="str">
        <f>+IF(COUNTIF(Entradas[Elemento],Inventario[[#This Row],[Elemento]])=0,"",IF(DMAX(Entradas[#All],Entradas[[#Headers],[Fecha de ingreso]],Inventario!O34:O35)=0,"No registra",DMAX(Entradas[#All],Entradas[[#Headers],[Fecha de ingreso]],Inventario!O34:O35)))</f>
        <v/>
      </c>
      <c r="F35" s="20" t="str">
        <f>+IF(COUNTIF(Entradas[Elemento],Inventario[[#This Row],[Elemento]])=0,"",IF(DMAX(Entradas[#All],Entradas[[#Headers],[Fecha de última salida]],Inventario!O34:O35)=0,"",DMAX(Entradas[#All],Entradas[[#Headers],[Fecha de última salida]],Inventario!O34:O35)))</f>
        <v/>
      </c>
      <c r="G35" s="27" t="e">
        <f>DGET(Lista_elementos[#All],Lista_elementos[[#Headers],[Inventario máximo (en unidades)]],O34:O35)</f>
        <v>#VALUE!</v>
      </c>
      <c r="H35" s="27" t="e">
        <f>DGET(Lista_elementos[#All],Lista_elementos[[#Headers],[Inventario mínimo (en unidades)]],O34:O35)</f>
        <v>#VALUE!</v>
      </c>
      <c r="I35" s="68" t="str">
        <f>+IF(P35=0,"",DGET(Entradas[#All],Entradas[[#Headers],[Lote]],O34:P35))</f>
        <v/>
      </c>
      <c r="J35" s="20" t="str">
        <f ca="1">+IF(Inventario[[#This Row],[Días restantes (incluido hoy):]]="","",Inventario[[#This Row],[Días restantes (incluido hoy):]]+TODAY()-1)</f>
        <v/>
      </c>
      <c r="K35" s="27" t="str">
        <f t="shared" ref="K35" si="91">IF(P35=0,"",P35)</f>
        <v/>
      </c>
      <c r="L35" s="27" t="str">
        <f>+IF(P35=0,"",DSUM(Entradas[#All],Entradas[[#Headers],[Cantidad Existente]],Inventario!O34:P35))</f>
        <v/>
      </c>
      <c r="M35" s="65" t="e">
        <f>+Inventario[[#This Row],[Presentación (unidad)]]</f>
        <v>#VALUE!</v>
      </c>
      <c r="O35" s="19">
        <f t="shared" ref="O35" si="92">+$B35</f>
        <v>0</v>
      </c>
      <c r="P35" s="19">
        <f>+DMIN(Entradas[#All],P34,O34:O35)</f>
        <v>0</v>
      </c>
      <c r="Q35" s="17" t="str">
        <f t="shared" ref="Q35" si="93">+$O$6</f>
        <v>Elemento</v>
      </c>
      <c r="R35" s="17" t="str">
        <f t="shared" ref="R35" si="94">+$P$6</f>
        <v>Días restantes:</v>
      </c>
      <c r="S35" s="26" t="s">
        <v>10</v>
      </c>
    </row>
    <row r="36" spans="1:19" x14ac:dyDescent="0.25">
      <c r="A36" s="64" t="e">
        <f>DGET(Lista_elementos[#All],Lista_elementos[[#Headers],[Tipo]],Inventario!Q35:Q36)</f>
        <v>#VALUE!</v>
      </c>
      <c r="B36" s="27">
        <f>+Lista_elementos[[#This Row],[Elemento]]</f>
        <v>0</v>
      </c>
      <c r="C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" s="27" t="e">
        <f>DGET(Lista_elementos[#All],Lista_elementos[[#Headers],[Presentación (Unidad)]],Inventario!Q35:Q36)</f>
        <v>#VALUE!</v>
      </c>
      <c r="E36" s="20" t="str">
        <f>+IF(COUNTIF(Entradas[Elemento],Inventario[[#This Row],[Elemento]])=0,"",IF(DMAX(Entradas[#All],Entradas[[#Headers],[Fecha de ingreso]],Inventario!Q35:Q36)=0,"No registra",DMAX(Entradas[#All],Entradas[[#Headers],[Fecha de ingreso]],Inventario!Q35:Q36)))</f>
        <v/>
      </c>
      <c r="F36" s="20" t="str">
        <f>+IF(COUNTIF(Entradas[Elemento],Inventario[[#This Row],[Elemento]])=0,"",IF(DMAX(Entradas[#All],Entradas[[#Headers],[Fecha de última salida]],Inventario!Q35:Q36)=0,"",DMAX(Entradas[#All],Entradas[[#Headers],[Fecha de última salida]],Inventario!Q35:Q36)))</f>
        <v/>
      </c>
      <c r="G36" s="27" t="e">
        <f>DGET(Lista_elementos[#All],Lista_elementos[[#Headers],[Inventario máximo (en unidades)]],Q35:Q36)</f>
        <v>#VALUE!</v>
      </c>
      <c r="H36" s="27" t="e">
        <f>DGET(Lista_elementos[#All],Lista_elementos[[#Headers],[Inventario mínimo (en unidades)]],Q35:Q36)</f>
        <v>#VALUE!</v>
      </c>
      <c r="I36" s="68" t="str">
        <f>+IF(R36=0,"",DGET(Entradas[#All],Entradas[[#Headers],[Lote]],Q35:R36))</f>
        <v/>
      </c>
      <c r="J36" s="20" t="str">
        <f ca="1">+IF(Inventario[[#This Row],[Días restantes (incluido hoy):]]="","",Inventario[[#This Row],[Días restantes (incluido hoy):]]+TODAY()-1)</f>
        <v/>
      </c>
      <c r="K36" s="27" t="str">
        <f t="shared" ref="K36" si="95">IF(R36=0,"",R36)</f>
        <v/>
      </c>
      <c r="L36" s="27" t="str">
        <f>+IF(R36=0,"",DSUM(Entradas[#All],Entradas[[#Headers],[Cantidad Existente]],Inventario!Q35:R36))</f>
        <v/>
      </c>
      <c r="M36" s="65" t="e">
        <f>+Inventario[[#This Row],[Presentación (unidad)]]</f>
        <v>#VALUE!</v>
      </c>
      <c r="O36" s="17" t="str">
        <f t="shared" ref="O36" si="96">+$O$6</f>
        <v>Elemento</v>
      </c>
      <c r="P36" s="17" t="str">
        <f t="shared" ref="P36" si="97">+$P$6</f>
        <v>Días restantes:</v>
      </c>
      <c r="Q36" s="19">
        <f>Inventario[[#This Row],[Elemento]]</f>
        <v>0</v>
      </c>
      <c r="R36" s="19">
        <f>+DMIN(Entradas[#All],R35,Q35:Q36)</f>
        <v>0</v>
      </c>
      <c r="S36" s="26" t="s">
        <v>10</v>
      </c>
    </row>
    <row r="37" spans="1:19" x14ac:dyDescent="0.25">
      <c r="A37" s="64" t="e">
        <f>DGET(Lista_elementos[#All],Lista_elementos[[#Headers],[Tipo]],Inventario!O36:O37)</f>
        <v>#VALUE!</v>
      </c>
      <c r="B37" s="27">
        <f>+Lista_elementos[[#This Row],[Elemento]]</f>
        <v>0</v>
      </c>
      <c r="C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" s="27" t="e">
        <f>DGET(Lista_elementos[#All],Lista_elementos[[#Headers],[Presentación (Unidad)]],Inventario!O36:O37)</f>
        <v>#VALUE!</v>
      </c>
      <c r="E37" s="20" t="str">
        <f>+IF(COUNTIF(Entradas[Elemento],Inventario[[#This Row],[Elemento]])=0,"",IF(DMAX(Entradas[#All],Entradas[[#Headers],[Fecha de ingreso]],Inventario!O36:O37)=0,"No registra",DMAX(Entradas[#All],Entradas[[#Headers],[Fecha de ingreso]],Inventario!O36:O37)))</f>
        <v/>
      </c>
      <c r="F37" s="20" t="str">
        <f>+IF(COUNTIF(Entradas[Elemento],Inventario[[#This Row],[Elemento]])=0,"",IF(DMAX(Entradas[#All],Entradas[[#Headers],[Fecha de última salida]],Inventario!O36:O37)=0,"",DMAX(Entradas[#All],Entradas[[#Headers],[Fecha de última salida]],Inventario!O36:O37)))</f>
        <v/>
      </c>
      <c r="G37" s="27" t="e">
        <f>DGET(Lista_elementos[#All],Lista_elementos[[#Headers],[Inventario máximo (en unidades)]],O36:O37)</f>
        <v>#VALUE!</v>
      </c>
      <c r="H37" s="27" t="e">
        <f>DGET(Lista_elementos[#All],Lista_elementos[[#Headers],[Inventario mínimo (en unidades)]],O36:O37)</f>
        <v>#VALUE!</v>
      </c>
      <c r="I37" s="68" t="str">
        <f>+IF(P37=0,"",DGET(Entradas[#All],Entradas[[#Headers],[Lote]],O36:P37))</f>
        <v/>
      </c>
      <c r="J37" s="20" t="str">
        <f ca="1">+IF(Inventario[[#This Row],[Días restantes (incluido hoy):]]="","",Inventario[[#This Row],[Días restantes (incluido hoy):]]+TODAY()-1)</f>
        <v/>
      </c>
      <c r="K37" s="27" t="str">
        <f t="shared" ref="K37" si="98">IF(P37=0,"",P37)</f>
        <v/>
      </c>
      <c r="L37" s="27" t="str">
        <f>+IF(P37=0,"",DSUM(Entradas[#All],Entradas[[#Headers],[Cantidad Existente]],Inventario!O36:P37))</f>
        <v/>
      </c>
      <c r="M37" s="65" t="e">
        <f>+Inventario[[#This Row],[Presentación (unidad)]]</f>
        <v>#VALUE!</v>
      </c>
      <c r="O37" s="19">
        <f t="shared" ref="O37" si="99">+$B37</f>
        <v>0</v>
      </c>
      <c r="P37" s="19">
        <f>+DMIN(Entradas[#All],P36,O36:O37)</f>
        <v>0</v>
      </c>
      <c r="Q37" s="17" t="str">
        <f t="shared" ref="Q37" si="100">+$O$6</f>
        <v>Elemento</v>
      </c>
      <c r="R37" s="17" t="str">
        <f t="shared" ref="R37" si="101">+$P$6</f>
        <v>Días restantes:</v>
      </c>
      <c r="S37" s="26" t="s">
        <v>10</v>
      </c>
    </row>
    <row r="38" spans="1:19" x14ac:dyDescent="0.25">
      <c r="A38" s="64" t="e">
        <f>DGET(Lista_elementos[#All],Lista_elementos[[#Headers],[Tipo]],Inventario!Q37:Q38)</f>
        <v>#VALUE!</v>
      </c>
      <c r="B38" s="27">
        <f>+Lista_elementos[[#This Row],[Elemento]]</f>
        <v>0</v>
      </c>
      <c r="C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" s="27" t="e">
        <f>DGET(Lista_elementos[#All],Lista_elementos[[#Headers],[Presentación (Unidad)]],Inventario!Q37:Q38)</f>
        <v>#VALUE!</v>
      </c>
      <c r="E38" s="20" t="str">
        <f>+IF(COUNTIF(Entradas[Elemento],Inventario[[#This Row],[Elemento]])=0,"",IF(DMAX(Entradas[#All],Entradas[[#Headers],[Fecha de ingreso]],Inventario!Q37:Q38)=0,"No registra",DMAX(Entradas[#All],Entradas[[#Headers],[Fecha de ingreso]],Inventario!Q37:Q38)))</f>
        <v/>
      </c>
      <c r="F38" s="20" t="str">
        <f>+IF(COUNTIF(Entradas[Elemento],Inventario[[#This Row],[Elemento]])=0,"",IF(DMAX(Entradas[#All],Entradas[[#Headers],[Fecha de última salida]],Inventario!Q37:Q38)=0,"",DMAX(Entradas[#All],Entradas[[#Headers],[Fecha de última salida]],Inventario!Q37:Q38)))</f>
        <v/>
      </c>
      <c r="G38" s="27" t="e">
        <f>DGET(Lista_elementos[#All],Lista_elementos[[#Headers],[Inventario máximo (en unidades)]],Q37:Q38)</f>
        <v>#VALUE!</v>
      </c>
      <c r="H38" s="27" t="e">
        <f>DGET(Lista_elementos[#All],Lista_elementos[[#Headers],[Inventario mínimo (en unidades)]],Q37:Q38)</f>
        <v>#VALUE!</v>
      </c>
      <c r="I38" s="68" t="str">
        <f>+IF(R38=0,"",DGET(Entradas[#All],Entradas[[#Headers],[Lote]],Q37:R38))</f>
        <v/>
      </c>
      <c r="J38" s="20" t="str">
        <f ca="1">+IF(Inventario[[#This Row],[Días restantes (incluido hoy):]]="","",Inventario[[#This Row],[Días restantes (incluido hoy):]]+TODAY()-1)</f>
        <v/>
      </c>
      <c r="K38" s="27" t="str">
        <f t="shared" ref="K38" si="102">IF(R38=0,"",R38)</f>
        <v/>
      </c>
      <c r="L38" s="27" t="str">
        <f>+IF(R38=0,"",DSUM(Entradas[#All],Entradas[[#Headers],[Cantidad Existente]],Inventario!Q37:R38))</f>
        <v/>
      </c>
      <c r="M38" s="65" t="e">
        <f>+Inventario[[#This Row],[Presentación (unidad)]]</f>
        <v>#VALUE!</v>
      </c>
      <c r="O38" s="17" t="str">
        <f t="shared" ref="O38" si="103">+$O$6</f>
        <v>Elemento</v>
      </c>
      <c r="P38" s="17" t="str">
        <f t="shared" ref="P38" si="104">+$P$6</f>
        <v>Días restantes:</v>
      </c>
      <c r="Q38" s="19">
        <f>Inventario[[#This Row],[Elemento]]</f>
        <v>0</v>
      </c>
      <c r="R38" s="19">
        <f>+DMIN(Entradas[#All],R37,Q37:Q38)</f>
        <v>0</v>
      </c>
      <c r="S38" s="26" t="s">
        <v>10</v>
      </c>
    </row>
    <row r="39" spans="1:19" x14ac:dyDescent="0.25">
      <c r="A39" s="64" t="e">
        <f>DGET(Lista_elementos[#All],Lista_elementos[[#Headers],[Tipo]],Inventario!O38:O39)</f>
        <v>#VALUE!</v>
      </c>
      <c r="B39" s="27">
        <f>+Lista_elementos[[#This Row],[Elemento]]</f>
        <v>0</v>
      </c>
      <c r="C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" s="27" t="e">
        <f>DGET(Lista_elementos[#All],Lista_elementos[[#Headers],[Presentación (Unidad)]],Inventario!O38:O39)</f>
        <v>#VALUE!</v>
      </c>
      <c r="E39" s="20" t="str">
        <f>+IF(COUNTIF(Entradas[Elemento],Inventario[[#This Row],[Elemento]])=0,"",IF(DMAX(Entradas[#All],Entradas[[#Headers],[Fecha de ingreso]],Inventario!O38:O39)=0,"No registra",DMAX(Entradas[#All],Entradas[[#Headers],[Fecha de ingreso]],Inventario!O38:O39)))</f>
        <v/>
      </c>
      <c r="F39" s="20" t="str">
        <f>+IF(COUNTIF(Entradas[Elemento],Inventario[[#This Row],[Elemento]])=0,"",IF(DMAX(Entradas[#All],Entradas[[#Headers],[Fecha de última salida]],Inventario!O38:O39)=0,"",DMAX(Entradas[#All],Entradas[[#Headers],[Fecha de última salida]],Inventario!O38:O39)))</f>
        <v/>
      </c>
      <c r="G39" s="27" t="e">
        <f>DGET(Lista_elementos[#All],Lista_elementos[[#Headers],[Inventario máximo (en unidades)]],O38:O39)</f>
        <v>#VALUE!</v>
      </c>
      <c r="H39" s="27" t="e">
        <f>DGET(Lista_elementos[#All],Lista_elementos[[#Headers],[Inventario mínimo (en unidades)]],O38:O39)</f>
        <v>#VALUE!</v>
      </c>
      <c r="I39" s="68" t="str">
        <f>+IF(P39=0,"",DGET(Entradas[#All],Entradas[[#Headers],[Lote]],O38:P39))</f>
        <v/>
      </c>
      <c r="J39" s="20" t="str">
        <f ca="1">+IF(Inventario[[#This Row],[Días restantes (incluido hoy):]]="","",Inventario[[#This Row],[Días restantes (incluido hoy):]]+TODAY()-1)</f>
        <v/>
      </c>
      <c r="K39" s="27" t="str">
        <f t="shared" ref="K39" si="105">IF(P39=0,"",P39)</f>
        <v/>
      </c>
      <c r="L39" s="27" t="str">
        <f>+IF(P39=0,"",DSUM(Entradas[#All],Entradas[[#Headers],[Cantidad Existente]],Inventario!O38:P39))</f>
        <v/>
      </c>
      <c r="M39" s="65" t="e">
        <f>+Inventario[[#This Row],[Presentación (unidad)]]</f>
        <v>#VALUE!</v>
      </c>
      <c r="O39" s="19">
        <f t="shared" ref="O39" si="106">+$B39</f>
        <v>0</v>
      </c>
      <c r="P39" s="19">
        <f>+DMIN(Entradas[#All],P38,O38:O39)</f>
        <v>0</v>
      </c>
      <c r="Q39" s="17" t="str">
        <f t="shared" ref="Q39" si="107">+$O$6</f>
        <v>Elemento</v>
      </c>
      <c r="R39" s="17" t="str">
        <f t="shared" ref="R39" si="108">+$P$6</f>
        <v>Días restantes:</v>
      </c>
      <c r="S39" s="26" t="s">
        <v>10</v>
      </c>
    </row>
    <row r="40" spans="1:19" x14ac:dyDescent="0.25">
      <c r="A40" s="64" t="e">
        <f>DGET(Lista_elementos[#All],Lista_elementos[[#Headers],[Tipo]],Inventario!Q39:Q40)</f>
        <v>#VALUE!</v>
      </c>
      <c r="B40" s="27">
        <f>+Lista_elementos[[#This Row],[Elemento]]</f>
        <v>0</v>
      </c>
      <c r="C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" s="27" t="e">
        <f>DGET(Lista_elementos[#All],Lista_elementos[[#Headers],[Presentación (Unidad)]],Inventario!Q39:Q40)</f>
        <v>#VALUE!</v>
      </c>
      <c r="E40" s="20" t="str">
        <f>+IF(COUNTIF(Entradas[Elemento],Inventario[[#This Row],[Elemento]])=0,"",IF(DMAX(Entradas[#All],Entradas[[#Headers],[Fecha de ingreso]],Inventario!Q39:Q40)=0,"No registra",DMAX(Entradas[#All],Entradas[[#Headers],[Fecha de ingreso]],Inventario!Q39:Q40)))</f>
        <v/>
      </c>
      <c r="F40" s="20" t="str">
        <f>+IF(COUNTIF(Entradas[Elemento],Inventario[[#This Row],[Elemento]])=0,"",IF(DMAX(Entradas[#All],Entradas[[#Headers],[Fecha de última salida]],Inventario!Q39:Q40)=0,"",DMAX(Entradas[#All],Entradas[[#Headers],[Fecha de última salida]],Inventario!Q39:Q40)))</f>
        <v/>
      </c>
      <c r="G40" s="27" t="e">
        <f>DGET(Lista_elementos[#All],Lista_elementos[[#Headers],[Inventario máximo (en unidades)]],Q39:Q40)</f>
        <v>#VALUE!</v>
      </c>
      <c r="H40" s="27" t="e">
        <f>DGET(Lista_elementos[#All],Lista_elementos[[#Headers],[Inventario mínimo (en unidades)]],Q39:Q40)</f>
        <v>#VALUE!</v>
      </c>
      <c r="I40" s="68" t="str">
        <f>+IF(R40=0,"",DGET(Entradas[#All],Entradas[[#Headers],[Lote]],Q39:R40))</f>
        <v/>
      </c>
      <c r="J40" s="20" t="str">
        <f ca="1">+IF(Inventario[[#This Row],[Días restantes (incluido hoy):]]="","",Inventario[[#This Row],[Días restantes (incluido hoy):]]+TODAY()-1)</f>
        <v/>
      </c>
      <c r="K40" s="27" t="str">
        <f t="shared" ref="K40" si="109">IF(R40=0,"",R40)</f>
        <v/>
      </c>
      <c r="L40" s="27" t="str">
        <f>+IF(R40=0,"",DSUM(Entradas[#All],Entradas[[#Headers],[Cantidad Existente]],Inventario!Q39:R40))</f>
        <v/>
      </c>
      <c r="M40" s="65" t="e">
        <f>+Inventario[[#This Row],[Presentación (unidad)]]</f>
        <v>#VALUE!</v>
      </c>
      <c r="O40" s="17" t="str">
        <f t="shared" ref="O40" si="110">+$O$6</f>
        <v>Elemento</v>
      </c>
      <c r="P40" s="17" t="str">
        <f t="shared" ref="P40" si="111">+$P$6</f>
        <v>Días restantes:</v>
      </c>
      <c r="Q40" s="19">
        <f>Inventario[[#This Row],[Elemento]]</f>
        <v>0</v>
      </c>
      <c r="R40" s="19">
        <f>+DMIN(Entradas[#All],R39,Q39:Q40)</f>
        <v>0</v>
      </c>
      <c r="S40" s="26" t="s">
        <v>10</v>
      </c>
    </row>
    <row r="41" spans="1:19" x14ac:dyDescent="0.25">
      <c r="A41" s="64" t="e">
        <f>DGET(Lista_elementos[#All],Lista_elementos[[#Headers],[Tipo]],Inventario!O40:O41)</f>
        <v>#VALUE!</v>
      </c>
      <c r="B41" s="27">
        <f>+Lista_elementos[[#This Row],[Elemento]]</f>
        <v>0</v>
      </c>
      <c r="C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" s="27" t="e">
        <f>DGET(Lista_elementos[#All],Lista_elementos[[#Headers],[Presentación (Unidad)]],Inventario!O40:O41)</f>
        <v>#VALUE!</v>
      </c>
      <c r="E41" s="20" t="str">
        <f>+IF(COUNTIF(Entradas[Elemento],Inventario[[#This Row],[Elemento]])=0,"",IF(DMAX(Entradas[#All],Entradas[[#Headers],[Fecha de ingreso]],Inventario!O40:O41)=0,"No registra",DMAX(Entradas[#All],Entradas[[#Headers],[Fecha de ingreso]],Inventario!O40:O41)))</f>
        <v/>
      </c>
      <c r="F41" s="20" t="str">
        <f>+IF(COUNTIF(Entradas[Elemento],Inventario[[#This Row],[Elemento]])=0,"",IF(DMAX(Entradas[#All],Entradas[[#Headers],[Fecha de última salida]],Inventario!O40:O41)=0,"",DMAX(Entradas[#All],Entradas[[#Headers],[Fecha de última salida]],Inventario!O40:O41)))</f>
        <v/>
      </c>
      <c r="G41" s="27" t="e">
        <f>DGET(Lista_elementos[#All],Lista_elementos[[#Headers],[Inventario máximo (en unidades)]],O40:O41)</f>
        <v>#VALUE!</v>
      </c>
      <c r="H41" s="27" t="e">
        <f>DGET(Lista_elementos[#All],Lista_elementos[[#Headers],[Inventario mínimo (en unidades)]],O40:O41)</f>
        <v>#VALUE!</v>
      </c>
      <c r="I41" s="68" t="str">
        <f>+IF(P41=0,"",DGET(Entradas[#All],Entradas[[#Headers],[Lote]],O40:P41))</f>
        <v/>
      </c>
      <c r="J41" s="20" t="str">
        <f ca="1">+IF(Inventario[[#This Row],[Días restantes (incluido hoy):]]="","",Inventario[[#This Row],[Días restantes (incluido hoy):]]+TODAY()-1)</f>
        <v/>
      </c>
      <c r="K41" s="27" t="str">
        <f t="shared" ref="K41" si="112">IF(P41=0,"",P41)</f>
        <v/>
      </c>
      <c r="L41" s="27" t="str">
        <f>+IF(P41=0,"",DSUM(Entradas[#All],Entradas[[#Headers],[Cantidad Existente]],Inventario!O40:P41))</f>
        <v/>
      </c>
      <c r="M41" s="65" t="e">
        <f>+Inventario[[#This Row],[Presentación (unidad)]]</f>
        <v>#VALUE!</v>
      </c>
      <c r="O41" s="19">
        <f t="shared" ref="O41" si="113">+$B41</f>
        <v>0</v>
      </c>
      <c r="P41" s="19">
        <f>+DMIN(Entradas[#All],P40,O40:O41)</f>
        <v>0</v>
      </c>
      <c r="Q41" s="17" t="str">
        <f t="shared" ref="Q41" si="114">+$O$6</f>
        <v>Elemento</v>
      </c>
      <c r="R41" s="17" t="str">
        <f t="shared" ref="R41" si="115">+$P$6</f>
        <v>Días restantes:</v>
      </c>
      <c r="S41" s="26" t="s">
        <v>10</v>
      </c>
    </row>
    <row r="42" spans="1:19" x14ac:dyDescent="0.25">
      <c r="A42" s="64" t="e">
        <f>DGET(Lista_elementos[#All],Lista_elementos[[#Headers],[Tipo]],Inventario!Q41:Q42)</f>
        <v>#VALUE!</v>
      </c>
      <c r="B42" s="27">
        <f>+Lista_elementos[[#This Row],[Elemento]]</f>
        <v>0</v>
      </c>
      <c r="C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" s="27" t="e">
        <f>DGET(Lista_elementos[#All],Lista_elementos[[#Headers],[Presentación (Unidad)]],Inventario!Q41:Q42)</f>
        <v>#VALUE!</v>
      </c>
      <c r="E42" s="20" t="str">
        <f>+IF(COUNTIF(Entradas[Elemento],Inventario[[#This Row],[Elemento]])=0,"",IF(DMAX(Entradas[#All],Entradas[[#Headers],[Fecha de ingreso]],Inventario!Q41:Q42)=0,"No registra",DMAX(Entradas[#All],Entradas[[#Headers],[Fecha de ingreso]],Inventario!Q41:Q42)))</f>
        <v/>
      </c>
      <c r="F42" s="20" t="str">
        <f>+IF(COUNTIF(Entradas[Elemento],Inventario[[#This Row],[Elemento]])=0,"",IF(DMAX(Entradas[#All],Entradas[[#Headers],[Fecha de última salida]],Inventario!Q41:Q42)=0,"",DMAX(Entradas[#All],Entradas[[#Headers],[Fecha de última salida]],Inventario!Q41:Q42)))</f>
        <v/>
      </c>
      <c r="G42" s="27" t="e">
        <f>DGET(Lista_elementos[#All],Lista_elementos[[#Headers],[Inventario máximo (en unidades)]],Q41:Q42)</f>
        <v>#VALUE!</v>
      </c>
      <c r="H42" s="27" t="e">
        <f>DGET(Lista_elementos[#All],Lista_elementos[[#Headers],[Inventario mínimo (en unidades)]],Q41:Q42)</f>
        <v>#VALUE!</v>
      </c>
      <c r="I42" s="68" t="str">
        <f>+IF(R42=0,"",DGET(Entradas[#All],Entradas[[#Headers],[Lote]],Q41:R42))</f>
        <v/>
      </c>
      <c r="J42" s="20" t="str">
        <f ca="1">+IF(Inventario[[#This Row],[Días restantes (incluido hoy):]]="","",Inventario[[#This Row],[Días restantes (incluido hoy):]]+TODAY()-1)</f>
        <v/>
      </c>
      <c r="K42" s="27" t="str">
        <f t="shared" ref="K42" si="116">IF(R42=0,"",R42)</f>
        <v/>
      </c>
      <c r="L42" s="27" t="str">
        <f>+IF(R42=0,"",DSUM(Entradas[#All],Entradas[[#Headers],[Cantidad Existente]],Inventario!Q41:R42))</f>
        <v/>
      </c>
      <c r="M42" s="65" t="e">
        <f>+Inventario[[#This Row],[Presentación (unidad)]]</f>
        <v>#VALUE!</v>
      </c>
      <c r="O42" s="17" t="str">
        <f t="shared" ref="O42" si="117">+$O$6</f>
        <v>Elemento</v>
      </c>
      <c r="P42" s="17" t="str">
        <f t="shared" ref="P42" si="118">+$P$6</f>
        <v>Días restantes:</v>
      </c>
      <c r="Q42" s="19">
        <f>Inventario[[#This Row],[Elemento]]</f>
        <v>0</v>
      </c>
      <c r="R42" s="19">
        <f>+DMIN(Entradas[#All],R41,Q41:Q42)</f>
        <v>0</v>
      </c>
      <c r="S42" s="26" t="s">
        <v>10</v>
      </c>
    </row>
    <row r="43" spans="1:19" x14ac:dyDescent="0.25">
      <c r="A43" s="64" t="e">
        <f>DGET(Lista_elementos[#All],Lista_elementos[[#Headers],[Tipo]],Inventario!O42:O43)</f>
        <v>#VALUE!</v>
      </c>
      <c r="B43" s="27">
        <f>+Lista_elementos[[#This Row],[Elemento]]</f>
        <v>0</v>
      </c>
      <c r="C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" s="27" t="e">
        <f>DGET(Lista_elementos[#All],Lista_elementos[[#Headers],[Presentación (Unidad)]],Inventario!O42:O43)</f>
        <v>#VALUE!</v>
      </c>
      <c r="E43" s="20" t="str">
        <f>+IF(COUNTIF(Entradas[Elemento],Inventario[[#This Row],[Elemento]])=0,"",IF(DMAX(Entradas[#All],Entradas[[#Headers],[Fecha de ingreso]],Inventario!O42:O43)=0,"No registra",DMAX(Entradas[#All],Entradas[[#Headers],[Fecha de ingreso]],Inventario!O42:O43)))</f>
        <v/>
      </c>
      <c r="F43" s="20" t="str">
        <f>+IF(COUNTIF(Entradas[Elemento],Inventario[[#This Row],[Elemento]])=0,"",IF(DMAX(Entradas[#All],Entradas[[#Headers],[Fecha de última salida]],Inventario!O42:O43)=0,"",DMAX(Entradas[#All],Entradas[[#Headers],[Fecha de última salida]],Inventario!O42:O43)))</f>
        <v/>
      </c>
      <c r="G43" s="27" t="e">
        <f>DGET(Lista_elementos[#All],Lista_elementos[[#Headers],[Inventario máximo (en unidades)]],O42:O43)</f>
        <v>#VALUE!</v>
      </c>
      <c r="H43" s="27" t="e">
        <f>DGET(Lista_elementos[#All],Lista_elementos[[#Headers],[Inventario mínimo (en unidades)]],O42:O43)</f>
        <v>#VALUE!</v>
      </c>
      <c r="I43" s="68" t="str">
        <f>+IF(P43=0,"",DGET(Entradas[#All],Entradas[[#Headers],[Lote]],O42:P43))</f>
        <v/>
      </c>
      <c r="J43" s="20" t="str">
        <f ca="1">+IF(Inventario[[#This Row],[Días restantes (incluido hoy):]]="","",Inventario[[#This Row],[Días restantes (incluido hoy):]]+TODAY()-1)</f>
        <v/>
      </c>
      <c r="K43" s="27" t="str">
        <f t="shared" ref="K43" si="119">IF(P43=0,"",P43)</f>
        <v/>
      </c>
      <c r="L43" s="27" t="str">
        <f>+IF(P43=0,"",DSUM(Entradas[#All],Entradas[[#Headers],[Cantidad Existente]],Inventario!O42:P43))</f>
        <v/>
      </c>
      <c r="M43" s="65" t="e">
        <f>+Inventario[[#This Row],[Presentación (unidad)]]</f>
        <v>#VALUE!</v>
      </c>
      <c r="O43" s="19">
        <f t="shared" ref="O43" si="120">+$B43</f>
        <v>0</v>
      </c>
      <c r="P43" s="19">
        <f>+DMIN(Entradas[#All],P42,O42:O43)</f>
        <v>0</v>
      </c>
      <c r="Q43" s="17" t="str">
        <f t="shared" ref="Q43" si="121">+$O$6</f>
        <v>Elemento</v>
      </c>
      <c r="R43" s="17" t="str">
        <f t="shared" ref="R43" si="122">+$P$6</f>
        <v>Días restantes:</v>
      </c>
      <c r="S43" s="26" t="s">
        <v>10</v>
      </c>
    </row>
    <row r="44" spans="1:19" x14ac:dyDescent="0.25">
      <c r="A44" s="64" t="e">
        <f>DGET(Lista_elementos[#All],Lista_elementos[[#Headers],[Tipo]],Inventario!Q43:Q44)</f>
        <v>#VALUE!</v>
      </c>
      <c r="B44" s="27">
        <f>+Lista_elementos[[#This Row],[Elemento]]</f>
        <v>0</v>
      </c>
      <c r="C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" s="27" t="e">
        <f>DGET(Lista_elementos[#All],Lista_elementos[[#Headers],[Presentación (Unidad)]],Inventario!Q43:Q44)</f>
        <v>#VALUE!</v>
      </c>
      <c r="E44" s="20" t="str">
        <f>+IF(COUNTIF(Entradas[Elemento],Inventario[[#This Row],[Elemento]])=0,"",IF(DMAX(Entradas[#All],Entradas[[#Headers],[Fecha de ingreso]],Inventario!Q43:Q44)=0,"No registra",DMAX(Entradas[#All],Entradas[[#Headers],[Fecha de ingreso]],Inventario!Q43:Q44)))</f>
        <v/>
      </c>
      <c r="F44" s="20" t="str">
        <f>+IF(COUNTIF(Entradas[Elemento],Inventario[[#This Row],[Elemento]])=0,"",IF(DMAX(Entradas[#All],Entradas[[#Headers],[Fecha de última salida]],Inventario!Q43:Q44)=0,"",DMAX(Entradas[#All],Entradas[[#Headers],[Fecha de última salida]],Inventario!Q43:Q44)))</f>
        <v/>
      </c>
      <c r="G44" s="27" t="e">
        <f>DGET(Lista_elementos[#All],Lista_elementos[[#Headers],[Inventario máximo (en unidades)]],Q43:Q44)</f>
        <v>#VALUE!</v>
      </c>
      <c r="H44" s="27" t="e">
        <f>DGET(Lista_elementos[#All],Lista_elementos[[#Headers],[Inventario mínimo (en unidades)]],Q43:Q44)</f>
        <v>#VALUE!</v>
      </c>
      <c r="I44" s="68" t="str">
        <f>+IF(R44=0,"",DGET(Entradas[#All],Entradas[[#Headers],[Lote]],Q43:R44))</f>
        <v/>
      </c>
      <c r="J44" s="20" t="str">
        <f ca="1">+IF(Inventario[[#This Row],[Días restantes (incluido hoy):]]="","",Inventario[[#This Row],[Días restantes (incluido hoy):]]+TODAY()-1)</f>
        <v/>
      </c>
      <c r="K44" s="27" t="str">
        <f t="shared" ref="K44" si="123">IF(R44=0,"",R44)</f>
        <v/>
      </c>
      <c r="L44" s="27" t="str">
        <f>+IF(R44=0,"",DSUM(Entradas[#All],Entradas[[#Headers],[Cantidad Existente]],Inventario!Q43:R44))</f>
        <v/>
      </c>
      <c r="M44" s="65" t="e">
        <f>+Inventario[[#This Row],[Presentación (unidad)]]</f>
        <v>#VALUE!</v>
      </c>
      <c r="O44" s="17" t="str">
        <f t="shared" ref="O44" si="124">+$O$6</f>
        <v>Elemento</v>
      </c>
      <c r="P44" s="17" t="str">
        <f t="shared" ref="P44" si="125">+$P$6</f>
        <v>Días restantes:</v>
      </c>
      <c r="Q44" s="19">
        <f>Inventario[[#This Row],[Elemento]]</f>
        <v>0</v>
      </c>
      <c r="R44" s="19">
        <f>+DMIN(Entradas[#All],R43,Q43:Q44)</f>
        <v>0</v>
      </c>
      <c r="S44" s="26" t="s">
        <v>10</v>
      </c>
    </row>
    <row r="45" spans="1:19" x14ac:dyDescent="0.25">
      <c r="A45" s="64" t="e">
        <f>DGET(Lista_elementos[#All],Lista_elementos[[#Headers],[Tipo]],Inventario!O44:O45)</f>
        <v>#VALUE!</v>
      </c>
      <c r="B45" s="27">
        <f>+Lista_elementos[[#This Row],[Elemento]]</f>
        <v>0</v>
      </c>
      <c r="C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" s="27" t="e">
        <f>DGET(Lista_elementos[#All],Lista_elementos[[#Headers],[Presentación (Unidad)]],Inventario!O44:O45)</f>
        <v>#VALUE!</v>
      </c>
      <c r="E45" s="20" t="str">
        <f>+IF(COUNTIF(Entradas[Elemento],Inventario[[#This Row],[Elemento]])=0,"",IF(DMAX(Entradas[#All],Entradas[[#Headers],[Fecha de ingreso]],Inventario!O44:O45)=0,"No registra",DMAX(Entradas[#All],Entradas[[#Headers],[Fecha de ingreso]],Inventario!O44:O45)))</f>
        <v/>
      </c>
      <c r="F45" s="20" t="str">
        <f>+IF(COUNTIF(Entradas[Elemento],Inventario[[#This Row],[Elemento]])=0,"",IF(DMAX(Entradas[#All],Entradas[[#Headers],[Fecha de última salida]],Inventario!O44:O45)=0,"",DMAX(Entradas[#All],Entradas[[#Headers],[Fecha de última salida]],Inventario!O44:O45)))</f>
        <v/>
      </c>
      <c r="G45" s="27" t="e">
        <f>DGET(Lista_elementos[#All],Lista_elementos[[#Headers],[Inventario máximo (en unidades)]],O44:O45)</f>
        <v>#VALUE!</v>
      </c>
      <c r="H45" s="27" t="e">
        <f>DGET(Lista_elementos[#All],Lista_elementos[[#Headers],[Inventario mínimo (en unidades)]],O44:O45)</f>
        <v>#VALUE!</v>
      </c>
      <c r="I45" s="68" t="str">
        <f>+IF(P45=0,"",DGET(Entradas[#All],Entradas[[#Headers],[Lote]],O44:P45))</f>
        <v/>
      </c>
      <c r="J45" s="20" t="str">
        <f ca="1">+IF(Inventario[[#This Row],[Días restantes (incluido hoy):]]="","",Inventario[[#This Row],[Días restantes (incluido hoy):]]+TODAY()-1)</f>
        <v/>
      </c>
      <c r="K45" s="27" t="str">
        <f t="shared" ref="K45" si="126">IF(P45=0,"",P45)</f>
        <v/>
      </c>
      <c r="L45" s="27" t="str">
        <f>+IF(P45=0,"",DSUM(Entradas[#All],Entradas[[#Headers],[Cantidad Existente]],Inventario!O44:P45))</f>
        <v/>
      </c>
      <c r="M45" s="65" t="e">
        <f>+Inventario[[#This Row],[Presentación (unidad)]]</f>
        <v>#VALUE!</v>
      </c>
      <c r="O45" s="19">
        <f t="shared" ref="O45" si="127">+$B45</f>
        <v>0</v>
      </c>
      <c r="P45" s="19">
        <f>+DMIN(Entradas[#All],P44,O44:O45)</f>
        <v>0</v>
      </c>
      <c r="Q45" s="17" t="str">
        <f t="shared" ref="Q45" si="128">+$O$6</f>
        <v>Elemento</v>
      </c>
      <c r="R45" s="17" t="str">
        <f t="shared" ref="R45" si="129">+$P$6</f>
        <v>Días restantes:</v>
      </c>
      <c r="S45" s="26" t="s">
        <v>10</v>
      </c>
    </row>
    <row r="46" spans="1:19" x14ac:dyDescent="0.25">
      <c r="A46" s="64" t="e">
        <f>DGET(Lista_elementos[#All],Lista_elementos[[#Headers],[Tipo]],Inventario!Q45:Q46)</f>
        <v>#VALUE!</v>
      </c>
      <c r="B46" s="27">
        <f>+Lista_elementos[[#This Row],[Elemento]]</f>
        <v>0</v>
      </c>
      <c r="C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" s="27" t="e">
        <f>DGET(Lista_elementos[#All],Lista_elementos[[#Headers],[Presentación (Unidad)]],Inventario!Q45:Q46)</f>
        <v>#VALUE!</v>
      </c>
      <c r="E46" s="20" t="str">
        <f>+IF(COUNTIF(Entradas[Elemento],Inventario[[#This Row],[Elemento]])=0,"",IF(DMAX(Entradas[#All],Entradas[[#Headers],[Fecha de ingreso]],Inventario!Q45:Q46)=0,"No registra",DMAX(Entradas[#All],Entradas[[#Headers],[Fecha de ingreso]],Inventario!Q45:Q46)))</f>
        <v/>
      </c>
      <c r="F46" s="20" t="str">
        <f>+IF(COUNTIF(Entradas[Elemento],Inventario[[#This Row],[Elemento]])=0,"",IF(DMAX(Entradas[#All],Entradas[[#Headers],[Fecha de última salida]],Inventario!Q45:Q46)=0,"",DMAX(Entradas[#All],Entradas[[#Headers],[Fecha de última salida]],Inventario!Q45:Q46)))</f>
        <v/>
      </c>
      <c r="G46" s="27" t="e">
        <f>DGET(Lista_elementos[#All],Lista_elementos[[#Headers],[Inventario máximo (en unidades)]],Q45:Q46)</f>
        <v>#VALUE!</v>
      </c>
      <c r="H46" s="27" t="e">
        <f>DGET(Lista_elementos[#All],Lista_elementos[[#Headers],[Inventario mínimo (en unidades)]],Q45:Q46)</f>
        <v>#VALUE!</v>
      </c>
      <c r="I46" s="68" t="str">
        <f>+IF(R46=0,"",DGET(Entradas[#All],Entradas[[#Headers],[Lote]],Q45:R46))</f>
        <v/>
      </c>
      <c r="J46" s="20" t="str">
        <f ca="1">+IF(Inventario[[#This Row],[Días restantes (incluido hoy):]]="","",Inventario[[#This Row],[Días restantes (incluido hoy):]]+TODAY()-1)</f>
        <v/>
      </c>
      <c r="K46" s="27" t="str">
        <f t="shared" ref="K46" si="130">IF(R46=0,"",R46)</f>
        <v/>
      </c>
      <c r="L46" s="27" t="str">
        <f>+IF(R46=0,"",DSUM(Entradas[#All],Entradas[[#Headers],[Cantidad Existente]],Inventario!Q45:R46))</f>
        <v/>
      </c>
      <c r="M46" s="65" t="e">
        <f>+Inventario[[#This Row],[Presentación (unidad)]]</f>
        <v>#VALUE!</v>
      </c>
      <c r="O46" s="17" t="str">
        <f t="shared" ref="O46" si="131">+$O$6</f>
        <v>Elemento</v>
      </c>
      <c r="P46" s="17" t="str">
        <f t="shared" ref="P46" si="132">+$P$6</f>
        <v>Días restantes:</v>
      </c>
      <c r="Q46" s="19">
        <f>Inventario[[#This Row],[Elemento]]</f>
        <v>0</v>
      </c>
      <c r="R46" s="19">
        <f>+DMIN(Entradas[#All],R45,Q45:Q46)</f>
        <v>0</v>
      </c>
      <c r="S46" s="26" t="s">
        <v>10</v>
      </c>
    </row>
    <row r="47" spans="1:19" x14ac:dyDescent="0.25">
      <c r="A47" s="64" t="e">
        <f>DGET(Lista_elementos[#All],Lista_elementos[[#Headers],[Tipo]],Inventario!O46:O47)</f>
        <v>#VALUE!</v>
      </c>
      <c r="B47" s="27">
        <f>+Lista_elementos[[#This Row],[Elemento]]</f>
        <v>0</v>
      </c>
      <c r="C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" s="27" t="e">
        <f>DGET(Lista_elementos[#All],Lista_elementos[[#Headers],[Presentación (Unidad)]],Inventario!O46:O47)</f>
        <v>#VALUE!</v>
      </c>
      <c r="E47" s="20" t="str">
        <f>+IF(COUNTIF(Entradas[Elemento],Inventario[[#This Row],[Elemento]])=0,"",IF(DMAX(Entradas[#All],Entradas[[#Headers],[Fecha de ingreso]],Inventario!O46:O47)=0,"No registra",DMAX(Entradas[#All],Entradas[[#Headers],[Fecha de ingreso]],Inventario!O46:O47)))</f>
        <v/>
      </c>
      <c r="F47" s="20" t="str">
        <f>+IF(COUNTIF(Entradas[Elemento],Inventario[[#This Row],[Elemento]])=0,"",IF(DMAX(Entradas[#All],Entradas[[#Headers],[Fecha de última salida]],Inventario!O46:O47)=0,"",DMAX(Entradas[#All],Entradas[[#Headers],[Fecha de última salida]],Inventario!O46:O47)))</f>
        <v/>
      </c>
      <c r="G47" s="27" t="e">
        <f>DGET(Lista_elementos[#All],Lista_elementos[[#Headers],[Inventario máximo (en unidades)]],O46:O47)</f>
        <v>#VALUE!</v>
      </c>
      <c r="H47" s="27" t="e">
        <f>DGET(Lista_elementos[#All],Lista_elementos[[#Headers],[Inventario mínimo (en unidades)]],O46:O47)</f>
        <v>#VALUE!</v>
      </c>
      <c r="I47" s="68" t="str">
        <f>+IF(P47=0,"",DGET(Entradas[#All],Entradas[[#Headers],[Lote]],O46:P47))</f>
        <v/>
      </c>
      <c r="J47" s="20" t="str">
        <f ca="1">+IF(Inventario[[#This Row],[Días restantes (incluido hoy):]]="","",Inventario[[#This Row],[Días restantes (incluido hoy):]]+TODAY()-1)</f>
        <v/>
      </c>
      <c r="K47" s="27" t="str">
        <f t="shared" ref="K47" si="133">IF(P47=0,"",P47)</f>
        <v/>
      </c>
      <c r="L47" s="27" t="str">
        <f>+IF(P47=0,"",DSUM(Entradas[#All],Entradas[[#Headers],[Cantidad Existente]],Inventario!O46:P47))</f>
        <v/>
      </c>
      <c r="M47" s="65" t="e">
        <f>+Inventario[[#This Row],[Presentación (unidad)]]</f>
        <v>#VALUE!</v>
      </c>
      <c r="O47" s="19">
        <f t="shared" ref="O47" si="134">+$B47</f>
        <v>0</v>
      </c>
      <c r="P47" s="19">
        <f>+DMIN(Entradas[#All],P46,O46:O47)</f>
        <v>0</v>
      </c>
      <c r="Q47" s="17" t="str">
        <f t="shared" ref="Q47" si="135">+$O$6</f>
        <v>Elemento</v>
      </c>
      <c r="R47" s="17" t="str">
        <f t="shared" ref="R47" si="136">+$P$6</f>
        <v>Días restantes:</v>
      </c>
      <c r="S47" s="26" t="s">
        <v>10</v>
      </c>
    </row>
    <row r="48" spans="1:19" x14ac:dyDescent="0.25">
      <c r="A48" s="64" t="e">
        <f>DGET(Lista_elementos[#All],Lista_elementos[[#Headers],[Tipo]],Inventario!Q47:Q48)</f>
        <v>#VALUE!</v>
      </c>
      <c r="B48" s="27">
        <f>+Lista_elementos[[#This Row],[Elemento]]</f>
        <v>0</v>
      </c>
      <c r="C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" s="27" t="e">
        <f>DGET(Lista_elementos[#All],Lista_elementos[[#Headers],[Presentación (Unidad)]],Inventario!Q47:Q48)</f>
        <v>#VALUE!</v>
      </c>
      <c r="E48" s="20" t="str">
        <f>+IF(COUNTIF(Entradas[Elemento],Inventario[[#This Row],[Elemento]])=0,"",IF(DMAX(Entradas[#All],Entradas[[#Headers],[Fecha de ingreso]],Inventario!Q47:Q48)=0,"No registra",DMAX(Entradas[#All],Entradas[[#Headers],[Fecha de ingreso]],Inventario!Q47:Q48)))</f>
        <v/>
      </c>
      <c r="F48" s="20" t="str">
        <f>+IF(COUNTIF(Entradas[Elemento],Inventario[[#This Row],[Elemento]])=0,"",IF(DMAX(Entradas[#All],Entradas[[#Headers],[Fecha de última salida]],Inventario!Q47:Q48)=0,"",DMAX(Entradas[#All],Entradas[[#Headers],[Fecha de última salida]],Inventario!Q47:Q48)))</f>
        <v/>
      </c>
      <c r="G48" s="27" t="e">
        <f>DGET(Lista_elementos[#All],Lista_elementos[[#Headers],[Inventario máximo (en unidades)]],Q47:Q48)</f>
        <v>#VALUE!</v>
      </c>
      <c r="H48" s="27" t="e">
        <f>DGET(Lista_elementos[#All],Lista_elementos[[#Headers],[Inventario mínimo (en unidades)]],Q47:Q48)</f>
        <v>#VALUE!</v>
      </c>
      <c r="I48" s="68" t="str">
        <f>+IF(R48=0,"",DGET(Entradas[#All],Entradas[[#Headers],[Lote]],Q47:R48))</f>
        <v/>
      </c>
      <c r="J48" s="20" t="str">
        <f ca="1">+IF(Inventario[[#This Row],[Días restantes (incluido hoy):]]="","",Inventario[[#This Row],[Días restantes (incluido hoy):]]+TODAY()-1)</f>
        <v/>
      </c>
      <c r="K48" s="27" t="str">
        <f t="shared" ref="K48" si="137">IF(R48=0,"",R48)</f>
        <v/>
      </c>
      <c r="L48" s="27" t="str">
        <f>+IF(R48=0,"",DSUM(Entradas[#All],Entradas[[#Headers],[Cantidad Existente]],Inventario!Q47:R48))</f>
        <v/>
      </c>
      <c r="M48" s="65" t="e">
        <f>+Inventario[[#This Row],[Presentación (unidad)]]</f>
        <v>#VALUE!</v>
      </c>
      <c r="O48" s="17" t="str">
        <f t="shared" ref="O48" si="138">+$O$6</f>
        <v>Elemento</v>
      </c>
      <c r="P48" s="17" t="str">
        <f t="shared" ref="P48" si="139">+$P$6</f>
        <v>Días restantes:</v>
      </c>
      <c r="Q48" s="19">
        <f>Inventario[[#This Row],[Elemento]]</f>
        <v>0</v>
      </c>
      <c r="R48" s="19">
        <f>+DMIN(Entradas[#All],R47,Q47:Q48)</f>
        <v>0</v>
      </c>
      <c r="S48" s="26" t="s">
        <v>10</v>
      </c>
    </row>
    <row r="49" spans="1:19" x14ac:dyDescent="0.25">
      <c r="A49" s="64" t="e">
        <f>DGET(Lista_elementos[#All],Lista_elementos[[#Headers],[Tipo]],Inventario!O48:O49)</f>
        <v>#VALUE!</v>
      </c>
      <c r="B49" s="27">
        <f>+Lista_elementos[[#This Row],[Elemento]]</f>
        <v>0</v>
      </c>
      <c r="C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" s="27" t="e">
        <f>DGET(Lista_elementos[#All],Lista_elementos[[#Headers],[Presentación (Unidad)]],Inventario!O48:O49)</f>
        <v>#VALUE!</v>
      </c>
      <c r="E49" s="20" t="str">
        <f>+IF(COUNTIF(Entradas[Elemento],Inventario[[#This Row],[Elemento]])=0,"",IF(DMAX(Entradas[#All],Entradas[[#Headers],[Fecha de ingreso]],Inventario!O48:O49)=0,"No registra",DMAX(Entradas[#All],Entradas[[#Headers],[Fecha de ingreso]],Inventario!O48:O49)))</f>
        <v/>
      </c>
      <c r="F49" s="20" t="str">
        <f>+IF(COUNTIF(Entradas[Elemento],Inventario[[#This Row],[Elemento]])=0,"",IF(DMAX(Entradas[#All],Entradas[[#Headers],[Fecha de última salida]],Inventario!O48:O49)=0,"",DMAX(Entradas[#All],Entradas[[#Headers],[Fecha de última salida]],Inventario!O48:O49)))</f>
        <v/>
      </c>
      <c r="G49" s="27" t="e">
        <f>DGET(Lista_elementos[#All],Lista_elementos[[#Headers],[Inventario máximo (en unidades)]],O48:O49)</f>
        <v>#VALUE!</v>
      </c>
      <c r="H49" s="27" t="e">
        <f>DGET(Lista_elementos[#All],Lista_elementos[[#Headers],[Inventario mínimo (en unidades)]],O48:O49)</f>
        <v>#VALUE!</v>
      </c>
      <c r="I49" s="68" t="str">
        <f>+IF(P49=0,"",DGET(Entradas[#All],Entradas[[#Headers],[Lote]],O48:P49))</f>
        <v/>
      </c>
      <c r="J49" s="20" t="str">
        <f ca="1">+IF(Inventario[[#This Row],[Días restantes (incluido hoy):]]="","",Inventario[[#This Row],[Días restantes (incluido hoy):]]+TODAY()-1)</f>
        <v/>
      </c>
      <c r="K49" s="27" t="str">
        <f t="shared" ref="K49" si="140">IF(P49=0,"",P49)</f>
        <v/>
      </c>
      <c r="L49" s="27" t="str">
        <f>+IF(P49=0,"",DSUM(Entradas[#All],Entradas[[#Headers],[Cantidad Existente]],Inventario!O48:P49))</f>
        <v/>
      </c>
      <c r="M49" s="65" t="e">
        <f>+Inventario[[#This Row],[Presentación (unidad)]]</f>
        <v>#VALUE!</v>
      </c>
      <c r="O49" s="19">
        <f t="shared" ref="O49" si="141">+$B49</f>
        <v>0</v>
      </c>
      <c r="P49" s="19">
        <f>+DMIN(Entradas[#All],P48,O48:O49)</f>
        <v>0</v>
      </c>
      <c r="Q49" s="17" t="str">
        <f t="shared" ref="Q49" si="142">+$O$6</f>
        <v>Elemento</v>
      </c>
      <c r="R49" s="17" t="str">
        <f t="shared" ref="R49" si="143">+$P$6</f>
        <v>Días restantes:</v>
      </c>
      <c r="S49" s="26" t="s">
        <v>10</v>
      </c>
    </row>
    <row r="50" spans="1:19" x14ac:dyDescent="0.25">
      <c r="A50" s="64" t="e">
        <f>DGET(Lista_elementos[#All],Lista_elementos[[#Headers],[Tipo]],Inventario!Q49:Q50)</f>
        <v>#VALUE!</v>
      </c>
      <c r="B50" s="27">
        <f>+Lista_elementos[[#This Row],[Elemento]]</f>
        <v>0</v>
      </c>
      <c r="C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" s="27" t="e">
        <f>DGET(Lista_elementos[#All],Lista_elementos[[#Headers],[Presentación (Unidad)]],Inventario!Q49:Q50)</f>
        <v>#VALUE!</v>
      </c>
      <c r="E50" s="20" t="str">
        <f>+IF(COUNTIF(Entradas[Elemento],Inventario[[#This Row],[Elemento]])=0,"",IF(DMAX(Entradas[#All],Entradas[[#Headers],[Fecha de ingreso]],Inventario!Q49:Q50)=0,"No registra",DMAX(Entradas[#All],Entradas[[#Headers],[Fecha de ingreso]],Inventario!Q49:Q50)))</f>
        <v/>
      </c>
      <c r="F50" s="20" t="str">
        <f>+IF(COUNTIF(Entradas[Elemento],Inventario[[#This Row],[Elemento]])=0,"",IF(DMAX(Entradas[#All],Entradas[[#Headers],[Fecha de última salida]],Inventario!Q49:Q50)=0,"",DMAX(Entradas[#All],Entradas[[#Headers],[Fecha de última salida]],Inventario!Q49:Q50)))</f>
        <v/>
      </c>
      <c r="G50" s="27" t="e">
        <f>DGET(Lista_elementos[#All],Lista_elementos[[#Headers],[Inventario máximo (en unidades)]],Q49:Q50)</f>
        <v>#VALUE!</v>
      </c>
      <c r="H50" s="27" t="e">
        <f>DGET(Lista_elementos[#All],Lista_elementos[[#Headers],[Inventario mínimo (en unidades)]],Q49:Q50)</f>
        <v>#VALUE!</v>
      </c>
      <c r="I50" s="68" t="str">
        <f>+IF(R50=0,"",DGET(Entradas[#All],Entradas[[#Headers],[Lote]],Q49:R50))</f>
        <v/>
      </c>
      <c r="J50" s="20" t="str">
        <f ca="1">+IF(Inventario[[#This Row],[Días restantes (incluido hoy):]]="","",Inventario[[#This Row],[Días restantes (incluido hoy):]]+TODAY()-1)</f>
        <v/>
      </c>
      <c r="K50" s="27" t="str">
        <f t="shared" ref="K50" si="144">IF(R50=0,"",R50)</f>
        <v/>
      </c>
      <c r="L50" s="27" t="str">
        <f>+IF(R50=0,"",DSUM(Entradas[#All],Entradas[[#Headers],[Cantidad Existente]],Inventario!Q49:R50))</f>
        <v/>
      </c>
      <c r="M50" s="65" t="e">
        <f>+Inventario[[#This Row],[Presentación (unidad)]]</f>
        <v>#VALUE!</v>
      </c>
      <c r="O50" s="17" t="str">
        <f t="shared" ref="O50" si="145">+$O$6</f>
        <v>Elemento</v>
      </c>
      <c r="P50" s="17" t="str">
        <f t="shared" ref="P50" si="146">+$P$6</f>
        <v>Días restantes:</v>
      </c>
      <c r="Q50" s="19">
        <f>Inventario[[#This Row],[Elemento]]</f>
        <v>0</v>
      </c>
      <c r="R50" s="19">
        <f>+DMIN(Entradas[#All],R49,Q49:Q50)</f>
        <v>0</v>
      </c>
      <c r="S50" s="26" t="s">
        <v>10</v>
      </c>
    </row>
    <row r="51" spans="1:19" x14ac:dyDescent="0.25">
      <c r="A51" s="64" t="e">
        <f>DGET(Lista_elementos[#All],Lista_elementos[[#Headers],[Tipo]],Inventario!O50:O51)</f>
        <v>#VALUE!</v>
      </c>
      <c r="B51" s="27">
        <f>+Lista_elementos[[#This Row],[Elemento]]</f>
        <v>0</v>
      </c>
      <c r="C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" s="27" t="e">
        <f>DGET(Lista_elementos[#All],Lista_elementos[[#Headers],[Presentación (Unidad)]],Inventario!O50:O51)</f>
        <v>#VALUE!</v>
      </c>
      <c r="E51" s="20" t="str">
        <f>+IF(COUNTIF(Entradas[Elemento],Inventario[[#This Row],[Elemento]])=0,"",IF(DMAX(Entradas[#All],Entradas[[#Headers],[Fecha de ingreso]],Inventario!O50:O51)=0,"No registra",DMAX(Entradas[#All],Entradas[[#Headers],[Fecha de ingreso]],Inventario!O50:O51)))</f>
        <v/>
      </c>
      <c r="F51" s="20" t="str">
        <f>+IF(COUNTIF(Entradas[Elemento],Inventario[[#This Row],[Elemento]])=0,"",IF(DMAX(Entradas[#All],Entradas[[#Headers],[Fecha de última salida]],Inventario!O50:O51)=0,"",DMAX(Entradas[#All],Entradas[[#Headers],[Fecha de última salida]],Inventario!O50:O51)))</f>
        <v/>
      </c>
      <c r="G51" s="27" t="e">
        <f>DGET(Lista_elementos[#All],Lista_elementos[[#Headers],[Inventario máximo (en unidades)]],O50:O51)</f>
        <v>#VALUE!</v>
      </c>
      <c r="H51" s="27" t="e">
        <f>DGET(Lista_elementos[#All],Lista_elementos[[#Headers],[Inventario mínimo (en unidades)]],O50:O51)</f>
        <v>#VALUE!</v>
      </c>
      <c r="I51" s="68" t="str">
        <f>+IF(P51=0,"",DGET(Entradas[#All],Entradas[[#Headers],[Lote]],O50:P51))</f>
        <v/>
      </c>
      <c r="J51" s="20" t="str">
        <f ca="1">+IF(Inventario[[#This Row],[Días restantes (incluido hoy):]]="","",Inventario[[#This Row],[Días restantes (incluido hoy):]]+TODAY()-1)</f>
        <v/>
      </c>
      <c r="K51" s="27" t="str">
        <f t="shared" ref="K51" si="147">IF(P51=0,"",P51)</f>
        <v/>
      </c>
      <c r="L51" s="27" t="str">
        <f>+IF(P51=0,"",DSUM(Entradas[#All],Entradas[[#Headers],[Cantidad Existente]],Inventario!O50:P51))</f>
        <v/>
      </c>
      <c r="M51" s="65" t="e">
        <f>+Inventario[[#This Row],[Presentación (unidad)]]</f>
        <v>#VALUE!</v>
      </c>
      <c r="O51" s="19">
        <f t="shared" ref="O51" si="148">+$B51</f>
        <v>0</v>
      </c>
      <c r="P51" s="19">
        <f>+DMIN(Entradas[#All],P50,O50:O51)</f>
        <v>0</v>
      </c>
      <c r="Q51" s="17" t="str">
        <f t="shared" ref="Q51" si="149">+$O$6</f>
        <v>Elemento</v>
      </c>
      <c r="R51" s="17" t="str">
        <f t="shared" ref="R51" si="150">+$P$6</f>
        <v>Días restantes:</v>
      </c>
      <c r="S51" s="26" t="s">
        <v>10</v>
      </c>
    </row>
    <row r="52" spans="1:19" x14ac:dyDescent="0.25">
      <c r="A52" s="64" t="e">
        <f>DGET(Lista_elementos[#All],Lista_elementos[[#Headers],[Tipo]],Inventario!Q51:Q52)</f>
        <v>#VALUE!</v>
      </c>
      <c r="B52" s="27">
        <f>+Lista_elementos[[#This Row],[Elemento]]</f>
        <v>0</v>
      </c>
      <c r="C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" s="27" t="e">
        <f>DGET(Lista_elementos[#All],Lista_elementos[[#Headers],[Presentación (Unidad)]],Inventario!Q51:Q52)</f>
        <v>#VALUE!</v>
      </c>
      <c r="E52" s="20" t="str">
        <f>+IF(COUNTIF(Entradas[Elemento],Inventario[[#This Row],[Elemento]])=0,"",IF(DMAX(Entradas[#All],Entradas[[#Headers],[Fecha de ingreso]],Inventario!Q51:Q52)=0,"No registra",DMAX(Entradas[#All],Entradas[[#Headers],[Fecha de ingreso]],Inventario!Q51:Q52)))</f>
        <v/>
      </c>
      <c r="F52" s="20" t="str">
        <f>+IF(COUNTIF(Entradas[Elemento],Inventario[[#This Row],[Elemento]])=0,"",IF(DMAX(Entradas[#All],Entradas[[#Headers],[Fecha de última salida]],Inventario!Q51:Q52)=0,"",DMAX(Entradas[#All],Entradas[[#Headers],[Fecha de última salida]],Inventario!Q51:Q52)))</f>
        <v/>
      </c>
      <c r="G52" s="27" t="e">
        <f>DGET(Lista_elementos[#All],Lista_elementos[[#Headers],[Inventario máximo (en unidades)]],Q51:Q52)</f>
        <v>#VALUE!</v>
      </c>
      <c r="H52" s="27" t="e">
        <f>DGET(Lista_elementos[#All],Lista_elementos[[#Headers],[Inventario mínimo (en unidades)]],Q51:Q52)</f>
        <v>#VALUE!</v>
      </c>
      <c r="I52" s="68" t="str">
        <f>+IF(R52=0,"",DGET(Entradas[#All],Entradas[[#Headers],[Lote]],Q51:R52))</f>
        <v/>
      </c>
      <c r="J52" s="20" t="str">
        <f ca="1">+IF(Inventario[[#This Row],[Días restantes (incluido hoy):]]="","",Inventario[[#This Row],[Días restantes (incluido hoy):]]+TODAY()-1)</f>
        <v/>
      </c>
      <c r="K52" s="27" t="str">
        <f t="shared" ref="K52" si="151">IF(R52=0,"",R52)</f>
        <v/>
      </c>
      <c r="L52" s="27" t="str">
        <f>+IF(R52=0,"",DSUM(Entradas[#All],Entradas[[#Headers],[Cantidad Existente]],Inventario!Q51:R52))</f>
        <v/>
      </c>
      <c r="M52" s="65" t="e">
        <f>+Inventario[[#This Row],[Presentación (unidad)]]</f>
        <v>#VALUE!</v>
      </c>
      <c r="O52" s="17" t="str">
        <f t="shared" ref="O52" si="152">+$O$6</f>
        <v>Elemento</v>
      </c>
      <c r="P52" s="17" t="str">
        <f t="shared" ref="P52" si="153">+$P$6</f>
        <v>Días restantes:</v>
      </c>
      <c r="Q52" s="19">
        <f>Inventario[[#This Row],[Elemento]]</f>
        <v>0</v>
      </c>
      <c r="R52" s="19">
        <f>+DMIN(Entradas[#All],R51,Q51:Q52)</f>
        <v>0</v>
      </c>
      <c r="S52" s="26" t="s">
        <v>10</v>
      </c>
    </row>
    <row r="53" spans="1:19" x14ac:dyDescent="0.25">
      <c r="A53" s="64" t="e">
        <f>DGET(Lista_elementos[#All],Lista_elementos[[#Headers],[Tipo]],Inventario!O52:O53)</f>
        <v>#VALUE!</v>
      </c>
      <c r="B53" s="27">
        <f>+Lista_elementos[[#This Row],[Elemento]]</f>
        <v>0</v>
      </c>
      <c r="C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" s="27" t="e">
        <f>DGET(Lista_elementos[#All],Lista_elementos[[#Headers],[Presentación (Unidad)]],Inventario!O52:O53)</f>
        <v>#VALUE!</v>
      </c>
      <c r="E53" s="20" t="str">
        <f>+IF(COUNTIF(Entradas[Elemento],Inventario[[#This Row],[Elemento]])=0,"",IF(DMAX(Entradas[#All],Entradas[[#Headers],[Fecha de ingreso]],Inventario!O52:O53)=0,"No registra",DMAX(Entradas[#All],Entradas[[#Headers],[Fecha de ingreso]],Inventario!O52:O53)))</f>
        <v/>
      </c>
      <c r="F53" s="20" t="str">
        <f>+IF(COUNTIF(Entradas[Elemento],Inventario[[#This Row],[Elemento]])=0,"",IF(DMAX(Entradas[#All],Entradas[[#Headers],[Fecha de última salida]],Inventario!O52:O53)=0,"",DMAX(Entradas[#All],Entradas[[#Headers],[Fecha de última salida]],Inventario!O52:O53)))</f>
        <v/>
      </c>
      <c r="G53" s="27" t="e">
        <f>DGET(Lista_elementos[#All],Lista_elementos[[#Headers],[Inventario máximo (en unidades)]],O52:O53)</f>
        <v>#VALUE!</v>
      </c>
      <c r="H53" s="27" t="e">
        <f>DGET(Lista_elementos[#All],Lista_elementos[[#Headers],[Inventario mínimo (en unidades)]],O52:O53)</f>
        <v>#VALUE!</v>
      </c>
      <c r="I53" s="68" t="str">
        <f>+IF(P53=0,"",DGET(Entradas[#All],Entradas[[#Headers],[Lote]],O52:P53))</f>
        <v/>
      </c>
      <c r="J53" s="20" t="str">
        <f ca="1">+IF(Inventario[[#This Row],[Días restantes (incluido hoy):]]="","",Inventario[[#This Row],[Días restantes (incluido hoy):]]+TODAY()-1)</f>
        <v/>
      </c>
      <c r="K53" s="27" t="str">
        <f t="shared" ref="K53" si="154">IF(P53=0,"",P53)</f>
        <v/>
      </c>
      <c r="L53" s="27" t="str">
        <f>+IF(P53=0,"",DSUM(Entradas[#All],Entradas[[#Headers],[Cantidad Existente]],Inventario!O52:P53))</f>
        <v/>
      </c>
      <c r="M53" s="65" t="e">
        <f>+Inventario[[#This Row],[Presentación (unidad)]]</f>
        <v>#VALUE!</v>
      </c>
      <c r="O53" s="19">
        <f t="shared" ref="O53" si="155">+$B53</f>
        <v>0</v>
      </c>
      <c r="P53" s="19">
        <f>+DMIN(Entradas[#All],P52,O52:O53)</f>
        <v>0</v>
      </c>
      <c r="Q53" s="17" t="str">
        <f t="shared" ref="Q53" si="156">+$O$6</f>
        <v>Elemento</v>
      </c>
      <c r="R53" s="17" t="str">
        <f t="shared" ref="R53" si="157">+$P$6</f>
        <v>Días restantes:</v>
      </c>
      <c r="S53" s="26" t="s">
        <v>10</v>
      </c>
    </row>
    <row r="54" spans="1:19" x14ac:dyDescent="0.25">
      <c r="A54" s="64" t="e">
        <f>DGET(Lista_elementos[#All],Lista_elementos[[#Headers],[Tipo]],Inventario!Q53:Q54)</f>
        <v>#VALUE!</v>
      </c>
      <c r="B54" s="27">
        <f>+Lista_elementos[[#This Row],[Elemento]]</f>
        <v>0</v>
      </c>
      <c r="C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" s="27" t="e">
        <f>DGET(Lista_elementos[#All],Lista_elementos[[#Headers],[Presentación (Unidad)]],Inventario!Q53:Q54)</f>
        <v>#VALUE!</v>
      </c>
      <c r="E54" s="20" t="str">
        <f>+IF(COUNTIF(Entradas[Elemento],Inventario[[#This Row],[Elemento]])=0,"",IF(DMAX(Entradas[#All],Entradas[[#Headers],[Fecha de ingreso]],Inventario!Q53:Q54)=0,"No registra",DMAX(Entradas[#All],Entradas[[#Headers],[Fecha de ingreso]],Inventario!Q53:Q54)))</f>
        <v/>
      </c>
      <c r="F54" s="20" t="str">
        <f>+IF(COUNTIF(Entradas[Elemento],Inventario[[#This Row],[Elemento]])=0,"",IF(DMAX(Entradas[#All],Entradas[[#Headers],[Fecha de última salida]],Inventario!Q53:Q54)=0,"",DMAX(Entradas[#All],Entradas[[#Headers],[Fecha de última salida]],Inventario!Q53:Q54)))</f>
        <v/>
      </c>
      <c r="G54" s="27" t="e">
        <f>DGET(Lista_elementos[#All],Lista_elementos[[#Headers],[Inventario máximo (en unidades)]],Q53:Q54)</f>
        <v>#VALUE!</v>
      </c>
      <c r="H54" s="27" t="e">
        <f>DGET(Lista_elementos[#All],Lista_elementos[[#Headers],[Inventario mínimo (en unidades)]],Q53:Q54)</f>
        <v>#VALUE!</v>
      </c>
      <c r="I54" s="68" t="str">
        <f>+IF(R54=0,"",DGET(Entradas[#All],Entradas[[#Headers],[Lote]],Q53:R54))</f>
        <v/>
      </c>
      <c r="J54" s="20" t="str">
        <f ca="1">+IF(Inventario[[#This Row],[Días restantes (incluido hoy):]]="","",Inventario[[#This Row],[Días restantes (incluido hoy):]]+TODAY()-1)</f>
        <v/>
      </c>
      <c r="K54" s="27" t="str">
        <f t="shared" ref="K54" si="158">IF(R54=0,"",R54)</f>
        <v/>
      </c>
      <c r="L54" s="27" t="str">
        <f>+IF(R54=0,"",DSUM(Entradas[#All],Entradas[[#Headers],[Cantidad Existente]],Inventario!Q53:R54))</f>
        <v/>
      </c>
      <c r="M54" s="65" t="e">
        <f>+Inventario[[#This Row],[Presentación (unidad)]]</f>
        <v>#VALUE!</v>
      </c>
      <c r="O54" s="17" t="str">
        <f t="shared" ref="O54" si="159">+$O$6</f>
        <v>Elemento</v>
      </c>
      <c r="P54" s="17" t="str">
        <f t="shared" ref="P54" si="160">+$P$6</f>
        <v>Días restantes:</v>
      </c>
      <c r="Q54" s="19">
        <f>Inventario[[#This Row],[Elemento]]</f>
        <v>0</v>
      </c>
      <c r="R54" s="19">
        <f>+DMIN(Entradas[#All],R53,Q53:Q54)</f>
        <v>0</v>
      </c>
      <c r="S54" s="26" t="s">
        <v>10</v>
      </c>
    </row>
    <row r="55" spans="1:19" x14ac:dyDescent="0.25">
      <c r="A55" s="64" t="e">
        <f>DGET(Lista_elementos[#All],Lista_elementos[[#Headers],[Tipo]],Inventario!O54:O55)</f>
        <v>#VALUE!</v>
      </c>
      <c r="B55" s="27">
        <f>+Lista_elementos[[#This Row],[Elemento]]</f>
        <v>0</v>
      </c>
      <c r="C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" s="27" t="e">
        <f>DGET(Lista_elementos[#All],Lista_elementos[[#Headers],[Presentación (Unidad)]],Inventario!O54:O55)</f>
        <v>#VALUE!</v>
      </c>
      <c r="E55" s="20" t="str">
        <f>+IF(COUNTIF(Entradas[Elemento],Inventario[[#This Row],[Elemento]])=0,"",IF(DMAX(Entradas[#All],Entradas[[#Headers],[Fecha de ingreso]],Inventario!O54:O55)=0,"No registra",DMAX(Entradas[#All],Entradas[[#Headers],[Fecha de ingreso]],Inventario!O54:O55)))</f>
        <v/>
      </c>
      <c r="F55" s="20" t="str">
        <f>+IF(COUNTIF(Entradas[Elemento],Inventario[[#This Row],[Elemento]])=0,"",IF(DMAX(Entradas[#All],Entradas[[#Headers],[Fecha de última salida]],Inventario!O54:O55)=0,"",DMAX(Entradas[#All],Entradas[[#Headers],[Fecha de última salida]],Inventario!O54:O55)))</f>
        <v/>
      </c>
      <c r="G55" s="27" t="e">
        <f>DGET(Lista_elementos[#All],Lista_elementos[[#Headers],[Inventario máximo (en unidades)]],O54:O55)</f>
        <v>#VALUE!</v>
      </c>
      <c r="H55" s="27" t="e">
        <f>DGET(Lista_elementos[#All],Lista_elementos[[#Headers],[Inventario mínimo (en unidades)]],O54:O55)</f>
        <v>#VALUE!</v>
      </c>
      <c r="I55" s="68" t="str">
        <f>+IF(P55=0,"",DGET(Entradas[#All],Entradas[[#Headers],[Lote]],O54:P55))</f>
        <v/>
      </c>
      <c r="J55" s="20" t="str">
        <f ca="1">+IF(Inventario[[#This Row],[Días restantes (incluido hoy):]]="","",Inventario[[#This Row],[Días restantes (incluido hoy):]]+TODAY()-1)</f>
        <v/>
      </c>
      <c r="K55" s="27" t="str">
        <f t="shared" ref="K55" si="161">IF(P55=0,"",P55)</f>
        <v/>
      </c>
      <c r="L55" s="27" t="str">
        <f>+IF(P55=0,"",DSUM(Entradas[#All],Entradas[[#Headers],[Cantidad Existente]],Inventario!O54:P55))</f>
        <v/>
      </c>
      <c r="M55" s="65" t="e">
        <f>+Inventario[[#This Row],[Presentación (unidad)]]</f>
        <v>#VALUE!</v>
      </c>
      <c r="O55" s="19">
        <f t="shared" ref="O55" si="162">+$B55</f>
        <v>0</v>
      </c>
      <c r="P55" s="19">
        <f>+DMIN(Entradas[#All],P54,O54:O55)</f>
        <v>0</v>
      </c>
      <c r="Q55" s="17" t="str">
        <f t="shared" ref="Q55" si="163">+$O$6</f>
        <v>Elemento</v>
      </c>
      <c r="R55" s="17" t="str">
        <f t="shared" ref="R55" si="164">+$P$6</f>
        <v>Días restantes:</v>
      </c>
      <c r="S55" s="26" t="s">
        <v>10</v>
      </c>
    </row>
    <row r="56" spans="1:19" x14ac:dyDescent="0.25">
      <c r="A56" s="64" t="e">
        <f>DGET(Lista_elementos[#All],Lista_elementos[[#Headers],[Tipo]],Inventario!Q55:Q56)</f>
        <v>#VALUE!</v>
      </c>
      <c r="B56" s="27">
        <f>+Lista_elementos[[#This Row],[Elemento]]</f>
        <v>0</v>
      </c>
      <c r="C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" s="27" t="e">
        <f>DGET(Lista_elementos[#All],Lista_elementos[[#Headers],[Presentación (Unidad)]],Inventario!Q55:Q56)</f>
        <v>#VALUE!</v>
      </c>
      <c r="E56" s="20" t="str">
        <f>+IF(COUNTIF(Entradas[Elemento],Inventario[[#This Row],[Elemento]])=0,"",IF(DMAX(Entradas[#All],Entradas[[#Headers],[Fecha de ingreso]],Inventario!Q55:Q56)=0,"No registra",DMAX(Entradas[#All],Entradas[[#Headers],[Fecha de ingreso]],Inventario!Q55:Q56)))</f>
        <v/>
      </c>
      <c r="F56" s="20" t="str">
        <f>+IF(COUNTIF(Entradas[Elemento],Inventario[[#This Row],[Elemento]])=0,"",IF(DMAX(Entradas[#All],Entradas[[#Headers],[Fecha de última salida]],Inventario!Q55:Q56)=0,"",DMAX(Entradas[#All],Entradas[[#Headers],[Fecha de última salida]],Inventario!Q55:Q56)))</f>
        <v/>
      </c>
      <c r="G56" s="27" t="e">
        <f>DGET(Lista_elementos[#All],Lista_elementos[[#Headers],[Inventario máximo (en unidades)]],Q55:Q56)</f>
        <v>#VALUE!</v>
      </c>
      <c r="H56" s="27" t="e">
        <f>DGET(Lista_elementos[#All],Lista_elementos[[#Headers],[Inventario mínimo (en unidades)]],Q55:Q56)</f>
        <v>#VALUE!</v>
      </c>
      <c r="I56" s="68" t="str">
        <f>+IF(R56=0,"",DGET(Entradas[#All],Entradas[[#Headers],[Lote]],Q55:R56))</f>
        <v/>
      </c>
      <c r="J56" s="20" t="str">
        <f ca="1">+IF(Inventario[[#This Row],[Días restantes (incluido hoy):]]="","",Inventario[[#This Row],[Días restantes (incluido hoy):]]+TODAY()-1)</f>
        <v/>
      </c>
      <c r="K56" s="27" t="str">
        <f t="shared" ref="K56" si="165">IF(R56=0,"",R56)</f>
        <v/>
      </c>
      <c r="L56" s="27" t="str">
        <f>+IF(R56=0,"",DSUM(Entradas[#All],Entradas[[#Headers],[Cantidad Existente]],Inventario!Q55:R56))</f>
        <v/>
      </c>
      <c r="M56" s="65" t="e">
        <f>+Inventario[[#This Row],[Presentación (unidad)]]</f>
        <v>#VALUE!</v>
      </c>
      <c r="O56" s="17" t="str">
        <f t="shared" ref="O56" si="166">+$O$6</f>
        <v>Elemento</v>
      </c>
      <c r="P56" s="17" t="str">
        <f t="shared" ref="P56" si="167">+$P$6</f>
        <v>Días restantes:</v>
      </c>
      <c r="Q56" s="19">
        <f>Inventario[[#This Row],[Elemento]]</f>
        <v>0</v>
      </c>
      <c r="R56" s="19">
        <f>+DMIN(Entradas[#All],R55,Q55:Q56)</f>
        <v>0</v>
      </c>
      <c r="S56" s="26" t="s">
        <v>10</v>
      </c>
    </row>
    <row r="57" spans="1:19" x14ac:dyDescent="0.25">
      <c r="A57" s="64" t="e">
        <f>DGET(Lista_elementos[#All],Lista_elementos[[#Headers],[Tipo]],Inventario!O56:O57)</f>
        <v>#VALUE!</v>
      </c>
      <c r="B57" s="27">
        <f>+Lista_elementos[[#This Row],[Elemento]]</f>
        <v>0</v>
      </c>
      <c r="C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" s="27" t="e">
        <f>DGET(Lista_elementos[#All],Lista_elementos[[#Headers],[Presentación (Unidad)]],Inventario!O56:O57)</f>
        <v>#VALUE!</v>
      </c>
      <c r="E57" s="20" t="str">
        <f>+IF(COUNTIF(Entradas[Elemento],Inventario[[#This Row],[Elemento]])=0,"",IF(DMAX(Entradas[#All],Entradas[[#Headers],[Fecha de ingreso]],Inventario!O56:O57)=0,"No registra",DMAX(Entradas[#All],Entradas[[#Headers],[Fecha de ingreso]],Inventario!O56:O57)))</f>
        <v/>
      </c>
      <c r="F57" s="20" t="str">
        <f>+IF(COUNTIF(Entradas[Elemento],Inventario[[#This Row],[Elemento]])=0,"",IF(DMAX(Entradas[#All],Entradas[[#Headers],[Fecha de última salida]],Inventario!O56:O57)=0,"",DMAX(Entradas[#All],Entradas[[#Headers],[Fecha de última salida]],Inventario!O56:O57)))</f>
        <v/>
      </c>
      <c r="G57" s="27" t="e">
        <f>DGET(Lista_elementos[#All],Lista_elementos[[#Headers],[Inventario máximo (en unidades)]],O56:O57)</f>
        <v>#VALUE!</v>
      </c>
      <c r="H57" s="27" t="e">
        <f>DGET(Lista_elementos[#All],Lista_elementos[[#Headers],[Inventario mínimo (en unidades)]],O56:O57)</f>
        <v>#VALUE!</v>
      </c>
      <c r="I57" s="68" t="str">
        <f>+IF(P57=0,"",DGET(Entradas[#All],Entradas[[#Headers],[Lote]],O56:P57))</f>
        <v/>
      </c>
      <c r="J57" s="20" t="str">
        <f ca="1">+IF(Inventario[[#This Row],[Días restantes (incluido hoy):]]="","",Inventario[[#This Row],[Días restantes (incluido hoy):]]+TODAY()-1)</f>
        <v/>
      </c>
      <c r="K57" s="27" t="str">
        <f t="shared" ref="K57" si="168">IF(P57=0,"",P57)</f>
        <v/>
      </c>
      <c r="L57" s="27" t="str">
        <f>+IF(P57=0,"",DSUM(Entradas[#All],Entradas[[#Headers],[Cantidad Existente]],Inventario!O56:P57))</f>
        <v/>
      </c>
      <c r="M57" s="65" t="e">
        <f>+Inventario[[#This Row],[Presentación (unidad)]]</f>
        <v>#VALUE!</v>
      </c>
      <c r="O57" s="19">
        <f t="shared" ref="O57" si="169">+$B57</f>
        <v>0</v>
      </c>
      <c r="P57" s="19">
        <f>+DMIN(Entradas[#All],P56,O56:O57)</f>
        <v>0</v>
      </c>
      <c r="Q57" s="17" t="str">
        <f t="shared" ref="Q57" si="170">+$O$6</f>
        <v>Elemento</v>
      </c>
      <c r="R57" s="17" t="str">
        <f t="shared" ref="R57" si="171">+$P$6</f>
        <v>Días restantes:</v>
      </c>
      <c r="S57" s="26" t="s">
        <v>10</v>
      </c>
    </row>
    <row r="58" spans="1:19" x14ac:dyDescent="0.25">
      <c r="A58" s="64" t="e">
        <f>DGET(Lista_elementos[#All],Lista_elementos[[#Headers],[Tipo]],Inventario!Q57:Q58)</f>
        <v>#VALUE!</v>
      </c>
      <c r="B58" s="27">
        <f>+Lista_elementos[[#This Row],[Elemento]]</f>
        <v>0</v>
      </c>
      <c r="C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" s="27" t="e">
        <f>DGET(Lista_elementos[#All],Lista_elementos[[#Headers],[Presentación (Unidad)]],Inventario!Q57:Q58)</f>
        <v>#VALUE!</v>
      </c>
      <c r="E58" s="20" t="str">
        <f>+IF(COUNTIF(Entradas[Elemento],Inventario[[#This Row],[Elemento]])=0,"",IF(DMAX(Entradas[#All],Entradas[[#Headers],[Fecha de ingreso]],Inventario!Q57:Q58)=0,"No registra",DMAX(Entradas[#All],Entradas[[#Headers],[Fecha de ingreso]],Inventario!Q57:Q58)))</f>
        <v/>
      </c>
      <c r="F58" s="20" t="str">
        <f>+IF(COUNTIF(Entradas[Elemento],Inventario[[#This Row],[Elemento]])=0,"",IF(DMAX(Entradas[#All],Entradas[[#Headers],[Fecha de última salida]],Inventario!Q57:Q58)=0,"",DMAX(Entradas[#All],Entradas[[#Headers],[Fecha de última salida]],Inventario!Q57:Q58)))</f>
        <v/>
      </c>
      <c r="G58" s="27" t="e">
        <f>DGET(Lista_elementos[#All],Lista_elementos[[#Headers],[Inventario máximo (en unidades)]],Q57:Q58)</f>
        <v>#VALUE!</v>
      </c>
      <c r="H58" s="27" t="e">
        <f>DGET(Lista_elementos[#All],Lista_elementos[[#Headers],[Inventario mínimo (en unidades)]],Q57:Q58)</f>
        <v>#VALUE!</v>
      </c>
      <c r="I58" s="68" t="str">
        <f>+IF(R58=0,"",DGET(Entradas[#All],Entradas[[#Headers],[Lote]],Q57:R58))</f>
        <v/>
      </c>
      <c r="J58" s="20" t="str">
        <f ca="1">+IF(Inventario[[#This Row],[Días restantes (incluido hoy):]]="","",Inventario[[#This Row],[Días restantes (incluido hoy):]]+TODAY()-1)</f>
        <v/>
      </c>
      <c r="K58" s="27" t="str">
        <f t="shared" ref="K58" si="172">IF(R58=0,"",R58)</f>
        <v/>
      </c>
      <c r="L58" s="27" t="str">
        <f>+IF(R58=0,"",DSUM(Entradas[#All],Entradas[[#Headers],[Cantidad Existente]],Inventario!Q57:R58))</f>
        <v/>
      </c>
      <c r="M58" s="65" t="e">
        <f>+Inventario[[#This Row],[Presentación (unidad)]]</f>
        <v>#VALUE!</v>
      </c>
      <c r="O58" s="17" t="str">
        <f t="shared" ref="O58" si="173">+$O$6</f>
        <v>Elemento</v>
      </c>
      <c r="P58" s="17" t="str">
        <f t="shared" ref="P58" si="174">+$P$6</f>
        <v>Días restantes:</v>
      </c>
      <c r="Q58" s="19">
        <f>Inventario[[#This Row],[Elemento]]</f>
        <v>0</v>
      </c>
      <c r="R58" s="19">
        <f>+DMIN(Entradas[#All],R57,Q57:Q58)</f>
        <v>0</v>
      </c>
      <c r="S58" s="26" t="s">
        <v>10</v>
      </c>
    </row>
    <row r="59" spans="1:19" x14ac:dyDescent="0.25">
      <c r="A59" s="64" t="e">
        <f>DGET(Lista_elementos[#All],Lista_elementos[[#Headers],[Tipo]],Inventario!O58:O59)</f>
        <v>#VALUE!</v>
      </c>
      <c r="B59" s="27">
        <f>+Lista_elementos[[#This Row],[Elemento]]</f>
        <v>0</v>
      </c>
      <c r="C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" s="27" t="e">
        <f>DGET(Lista_elementos[#All],Lista_elementos[[#Headers],[Presentación (Unidad)]],Inventario!O58:O59)</f>
        <v>#VALUE!</v>
      </c>
      <c r="E59" s="20" t="str">
        <f>+IF(COUNTIF(Entradas[Elemento],Inventario[[#This Row],[Elemento]])=0,"",IF(DMAX(Entradas[#All],Entradas[[#Headers],[Fecha de ingreso]],Inventario!O58:O59)=0,"No registra",DMAX(Entradas[#All],Entradas[[#Headers],[Fecha de ingreso]],Inventario!O58:O59)))</f>
        <v/>
      </c>
      <c r="F59" s="20" t="str">
        <f>+IF(COUNTIF(Entradas[Elemento],Inventario[[#This Row],[Elemento]])=0,"",IF(DMAX(Entradas[#All],Entradas[[#Headers],[Fecha de última salida]],Inventario!O58:O59)=0,"",DMAX(Entradas[#All],Entradas[[#Headers],[Fecha de última salida]],Inventario!O58:O59)))</f>
        <v/>
      </c>
      <c r="G59" s="27" t="e">
        <f>DGET(Lista_elementos[#All],Lista_elementos[[#Headers],[Inventario máximo (en unidades)]],O58:O59)</f>
        <v>#VALUE!</v>
      </c>
      <c r="H59" s="27" t="e">
        <f>DGET(Lista_elementos[#All],Lista_elementos[[#Headers],[Inventario mínimo (en unidades)]],O58:O59)</f>
        <v>#VALUE!</v>
      </c>
      <c r="I59" s="68" t="str">
        <f>+IF(P59=0,"",DGET(Entradas[#All],Entradas[[#Headers],[Lote]],O58:P59))</f>
        <v/>
      </c>
      <c r="J59" s="20" t="str">
        <f ca="1">+IF(Inventario[[#This Row],[Días restantes (incluido hoy):]]="","",Inventario[[#This Row],[Días restantes (incluido hoy):]]+TODAY()-1)</f>
        <v/>
      </c>
      <c r="K59" s="27" t="str">
        <f t="shared" ref="K59" si="175">IF(P59=0,"",P59)</f>
        <v/>
      </c>
      <c r="L59" s="27" t="str">
        <f>+IF(P59=0,"",DSUM(Entradas[#All],Entradas[[#Headers],[Cantidad Existente]],Inventario!O58:P59))</f>
        <v/>
      </c>
      <c r="M59" s="65" t="e">
        <f>+Inventario[[#This Row],[Presentación (unidad)]]</f>
        <v>#VALUE!</v>
      </c>
      <c r="O59" s="19">
        <f t="shared" ref="O59" si="176">+$B59</f>
        <v>0</v>
      </c>
      <c r="P59" s="19">
        <f>+DMIN(Entradas[#All],P58,O58:O59)</f>
        <v>0</v>
      </c>
      <c r="Q59" s="17" t="str">
        <f t="shared" ref="Q59" si="177">+$O$6</f>
        <v>Elemento</v>
      </c>
      <c r="R59" s="17" t="str">
        <f t="shared" ref="R59" si="178">+$P$6</f>
        <v>Días restantes:</v>
      </c>
      <c r="S59" s="26" t="s">
        <v>10</v>
      </c>
    </row>
    <row r="60" spans="1:19" x14ac:dyDescent="0.25">
      <c r="A60" s="64" t="e">
        <f>DGET(Lista_elementos[#All],Lista_elementos[[#Headers],[Tipo]],Inventario!Q59:Q60)</f>
        <v>#VALUE!</v>
      </c>
      <c r="B60" s="27">
        <f>+Lista_elementos[[#This Row],[Elemento]]</f>
        <v>0</v>
      </c>
      <c r="C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" s="27" t="e">
        <f>DGET(Lista_elementos[#All],Lista_elementos[[#Headers],[Presentación (Unidad)]],Inventario!Q59:Q60)</f>
        <v>#VALUE!</v>
      </c>
      <c r="E60" s="20" t="str">
        <f>+IF(COUNTIF(Entradas[Elemento],Inventario[[#This Row],[Elemento]])=0,"",IF(DMAX(Entradas[#All],Entradas[[#Headers],[Fecha de ingreso]],Inventario!Q59:Q60)=0,"No registra",DMAX(Entradas[#All],Entradas[[#Headers],[Fecha de ingreso]],Inventario!Q59:Q60)))</f>
        <v/>
      </c>
      <c r="F60" s="20" t="str">
        <f>+IF(COUNTIF(Entradas[Elemento],Inventario[[#This Row],[Elemento]])=0,"",IF(DMAX(Entradas[#All],Entradas[[#Headers],[Fecha de última salida]],Inventario!Q59:Q60)=0,"",DMAX(Entradas[#All],Entradas[[#Headers],[Fecha de última salida]],Inventario!Q59:Q60)))</f>
        <v/>
      </c>
      <c r="G60" s="27" t="e">
        <f>DGET(Lista_elementos[#All],Lista_elementos[[#Headers],[Inventario máximo (en unidades)]],Q59:Q60)</f>
        <v>#VALUE!</v>
      </c>
      <c r="H60" s="27" t="e">
        <f>DGET(Lista_elementos[#All],Lista_elementos[[#Headers],[Inventario mínimo (en unidades)]],Q59:Q60)</f>
        <v>#VALUE!</v>
      </c>
      <c r="I60" s="68" t="str">
        <f>+IF(R60=0,"",DGET(Entradas[#All],Entradas[[#Headers],[Lote]],Q59:R60))</f>
        <v/>
      </c>
      <c r="J60" s="20" t="str">
        <f ca="1">+IF(Inventario[[#This Row],[Días restantes (incluido hoy):]]="","",Inventario[[#This Row],[Días restantes (incluido hoy):]]+TODAY()-1)</f>
        <v/>
      </c>
      <c r="K60" s="27" t="str">
        <f t="shared" ref="K60" si="179">IF(R60=0,"",R60)</f>
        <v/>
      </c>
      <c r="L60" s="27" t="str">
        <f>+IF(R60=0,"",DSUM(Entradas[#All],Entradas[[#Headers],[Cantidad Existente]],Inventario!Q59:R60))</f>
        <v/>
      </c>
      <c r="M60" s="65" t="e">
        <f>+Inventario[[#This Row],[Presentación (unidad)]]</f>
        <v>#VALUE!</v>
      </c>
      <c r="O60" s="17" t="str">
        <f t="shared" ref="O60" si="180">+$O$6</f>
        <v>Elemento</v>
      </c>
      <c r="P60" s="17" t="str">
        <f t="shared" ref="P60" si="181">+$P$6</f>
        <v>Días restantes:</v>
      </c>
      <c r="Q60" s="19">
        <f>Inventario[[#This Row],[Elemento]]</f>
        <v>0</v>
      </c>
      <c r="R60" s="19">
        <f>+DMIN(Entradas[#All],R59,Q59:Q60)</f>
        <v>0</v>
      </c>
      <c r="S60" s="26" t="s">
        <v>10</v>
      </c>
    </row>
    <row r="61" spans="1:19" x14ac:dyDescent="0.25">
      <c r="A61" s="64" t="e">
        <f>DGET(Lista_elementos[#All],Lista_elementos[[#Headers],[Tipo]],Inventario!O60:O61)</f>
        <v>#VALUE!</v>
      </c>
      <c r="B61" s="27">
        <f>+Lista_elementos[[#This Row],[Elemento]]</f>
        <v>0</v>
      </c>
      <c r="C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" s="27" t="e">
        <f>DGET(Lista_elementos[#All],Lista_elementos[[#Headers],[Presentación (Unidad)]],Inventario!O60:O61)</f>
        <v>#VALUE!</v>
      </c>
      <c r="E61" s="20" t="str">
        <f>+IF(COUNTIF(Entradas[Elemento],Inventario[[#This Row],[Elemento]])=0,"",IF(DMAX(Entradas[#All],Entradas[[#Headers],[Fecha de ingreso]],Inventario!O60:O61)=0,"No registra",DMAX(Entradas[#All],Entradas[[#Headers],[Fecha de ingreso]],Inventario!O60:O61)))</f>
        <v/>
      </c>
      <c r="F61" s="20" t="str">
        <f>+IF(COUNTIF(Entradas[Elemento],Inventario[[#This Row],[Elemento]])=0,"",IF(DMAX(Entradas[#All],Entradas[[#Headers],[Fecha de última salida]],Inventario!O60:O61)=0,"",DMAX(Entradas[#All],Entradas[[#Headers],[Fecha de última salida]],Inventario!O60:O61)))</f>
        <v/>
      </c>
      <c r="G61" s="27" t="e">
        <f>DGET(Lista_elementos[#All],Lista_elementos[[#Headers],[Inventario máximo (en unidades)]],O60:O61)</f>
        <v>#VALUE!</v>
      </c>
      <c r="H61" s="27" t="e">
        <f>DGET(Lista_elementos[#All],Lista_elementos[[#Headers],[Inventario mínimo (en unidades)]],O60:O61)</f>
        <v>#VALUE!</v>
      </c>
      <c r="I61" s="68" t="str">
        <f>+IF(P61=0,"",DGET(Entradas[#All],Entradas[[#Headers],[Lote]],O60:P61))</f>
        <v/>
      </c>
      <c r="J61" s="20" t="str">
        <f ca="1">+IF(Inventario[[#This Row],[Días restantes (incluido hoy):]]="","",Inventario[[#This Row],[Días restantes (incluido hoy):]]+TODAY()-1)</f>
        <v/>
      </c>
      <c r="K61" s="27" t="str">
        <f t="shared" ref="K61" si="182">IF(P61=0,"",P61)</f>
        <v/>
      </c>
      <c r="L61" s="27" t="str">
        <f>+IF(P61=0,"",DSUM(Entradas[#All],Entradas[[#Headers],[Cantidad Existente]],Inventario!O60:P61))</f>
        <v/>
      </c>
      <c r="M61" s="65" t="e">
        <f>+Inventario[[#This Row],[Presentación (unidad)]]</f>
        <v>#VALUE!</v>
      </c>
      <c r="O61" s="19">
        <f t="shared" ref="O61" si="183">+$B61</f>
        <v>0</v>
      </c>
      <c r="P61" s="19">
        <f>+DMIN(Entradas[#All],P60,O60:O61)</f>
        <v>0</v>
      </c>
      <c r="Q61" s="17" t="str">
        <f t="shared" ref="Q61" si="184">+$O$6</f>
        <v>Elemento</v>
      </c>
      <c r="R61" s="17" t="str">
        <f t="shared" ref="R61" si="185">+$P$6</f>
        <v>Días restantes:</v>
      </c>
      <c r="S61" s="26" t="s">
        <v>10</v>
      </c>
    </row>
    <row r="62" spans="1:19" x14ac:dyDescent="0.25">
      <c r="A62" s="64" t="e">
        <f>DGET(Lista_elementos[#All],Lista_elementos[[#Headers],[Tipo]],Inventario!Q61:Q62)</f>
        <v>#VALUE!</v>
      </c>
      <c r="B62" s="27">
        <f>+Lista_elementos[[#This Row],[Elemento]]</f>
        <v>0</v>
      </c>
      <c r="C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" s="27" t="e">
        <f>DGET(Lista_elementos[#All],Lista_elementos[[#Headers],[Presentación (Unidad)]],Inventario!Q61:Q62)</f>
        <v>#VALUE!</v>
      </c>
      <c r="E62" s="20" t="str">
        <f>+IF(COUNTIF(Entradas[Elemento],Inventario[[#This Row],[Elemento]])=0,"",IF(DMAX(Entradas[#All],Entradas[[#Headers],[Fecha de ingreso]],Inventario!Q61:Q62)=0,"No registra",DMAX(Entradas[#All],Entradas[[#Headers],[Fecha de ingreso]],Inventario!Q61:Q62)))</f>
        <v/>
      </c>
      <c r="F62" s="20" t="str">
        <f>+IF(COUNTIF(Entradas[Elemento],Inventario[[#This Row],[Elemento]])=0,"",IF(DMAX(Entradas[#All],Entradas[[#Headers],[Fecha de última salida]],Inventario!Q61:Q62)=0,"",DMAX(Entradas[#All],Entradas[[#Headers],[Fecha de última salida]],Inventario!Q61:Q62)))</f>
        <v/>
      </c>
      <c r="G62" s="27" t="e">
        <f>DGET(Lista_elementos[#All],Lista_elementos[[#Headers],[Inventario máximo (en unidades)]],Q61:Q62)</f>
        <v>#VALUE!</v>
      </c>
      <c r="H62" s="27" t="e">
        <f>DGET(Lista_elementos[#All],Lista_elementos[[#Headers],[Inventario mínimo (en unidades)]],Q61:Q62)</f>
        <v>#VALUE!</v>
      </c>
      <c r="I62" s="68" t="str">
        <f>+IF(R62=0,"",DGET(Entradas[#All],Entradas[[#Headers],[Lote]],Q61:R62))</f>
        <v/>
      </c>
      <c r="J62" s="20" t="str">
        <f ca="1">+IF(Inventario[[#This Row],[Días restantes (incluido hoy):]]="","",Inventario[[#This Row],[Días restantes (incluido hoy):]]+TODAY()-1)</f>
        <v/>
      </c>
      <c r="K62" s="27" t="str">
        <f t="shared" ref="K62" si="186">IF(R62=0,"",R62)</f>
        <v/>
      </c>
      <c r="L62" s="27" t="str">
        <f>+IF(R62=0,"",DSUM(Entradas[#All],Entradas[[#Headers],[Cantidad Existente]],Inventario!Q61:R62))</f>
        <v/>
      </c>
      <c r="M62" s="65" t="e">
        <f>+Inventario[[#This Row],[Presentación (unidad)]]</f>
        <v>#VALUE!</v>
      </c>
      <c r="O62" s="17" t="str">
        <f t="shared" ref="O62" si="187">+$O$6</f>
        <v>Elemento</v>
      </c>
      <c r="P62" s="17" t="str">
        <f t="shared" ref="P62" si="188">+$P$6</f>
        <v>Días restantes:</v>
      </c>
      <c r="Q62" s="19">
        <f>Inventario[[#This Row],[Elemento]]</f>
        <v>0</v>
      </c>
      <c r="R62" s="19">
        <f>+DMIN(Entradas[#All],R61,Q61:Q62)</f>
        <v>0</v>
      </c>
      <c r="S62" s="26" t="s">
        <v>10</v>
      </c>
    </row>
    <row r="63" spans="1:19" x14ac:dyDescent="0.25">
      <c r="A63" s="64" t="e">
        <f>DGET(Lista_elementos[#All],Lista_elementos[[#Headers],[Tipo]],Inventario!O62:O63)</f>
        <v>#VALUE!</v>
      </c>
      <c r="B63" s="27">
        <f>+Lista_elementos[[#This Row],[Elemento]]</f>
        <v>0</v>
      </c>
      <c r="C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" s="27" t="e">
        <f>DGET(Lista_elementos[#All],Lista_elementos[[#Headers],[Presentación (Unidad)]],Inventario!O62:O63)</f>
        <v>#VALUE!</v>
      </c>
      <c r="E63" s="20" t="str">
        <f>+IF(COUNTIF(Entradas[Elemento],Inventario[[#This Row],[Elemento]])=0,"",IF(DMAX(Entradas[#All],Entradas[[#Headers],[Fecha de ingreso]],Inventario!O62:O63)=0,"No registra",DMAX(Entradas[#All],Entradas[[#Headers],[Fecha de ingreso]],Inventario!O62:O63)))</f>
        <v/>
      </c>
      <c r="F63" s="20" t="str">
        <f>+IF(COUNTIF(Entradas[Elemento],Inventario[[#This Row],[Elemento]])=0,"",IF(DMAX(Entradas[#All],Entradas[[#Headers],[Fecha de última salida]],Inventario!O62:O63)=0,"",DMAX(Entradas[#All],Entradas[[#Headers],[Fecha de última salida]],Inventario!O62:O63)))</f>
        <v/>
      </c>
      <c r="G63" s="27" t="e">
        <f>DGET(Lista_elementos[#All],Lista_elementos[[#Headers],[Inventario máximo (en unidades)]],O62:O63)</f>
        <v>#VALUE!</v>
      </c>
      <c r="H63" s="27" t="e">
        <f>DGET(Lista_elementos[#All],Lista_elementos[[#Headers],[Inventario mínimo (en unidades)]],O62:O63)</f>
        <v>#VALUE!</v>
      </c>
      <c r="I63" s="68" t="str">
        <f>+IF(P63=0,"",DGET(Entradas[#All],Entradas[[#Headers],[Lote]],O62:P63))</f>
        <v/>
      </c>
      <c r="J63" s="20" t="str">
        <f ca="1">+IF(Inventario[[#This Row],[Días restantes (incluido hoy):]]="","",Inventario[[#This Row],[Días restantes (incluido hoy):]]+TODAY()-1)</f>
        <v/>
      </c>
      <c r="K63" s="27" t="str">
        <f t="shared" ref="K63" si="189">IF(P63=0,"",P63)</f>
        <v/>
      </c>
      <c r="L63" s="27" t="str">
        <f>+IF(P63=0,"",DSUM(Entradas[#All],Entradas[[#Headers],[Cantidad Existente]],Inventario!O62:P63))</f>
        <v/>
      </c>
      <c r="M63" s="65" t="e">
        <f>+Inventario[[#This Row],[Presentación (unidad)]]</f>
        <v>#VALUE!</v>
      </c>
      <c r="O63" s="19">
        <f t="shared" ref="O63" si="190">+$B63</f>
        <v>0</v>
      </c>
      <c r="P63" s="19">
        <f>+DMIN(Entradas[#All],P62,O62:O63)</f>
        <v>0</v>
      </c>
      <c r="Q63" s="17" t="str">
        <f t="shared" ref="Q63" si="191">+$O$6</f>
        <v>Elemento</v>
      </c>
      <c r="R63" s="17" t="str">
        <f t="shared" ref="R63" si="192">+$P$6</f>
        <v>Días restantes:</v>
      </c>
      <c r="S63" s="26" t="s">
        <v>10</v>
      </c>
    </row>
    <row r="64" spans="1:19" x14ac:dyDescent="0.25">
      <c r="A64" s="64" t="e">
        <f>DGET(Lista_elementos[#All],Lista_elementos[[#Headers],[Tipo]],Inventario!Q63:Q64)</f>
        <v>#VALUE!</v>
      </c>
      <c r="B64" s="27">
        <f>+Lista_elementos[[#This Row],[Elemento]]</f>
        <v>0</v>
      </c>
      <c r="C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" s="27" t="e">
        <f>DGET(Lista_elementos[#All],Lista_elementos[[#Headers],[Presentación (Unidad)]],Inventario!Q63:Q64)</f>
        <v>#VALUE!</v>
      </c>
      <c r="E64" s="20" t="str">
        <f>+IF(COUNTIF(Entradas[Elemento],Inventario[[#This Row],[Elemento]])=0,"",IF(DMAX(Entradas[#All],Entradas[[#Headers],[Fecha de ingreso]],Inventario!Q63:Q64)=0,"No registra",DMAX(Entradas[#All],Entradas[[#Headers],[Fecha de ingreso]],Inventario!Q63:Q64)))</f>
        <v/>
      </c>
      <c r="F64" s="20" t="str">
        <f>+IF(COUNTIF(Entradas[Elemento],Inventario[[#This Row],[Elemento]])=0,"",IF(DMAX(Entradas[#All],Entradas[[#Headers],[Fecha de última salida]],Inventario!Q63:Q64)=0,"",DMAX(Entradas[#All],Entradas[[#Headers],[Fecha de última salida]],Inventario!Q63:Q64)))</f>
        <v/>
      </c>
      <c r="G64" s="27" t="e">
        <f>DGET(Lista_elementos[#All],Lista_elementos[[#Headers],[Inventario máximo (en unidades)]],Q63:Q64)</f>
        <v>#VALUE!</v>
      </c>
      <c r="H64" s="27" t="e">
        <f>DGET(Lista_elementos[#All],Lista_elementos[[#Headers],[Inventario mínimo (en unidades)]],Q63:Q64)</f>
        <v>#VALUE!</v>
      </c>
      <c r="I64" s="68" t="str">
        <f>+IF(R64=0,"",DGET(Entradas[#All],Entradas[[#Headers],[Lote]],Q63:R64))</f>
        <v/>
      </c>
      <c r="J64" s="20" t="str">
        <f ca="1">+IF(Inventario[[#This Row],[Días restantes (incluido hoy):]]="","",Inventario[[#This Row],[Días restantes (incluido hoy):]]+TODAY()-1)</f>
        <v/>
      </c>
      <c r="K64" s="27" t="str">
        <f t="shared" ref="K64" si="193">IF(R64=0,"",R64)</f>
        <v/>
      </c>
      <c r="L64" s="27" t="str">
        <f>+IF(R64=0,"",DSUM(Entradas[#All],Entradas[[#Headers],[Cantidad Existente]],Inventario!Q63:R64))</f>
        <v/>
      </c>
      <c r="M64" s="65" t="e">
        <f>+Inventario[[#This Row],[Presentación (unidad)]]</f>
        <v>#VALUE!</v>
      </c>
      <c r="O64" s="17" t="str">
        <f t="shared" ref="O64" si="194">+$O$6</f>
        <v>Elemento</v>
      </c>
      <c r="P64" s="17" t="str">
        <f t="shared" ref="P64" si="195">+$P$6</f>
        <v>Días restantes:</v>
      </c>
      <c r="Q64" s="19">
        <f>Inventario[[#This Row],[Elemento]]</f>
        <v>0</v>
      </c>
      <c r="R64" s="19">
        <f>+DMIN(Entradas[#All],R63,Q63:Q64)</f>
        <v>0</v>
      </c>
      <c r="S64" s="26" t="s">
        <v>10</v>
      </c>
    </row>
    <row r="65" spans="1:19" x14ac:dyDescent="0.25">
      <c r="A65" s="64" t="e">
        <f>DGET(Lista_elementos[#All],Lista_elementos[[#Headers],[Tipo]],Inventario!O64:O65)</f>
        <v>#VALUE!</v>
      </c>
      <c r="B65" s="27">
        <f>+Lista_elementos[[#This Row],[Elemento]]</f>
        <v>0</v>
      </c>
      <c r="C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" s="27" t="e">
        <f>DGET(Lista_elementos[#All],Lista_elementos[[#Headers],[Presentación (Unidad)]],Inventario!O64:O65)</f>
        <v>#VALUE!</v>
      </c>
      <c r="E65" s="20" t="str">
        <f>+IF(COUNTIF(Entradas[Elemento],Inventario[[#This Row],[Elemento]])=0,"",IF(DMAX(Entradas[#All],Entradas[[#Headers],[Fecha de ingreso]],Inventario!O64:O65)=0,"No registra",DMAX(Entradas[#All],Entradas[[#Headers],[Fecha de ingreso]],Inventario!O64:O65)))</f>
        <v/>
      </c>
      <c r="F65" s="20" t="str">
        <f>+IF(COUNTIF(Entradas[Elemento],Inventario[[#This Row],[Elemento]])=0,"",IF(DMAX(Entradas[#All],Entradas[[#Headers],[Fecha de última salida]],Inventario!O64:O65)=0,"",DMAX(Entradas[#All],Entradas[[#Headers],[Fecha de última salida]],Inventario!O64:O65)))</f>
        <v/>
      </c>
      <c r="G65" s="27" t="e">
        <f>DGET(Lista_elementos[#All],Lista_elementos[[#Headers],[Inventario máximo (en unidades)]],O64:O65)</f>
        <v>#VALUE!</v>
      </c>
      <c r="H65" s="27" t="e">
        <f>DGET(Lista_elementos[#All],Lista_elementos[[#Headers],[Inventario mínimo (en unidades)]],O64:O65)</f>
        <v>#VALUE!</v>
      </c>
      <c r="I65" s="68" t="str">
        <f>+IF(P65=0,"",DGET(Entradas[#All],Entradas[[#Headers],[Lote]],O64:P65))</f>
        <v/>
      </c>
      <c r="J65" s="20" t="str">
        <f ca="1">+IF(Inventario[[#This Row],[Días restantes (incluido hoy):]]="","",Inventario[[#This Row],[Días restantes (incluido hoy):]]+TODAY()-1)</f>
        <v/>
      </c>
      <c r="K65" s="27" t="str">
        <f t="shared" ref="K65" si="196">IF(P65=0,"",P65)</f>
        <v/>
      </c>
      <c r="L65" s="27" t="str">
        <f>+IF(P65=0,"",DSUM(Entradas[#All],Entradas[[#Headers],[Cantidad Existente]],Inventario!O64:P65))</f>
        <v/>
      </c>
      <c r="M65" s="65" t="e">
        <f>+Inventario[[#This Row],[Presentación (unidad)]]</f>
        <v>#VALUE!</v>
      </c>
      <c r="O65" s="19">
        <f t="shared" ref="O65" si="197">+$B65</f>
        <v>0</v>
      </c>
      <c r="P65" s="19">
        <f>+DMIN(Entradas[#All],P64,O64:O65)</f>
        <v>0</v>
      </c>
      <c r="Q65" s="17" t="str">
        <f t="shared" ref="Q65" si="198">+$O$6</f>
        <v>Elemento</v>
      </c>
      <c r="R65" s="17" t="str">
        <f t="shared" ref="R65" si="199">+$P$6</f>
        <v>Días restantes:</v>
      </c>
      <c r="S65" s="26" t="s">
        <v>10</v>
      </c>
    </row>
    <row r="66" spans="1:19" x14ac:dyDescent="0.25">
      <c r="A66" s="64" t="e">
        <f>DGET(Lista_elementos[#All],Lista_elementos[[#Headers],[Tipo]],Inventario!Q65:Q66)</f>
        <v>#VALUE!</v>
      </c>
      <c r="B66" s="27">
        <f>+Lista_elementos[[#This Row],[Elemento]]</f>
        <v>0</v>
      </c>
      <c r="C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" s="27" t="e">
        <f>DGET(Lista_elementos[#All],Lista_elementos[[#Headers],[Presentación (Unidad)]],Inventario!Q65:Q66)</f>
        <v>#VALUE!</v>
      </c>
      <c r="E66" s="20" t="str">
        <f>+IF(COUNTIF(Entradas[Elemento],Inventario[[#This Row],[Elemento]])=0,"",IF(DMAX(Entradas[#All],Entradas[[#Headers],[Fecha de ingreso]],Inventario!Q65:Q66)=0,"No registra",DMAX(Entradas[#All],Entradas[[#Headers],[Fecha de ingreso]],Inventario!Q65:Q66)))</f>
        <v/>
      </c>
      <c r="F66" s="20" t="str">
        <f>+IF(COUNTIF(Entradas[Elemento],Inventario[[#This Row],[Elemento]])=0,"",IF(DMAX(Entradas[#All],Entradas[[#Headers],[Fecha de última salida]],Inventario!Q65:Q66)=0,"",DMAX(Entradas[#All],Entradas[[#Headers],[Fecha de última salida]],Inventario!Q65:Q66)))</f>
        <v/>
      </c>
      <c r="G66" s="27" t="e">
        <f>DGET(Lista_elementos[#All],Lista_elementos[[#Headers],[Inventario máximo (en unidades)]],Q65:Q66)</f>
        <v>#VALUE!</v>
      </c>
      <c r="H66" s="27" t="e">
        <f>DGET(Lista_elementos[#All],Lista_elementos[[#Headers],[Inventario mínimo (en unidades)]],Q65:Q66)</f>
        <v>#VALUE!</v>
      </c>
      <c r="I66" s="68" t="str">
        <f>+IF(R66=0,"",DGET(Entradas[#All],Entradas[[#Headers],[Lote]],Q65:R66))</f>
        <v/>
      </c>
      <c r="J66" s="20" t="str">
        <f ca="1">+IF(Inventario[[#This Row],[Días restantes (incluido hoy):]]="","",Inventario[[#This Row],[Días restantes (incluido hoy):]]+TODAY()-1)</f>
        <v/>
      </c>
      <c r="K66" s="27" t="str">
        <f t="shared" ref="K66" si="200">IF(R66=0,"",R66)</f>
        <v/>
      </c>
      <c r="L66" s="27" t="str">
        <f>+IF(R66=0,"",DSUM(Entradas[#All],Entradas[[#Headers],[Cantidad Existente]],Inventario!Q65:R66))</f>
        <v/>
      </c>
      <c r="M66" s="65" t="e">
        <f>+Inventario[[#This Row],[Presentación (unidad)]]</f>
        <v>#VALUE!</v>
      </c>
      <c r="O66" s="17" t="str">
        <f t="shared" ref="O66" si="201">+$O$6</f>
        <v>Elemento</v>
      </c>
      <c r="P66" s="17" t="str">
        <f t="shared" ref="P66" si="202">+$P$6</f>
        <v>Días restantes:</v>
      </c>
      <c r="Q66" s="19">
        <f>Inventario[[#This Row],[Elemento]]</f>
        <v>0</v>
      </c>
      <c r="R66" s="19">
        <f>+DMIN(Entradas[#All],R65,Q65:Q66)</f>
        <v>0</v>
      </c>
      <c r="S66" s="26" t="s">
        <v>10</v>
      </c>
    </row>
    <row r="67" spans="1:19" x14ac:dyDescent="0.25">
      <c r="A67" s="64" t="e">
        <f>DGET(Lista_elementos[#All],Lista_elementos[[#Headers],[Tipo]],Inventario!O66:O67)</f>
        <v>#VALUE!</v>
      </c>
      <c r="B67" s="27">
        <f>+Lista_elementos[[#This Row],[Elemento]]</f>
        <v>0</v>
      </c>
      <c r="C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" s="27" t="e">
        <f>DGET(Lista_elementos[#All],Lista_elementos[[#Headers],[Presentación (Unidad)]],Inventario!O66:O67)</f>
        <v>#VALUE!</v>
      </c>
      <c r="E67" s="20" t="str">
        <f>+IF(COUNTIF(Entradas[Elemento],Inventario[[#This Row],[Elemento]])=0,"",IF(DMAX(Entradas[#All],Entradas[[#Headers],[Fecha de ingreso]],Inventario!O66:O67)=0,"No registra",DMAX(Entradas[#All],Entradas[[#Headers],[Fecha de ingreso]],Inventario!O66:O67)))</f>
        <v/>
      </c>
      <c r="F67" s="20" t="str">
        <f>+IF(COUNTIF(Entradas[Elemento],Inventario[[#This Row],[Elemento]])=0,"",IF(DMAX(Entradas[#All],Entradas[[#Headers],[Fecha de última salida]],Inventario!O66:O67)=0,"",DMAX(Entradas[#All],Entradas[[#Headers],[Fecha de última salida]],Inventario!O66:O67)))</f>
        <v/>
      </c>
      <c r="G67" s="27" t="e">
        <f>DGET(Lista_elementos[#All],Lista_elementos[[#Headers],[Inventario máximo (en unidades)]],O66:O67)</f>
        <v>#VALUE!</v>
      </c>
      <c r="H67" s="27" t="e">
        <f>DGET(Lista_elementos[#All],Lista_elementos[[#Headers],[Inventario mínimo (en unidades)]],O66:O67)</f>
        <v>#VALUE!</v>
      </c>
      <c r="I67" s="68" t="str">
        <f>+IF(P67=0,"",DGET(Entradas[#All],Entradas[[#Headers],[Lote]],O66:P67))</f>
        <v/>
      </c>
      <c r="J67" s="20" t="str">
        <f ca="1">+IF(Inventario[[#This Row],[Días restantes (incluido hoy):]]="","",Inventario[[#This Row],[Días restantes (incluido hoy):]]+TODAY()-1)</f>
        <v/>
      </c>
      <c r="K67" s="27" t="str">
        <f t="shared" ref="K67" si="203">IF(P67=0,"",P67)</f>
        <v/>
      </c>
      <c r="L67" s="27" t="str">
        <f>+IF(P67=0,"",DSUM(Entradas[#All],Entradas[[#Headers],[Cantidad Existente]],Inventario!O66:P67))</f>
        <v/>
      </c>
      <c r="M67" s="65" t="e">
        <f>+Inventario[[#This Row],[Presentación (unidad)]]</f>
        <v>#VALUE!</v>
      </c>
      <c r="O67" s="19">
        <f t="shared" ref="O67" si="204">+$B67</f>
        <v>0</v>
      </c>
      <c r="P67" s="19">
        <f>+DMIN(Entradas[#All],P66,O66:O67)</f>
        <v>0</v>
      </c>
      <c r="Q67" s="17" t="str">
        <f t="shared" ref="Q67" si="205">+$O$6</f>
        <v>Elemento</v>
      </c>
      <c r="R67" s="17" t="str">
        <f t="shared" ref="R67" si="206">+$P$6</f>
        <v>Días restantes:</v>
      </c>
      <c r="S67" s="26" t="s">
        <v>10</v>
      </c>
    </row>
    <row r="68" spans="1:19" x14ac:dyDescent="0.25">
      <c r="A68" s="64" t="e">
        <f>DGET(Lista_elementos[#All],Lista_elementos[[#Headers],[Tipo]],Inventario!Q67:Q68)</f>
        <v>#VALUE!</v>
      </c>
      <c r="B68" s="27">
        <f>+Lista_elementos[[#This Row],[Elemento]]</f>
        <v>0</v>
      </c>
      <c r="C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" s="27" t="e">
        <f>DGET(Lista_elementos[#All],Lista_elementos[[#Headers],[Presentación (Unidad)]],Inventario!Q67:Q68)</f>
        <v>#VALUE!</v>
      </c>
      <c r="E68" s="20" t="str">
        <f>+IF(COUNTIF(Entradas[Elemento],Inventario[[#This Row],[Elemento]])=0,"",IF(DMAX(Entradas[#All],Entradas[[#Headers],[Fecha de ingreso]],Inventario!Q67:Q68)=0,"No registra",DMAX(Entradas[#All],Entradas[[#Headers],[Fecha de ingreso]],Inventario!Q67:Q68)))</f>
        <v/>
      </c>
      <c r="F68" s="20" t="str">
        <f>+IF(COUNTIF(Entradas[Elemento],Inventario[[#This Row],[Elemento]])=0,"",IF(DMAX(Entradas[#All],Entradas[[#Headers],[Fecha de última salida]],Inventario!Q67:Q68)=0,"",DMAX(Entradas[#All],Entradas[[#Headers],[Fecha de última salida]],Inventario!Q67:Q68)))</f>
        <v/>
      </c>
      <c r="G68" s="27" t="e">
        <f>DGET(Lista_elementos[#All],Lista_elementos[[#Headers],[Inventario máximo (en unidades)]],Q67:Q68)</f>
        <v>#VALUE!</v>
      </c>
      <c r="H68" s="27" t="e">
        <f>DGET(Lista_elementos[#All],Lista_elementos[[#Headers],[Inventario mínimo (en unidades)]],Q67:Q68)</f>
        <v>#VALUE!</v>
      </c>
      <c r="I68" s="68" t="str">
        <f>+IF(R68=0,"",DGET(Entradas[#All],Entradas[[#Headers],[Lote]],Q67:R68))</f>
        <v/>
      </c>
      <c r="J68" s="20" t="str">
        <f ca="1">+IF(Inventario[[#This Row],[Días restantes (incluido hoy):]]="","",Inventario[[#This Row],[Días restantes (incluido hoy):]]+TODAY()-1)</f>
        <v/>
      </c>
      <c r="K68" s="27" t="str">
        <f t="shared" ref="K68" si="207">IF(R68=0,"",R68)</f>
        <v/>
      </c>
      <c r="L68" s="27" t="str">
        <f>+IF(R68=0,"",DSUM(Entradas[#All],Entradas[[#Headers],[Cantidad Existente]],Inventario!Q67:R68))</f>
        <v/>
      </c>
      <c r="M68" s="65" t="e">
        <f>+Inventario[[#This Row],[Presentación (unidad)]]</f>
        <v>#VALUE!</v>
      </c>
      <c r="O68" s="17" t="str">
        <f t="shared" ref="O68" si="208">+$O$6</f>
        <v>Elemento</v>
      </c>
      <c r="P68" s="17" t="str">
        <f t="shared" ref="P68" si="209">+$P$6</f>
        <v>Días restantes:</v>
      </c>
      <c r="Q68" s="19">
        <f>Inventario[[#This Row],[Elemento]]</f>
        <v>0</v>
      </c>
      <c r="R68" s="19">
        <f>+DMIN(Entradas[#All],R67,Q67:Q68)</f>
        <v>0</v>
      </c>
      <c r="S68" s="26" t="s">
        <v>10</v>
      </c>
    </row>
    <row r="69" spans="1:19" x14ac:dyDescent="0.25">
      <c r="A69" s="64" t="e">
        <f>DGET(Lista_elementos[#All],Lista_elementos[[#Headers],[Tipo]],Inventario!O68:O69)</f>
        <v>#VALUE!</v>
      </c>
      <c r="B69" s="27">
        <f>+Lista_elementos[[#This Row],[Elemento]]</f>
        <v>0</v>
      </c>
      <c r="C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" s="27" t="e">
        <f>DGET(Lista_elementos[#All],Lista_elementos[[#Headers],[Presentación (Unidad)]],Inventario!O68:O69)</f>
        <v>#VALUE!</v>
      </c>
      <c r="E69" s="20" t="str">
        <f>+IF(COUNTIF(Entradas[Elemento],Inventario[[#This Row],[Elemento]])=0,"",IF(DMAX(Entradas[#All],Entradas[[#Headers],[Fecha de ingreso]],Inventario!O68:O69)=0,"No registra",DMAX(Entradas[#All],Entradas[[#Headers],[Fecha de ingreso]],Inventario!O68:O69)))</f>
        <v/>
      </c>
      <c r="F69" s="20" t="str">
        <f>+IF(COUNTIF(Entradas[Elemento],Inventario[[#This Row],[Elemento]])=0,"",IF(DMAX(Entradas[#All],Entradas[[#Headers],[Fecha de última salida]],Inventario!O68:O69)=0,"",DMAX(Entradas[#All],Entradas[[#Headers],[Fecha de última salida]],Inventario!O68:O69)))</f>
        <v/>
      </c>
      <c r="G69" s="27" t="e">
        <f>DGET(Lista_elementos[#All],Lista_elementos[[#Headers],[Inventario máximo (en unidades)]],O68:O69)</f>
        <v>#VALUE!</v>
      </c>
      <c r="H69" s="27" t="e">
        <f>DGET(Lista_elementos[#All],Lista_elementos[[#Headers],[Inventario mínimo (en unidades)]],O68:O69)</f>
        <v>#VALUE!</v>
      </c>
      <c r="I69" s="68" t="str">
        <f>+IF(P69=0,"",DGET(Entradas[#All],Entradas[[#Headers],[Lote]],O68:P69))</f>
        <v/>
      </c>
      <c r="J69" s="20" t="str">
        <f ca="1">+IF(Inventario[[#This Row],[Días restantes (incluido hoy):]]="","",Inventario[[#This Row],[Días restantes (incluido hoy):]]+TODAY()-1)</f>
        <v/>
      </c>
      <c r="K69" s="27" t="str">
        <f t="shared" ref="K69" si="210">IF(P69=0,"",P69)</f>
        <v/>
      </c>
      <c r="L69" s="27" t="str">
        <f>+IF(P69=0,"",DSUM(Entradas[#All],Entradas[[#Headers],[Cantidad Existente]],Inventario!O68:P69))</f>
        <v/>
      </c>
      <c r="M69" s="65" t="e">
        <f>+Inventario[[#This Row],[Presentación (unidad)]]</f>
        <v>#VALUE!</v>
      </c>
      <c r="O69" s="19">
        <f t="shared" ref="O69" si="211">+$B69</f>
        <v>0</v>
      </c>
      <c r="P69" s="19">
        <f>+DMIN(Entradas[#All],P68,O68:O69)</f>
        <v>0</v>
      </c>
      <c r="Q69" s="17" t="str">
        <f t="shared" ref="Q69" si="212">+$O$6</f>
        <v>Elemento</v>
      </c>
      <c r="R69" s="17" t="str">
        <f t="shared" ref="R69" si="213">+$P$6</f>
        <v>Días restantes:</v>
      </c>
      <c r="S69" s="26" t="s">
        <v>10</v>
      </c>
    </row>
    <row r="70" spans="1:19" x14ac:dyDescent="0.25">
      <c r="A70" s="64" t="e">
        <f>DGET(Lista_elementos[#All],Lista_elementos[[#Headers],[Tipo]],Inventario!Q69:Q70)</f>
        <v>#VALUE!</v>
      </c>
      <c r="B70" s="27">
        <f>+Lista_elementos[[#This Row],[Elemento]]</f>
        <v>0</v>
      </c>
      <c r="C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" s="27" t="e">
        <f>DGET(Lista_elementos[#All],Lista_elementos[[#Headers],[Presentación (Unidad)]],Inventario!Q69:Q70)</f>
        <v>#VALUE!</v>
      </c>
      <c r="E70" s="20" t="str">
        <f>+IF(COUNTIF(Entradas[Elemento],Inventario[[#This Row],[Elemento]])=0,"",IF(DMAX(Entradas[#All],Entradas[[#Headers],[Fecha de ingreso]],Inventario!Q69:Q70)=0,"No registra",DMAX(Entradas[#All],Entradas[[#Headers],[Fecha de ingreso]],Inventario!Q69:Q70)))</f>
        <v/>
      </c>
      <c r="F70" s="20" t="str">
        <f>+IF(COUNTIF(Entradas[Elemento],Inventario[[#This Row],[Elemento]])=0,"",IF(DMAX(Entradas[#All],Entradas[[#Headers],[Fecha de última salida]],Inventario!Q69:Q70)=0,"",DMAX(Entradas[#All],Entradas[[#Headers],[Fecha de última salida]],Inventario!Q69:Q70)))</f>
        <v/>
      </c>
      <c r="G70" s="27" t="e">
        <f>DGET(Lista_elementos[#All],Lista_elementos[[#Headers],[Inventario máximo (en unidades)]],Q69:Q70)</f>
        <v>#VALUE!</v>
      </c>
      <c r="H70" s="27" t="e">
        <f>DGET(Lista_elementos[#All],Lista_elementos[[#Headers],[Inventario mínimo (en unidades)]],Q69:Q70)</f>
        <v>#VALUE!</v>
      </c>
      <c r="I70" s="68" t="str">
        <f>+IF(R70=0,"",DGET(Entradas[#All],Entradas[[#Headers],[Lote]],Q69:R70))</f>
        <v/>
      </c>
      <c r="J70" s="20" t="str">
        <f ca="1">+IF(Inventario[[#This Row],[Días restantes (incluido hoy):]]="","",Inventario[[#This Row],[Días restantes (incluido hoy):]]+TODAY()-1)</f>
        <v/>
      </c>
      <c r="K70" s="27" t="str">
        <f t="shared" ref="K70" si="214">IF(R70=0,"",R70)</f>
        <v/>
      </c>
      <c r="L70" s="27" t="str">
        <f>+IF(R70=0,"",DSUM(Entradas[#All],Entradas[[#Headers],[Cantidad Existente]],Inventario!Q69:R70))</f>
        <v/>
      </c>
      <c r="M70" s="65" t="e">
        <f>+Inventario[[#This Row],[Presentación (unidad)]]</f>
        <v>#VALUE!</v>
      </c>
      <c r="O70" s="17" t="str">
        <f t="shared" ref="O70" si="215">+$O$6</f>
        <v>Elemento</v>
      </c>
      <c r="P70" s="17" t="str">
        <f t="shared" ref="P70" si="216">+$P$6</f>
        <v>Días restantes:</v>
      </c>
      <c r="Q70" s="19">
        <f>Inventario[[#This Row],[Elemento]]</f>
        <v>0</v>
      </c>
      <c r="R70" s="19">
        <f>+DMIN(Entradas[#All],R69,Q69:Q70)</f>
        <v>0</v>
      </c>
      <c r="S70" s="26" t="s">
        <v>10</v>
      </c>
    </row>
    <row r="71" spans="1:19" x14ac:dyDescent="0.25">
      <c r="A71" s="64" t="e">
        <f>DGET(Lista_elementos[#All],Lista_elementos[[#Headers],[Tipo]],Inventario!O70:O71)</f>
        <v>#VALUE!</v>
      </c>
      <c r="B71" s="27">
        <f>+Lista_elementos[[#This Row],[Elemento]]</f>
        <v>0</v>
      </c>
      <c r="C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" s="27" t="e">
        <f>DGET(Lista_elementos[#All],Lista_elementos[[#Headers],[Presentación (Unidad)]],Inventario!O70:O71)</f>
        <v>#VALUE!</v>
      </c>
      <c r="E71" s="20" t="str">
        <f>+IF(COUNTIF(Entradas[Elemento],Inventario[[#This Row],[Elemento]])=0,"",IF(DMAX(Entradas[#All],Entradas[[#Headers],[Fecha de ingreso]],Inventario!O70:O71)=0,"No registra",DMAX(Entradas[#All],Entradas[[#Headers],[Fecha de ingreso]],Inventario!O70:O71)))</f>
        <v/>
      </c>
      <c r="F71" s="20" t="str">
        <f>+IF(COUNTIF(Entradas[Elemento],Inventario[[#This Row],[Elemento]])=0,"",IF(DMAX(Entradas[#All],Entradas[[#Headers],[Fecha de última salida]],Inventario!O70:O71)=0,"",DMAX(Entradas[#All],Entradas[[#Headers],[Fecha de última salida]],Inventario!O70:O71)))</f>
        <v/>
      </c>
      <c r="G71" s="27" t="e">
        <f>DGET(Lista_elementos[#All],Lista_elementos[[#Headers],[Inventario máximo (en unidades)]],O70:O71)</f>
        <v>#VALUE!</v>
      </c>
      <c r="H71" s="27" t="e">
        <f>DGET(Lista_elementos[#All],Lista_elementos[[#Headers],[Inventario mínimo (en unidades)]],O70:O71)</f>
        <v>#VALUE!</v>
      </c>
      <c r="I71" s="68" t="str">
        <f>+IF(P71=0,"",DGET(Entradas[#All],Entradas[[#Headers],[Lote]],O70:P71))</f>
        <v/>
      </c>
      <c r="J71" s="20" t="str">
        <f ca="1">+IF(Inventario[[#This Row],[Días restantes (incluido hoy):]]="","",Inventario[[#This Row],[Días restantes (incluido hoy):]]+TODAY()-1)</f>
        <v/>
      </c>
      <c r="K71" s="27" t="str">
        <f t="shared" ref="K71" si="217">IF(P71=0,"",P71)</f>
        <v/>
      </c>
      <c r="L71" s="27" t="str">
        <f>+IF(P71=0,"",DSUM(Entradas[#All],Entradas[[#Headers],[Cantidad Existente]],Inventario!O70:P71))</f>
        <v/>
      </c>
      <c r="M71" s="65" t="e">
        <f>+Inventario[[#This Row],[Presentación (unidad)]]</f>
        <v>#VALUE!</v>
      </c>
      <c r="O71" s="19">
        <f t="shared" ref="O71" si="218">+$B71</f>
        <v>0</v>
      </c>
      <c r="P71" s="19">
        <f>+DMIN(Entradas[#All],P70,O70:O71)</f>
        <v>0</v>
      </c>
      <c r="Q71" s="17" t="str">
        <f t="shared" ref="Q71" si="219">+$O$6</f>
        <v>Elemento</v>
      </c>
      <c r="R71" s="17" t="str">
        <f t="shared" ref="R71" si="220">+$P$6</f>
        <v>Días restantes:</v>
      </c>
      <c r="S71" s="26" t="s">
        <v>10</v>
      </c>
    </row>
    <row r="72" spans="1:19" x14ac:dyDescent="0.25">
      <c r="A72" s="64" t="e">
        <f>DGET(Lista_elementos[#All],Lista_elementos[[#Headers],[Tipo]],Inventario!Q71:Q72)</f>
        <v>#VALUE!</v>
      </c>
      <c r="B72" s="27">
        <f>+Lista_elementos[[#This Row],[Elemento]]</f>
        <v>0</v>
      </c>
      <c r="C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" s="27" t="e">
        <f>DGET(Lista_elementos[#All],Lista_elementos[[#Headers],[Presentación (Unidad)]],Inventario!Q71:Q72)</f>
        <v>#VALUE!</v>
      </c>
      <c r="E72" s="20" t="str">
        <f>+IF(COUNTIF(Entradas[Elemento],Inventario[[#This Row],[Elemento]])=0,"",IF(DMAX(Entradas[#All],Entradas[[#Headers],[Fecha de ingreso]],Inventario!Q71:Q72)=0,"No registra",DMAX(Entradas[#All],Entradas[[#Headers],[Fecha de ingreso]],Inventario!Q71:Q72)))</f>
        <v/>
      </c>
      <c r="F72" s="20" t="str">
        <f>+IF(COUNTIF(Entradas[Elemento],Inventario[[#This Row],[Elemento]])=0,"",IF(DMAX(Entradas[#All],Entradas[[#Headers],[Fecha de última salida]],Inventario!Q71:Q72)=0,"",DMAX(Entradas[#All],Entradas[[#Headers],[Fecha de última salida]],Inventario!Q71:Q72)))</f>
        <v/>
      </c>
      <c r="G72" s="27" t="e">
        <f>DGET(Lista_elementos[#All],Lista_elementos[[#Headers],[Inventario máximo (en unidades)]],Q71:Q72)</f>
        <v>#VALUE!</v>
      </c>
      <c r="H72" s="27" t="e">
        <f>DGET(Lista_elementos[#All],Lista_elementos[[#Headers],[Inventario mínimo (en unidades)]],Q71:Q72)</f>
        <v>#VALUE!</v>
      </c>
      <c r="I72" s="68" t="str">
        <f>+IF(R72=0,"",DGET(Entradas[#All],Entradas[[#Headers],[Lote]],Q71:R72))</f>
        <v/>
      </c>
      <c r="J72" s="20" t="str">
        <f ca="1">+IF(Inventario[[#This Row],[Días restantes (incluido hoy):]]="","",Inventario[[#This Row],[Días restantes (incluido hoy):]]+TODAY()-1)</f>
        <v/>
      </c>
      <c r="K72" s="27" t="str">
        <f t="shared" ref="K72" si="221">IF(R72=0,"",R72)</f>
        <v/>
      </c>
      <c r="L72" s="27" t="str">
        <f>+IF(R72=0,"",DSUM(Entradas[#All],Entradas[[#Headers],[Cantidad Existente]],Inventario!Q71:R72))</f>
        <v/>
      </c>
      <c r="M72" s="65" t="e">
        <f>+Inventario[[#This Row],[Presentación (unidad)]]</f>
        <v>#VALUE!</v>
      </c>
      <c r="O72" s="17" t="str">
        <f t="shared" ref="O72" si="222">+$O$6</f>
        <v>Elemento</v>
      </c>
      <c r="P72" s="17" t="str">
        <f t="shared" ref="P72" si="223">+$P$6</f>
        <v>Días restantes:</v>
      </c>
      <c r="Q72" s="19">
        <f>Inventario[[#This Row],[Elemento]]</f>
        <v>0</v>
      </c>
      <c r="R72" s="19">
        <f>+DMIN(Entradas[#All],R71,Q71:Q72)</f>
        <v>0</v>
      </c>
      <c r="S72" s="26" t="s">
        <v>10</v>
      </c>
    </row>
    <row r="73" spans="1:19" x14ac:dyDescent="0.25">
      <c r="A73" s="64" t="e">
        <f>DGET(Lista_elementos[#All],Lista_elementos[[#Headers],[Tipo]],Inventario!O72:O73)</f>
        <v>#VALUE!</v>
      </c>
      <c r="B73" s="27">
        <f>+Lista_elementos[[#This Row],[Elemento]]</f>
        <v>0</v>
      </c>
      <c r="C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" s="27" t="e">
        <f>DGET(Lista_elementos[#All],Lista_elementos[[#Headers],[Presentación (Unidad)]],Inventario!O72:O73)</f>
        <v>#VALUE!</v>
      </c>
      <c r="E73" s="20" t="str">
        <f>+IF(COUNTIF(Entradas[Elemento],Inventario[[#This Row],[Elemento]])=0,"",IF(DMAX(Entradas[#All],Entradas[[#Headers],[Fecha de ingreso]],Inventario!O72:O73)=0,"No registra",DMAX(Entradas[#All],Entradas[[#Headers],[Fecha de ingreso]],Inventario!O72:O73)))</f>
        <v/>
      </c>
      <c r="F73" s="20" t="str">
        <f>+IF(COUNTIF(Entradas[Elemento],Inventario[[#This Row],[Elemento]])=0,"",IF(DMAX(Entradas[#All],Entradas[[#Headers],[Fecha de última salida]],Inventario!O72:O73)=0,"",DMAX(Entradas[#All],Entradas[[#Headers],[Fecha de última salida]],Inventario!O72:O73)))</f>
        <v/>
      </c>
      <c r="G73" s="27" t="e">
        <f>DGET(Lista_elementos[#All],Lista_elementos[[#Headers],[Inventario máximo (en unidades)]],O72:O73)</f>
        <v>#VALUE!</v>
      </c>
      <c r="H73" s="27" t="e">
        <f>DGET(Lista_elementos[#All],Lista_elementos[[#Headers],[Inventario mínimo (en unidades)]],O72:O73)</f>
        <v>#VALUE!</v>
      </c>
      <c r="I73" s="68" t="str">
        <f>+IF(P73=0,"",DGET(Entradas[#All],Entradas[[#Headers],[Lote]],O72:P73))</f>
        <v/>
      </c>
      <c r="J73" s="20" t="str">
        <f ca="1">+IF(Inventario[[#This Row],[Días restantes (incluido hoy):]]="","",Inventario[[#This Row],[Días restantes (incluido hoy):]]+TODAY()-1)</f>
        <v/>
      </c>
      <c r="K73" s="27" t="str">
        <f t="shared" ref="K73" si="224">IF(P73=0,"",P73)</f>
        <v/>
      </c>
      <c r="L73" s="27" t="str">
        <f>+IF(P73=0,"",DSUM(Entradas[#All],Entradas[[#Headers],[Cantidad Existente]],Inventario!O72:P73))</f>
        <v/>
      </c>
      <c r="M73" s="65" t="e">
        <f>+Inventario[[#This Row],[Presentación (unidad)]]</f>
        <v>#VALUE!</v>
      </c>
      <c r="O73" s="19">
        <f t="shared" ref="O73" si="225">+$B73</f>
        <v>0</v>
      </c>
      <c r="P73" s="19">
        <f>+DMIN(Entradas[#All],P72,O72:O73)</f>
        <v>0</v>
      </c>
      <c r="Q73" s="17" t="str">
        <f t="shared" ref="Q73" si="226">+$O$6</f>
        <v>Elemento</v>
      </c>
      <c r="R73" s="17" t="str">
        <f t="shared" ref="R73" si="227">+$P$6</f>
        <v>Días restantes:</v>
      </c>
      <c r="S73" s="26" t="s">
        <v>10</v>
      </c>
    </row>
    <row r="74" spans="1:19" x14ac:dyDescent="0.25">
      <c r="A74" s="64" t="e">
        <f>DGET(Lista_elementos[#All],Lista_elementos[[#Headers],[Tipo]],Inventario!Q73:Q74)</f>
        <v>#VALUE!</v>
      </c>
      <c r="B74" s="27">
        <f>+Lista_elementos[[#This Row],[Elemento]]</f>
        <v>0</v>
      </c>
      <c r="C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" s="27" t="e">
        <f>DGET(Lista_elementos[#All],Lista_elementos[[#Headers],[Presentación (Unidad)]],Inventario!Q73:Q74)</f>
        <v>#VALUE!</v>
      </c>
      <c r="E74" s="20" t="str">
        <f>+IF(COUNTIF(Entradas[Elemento],Inventario[[#This Row],[Elemento]])=0,"",IF(DMAX(Entradas[#All],Entradas[[#Headers],[Fecha de ingreso]],Inventario!Q73:Q74)=0,"No registra",DMAX(Entradas[#All],Entradas[[#Headers],[Fecha de ingreso]],Inventario!Q73:Q74)))</f>
        <v/>
      </c>
      <c r="F74" s="20" t="str">
        <f>+IF(COUNTIF(Entradas[Elemento],Inventario[[#This Row],[Elemento]])=0,"",IF(DMAX(Entradas[#All],Entradas[[#Headers],[Fecha de última salida]],Inventario!Q73:Q74)=0,"",DMAX(Entradas[#All],Entradas[[#Headers],[Fecha de última salida]],Inventario!Q73:Q74)))</f>
        <v/>
      </c>
      <c r="G74" s="27" t="e">
        <f>DGET(Lista_elementos[#All],Lista_elementos[[#Headers],[Inventario máximo (en unidades)]],Q73:Q74)</f>
        <v>#VALUE!</v>
      </c>
      <c r="H74" s="27" t="e">
        <f>DGET(Lista_elementos[#All],Lista_elementos[[#Headers],[Inventario mínimo (en unidades)]],Q73:Q74)</f>
        <v>#VALUE!</v>
      </c>
      <c r="I74" s="68" t="str">
        <f>+IF(R74=0,"",DGET(Entradas[#All],Entradas[[#Headers],[Lote]],Q73:R74))</f>
        <v/>
      </c>
      <c r="J74" s="20" t="str">
        <f ca="1">+IF(Inventario[[#This Row],[Días restantes (incluido hoy):]]="","",Inventario[[#This Row],[Días restantes (incluido hoy):]]+TODAY()-1)</f>
        <v/>
      </c>
      <c r="K74" s="27" t="str">
        <f t="shared" ref="K74" si="228">IF(R74=0,"",R74)</f>
        <v/>
      </c>
      <c r="L74" s="27" t="str">
        <f>+IF(R74=0,"",DSUM(Entradas[#All],Entradas[[#Headers],[Cantidad Existente]],Inventario!Q73:R74))</f>
        <v/>
      </c>
      <c r="M74" s="65" t="e">
        <f>+Inventario[[#This Row],[Presentación (unidad)]]</f>
        <v>#VALUE!</v>
      </c>
      <c r="O74" s="17" t="str">
        <f t="shared" ref="O74" si="229">+$O$6</f>
        <v>Elemento</v>
      </c>
      <c r="P74" s="17" t="str">
        <f t="shared" ref="P74" si="230">+$P$6</f>
        <v>Días restantes:</v>
      </c>
      <c r="Q74" s="19">
        <f>Inventario[[#This Row],[Elemento]]</f>
        <v>0</v>
      </c>
      <c r="R74" s="19">
        <f>+DMIN(Entradas[#All],R73,Q73:Q74)</f>
        <v>0</v>
      </c>
      <c r="S74" s="26" t="s">
        <v>10</v>
      </c>
    </row>
    <row r="75" spans="1:19" x14ac:dyDescent="0.25">
      <c r="A75" s="64" t="e">
        <f>DGET(Lista_elementos[#All],Lista_elementos[[#Headers],[Tipo]],Inventario!O74:O75)</f>
        <v>#VALUE!</v>
      </c>
      <c r="B75" s="27">
        <f>+Lista_elementos[[#This Row],[Elemento]]</f>
        <v>0</v>
      </c>
      <c r="C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" s="27" t="e">
        <f>DGET(Lista_elementos[#All],Lista_elementos[[#Headers],[Presentación (Unidad)]],Inventario!O74:O75)</f>
        <v>#VALUE!</v>
      </c>
      <c r="E75" s="20" t="str">
        <f>+IF(COUNTIF(Entradas[Elemento],Inventario[[#This Row],[Elemento]])=0,"",IF(DMAX(Entradas[#All],Entradas[[#Headers],[Fecha de ingreso]],Inventario!O74:O75)=0,"No registra",DMAX(Entradas[#All],Entradas[[#Headers],[Fecha de ingreso]],Inventario!O74:O75)))</f>
        <v/>
      </c>
      <c r="F75" s="20" t="str">
        <f>+IF(COUNTIF(Entradas[Elemento],Inventario[[#This Row],[Elemento]])=0,"",IF(DMAX(Entradas[#All],Entradas[[#Headers],[Fecha de última salida]],Inventario!O74:O75)=0,"",DMAX(Entradas[#All],Entradas[[#Headers],[Fecha de última salida]],Inventario!O74:O75)))</f>
        <v/>
      </c>
      <c r="G75" s="27" t="e">
        <f>DGET(Lista_elementos[#All],Lista_elementos[[#Headers],[Inventario máximo (en unidades)]],O74:O75)</f>
        <v>#VALUE!</v>
      </c>
      <c r="H75" s="27" t="e">
        <f>DGET(Lista_elementos[#All],Lista_elementos[[#Headers],[Inventario mínimo (en unidades)]],O74:O75)</f>
        <v>#VALUE!</v>
      </c>
      <c r="I75" s="68" t="str">
        <f>+IF(P75=0,"",DGET(Entradas[#All],Entradas[[#Headers],[Lote]],O74:P75))</f>
        <v/>
      </c>
      <c r="J75" s="20" t="str">
        <f ca="1">+IF(Inventario[[#This Row],[Días restantes (incluido hoy):]]="","",Inventario[[#This Row],[Días restantes (incluido hoy):]]+TODAY()-1)</f>
        <v/>
      </c>
      <c r="K75" s="27" t="str">
        <f t="shared" ref="K75" si="231">IF(P75=0,"",P75)</f>
        <v/>
      </c>
      <c r="L75" s="27" t="str">
        <f>+IF(P75=0,"",DSUM(Entradas[#All],Entradas[[#Headers],[Cantidad Existente]],Inventario!O74:P75))</f>
        <v/>
      </c>
      <c r="M75" s="65" t="e">
        <f>+Inventario[[#This Row],[Presentación (unidad)]]</f>
        <v>#VALUE!</v>
      </c>
      <c r="O75" s="19">
        <f t="shared" ref="O75" si="232">+$B75</f>
        <v>0</v>
      </c>
      <c r="P75" s="19">
        <f>+DMIN(Entradas[#All],P74,O74:O75)</f>
        <v>0</v>
      </c>
      <c r="Q75" s="17" t="str">
        <f t="shared" ref="Q75" si="233">+$O$6</f>
        <v>Elemento</v>
      </c>
      <c r="R75" s="17" t="str">
        <f t="shared" ref="R75" si="234">+$P$6</f>
        <v>Días restantes:</v>
      </c>
      <c r="S75" s="26" t="s">
        <v>10</v>
      </c>
    </row>
    <row r="76" spans="1:19" x14ac:dyDescent="0.25">
      <c r="A76" s="64" t="e">
        <f>DGET(Lista_elementos[#All],Lista_elementos[[#Headers],[Tipo]],Inventario!Q75:Q76)</f>
        <v>#VALUE!</v>
      </c>
      <c r="B76" s="27">
        <f>+Lista_elementos[[#This Row],[Elemento]]</f>
        <v>0</v>
      </c>
      <c r="C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" s="27" t="e">
        <f>DGET(Lista_elementos[#All],Lista_elementos[[#Headers],[Presentación (Unidad)]],Inventario!Q75:Q76)</f>
        <v>#VALUE!</v>
      </c>
      <c r="E76" s="20" t="str">
        <f>+IF(COUNTIF(Entradas[Elemento],Inventario[[#This Row],[Elemento]])=0,"",IF(DMAX(Entradas[#All],Entradas[[#Headers],[Fecha de ingreso]],Inventario!Q75:Q76)=0,"No registra",DMAX(Entradas[#All],Entradas[[#Headers],[Fecha de ingreso]],Inventario!Q75:Q76)))</f>
        <v/>
      </c>
      <c r="F76" s="20" t="str">
        <f>+IF(COUNTIF(Entradas[Elemento],Inventario[[#This Row],[Elemento]])=0,"",IF(DMAX(Entradas[#All],Entradas[[#Headers],[Fecha de última salida]],Inventario!Q75:Q76)=0,"",DMAX(Entradas[#All],Entradas[[#Headers],[Fecha de última salida]],Inventario!Q75:Q76)))</f>
        <v/>
      </c>
      <c r="G76" s="27" t="e">
        <f>DGET(Lista_elementos[#All],Lista_elementos[[#Headers],[Inventario máximo (en unidades)]],Q75:Q76)</f>
        <v>#VALUE!</v>
      </c>
      <c r="H76" s="27" t="e">
        <f>DGET(Lista_elementos[#All],Lista_elementos[[#Headers],[Inventario mínimo (en unidades)]],Q75:Q76)</f>
        <v>#VALUE!</v>
      </c>
      <c r="I76" s="68" t="str">
        <f>+IF(R76=0,"",DGET(Entradas[#All],Entradas[[#Headers],[Lote]],Q75:R76))</f>
        <v/>
      </c>
      <c r="J76" s="20" t="str">
        <f ca="1">+IF(Inventario[[#This Row],[Días restantes (incluido hoy):]]="","",Inventario[[#This Row],[Días restantes (incluido hoy):]]+TODAY()-1)</f>
        <v/>
      </c>
      <c r="K76" s="27" t="str">
        <f t="shared" ref="K76" si="235">IF(R76=0,"",R76)</f>
        <v/>
      </c>
      <c r="L76" s="27" t="str">
        <f>+IF(R76=0,"",DSUM(Entradas[#All],Entradas[[#Headers],[Cantidad Existente]],Inventario!Q75:R76))</f>
        <v/>
      </c>
      <c r="M76" s="65" t="e">
        <f>+Inventario[[#This Row],[Presentación (unidad)]]</f>
        <v>#VALUE!</v>
      </c>
      <c r="O76" s="17" t="str">
        <f t="shared" ref="O76" si="236">+$O$6</f>
        <v>Elemento</v>
      </c>
      <c r="P76" s="17" t="str">
        <f t="shared" ref="P76" si="237">+$P$6</f>
        <v>Días restantes:</v>
      </c>
      <c r="Q76" s="19">
        <f>Inventario[[#This Row],[Elemento]]</f>
        <v>0</v>
      </c>
      <c r="R76" s="19">
        <f>+DMIN(Entradas[#All],R75,Q75:Q76)</f>
        <v>0</v>
      </c>
      <c r="S76" s="26" t="s">
        <v>10</v>
      </c>
    </row>
    <row r="77" spans="1:19" x14ac:dyDescent="0.25">
      <c r="A77" s="64" t="e">
        <f>DGET(Lista_elementos[#All],Lista_elementos[[#Headers],[Tipo]],Inventario!O76:O77)</f>
        <v>#VALUE!</v>
      </c>
      <c r="B77" s="27">
        <f>+Lista_elementos[[#This Row],[Elemento]]</f>
        <v>0</v>
      </c>
      <c r="C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" s="27" t="e">
        <f>DGET(Lista_elementos[#All],Lista_elementos[[#Headers],[Presentación (Unidad)]],Inventario!O76:O77)</f>
        <v>#VALUE!</v>
      </c>
      <c r="E77" s="20" t="str">
        <f>+IF(COUNTIF(Entradas[Elemento],Inventario[[#This Row],[Elemento]])=0,"",IF(DMAX(Entradas[#All],Entradas[[#Headers],[Fecha de ingreso]],Inventario!O76:O77)=0,"No registra",DMAX(Entradas[#All],Entradas[[#Headers],[Fecha de ingreso]],Inventario!O76:O77)))</f>
        <v/>
      </c>
      <c r="F77" s="20" t="str">
        <f>+IF(COUNTIF(Entradas[Elemento],Inventario[[#This Row],[Elemento]])=0,"",IF(DMAX(Entradas[#All],Entradas[[#Headers],[Fecha de última salida]],Inventario!O76:O77)=0,"",DMAX(Entradas[#All],Entradas[[#Headers],[Fecha de última salida]],Inventario!O76:O77)))</f>
        <v/>
      </c>
      <c r="G77" s="27" t="e">
        <f>DGET(Lista_elementos[#All],Lista_elementos[[#Headers],[Inventario máximo (en unidades)]],O76:O77)</f>
        <v>#VALUE!</v>
      </c>
      <c r="H77" s="27" t="e">
        <f>DGET(Lista_elementos[#All],Lista_elementos[[#Headers],[Inventario mínimo (en unidades)]],O76:O77)</f>
        <v>#VALUE!</v>
      </c>
      <c r="I77" s="68" t="str">
        <f>+IF(P77=0,"",DGET(Entradas[#All],Entradas[[#Headers],[Lote]],O76:P77))</f>
        <v/>
      </c>
      <c r="J77" s="20" t="str">
        <f ca="1">+IF(Inventario[[#This Row],[Días restantes (incluido hoy):]]="","",Inventario[[#This Row],[Días restantes (incluido hoy):]]+TODAY()-1)</f>
        <v/>
      </c>
      <c r="K77" s="27" t="str">
        <f t="shared" ref="K77" si="238">IF(P77=0,"",P77)</f>
        <v/>
      </c>
      <c r="L77" s="27" t="str">
        <f>+IF(P77=0,"",DSUM(Entradas[#All],Entradas[[#Headers],[Cantidad Existente]],Inventario!O76:P77))</f>
        <v/>
      </c>
      <c r="M77" s="65" t="e">
        <f>+Inventario[[#This Row],[Presentación (unidad)]]</f>
        <v>#VALUE!</v>
      </c>
      <c r="O77" s="19">
        <f t="shared" ref="O77" si="239">+$B77</f>
        <v>0</v>
      </c>
      <c r="P77" s="19">
        <f>+DMIN(Entradas[#All],P76,O76:O77)</f>
        <v>0</v>
      </c>
      <c r="Q77" s="17" t="str">
        <f t="shared" ref="Q77" si="240">+$O$6</f>
        <v>Elemento</v>
      </c>
      <c r="R77" s="17" t="str">
        <f t="shared" ref="R77" si="241">+$P$6</f>
        <v>Días restantes:</v>
      </c>
      <c r="S77" s="26" t="s">
        <v>10</v>
      </c>
    </row>
    <row r="78" spans="1:19" x14ac:dyDescent="0.25">
      <c r="A78" s="64" t="e">
        <f>DGET(Lista_elementos[#All],Lista_elementos[[#Headers],[Tipo]],Inventario!Q77:Q78)</f>
        <v>#VALUE!</v>
      </c>
      <c r="B78" s="27">
        <f>+Lista_elementos[[#This Row],[Elemento]]</f>
        <v>0</v>
      </c>
      <c r="C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" s="27" t="e">
        <f>DGET(Lista_elementos[#All],Lista_elementos[[#Headers],[Presentación (Unidad)]],Inventario!Q77:Q78)</f>
        <v>#VALUE!</v>
      </c>
      <c r="E78" s="20" t="str">
        <f>+IF(COUNTIF(Entradas[Elemento],Inventario[[#This Row],[Elemento]])=0,"",IF(DMAX(Entradas[#All],Entradas[[#Headers],[Fecha de ingreso]],Inventario!Q77:Q78)=0,"No registra",DMAX(Entradas[#All],Entradas[[#Headers],[Fecha de ingreso]],Inventario!Q77:Q78)))</f>
        <v/>
      </c>
      <c r="F78" s="20" t="str">
        <f>+IF(COUNTIF(Entradas[Elemento],Inventario[[#This Row],[Elemento]])=0,"",IF(DMAX(Entradas[#All],Entradas[[#Headers],[Fecha de última salida]],Inventario!Q77:Q78)=0,"",DMAX(Entradas[#All],Entradas[[#Headers],[Fecha de última salida]],Inventario!Q77:Q78)))</f>
        <v/>
      </c>
      <c r="G78" s="27" t="e">
        <f>DGET(Lista_elementos[#All],Lista_elementos[[#Headers],[Inventario máximo (en unidades)]],Q77:Q78)</f>
        <v>#VALUE!</v>
      </c>
      <c r="H78" s="27" t="e">
        <f>DGET(Lista_elementos[#All],Lista_elementos[[#Headers],[Inventario mínimo (en unidades)]],Q77:Q78)</f>
        <v>#VALUE!</v>
      </c>
      <c r="I78" s="68" t="str">
        <f>+IF(R78=0,"",DGET(Entradas[#All],Entradas[[#Headers],[Lote]],Q77:R78))</f>
        <v/>
      </c>
      <c r="J78" s="20" t="str">
        <f ca="1">+IF(Inventario[[#This Row],[Días restantes (incluido hoy):]]="","",Inventario[[#This Row],[Días restantes (incluido hoy):]]+TODAY()-1)</f>
        <v/>
      </c>
      <c r="K78" s="27" t="str">
        <f t="shared" ref="K78" si="242">IF(R78=0,"",R78)</f>
        <v/>
      </c>
      <c r="L78" s="27" t="str">
        <f>+IF(R78=0,"",DSUM(Entradas[#All],Entradas[[#Headers],[Cantidad Existente]],Inventario!Q77:R78))</f>
        <v/>
      </c>
      <c r="M78" s="65" t="e">
        <f>+Inventario[[#This Row],[Presentación (unidad)]]</f>
        <v>#VALUE!</v>
      </c>
      <c r="O78" s="17" t="str">
        <f t="shared" ref="O78" si="243">+$O$6</f>
        <v>Elemento</v>
      </c>
      <c r="P78" s="17" t="str">
        <f t="shared" ref="P78" si="244">+$P$6</f>
        <v>Días restantes:</v>
      </c>
      <c r="Q78" s="19">
        <f>Inventario[[#This Row],[Elemento]]</f>
        <v>0</v>
      </c>
      <c r="R78" s="19">
        <f>+DMIN(Entradas[#All],R77,Q77:Q78)</f>
        <v>0</v>
      </c>
      <c r="S78" s="26" t="s">
        <v>10</v>
      </c>
    </row>
    <row r="79" spans="1:19" x14ac:dyDescent="0.25">
      <c r="A79" s="64" t="e">
        <f>DGET(Lista_elementos[#All],Lista_elementos[[#Headers],[Tipo]],Inventario!O78:O79)</f>
        <v>#VALUE!</v>
      </c>
      <c r="B79" s="27">
        <f>+Lista_elementos[[#This Row],[Elemento]]</f>
        <v>0</v>
      </c>
      <c r="C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" s="27" t="e">
        <f>DGET(Lista_elementos[#All],Lista_elementos[[#Headers],[Presentación (Unidad)]],Inventario!O78:O79)</f>
        <v>#VALUE!</v>
      </c>
      <c r="E79" s="20" t="str">
        <f>+IF(COUNTIF(Entradas[Elemento],Inventario[[#This Row],[Elemento]])=0,"",IF(DMAX(Entradas[#All],Entradas[[#Headers],[Fecha de ingreso]],Inventario!O78:O79)=0,"No registra",DMAX(Entradas[#All],Entradas[[#Headers],[Fecha de ingreso]],Inventario!O78:O79)))</f>
        <v/>
      </c>
      <c r="F79" s="20" t="str">
        <f>+IF(COUNTIF(Entradas[Elemento],Inventario[[#This Row],[Elemento]])=0,"",IF(DMAX(Entradas[#All],Entradas[[#Headers],[Fecha de última salida]],Inventario!O78:O79)=0,"",DMAX(Entradas[#All],Entradas[[#Headers],[Fecha de última salida]],Inventario!O78:O79)))</f>
        <v/>
      </c>
      <c r="G79" s="27" t="e">
        <f>DGET(Lista_elementos[#All],Lista_elementos[[#Headers],[Inventario máximo (en unidades)]],O78:O79)</f>
        <v>#VALUE!</v>
      </c>
      <c r="H79" s="27" t="e">
        <f>DGET(Lista_elementos[#All],Lista_elementos[[#Headers],[Inventario mínimo (en unidades)]],O78:O79)</f>
        <v>#VALUE!</v>
      </c>
      <c r="I79" s="68" t="str">
        <f>+IF(P79=0,"",DGET(Entradas[#All],Entradas[[#Headers],[Lote]],O78:P79))</f>
        <v/>
      </c>
      <c r="J79" s="20" t="str">
        <f ca="1">+IF(Inventario[[#This Row],[Días restantes (incluido hoy):]]="","",Inventario[[#This Row],[Días restantes (incluido hoy):]]+TODAY()-1)</f>
        <v/>
      </c>
      <c r="K79" s="27" t="str">
        <f t="shared" ref="K79" si="245">IF(P79=0,"",P79)</f>
        <v/>
      </c>
      <c r="L79" s="27" t="str">
        <f>+IF(P79=0,"",DSUM(Entradas[#All],Entradas[[#Headers],[Cantidad Existente]],Inventario!O78:P79))</f>
        <v/>
      </c>
      <c r="M79" s="65" t="e">
        <f>+Inventario[[#This Row],[Presentación (unidad)]]</f>
        <v>#VALUE!</v>
      </c>
      <c r="O79" s="19">
        <f t="shared" ref="O79" si="246">+$B79</f>
        <v>0</v>
      </c>
      <c r="P79" s="19">
        <f>+DMIN(Entradas[#All],P78,O78:O79)</f>
        <v>0</v>
      </c>
      <c r="Q79" s="17" t="str">
        <f t="shared" ref="Q79" si="247">+$O$6</f>
        <v>Elemento</v>
      </c>
      <c r="R79" s="17" t="str">
        <f t="shared" ref="R79" si="248">+$P$6</f>
        <v>Días restantes:</v>
      </c>
      <c r="S79" s="26" t="s">
        <v>10</v>
      </c>
    </row>
    <row r="80" spans="1:19" x14ac:dyDescent="0.25">
      <c r="A80" s="64" t="e">
        <f>DGET(Lista_elementos[#All],Lista_elementos[[#Headers],[Tipo]],Inventario!Q79:Q80)</f>
        <v>#VALUE!</v>
      </c>
      <c r="B80" s="27">
        <f>+Lista_elementos[[#This Row],[Elemento]]</f>
        <v>0</v>
      </c>
      <c r="C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" s="27" t="e">
        <f>DGET(Lista_elementos[#All],Lista_elementos[[#Headers],[Presentación (Unidad)]],Inventario!Q79:Q80)</f>
        <v>#VALUE!</v>
      </c>
      <c r="E80" s="20" t="str">
        <f>+IF(COUNTIF(Entradas[Elemento],Inventario[[#This Row],[Elemento]])=0,"",IF(DMAX(Entradas[#All],Entradas[[#Headers],[Fecha de ingreso]],Inventario!Q79:Q80)=0,"No registra",DMAX(Entradas[#All],Entradas[[#Headers],[Fecha de ingreso]],Inventario!Q79:Q80)))</f>
        <v/>
      </c>
      <c r="F80" s="20" t="str">
        <f>+IF(COUNTIF(Entradas[Elemento],Inventario[[#This Row],[Elemento]])=0,"",IF(DMAX(Entradas[#All],Entradas[[#Headers],[Fecha de última salida]],Inventario!Q79:Q80)=0,"",DMAX(Entradas[#All],Entradas[[#Headers],[Fecha de última salida]],Inventario!Q79:Q80)))</f>
        <v/>
      </c>
      <c r="G80" s="27" t="e">
        <f>DGET(Lista_elementos[#All],Lista_elementos[[#Headers],[Inventario máximo (en unidades)]],Q79:Q80)</f>
        <v>#VALUE!</v>
      </c>
      <c r="H80" s="27" t="e">
        <f>DGET(Lista_elementos[#All],Lista_elementos[[#Headers],[Inventario mínimo (en unidades)]],Q79:Q80)</f>
        <v>#VALUE!</v>
      </c>
      <c r="I80" s="68" t="str">
        <f>+IF(R80=0,"",DGET(Entradas[#All],Entradas[[#Headers],[Lote]],Q79:R80))</f>
        <v/>
      </c>
      <c r="J80" s="20" t="str">
        <f ca="1">+IF(Inventario[[#This Row],[Días restantes (incluido hoy):]]="","",Inventario[[#This Row],[Días restantes (incluido hoy):]]+TODAY()-1)</f>
        <v/>
      </c>
      <c r="K80" s="27" t="str">
        <f t="shared" ref="K80" si="249">IF(R80=0,"",R80)</f>
        <v/>
      </c>
      <c r="L80" s="27" t="str">
        <f>+IF(R80=0,"",DSUM(Entradas[#All],Entradas[[#Headers],[Cantidad Existente]],Inventario!Q79:R80))</f>
        <v/>
      </c>
      <c r="M80" s="65" t="e">
        <f>+Inventario[[#This Row],[Presentación (unidad)]]</f>
        <v>#VALUE!</v>
      </c>
      <c r="O80" s="17" t="str">
        <f t="shared" ref="O80" si="250">+$O$6</f>
        <v>Elemento</v>
      </c>
      <c r="P80" s="17" t="str">
        <f t="shared" ref="P80" si="251">+$P$6</f>
        <v>Días restantes:</v>
      </c>
      <c r="Q80" s="19">
        <f>Inventario[[#This Row],[Elemento]]</f>
        <v>0</v>
      </c>
      <c r="R80" s="19">
        <f>+DMIN(Entradas[#All],R79,Q79:Q80)</f>
        <v>0</v>
      </c>
      <c r="S80" s="26" t="s">
        <v>10</v>
      </c>
    </row>
    <row r="81" spans="1:19" x14ac:dyDescent="0.25">
      <c r="A81" s="64" t="e">
        <f>DGET(Lista_elementos[#All],Lista_elementos[[#Headers],[Tipo]],Inventario!O80:O81)</f>
        <v>#VALUE!</v>
      </c>
      <c r="B81" s="27">
        <f>+Lista_elementos[[#This Row],[Elemento]]</f>
        <v>0</v>
      </c>
      <c r="C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" s="27" t="e">
        <f>DGET(Lista_elementos[#All],Lista_elementos[[#Headers],[Presentación (Unidad)]],Inventario!O80:O81)</f>
        <v>#VALUE!</v>
      </c>
      <c r="E81" s="20" t="str">
        <f>+IF(COUNTIF(Entradas[Elemento],Inventario[[#This Row],[Elemento]])=0,"",IF(DMAX(Entradas[#All],Entradas[[#Headers],[Fecha de ingreso]],Inventario!O80:O81)=0,"No registra",DMAX(Entradas[#All],Entradas[[#Headers],[Fecha de ingreso]],Inventario!O80:O81)))</f>
        <v/>
      </c>
      <c r="F81" s="20" t="str">
        <f>+IF(COUNTIF(Entradas[Elemento],Inventario[[#This Row],[Elemento]])=0,"",IF(DMAX(Entradas[#All],Entradas[[#Headers],[Fecha de última salida]],Inventario!O80:O81)=0,"",DMAX(Entradas[#All],Entradas[[#Headers],[Fecha de última salida]],Inventario!O80:O81)))</f>
        <v/>
      </c>
      <c r="G81" s="27" t="e">
        <f>DGET(Lista_elementos[#All],Lista_elementos[[#Headers],[Inventario máximo (en unidades)]],O80:O81)</f>
        <v>#VALUE!</v>
      </c>
      <c r="H81" s="27" t="e">
        <f>DGET(Lista_elementos[#All],Lista_elementos[[#Headers],[Inventario mínimo (en unidades)]],O80:O81)</f>
        <v>#VALUE!</v>
      </c>
      <c r="I81" s="68" t="str">
        <f>+IF(P81=0,"",DGET(Entradas[#All],Entradas[[#Headers],[Lote]],O80:P81))</f>
        <v/>
      </c>
      <c r="J81" s="20" t="str">
        <f ca="1">+IF(Inventario[[#This Row],[Días restantes (incluido hoy):]]="","",Inventario[[#This Row],[Días restantes (incluido hoy):]]+TODAY()-1)</f>
        <v/>
      </c>
      <c r="K81" s="27" t="str">
        <f t="shared" ref="K81" si="252">IF(P81=0,"",P81)</f>
        <v/>
      </c>
      <c r="L81" s="27" t="str">
        <f>+IF(P81=0,"",DSUM(Entradas[#All],Entradas[[#Headers],[Cantidad Existente]],Inventario!O80:P81))</f>
        <v/>
      </c>
      <c r="M81" s="65" t="e">
        <f>+Inventario[[#This Row],[Presentación (unidad)]]</f>
        <v>#VALUE!</v>
      </c>
      <c r="O81" s="19">
        <f t="shared" ref="O81" si="253">+$B81</f>
        <v>0</v>
      </c>
      <c r="P81" s="19">
        <f>+DMIN(Entradas[#All],P80,O80:O81)</f>
        <v>0</v>
      </c>
      <c r="Q81" s="17" t="str">
        <f t="shared" ref="Q81" si="254">+$O$6</f>
        <v>Elemento</v>
      </c>
      <c r="R81" s="17" t="str">
        <f t="shared" ref="R81" si="255">+$P$6</f>
        <v>Días restantes:</v>
      </c>
      <c r="S81" s="26" t="s">
        <v>10</v>
      </c>
    </row>
    <row r="82" spans="1:19" x14ac:dyDescent="0.25">
      <c r="A82" s="64" t="e">
        <f>DGET(Lista_elementos[#All],Lista_elementos[[#Headers],[Tipo]],Inventario!Q81:Q82)</f>
        <v>#VALUE!</v>
      </c>
      <c r="B82" s="27">
        <f>+Lista_elementos[[#This Row],[Elemento]]</f>
        <v>0</v>
      </c>
      <c r="C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" s="27" t="e">
        <f>DGET(Lista_elementos[#All],Lista_elementos[[#Headers],[Presentación (Unidad)]],Inventario!Q81:Q82)</f>
        <v>#VALUE!</v>
      </c>
      <c r="E82" s="20" t="str">
        <f>+IF(COUNTIF(Entradas[Elemento],Inventario[[#This Row],[Elemento]])=0,"",IF(DMAX(Entradas[#All],Entradas[[#Headers],[Fecha de ingreso]],Inventario!Q81:Q82)=0,"No registra",DMAX(Entradas[#All],Entradas[[#Headers],[Fecha de ingreso]],Inventario!Q81:Q82)))</f>
        <v/>
      </c>
      <c r="F82" s="20" t="str">
        <f>+IF(COUNTIF(Entradas[Elemento],Inventario[[#This Row],[Elemento]])=0,"",IF(DMAX(Entradas[#All],Entradas[[#Headers],[Fecha de última salida]],Inventario!Q81:Q82)=0,"",DMAX(Entradas[#All],Entradas[[#Headers],[Fecha de última salida]],Inventario!Q81:Q82)))</f>
        <v/>
      </c>
      <c r="G82" s="27" t="e">
        <f>DGET(Lista_elementos[#All],Lista_elementos[[#Headers],[Inventario máximo (en unidades)]],Q81:Q82)</f>
        <v>#VALUE!</v>
      </c>
      <c r="H82" s="27" t="e">
        <f>DGET(Lista_elementos[#All],Lista_elementos[[#Headers],[Inventario mínimo (en unidades)]],Q81:Q82)</f>
        <v>#VALUE!</v>
      </c>
      <c r="I82" s="68" t="str">
        <f>+IF(R82=0,"",DGET(Entradas[#All],Entradas[[#Headers],[Lote]],Q81:R82))</f>
        <v/>
      </c>
      <c r="J82" s="20" t="str">
        <f ca="1">+IF(Inventario[[#This Row],[Días restantes (incluido hoy):]]="","",Inventario[[#This Row],[Días restantes (incluido hoy):]]+TODAY()-1)</f>
        <v/>
      </c>
      <c r="K82" s="27" t="str">
        <f t="shared" ref="K82" si="256">IF(R82=0,"",R82)</f>
        <v/>
      </c>
      <c r="L82" s="27" t="str">
        <f>+IF(R82=0,"",DSUM(Entradas[#All],Entradas[[#Headers],[Cantidad Existente]],Inventario!Q81:R82))</f>
        <v/>
      </c>
      <c r="M82" s="65" t="e">
        <f>+Inventario[[#This Row],[Presentación (unidad)]]</f>
        <v>#VALUE!</v>
      </c>
      <c r="O82" s="17" t="str">
        <f t="shared" ref="O82" si="257">+$O$6</f>
        <v>Elemento</v>
      </c>
      <c r="P82" s="17" t="str">
        <f t="shared" ref="P82" si="258">+$P$6</f>
        <v>Días restantes:</v>
      </c>
      <c r="Q82" s="19">
        <f>Inventario[[#This Row],[Elemento]]</f>
        <v>0</v>
      </c>
      <c r="R82" s="19">
        <f>+DMIN(Entradas[#All],R81,Q81:Q82)</f>
        <v>0</v>
      </c>
      <c r="S82" s="26" t="s">
        <v>10</v>
      </c>
    </row>
    <row r="83" spans="1:19" x14ac:dyDescent="0.25">
      <c r="A83" s="64" t="e">
        <f>DGET(Lista_elementos[#All],Lista_elementos[[#Headers],[Tipo]],Inventario!O82:O83)</f>
        <v>#VALUE!</v>
      </c>
      <c r="B83" s="27">
        <f>+Lista_elementos[[#This Row],[Elemento]]</f>
        <v>0</v>
      </c>
      <c r="C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" s="27" t="e">
        <f>DGET(Lista_elementos[#All],Lista_elementos[[#Headers],[Presentación (Unidad)]],Inventario!O82:O83)</f>
        <v>#VALUE!</v>
      </c>
      <c r="E83" s="20" t="str">
        <f>+IF(COUNTIF(Entradas[Elemento],Inventario[[#This Row],[Elemento]])=0,"",IF(DMAX(Entradas[#All],Entradas[[#Headers],[Fecha de ingreso]],Inventario!O82:O83)=0,"No registra",DMAX(Entradas[#All],Entradas[[#Headers],[Fecha de ingreso]],Inventario!O82:O83)))</f>
        <v/>
      </c>
      <c r="F83" s="20" t="str">
        <f>+IF(COUNTIF(Entradas[Elemento],Inventario[[#This Row],[Elemento]])=0,"",IF(DMAX(Entradas[#All],Entradas[[#Headers],[Fecha de última salida]],Inventario!O82:O83)=0,"",DMAX(Entradas[#All],Entradas[[#Headers],[Fecha de última salida]],Inventario!O82:O83)))</f>
        <v/>
      </c>
      <c r="G83" s="27" t="e">
        <f>DGET(Lista_elementos[#All],Lista_elementos[[#Headers],[Inventario máximo (en unidades)]],O82:O83)</f>
        <v>#VALUE!</v>
      </c>
      <c r="H83" s="27" t="e">
        <f>DGET(Lista_elementos[#All],Lista_elementos[[#Headers],[Inventario mínimo (en unidades)]],O82:O83)</f>
        <v>#VALUE!</v>
      </c>
      <c r="I83" s="68" t="str">
        <f>+IF(P83=0,"",DGET(Entradas[#All],Entradas[[#Headers],[Lote]],O82:P83))</f>
        <v/>
      </c>
      <c r="J83" s="20" t="str">
        <f ca="1">+IF(Inventario[[#This Row],[Días restantes (incluido hoy):]]="","",Inventario[[#This Row],[Días restantes (incluido hoy):]]+TODAY()-1)</f>
        <v/>
      </c>
      <c r="K83" s="27" t="str">
        <f t="shared" ref="K83" si="259">IF(P83=0,"",P83)</f>
        <v/>
      </c>
      <c r="L83" s="27" t="str">
        <f>+IF(P83=0,"",DSUM(Entradas[#All],Entradas[[#Headers],[Cantidad Existente]],Inventario!O82:P83))</f>
        <v/>
      </c>
      <c r="M83" s="65" t="e">
        <f>+Inventario[[#This Row],[Presentación (unidad)]]</f>
        <v>#VALUE!</v>
      </c>
      <c r="O83" s="19">
        <f t="shared" ref="O83" si="260">+$B83</f>
        <v>0</v>
      </c>
      <c r="P83" s="19">
        <f>+DMIN(Entradas[#All],P82,O82:O83)</f>
        <v>0</v>
      </c>
      <c r="Q83" s="17" t="str">
        <f t="shared" ref="Q83" si="261">+$O$6</f>
        <v>Elemento</v>
      </c>
      <c r="R83" s="17" t="str">
        <f t="shared" ref="R83" si="262">+$P$6</f>
        <v>Días restantes:</v>
      </c>
      <c r="S83" s="26" t="s">
        <v>10</v>
      </c>
    </row>
    <row r="84" spans="1:19" x14ac:dyDescent="0.25">
      <c r="A84" s="64" t="e">
        <f>DGET(Lista_elementos[#All],Lista_elementos[[#Headers],[Tipo]],Inventario!Q83:Q84)</f>
        <v>#VALUE!</v>
      </c>
      <c r="B84" s="27">
        <f>+Lista_elementos[[#This Row],[Elemento]]</f>
        <v>0</v>
      </c>
      <c r="C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" s="27" t="e">
        <f>DGET(Lista_elementos[#All],Lista_elementos[[#Headers],[Presentación (Unidad)]],Inventario!Q83:Q84)</f>
        <v>#VALUE!</v>
      </c>
      <c r="E84" s="20" t="str">
        <f>+IF(COUNTIF(Entradas[Elemento],Inventario[[#This Row],[Elemento]])=0,"",IF(DMAX(Entradas[#All],Entradas[[#Headers],[Fecha de ingreso]],Inventario!Q83:Q84)=0,"No registra",DMAX(Entradas[#All],Entradas[[#Headers],[Fecha de ingreso]],Inventario!Q83:Q84)))</f>
        <v/>
      </c>
      <c r="F84" s="20" t="str">
        <f>+IF(COUNTIF(Entradas[Elemento],Inventario[[#This Row],[Elemento]])=0,"",IF(DMAX(Entradas[#All],Entradas[[#Headers],[Fecha de última salida]],Inventario!Q83:Q84)=0,"",DMAX(Entradas[#All],Entradas[[#Headers],[Fecha de última salida]],Inventario!Q83:Q84)))</f>
        <v/>
      </c>
      <c r="G84" s="27" t="e">
        <f>DGET(Lista_elementos[#All],Lista_elementos[[#Headers],[Inventario máximo (en unidades)]],Q83:Q84)</f>
        <v>#VALUE!</v>
      </c>
      <c r="H84" s="27" t="e">
        <f>DGET(Lista_elementos[#All],Lista_elementos[[#Headers],[Inventario mínimo (en unidades)]],Q83:Q84)</f>
        <v>#VALUE!</v>
      </c>
      <c r="I84" s="68" t="str">
        <f>+IF(R84=0,"",DGET(Entradas[#All],Entradas[[#Headers],[Lote]],Q83:R84))</f>
        <v/>
      </c>
      <c r="J84" s="20" t="str">
        <f ca="1">+IF(Inventario[[#This Row],[Días restantes (incluido hoy):]]="","",Inventario[[#This Row],[Días restantes (incluido hoy):]]+TODAY()-1)</f>
        <v/>
      </c>
      <c r="K84" s="27" t="str">
        <f t="shared" ref="K84" si="263">IF(R84=0,"",R84)</f>
        <v/>
      </c>
      <c r="L84" s="27" t="str">
        <f>+IF(R84=0,"",DSUM(Entradas[#All],Entradas[[#Headers],[Cantidad Existente]],Inventario!Q83:R84))</f>
        <v/>
      </c>
      <c r="M84" s="65" t="e">
        <f>+Inventario[[#This Row],[Presentación (unidad)]]</f>
        <v>#VALUE!</v>
      </c>
      <c r="O84" s="17" t="str">
        <f t="shared" ref="O84" si="264">+$O$6</f>
        <v>Elemento</v>
      </c>
      <c r="P84" s="17" t="str">
        <f t="shared" ref="P84" si="265">+$P$6</f>
        <v>Días restantes:</v>
      </c>
      <c r="Q84" s="19">
        <f>Inventario[[#This Row],[Elemento]]</f>
        <v>0</v>
      </c>
      <c r="R84" s="19">
        <f>+DMIN(Entradas[#All],R83,Q83:Q84)</f>
        <v>0</v>
      </c>
      <c r="S84" s="26" t="s">
        <v>10</v>
      </c>
    </row>
    <row r="85" spans="1:19" x14ac:dyDescent="0.25">
      <c r="A85" s="64" t="e">
        <f>DGET(Lista_elementos[#All],Lista_elementos[[#Headers],[Tipo]],Inventario!O84:O85)</f>
        <v>#VALUE!</v>
      </c>
      <c r="B85" s="27">
        <f>+Lista_elementos[[#This Row],[Elemento]]</f>
        <v>0</v>
      </c>
      <c r="C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" s="27" t="e">
        <f>DGET(Lista_elementos[#All],Lista_elementos[[#Headers],[Presentación (Unidad)]],Inventario!O84:O85)</f>
        <v>#VALUE!</v>
      </c>
      <c r="E85" s="20" t="str">
        <f>+IF(COUNTIF(Entradas[Elemento],Inventario[[#This Row],[Elemento]])=0,"",IF(DMAX(Entradas[#All],Entradas[[#Headers],[Fecha de ingreso]],Inventario!O84:O85)=0,"No registra",DMAX(Entradas[#All],Entradas[[#Headers],[Fecha de ingreso]],Inventario!O84:O85)))</f>
        <v/>
      </c>
      <c r="F85" s="20" t="str">
        <f>+IF(COUNTIF(Entradas[Elemento],Inventario[[#This Row],[Elemento]])=0,"",IF(DMAX(Entradas[#All],Entradas[[#Headers],[Fecha de última salida]],Inventario!O84:O85)=0,"",DMAX(Entradas[#All],Entradas[[#Headers],[Fecha de última salida]],Inventario!O84:O85)))</f>
        <v/>
      </c>
      <c r="G85" s="27" t="e">
        <f>DGET(Lista_elementos[#All],Lista_elementos[[#Headers],[Inventario máximo (en unidades)]],O84:O85)</f>
        <v>#VALUE!</v>
      </c>
      <c r="H85" s="27" t="e">
        <f>DGET(Lista_elementos[#All],Lista_elementos[[#Headers],[Inventario mínimo (en unidades)]],O84:O85)</f>
        <v>#VALUE!</v>
      </c>
      <c r="I85" s="68" t="str">
        <f>+IF(P85=0,"",DGET(Entradas[#All],Entradas[[#Headers],[Lote]],O84:P85))</f>
        <v/>
      </c>
      <c r="J85" s="20" t="str">
        <f ca="1">+IF(Inventario[[#This Row],[Días restantes (incluido hoy):]]="","",Inventario[[#This Row],[Días restantes (incluido hoy):]]+TODAY()-1)</f>
        <v/>
      </c>
      <c r="K85" s="27" t="str">
        <f t="shared" ref="K85" si="266">IF(P85=0,"",P85)</f>
        <v/>
      </c>
      <c r="L85" s="27" t="str">
        <f>+IF(P85=0,"",DSUM(Entradas[#All],Entradas[[#Headers],[Cantidad Existente]],Inventario!O84:P85))</f>
        <v/>
      </c>
      <c r="M85" s="65" t="e">
        <f>+Inventario[[#This Row],[Presentación (unidad)]]</f>
        <v>#VALUE!</v>
      </c>
      <c r="O85" s="19">
        <f t="shared" ref="O85" si="267">+$B85</f>
        <v>0</v>
      </c>
      <c r="P85" s="19">
        <f>+DMIN(Entradas[#All],P84,O84:O85)</f>
        <v>0</v>
      </c>
      <c r="Q85" s="17" t="str">
        <f t="shared" ref="Q85" si="268">+$O$6</f>
        <v>Elemento</v>
      </c>
      <c r="R85" s="17" t="str">
        <f t="shared" ref="R85" si="269">+$P$6</f>
        <v>Días restantes:</v>
      </c>
      <c r="S85" s="26" t="s">
        <v>10</v>
      </c>
    </row>
    <row r="86" spans="1:19" x14ac:dyDescent="0.25">
      <c r="A86" s="64" t="e">
        <f>DGET(Lista_elementos[#All],Lista_elementos[[#Headers],[Tipo]],Inventario!Q85:Q86)</f>
        <v>#VALUE!</v>
      </c>
      <c r="B86" s="27">
        <f>+Lista_elementos[[#This Row],[Elemento]]</f>
        <v>0</v>
      </c>
      <c r="C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" s="27" t="e">
        <f>DGET(Lista_elementos[#All],Lista_elementos[[#Headers],[Presentación (Unidad)]],Inventario!Q85:Q86)</f>
        <v>#VALUE!</v>
      </c>
      <c r="E86" s="20" t="str">
        <f>+IF(COUNTIF(Entradas[Elemento],Inventario[[#This Row],[Elemento]])=0,"",IF(DMAX(Entradas[#All],Entradas[[#Headers],[Fecha de ingreso]],Inventario!Q85:Q86)=0,"No registra",DMAX(Entradas[#All],Entradas[[#Headers],[Fecha de ingreso]],Inventario!Q85:Q86)))</f>
        <v/>
      </c>
      <c r="F86" s="20" t="str">
        <f>+IF(COUNTIF(Entradas[Elemento],Inventario[[#This Row],[Elemento]])=0,"",IF(DMAX(Entradas[#All],Entradas[[#Headers],[Fecha de última salida]],Inventario!Q85:Q86)=0,"",DMAX(Entradas[#All],Entradas[[#Headers],[Fecha de última salida]],Inventario!Q85:Q86)))</f>
        <v/>
      </c>
      <c r="G86" s="27" t="e">
        <f>DGET(Lista_elementos[#All],Lista_elementos[[#Headers],[Inventario máximo (en unidades)]],Q85:Q86)</f>
        <v>#VALUE!</v>
      </c>
      <c r="H86" s="27" t="e">
        <f>DGET(Lista_elementos[#All],Lista_elementos[[#Headers],[Inventario mínimo (en unidades)]],Q85:Q86)</f>
        <v>#VALUE!</v>
      </c>
      <c r="I86" s="68" t="str">
        <f>+IF(R86=0,"",DGET(Entradas[#All],Entradas[[#Headers],[Lote]],Q85:R86))</f>
        <v/>
      </c>
      <c r="J86" s="20" t="str">
        <f ca="1">+IF(Inventario[[#This Row],[Días restantes (incluido hoy):]]="","",Inventario[[#This Row],[Días restantes (incluido hoy):]]+TODAY()-1)</f>
        <v/>
      </c>
      <c r="K86" s="27" t="str">
        <f t="shared" ref="K86" si="270">IF(R86=0,"",R86)</f>
        <v/>
      </c>
      <c r="L86" s="27" t="str">
        <f>+IF(R86=0,"",DSUM(Entradas[#All],Entradas[[#Headers],[Cantidad Existente]],Inventario!Q85:R86))</f>
        <v/>
      </c>
      <c r="M86" s="65" t="e">
        <f>+Inventario[[#This Row],[Presentación (unidad)]]</f>
        <v>#VALUE!</v>
      </c>
      <c r="O86" s="17" t="str">
        <f t="shared" ref="O86" si="271">+$O$6</f>
        <v>Elemento</v>
      </c>
      <c r="P86" s="17" t="str">
        <f t="shared" ref="P86" si="272">+$P$6</f>
        <v>Días restantes:</v>
      </c>
      <c r="Q86" s="19">
        <f>Inventario[[#This Row],[Elemento]]</f>
        <v>0</v>
      </c>
      <c r="R86" s="19">
        <f>+DMIN(Entradas[#All],R85,Q85:Q86)</f>
        <v>0</v>
      </c>
      <c r="S86" s="26" t="s">
        <v>10</v>
      </c>
    </row>
    <row r="87" spans="1:19" x14ac:dyDescent="0.25">
      <c r="A87" s="64" t="e">
        <f>DGET(Lista_elementos[#All],Lista_elementos[[#Headers],[Tipo]],Inventario!O86:O87)</f>
        <v>#VALUE!</v>
      </c>
      <c r="B87" s="27">
        <f>+Lista_elementos[[#This Row],[Elemento]]</f>
        <v>0</v>
      </c>
      <c r="C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" s="27" t="e">
        <f>DGET(Lista_elementos[#All],Lista_elementos[[#Headers],[Presentación (Unidad)]],Inventario!O86:O87)</f>
        <v>#VALUE!</v>
      </c>
      <c r="E87" s="20" t="str">
        <f>+IF(COUNTIF(Entradas[Elemento],Inventario[[#This Row],[Elemento]])=0,"",IF(DMAX(Entradas[#All],Entradas[[#Headers],[Fecha de ingreso]],Inventario!O86:O87)=0,"No registra",DMAX(Entradas[#All],Entradas[[#Headers],[Fecha de ingreso]],Inventario!O86:O87)))</f>
        <v/>
      </c>
      <c r="F87" s="20" t="str">
        <f>+IF(COUNTIF(Entradas[Elemento],Inventario[[#This Row],[Elemento]])=0,"",IF(DMAX(Entradas[#All],Entradas[[#Headers],[Fecha de última salida]],Inventario!O86:O87)=0,"",DMAX(Entradas[#All],Entradas[[#Headers],[Fecha de última salida]],Inventario!O86:O87)))</f>
        <v/>
      </c>
      <c r="G87" s="27" t="e">
        <f>DGET(Lista_elementos[#All],Lista_elementos[[#Headers],[Inventario máximo (en unidades)]],O86:O87)</f>
        <v>#VALUE!</v>
      </c>
      <c r="H87" s="27" t="e">
        <f>DGET(Lista_elementos[#All],Lista_elementos[[#Headers],[Inventario mínimo (en unidades)]],O86:O87)</f>
        <v>#VALUE!</v>
      </c>
      <c r="I87" s="68" t="str">
        <f>+IF(P87=0,"",DGET(Entradas[#All],Entradas[[#Headers],[Lote]],O86:P87))</f>
        <v/>
      </c>
      <c r="J87" s="20" t="str">
        <f ca="1">+IF(Inventario[[#This Row],[Días restantes (incluido hoy):]]="","",Inventario[[#This Row],[Días restantes (incluido hoy):]]+TODAY()-1)</f>
        <v/>
      </c>
      <c r="K87" s="27" t="str">
        <f t="shared" ref="K87" si="273">IF(P87=0,"",P87)</f>
        <v/>
      </c>
      <c r="L87" s="27" t="str">
        <f>+IF(P87=0,"",DSUM(Entradas[#All],Entradas[[#Headers],[Cantidad Existente]],Inventario!O86:P87))</f>
        <v/>
      </c>
      <c r="M87" s="65" t="e">
        <f>+Inventario[[#This Row],[Presentación (unidad)]]</f>
        <v>#VALUE!</v>
      </c>
      <c r="O87" s="19">
        <f t="shared" ref="O87" si="274">+$B87</f>
        <v>0</v>
      </c>
      <c r="P87" s="19">
        <f>+DMIN(Entradas[#All],P86,O86:O87)</f>
        <v>0</v>
      </c>
      <c r="Q87" s="17" t="str">
        <f t="shared" ref="Q87" si="275">+$O$6</f>
        <v>Elemento</v>
      </c>
      <c r="R87" s="17" t="str">
        <f t="shared" ref="R87" si="276">+$P$6</f>
        <v>Días restantes:</v>
      </c>
      <c r="S87" s="26" t="s">
        <v>10</v>
      </c>
    </row>
    <row r="88" spans="1:19" x14ac:dyDescent="0.25">
      <c r="A88" s="64" t="e">
        <f>DGET(Lista_elementos[#All],Lista_elementos[[#Headers],[Tipo]],Inventario!Q87:Q88)</f>
        <v>#VALUE!</v>
      </c>
      <c r="B88" s="27">
        <f>+Lista_elementos[[#This Row],[Elemento]]</f>
        <v>0</v>
      </c>
      <c r="C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" s="27" t="e">
        <f>DGET(Lista_elementos[#All],Lista_elementos[[#Headers],[Presentación (Unidad)]],Inventario!Q87:Q88)</f>
        <v>#VALUE!</v>
      </c>
      <c r="E88" s="20" t="str">
        <f>+IF(COUNTIF(Entradas[Elemento],Inventario[[#This Row],[Elemento]])=0,"",IF(DMAX(Entradas[#All],Entradas[[#Headers],[Fecha de ingreso]],Inventario!Q87:Q88)=0,"No registra",DMAX(Entradas[#All],Entradas[[#Headers],[Fecha de ingreso]],Inventario!Q87:Q88)))</f>
        <v/>
      </c>
      <c r="F88" s="20" t="str">
        <f>+IF(COUNTIF(Entradas[Elemento],Inventario[[#This Row],[Elemento]])=0,"",IF(DMAX(Entradas[#All],Entradas[[#Headers],[Fecha de última salida]],Inventario!Q87:Q88)=0,"",DMAX(Entradas[#All],Entradas[[#Headers],[Fecha de última salida]],Inventario!Q87:Q88)))</f>
        <v/>
      </c>
      <c r="G88" s="27" t="e">
        <f>DGET(Lista_elementos[#All],Lista_elementos[[#Headers],[Inventario máximo (en unidades)]],Q87:Q88)</f>
        <v>#VALUE!</v>
      </c>
      <c r="H88" s="27" t="e">
        <f>DGET(Lista_elementos[#All],Lista_elementos[[#Headers],[Inventario mínimo (en unidades)]],Q87:Q88)</f>
        <v>#VALUE!</v>
      </c>
      <c r="I88" s="68" t="str">
        <f>+IF(R88=0,"",DGET(Entradas[#All],Entradas[[#Headers],[Lote]],Q87:R88))</f>
        <v/>
      </c>
      <c r="J88" s="20" t="str">
        <f ca="1">+IF(Inventario[[#This Row],[Días restantes (incluido hoy):]]="","",Inventario[[#This Row],[Días restantes (incluido hoy):]]+TODAY()-1)</f>
        <v/>
      </c>
      <c r="K88" s="27" t="str">
        <f t="shared" ref="K88" si="277">IF(R88=0,"",R88)</f>
        <v/>
      </c>
      <c r="L88" s="27" t="str">
        <f>+IF(R88=0,"",DSUM(Entradas[#All],Entradas[[#Headers],[Cantidad Existente]],Inventario!Q87:R88))</f>
        <v/>
      </c>
      <c r="M88" s="65" t="e">
        <f>+Inventario[[#This Row],[Presentación (unidad)]]</f>
        <v>#VALUE!</v>
      </c>
      <c r="O88" s="17" t="str">
        <f t="shared" ref="O88" si="278">+$O$6</f>
        <v>Elemento</v>
      </c>
      <c r="P88" s="17" t="str">
        <f t="shared" ref="P88" si="279">+$P$6</f>
        <v>Días restantes:</v>
      </c>
      <c r="Q88" s="19">
        <f>Inventario[[#This Row],[Elemento]]</f>
        <v>0</v>
      </c>
      <c r="R88" s="19">
        <f>+DMIN(Entradas[#All],R87,Q87:Q88)</f>
        <v>0</v>
      </c>
      <c r="S88" s="26" t="s">
        <v>10</v>
      </c>
    </row>
    <row r="89" spans="1:19" x14ac:dyDescent="0.25">
      <c r="A89" s="64" t="e">
        <f>DGET(Lista_elementos[#All],Lista_elementos[[#Headers],[Tipo]],Inventario!O88:O89)</f>
        <v>#VALUE!</v>
      </c>
      <c r="B89" s="27">
        <f>+Lista_elementos[[#This Row],[Elemento]]</f>
        <v>0</v>
      </c>
      <c r="C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" s="27" t="e">
        <f>DGET(Lista_elementos[#All],Lista_elementos[[#Headers],[Presentación (Unidad)]],Inventario!O88:O89)</f>
        <v>#VALUE!</v>
      </c>
      <c r="E89" s="20" t="str">
        <f>+IF(COUNTIF(Entradas[Elemento],Inventario[[#This Row],[Elemento]])=0,"",IF(DMAX(Entradas[#All],Entradas[[#Headers],[Fecha de ingreso]],Inventario!O88:O89)=0,"No registra",DMAX(Entradas[#All],Entradas[[#Headers],[Fecha de ingreso]],Inventario!O88:O89)))</f>
        <v/>
      </c>
      <c r="F89" s="20" t="str">
        <f>+IF(COUNTIF(Entradas[Elemento],Inventario[[#This Row],[Elemento]])=0,"",IF(DMAX(Entradas[#All],Entradas[[#Headers],[Fecha de última salida]],Inventario!O88:O89)=0,"",DMAX(Entradas[#All],Entradas[[#Headers],[Fecha de última salida]],Inventario!O88:O89)))</f>
        <v/>
      </c>
      <c r="G89" s="27" t="e">
        <f>DGET(Lista_elementos[#All],Lista_elementos[[#Headers],[Inventario máximo (en unidades)]],O88:O89)</f>
        <v>#VALUE!</v>
      </c>
      <c r="H89" s="27" t="e">
        <f>DGET(Lista_elementos[#All],Lista_elementos[[#Headers],[Inventario mínimo (en unidades)]],O88:O89)</f>
        <v>#VALUE!</v>
      </c>
      <c r="I89" s="68" t="str">
        <f>+IF(P89=0,"",DGET(Entradas[#All],Entradas[[#Headers],[Lote]],O88:P89))</f>
        <v/>
      </c>
      <c r="J89" s="20" t="str">
        <f ca="1">+IF(Inventario[[#This Row],[Días restantes (incluido hoy):]]="","",Inventario[[#This Row],[Días restantes (incluido hoy):]]+TODAY()-1)</f>
        <v/>
      </c>
      <c r="K89" s="27" t="str">
        <f t="shared" ref="K89" si="280">IF(P89=0,"",P89)</f>
        <v/>
      </c>
      <c r="L89" s="27" t="str">
        <f>+IF(P89=0,"",DSUM(Entradas[#All],Entradas[[#Headers],[Cantidad Existente]],Inventario!O88:P89))</f>
        <v/>
      </c>
      <c r="M89" s="65" t="e">
        <f>+Inventario[[#This Row],[Presentación (unidad)]]</f>
        <v>#VALUE!</v>
      </c>
      <c r="O89" s="19">
        <f t="shared" ref="O89" si="281">+$B89</f>
        <v>0</v>
      </c>
      <c r="P89" s="19">
        <f>+DMIN(Entradas[#All],P88,O88:O89)</f>
        <v>0</v>
      </c>
      <c r="Q89" s="17" t="str">
        <f t="shared" ref="Q89" si="282">+$O$6</f>
        <v>Elemento</v>
      </c>
      <c r="R89" s="17" t="str">
        <f t="shared" ref="R89" si="283">+$P$6</f>
        <v>Días restantes:</v>
      </c>
      <c r="S89" s="26" t="s">
        <v>10</v>
      </c>
    </row>
    <row r="90" spans="1:19" x14ac:dyDescent="0.25">
      <c r="A90" s="64" t="e">
        <f>DGET(Lista_elementos[#All],Lista_elementos[[#Headers],[Tipo]],Inventario!Q89:Q90)</f>
        <v>#VALUE!</v>
      </c>
      <c r="B90" s="27">
        <f>+Lista_elementos[[#This Row],[Elemento]]</f>
        <v>0</v>
      </c>
      <c r="C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" s="27" t="e">
        <f>DGET(Lista_elementos[#All],Lista_elementos[[#Headers],[Presentación (Unidad)]],Inventario!Q89:Q90)</f>
        <v>#VALUE!</v>
      </c>
      <c r="E90" s="20" t="str">
        <f>+IF(COUNTIF(Entradas[Elemento],Inventario[[#This Row],[Elemento]])=0,"",IF(DMAX(Entradas[#All],Entradas[[#Headers],[Fecha de ingreso]],Inventario!Q89:Q90)=0,"No registra",DMAX(Entradas[#All],Entradas[[#Headers],[Fecha de ingreso]],Inventario!Q89:Q90)))</f>
        <v/>
      </c>
      <c r="F90" s="20" t="str">
        <f>+IF(COUNTIF(Entradas[Elemento],Inventario[[#This Row],[Elemento]])=0,"",IF(DMAX(Entradas[#All],Entradas[[#Headers],[Fecha de última salida]],Inventario!Q89:Q90)=0,"",DMAX(Entradas[#All],Entradas[[#Headers],[Fecha de última salida]],Inventario!Q89:Q90)))</f>
        <v/>
      </c>
      <c r="G90" s="27" t="e">
        <f>DGET(Lista_elementos[#All],Lista_elementos[[#Headers],[Inventario máximo (en unidades)]],Q89:Q90)</f>
        <v>#VALUE!</v>
      </c>
      <c r="H90" s="27" t="e">
        <f>DGET(Lista_elementos[#All],Lista_elementos[[#Headers],[Inventario mínimo (en unidades)]],Q89:Q90)</f>
        <v>#VALUE!</v>
      </c>
      <c r="I90" s="68" t="str">
        <f>+IF(R90=0,"",DGET(Entradas[#All],Entradas[[#Headers],[Lote]],Q89:R90))</f>
        <v/>
      </c>
      <c r="J90" s="20" t="str">
        <f ca="1">+IF(Inventario[[#This Row],[Días restantes (incluido hoy):]]="","",Inventario[[#This Row],[Días restantes (incluido hoy):]]+TODAY()-1)</f>
        <v/>
      </c>
      <c r="K90" s="27" t="str">
        <f t="shared" ref="K90" si="284">IF(R90=0,"",R90)</f>
        <v/>
      </c>
      <c r="L90" s="27" t="str">
        <f>+IF(R90=0,"",DSUM(Entradas[#All],Entradas[[#Headers],[Cantidad Existente]],Inventario!Q89:R90))</f>
        <v/>
      </c>
      <c r="M90" s="65" t="e">
        <f>+Inventario[[#This Row],[Presentación (unidad)]]</f>
        <v>#VALUE!</v>
      </c>
      <c r="O90" s="17" t="str">
        <f t="shared" ref="O90" si="285">+$O$6</f>
        <v>Elemento</v>
      </c>
      <c r="P90" s="17" t="str">
        <f t="shared" ref="P90" si="286">+$P$6</f>
        <v>Días restantes:</v>
      </c>
      <c r="Q90" s="19">
        <f>Inventario[[#This Row],[Elemento]]</f>
        <v>0</v>
      </c>
      <c r="R90" s="19">
        <f>+DMIN(Entradas[#All],R89,Q89:Q90)</f>
        <v>0</v>
      </c>
      <c r="S90" s="26" t="s">
        <v>10</v>
      </c>
    </row>
    <row r="91" spans="1:19" x14ac:dyDescent="0.25">
      <c r="A91" s="64" t="e">
        <f>DGET(Lista_elementos[#All],Lista_elementos[[#Headers],[Tipo]],Inventario!O90:O91)</f>
        <v>#VALUE!</v>
      </c>
      <c r="B91" s="27">
        <f>+Lista_elementos[[#This Row],[Elemento]]</f>
        <v>0</v>
      </c>
      <c r="C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" s="27" t="e">
        <f>DGET(Lista_elementos[#All],Lista_elementos[[#Headers],[Presentación (Unidad)]],Inventario!O90:O91)</f>
        <v>#VALUE!</v>
      </c>
      <c r="E91" s="20" t="str">
        <f>+IF(COUNTIF(Entradas[Elemento],Inventario[[#This Row],[Elemento]])=0,"",IF(DMAX(Entradas[#All],Entradas[[#Headers],[Fecha de ingreso]],Inventario!O90:O91)=0,"No registra",DMAX(Entradas[#All],Entradas[[#Headers],[Fecha de ingreso]],Inventario!O90:O91)))</f>
        <v/>
      </c>
      <c r="F91" s="20" t="str">
        <f>+IF(COUNTIF(Entradas[Elemento],Inventario[[#This Row],[Elemento]])=0,"",IF(DMAX(Entradas[#All],Entradas[[#Headers],[Fecha de última salida]],Inventario!O90:O91)=0,"",DMAX(Entradas[#All],Entradas[[#Headers],[Fecha de última salida]],Inventario!O90:O91)))</f>
        <v/>
      </c>
      <c r="G91" s="27" t="e">
        <f>DGET(Lista_elementos[#All],Lista_elementos[[#Headers],[Inventario máximo (en unidades)]],O90:O91)</f>
        <v>#VALUE!</v>
      </c>
      <c r="H91" s="27" t="e">
        <f>DGET(Lista_elementos[#All],Lista_elementos[[#Headers],[Inventario mínimo (en unidades)]],O90:O91)</f>
        <v>#VALUE!</v>
      </c>
      <c r="I91" s="68" t="str">
        <f>+IF(P91=0,"",DGET(Entradas[#All],Entradas[[#Headers],[Lote]],O90:P91))</f>
        <v/>
      </c>
      <c r="J91" s="20" t="str">
        <f ca="1">+IF(Inventario[[#This Row],[Días restantes (incluido hoy):]]="","",Inventario[[#This Row],[Días restantes (incluido hoy):]]+TODAY()-1)</f>
        <v/>
      </c>
      <c r="K91" s="27" t="str">
        <f t="shared" ref="K91" si="287">IF(P91=0,"",P91)</f>
        <v/>
      </c>
      <c r="L91" s="27" t="str">
        <f>+IF(P91=0,"",DSUM(Entradas[#All],Entradas[[#Headers],[Cantidad Existente]],Inventario!O90:P91))</f>
        <v/>
      </c>
      <c r="M91" s="65" t="e">
        <f>+Inventario[[#This Row],[Presentación (unidad)]]</f>
        <v>#VALUE!</v>
      </c>
      <c r="O91" s="19">
        <f t="shared" ref="O91" si="288">+$B91</f>
        <v>0</v>
      </c>
      <c r="P91" s="19">
        <f>+DMIN(Entradas[#All],P90,O90:O91)</f>
        <v>0</v>
      </c>
      <c r="Q91" s="17" t="str">
        <f t="shared" ref="Q91" si="289">+$O$6</f>
        <v>Elemento</v>
      </c>
      <c r="R91" s="17" t="str">
        <f t="shared" ref="R91" si="290">+$P$6</f>
        <v>Días restantes:</v>
      </c>
      <c r="S91" s="26" t="s">
        <v>10</v>
      </c>
    </row>
    <row r="92" spans="1:19" x14ac:dyDescent="0.25">
      <c r="A92" s="64" t="e">
        <f>DGET(Lista_elementos[#All],Lista_elementos[[#Headers],[Tipo]],Inventario!Q91:Q92)</f>
        <v>#VALUE!</v>
      </c>
      <c r="B92" s="27">
        <f>+Lista_elementos[[#This Row],[Elemento]]</f>
        <v>0</v>
      </c>
      <c r="C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" s="27" t="e">
        <f>DGET(Lista_elementos[#All],Lista_elementos[[#Headers],[Presentación (Unidad)]],Inventario!Q91:Q92)</f>
        <v>#VALUE!</v>
      </c>
      <c r="E92" s="20" t="str">
        <f>+IF(COUNTIF(Entradas[Elemento],Inventario[[#This Row],[Elemento]])=0,"",IF(DMAX(Entradas[#All],Entradas[[#Headers],[Fecha de ingreso]],Inventario!Q91:Q92)=0,"No registra",DMAX(Entradas[#All],Entradas[[#Headers],[Fecha de ingreso]],Inventario!Q91:Q92)))</f>
        <v/>
      </c>
      <c r="F92" s="20" t="str">
        <f>+IF(COUNTIF(Entradas[Elemento],Inventario[[#This Row],[Elemento]])=0,"",IF(DMAX(Entradas[#All],Entradas[[#Headers],[Fecha de última salida]],Inventario!Q91:Q92)=0,"",DMAX(Entradas[#All],Entradas[[#Headers],[Fecha de última salida]],Inventario!Q91:Q92)))</f>
        <v/>
      </c>
      <c r="G92" s="27" t="e">
        <f>DGET(Lista_elementos[#All],Lista_elementos[[#Headers],[Inventario máximo (en unidades)]],Q91:Q92)</f>
        <v>#VALUE!</v>
      </c>
      <c r="H92" s="27" t="e">
        <f>DGET(Lista_elementos[#All],Lista_elementos[[#Headers],[Inventario mínimo (en unidades)]],Q91:Q92)</f>
        <v>#VALUE!</v>
      </c>
      <c r="I92" s="68" t="str">
        <f>+IF(R92=0,"",DGET(Entradas[#All],Entradas[[#Headers],[Lote]],Q91:R92))</f>
        <v/>
      </c>
      <c r="J92" s="20" t="str">
        <f ca="1">+IF(Inventario[[#This Row],[Días restantes (incluido hoy):]]="","",Inventario[[#This Row],[Días restantes (incluido hoy):]]+TODAY()-1)</f>
        <v/>
      </c>
      <c r="K92" s="27" t="str">
        <f t="shared" ref="K92" si="291">IF(R92=0,"",R92)</f>
        <v/>
      </c>
      <c r="L92" s="27" t="str">
        <f>+IF(R92=0,"",DSUM(Entradas[#All],Entradas[[#Headers],[Cantidad Existente]],Inventario!Q91:R92))</f>
        <v/>
      </c>
      <c r="M92" s="65" t="e">
        <f>+Inventario[[#This Row],[Presentación (unidad)]]</f>
        <v>#VALUE!</v>
      </c>
      <c r="O92" s="17" t="str">
        <f t="shared" ref="O92" si="292">+$O$6</f>
        <v>Elemento</v>
      </c>
      <c r="P92" s="17" t="str">
        <f t="shared" ref="P92" si="293">+$P$6</f>
        <v>Días restantes:</v>
      </c>
      <c r="Q92" s="19">
        <f>Inventario[[#This Row],[Elemento]]</f>
        <v>0</v>
      </c>
      <c r="R92" s="19">
        <f>+DMIN(Entradas[#All],R91,Q91:Q92)</f>
        <v>0</v>
      </c>
      <c r="S92" s="26" t="s">
        <v>10</v>
      </c>
    </row>
    <row r="93" spans="1:19" x14ac:dyDescent="0.25">
      <c r="A93" s="64" t="e">
        <f>DGET(Lista_elementos[#All],Lista_elementos[[#Headers],[Tipo]],Inventario!O92:O93)</f>
        <v>#VALUE!</v>
      </c>
      <c r="B93" s="27">
        <f>+Lista_elementos[[#This Row],[Elemento]]</f>
        <v>0</v>
      </c>
      <c r="C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" s="27" t="e">
        <f>DGET(Lista_elementos[#All],Lista_elementos[[#Headers],[Presentación (Unidad)]],Inventario!O92:O93)</f>
        <v>#VALUE!</v>
      </c>
      <c r="E93" s="20" t="str">
        <f>+IF(COUNTIF(Entradas[Elemento],Inventario[[#This Row],[Elemento]])=0,"",IF(DMAX(Entradas[#All],Entradas[[#Headers],[Fecha de ingreso]],Inventario!O92:O93)=0,"No registra",DMAX(Entradas[#All],Entradas[[#Headers],[Fecha de ingreso]],Inventario!O92:O93)))</f>
        <v/>
      </c>
      <c r="F93" s="20" t="str">
        <f>+IF(COUNTIF(Entradas[Elemento],Inventario[[#This Row],[Elemento]])=0,"",IF(DMAX(Entradas[#All],Entradas[[#Headers],[Fecha de última salida]],Inventario!O92:O93)=0,"",DMAX(Entradas[#All],Entradas[[#Headers],[Fecha de última salida]],Inventario!O92:O93)))</f>
        <v/>
      </c>
      <c r="G93" s="27" t="e">
        <f>DGET(Lista_elementos[#All],Lista_elementos[[#Headers],[Inventario máximo (en unidades)]],O92:O93)</f>
        <v>#VALUE!</v>
      </c>
      <c r="H93" s="27" t="e">
        <f>DGET(Lista_elementos[#All],Lista_elementos[[#Headers],[Inventario mínimo (en unidades)]],O92:O93)</f>
        <v>#VALUE!</v>
      </c>
      <c r="I93" s="68" t="str">
        <f>+IF(P93=0,"",DGET(Entradas[#All],Entradas[[#Headers],[Lote]],O92:P93))</f>
        <v/>
      </c>
      <c r="J93" s="20" t="str">
        <f ca="1">+IF(Inventario[[#This Row],[Días restantes (incluido hoy):]]="","",Inventario[[#This Row],[Días restantes (incluido hoy):]]+TODAY()-1)</f>
        <v/>
      </c>
      <c r="K93" s="27" t="str">
        <f t="shared" ref="K93" si="294">IF(P93=0,"",P93)</f>
        <v/>
      </c>
      <c r="L93" s="27" t="str">
        <f>+IF(P93=0,"",DSUM(Entradas[#All],Entradas[[#Headers],[Cantidad Existente]],Inventario!O92:P93))</f>
        <v/>
      </c>
      <c r="M93" s="65" t="e">
        <f>+Inventario[[#This Row],[Presentación (unidad)]]</f>
        <v>#VALUE!</v>
      </c>
      <c r="O93" s="19">
        <f t="shared" ref="O93" si="295">+$B93</f>
        <v>0</v>
      </c>
      <c r="P93" s="19">
        <f>+DMIN(Entradas[#All],P92,O92:O93)</f>
        <v>0</v>
      </c>
      <c r="Q93" s="17" t="str">
        <f t="shared" ref="Q93" si="296">+$O$6</f>
        <v>Elemento</v>
      </c>
      <c r="R93" s="17" t="str">
        <f t="shared" ref="R93" si="297">+$P$6</f>
        <v>Días restantes:</v>
      </c>
      <c r="S93" s="26" t="s">
        <v>10</v>
      </c>
    </row>
    <row r="94" spans="1:19" x14ac:dyDescent="0.25">
      <c r="A94" s="64" t="e">
        <f>DGET(Lista_elementos[#All],Lista_elementos[[#Headers],[Tipo]],Inventario!Q93:Q94)</f>
        <v>#VALUE!</v>
      </c>
      <c r="B94" s="27">
        <f>+Lista_elementos[[#This Row],[Elemento]]</f>
        <v>0</v>
      </c>
      <c r="C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" s="27" t="e">
        <f>DGET(Lista_elementos[#All],Lista_elementos[[#Headers],[Presentación (Unidad)]],Inventario!Q93:Q94)</f>
        <v>#VALUE!</v>
      </c>
      <c r="E94" s="20" t="str">
        <f>+IF(COUNTIF(Entradas[Elemento],Inventario[[#This Row],[Elemento]])=0,"",IF(DMAX(Entradas[#All],Entradas[[#Headers],[Fecha de ingreso]],Inventario!Q93:Q94)=0,"No registra",DMAX(Entradas[#All],Entradas[[#Headers],[Fecha de ingreso]],Inventario!Q93:Q94)))</f>
        <v/>
      </c>
      <c r="F94" s="20" t="str">
        <f>+IF(COUNTIF(Entradas[Elemento],Inventario[[#This Row],[Elemento]])=0,"",IF(DMAX(Entradas[#All],Entradas[[#Headers],[Fecha de última salida]],Inventario!Q93:Q94)=0,"",DMAX(Entradas[#All],Entradas[[#Headers],[Fecha de última salida]],Inventario!Q93:Q94)))</f>
        <v/>
      </c>
      <c r="G94" s="27" t="e">
        <f>DGET(Lista_elementos[#All],Lista_elementos[[#Headers],[Inventario máximo (en unidades)]],Q93:Q94)</f>
        <v>#VALUE!</v>
      </c>
      <c r="H94" s="27" t="e">
        <f>DGET(Lista_elementos[#All],Lista_elementos[[#Headers],[Inventario mínimo (en unidades)]],Q93:Q94)</f>
        <v>#VALUE!</v>
      </c>
      <c r="I94" s="68" t="str">
        <f>+IF(R94=0,"",DGET(Entradas[#All],Entradas[[#Headers],[Lote]],Q93:R94))</f>
        <v/>
      </c>
      <c r="J94" s="20" t="str">
        <f ca="1">+IF(Inventario[[#This Row],[Días restantes (incluido hoy):]]="","",Inventario[[#This Row],[Días restantes (incluido hoy):]]+TODAY()-1)</f>
        <v/>
      </c>
      <c r="K94" s="27" t="str">
        <f t="shared" ref="K94" si="298">IF(R94=0,"",R94)</f>
        <v/>
      </c>
      <c r="L94" s="27" t="str">
        <f>+IF(R94=0,"",DSUM(Entradas[#All],Entradas[[#Headers],[Cantidad Existente]],Inventario!Q93:R94))</f>
        <v/>
      </c>
      <c r="M94" s="65" t="e">
        <f>+Inventario[[#This Row],[Presentación (unidad)]]</f>
        <v>#VALUE!</v>
      </c>
      <c r="O94" s="17" t="str">
        <f t="shared" ref="O94" si="299">+$O$6</f>
        <v>Elemento</v>
      </c>
      <c r="P94" s="17" t="str">
        <f t="shared" ref="P94" si="300">+$P$6</f>
        <v>Días restantes:</v>
      </c>
      <c r="Q94" s="19">
        <f>Inventario[[#This Row],[Elemento]]</f>
        <v>0</v>
      </c>
      <c r="R94" s="19">
        <f>+DMIN(Entradas[#All],R93,Q93:Q94)</f>
        <v>0</v>
      </c>
      <c r="S94" s="26" t="s">
        <v>10</v>
      </c>
    </row>
    <row r="95" spans="1:19" x14ac:dyDescent="0.25">
      <c r="A95" s="64" t="e">
        <f>DGET(Lista_elementos[#All],Lista_elementos[[#Headers],[Tipo]],Inventario!O94:O95)</f>
        <v>#VALUE!</v>
      </c>
      <c r="B95" s="27">
        <f>+Lista_elementos[[#This Row],[Elemento]]</f>
        <v>0</v>
      </c>
      <c r="C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" s="27" t="e">
        <f>DGET(Lista_elementos[#All],Lista_elementos[[#Headers],[Presentación (Unidad)]],Inventario!O94:O95)</f>
        <v>#VALUE!</v>
      </c>
      <c r="E95" s="20" t="str">
        <f>+IF(COUNTIF(Entradas[Elemento],Inventario[[#This Row],[Elemento]])=0,"",IF(DMAX(Entradas[#All],Entradas[[#Headers],[Fecha de ingreso]],Inventario!O94:O95)=0,"No registra",DMAX(Entradas[#All],Entradas[[#Headers],[Fecha de ingreso]],Inventario!O94:O95)))</f>
        <v/>
      </c>
      <c r="F95" s="20" t="str">
        <f>+IF(COUNTIF(Entradas[Elemento],Inventario[[#This Row],[Elemento]])=0,"",IF(DMAX(Entradas[#All],Entradas[[#Headers],[Fecha de última salida]],Inventario!O94:O95)=0,"",DMAX(Entradas[#All],Entradas[[#Headers],[Fecha de última salida]],Inventario!O94:O95)))</f>
        <v/>
      </c>
      <c r="G95" s="27" t="e">
        <f>DGET(Lista_elementos[#All],Lista_elementos[[#Headers],[Inventario máximo (en unidades)]],O94:O95)</f>
        <v>#VALUE!</v>
      </c>
      <c r="H95" s="27" t="e">
        <f>DGET(Lista_elementos[#All],Lista_elementos[[#Headers],[Inventario mínimo (en unidades)]],O94:O95)</f>
        <v>#VALUE!</v>
      </c>
      <c r="I95" s="68" t="str">
        <f>+IF(P95=0,"",DGET(Entradas[#All],Entradas[[#Headers],[Lote]],O94:P95))</f>
        <v/>
      </c>
      <c r="J95" s="20" t="str">
        <f ca="1">+IF(Inventario[[#This Row],[Días restantes (incluido hoy):]]="","",Inventario[[#This Row],[Días restantes (incluido hoy):]]+TODAY()-1)</f>
        <v/>
      </c>
      <c r="K95" s="27" t="str">
        <f t="shared" ref="K95" si="301">IF(P95=0,"",P95)</f>
        <v/>
      </c>
      <c r="L95" s="27" t="str">
        <f>+IF(P95=0,"",DSUM(Entradas[#All],Entradas[[#Headers],[Cantidad Existente]],Inventario!O94:P95))</f>
        <v/>
      </c>
      <c r="M95" s="65" t="e">
        <f>+Inventario[[#This Row],[Presentación (unidad)]]</f>
        <v>#VALUE!</v>
      </c>
      <c r="O95" s="19">
        <f t="shared" ref="O95" si="302">+$B95</f>
        <v>0</v>
      </c>
      <c r="P95" s="19">
        <f>+DMIN(Entradas[#All],P94,O94:O95)</f>
        <v>0</v>
      </c>
      <c r="Q95" s="17" t="str">
        <f t="shared" ref="Q95" si="303">+$O$6</f>
        <v>Elemento</v>
      </c>
      <c r="R95" s="17" t="str">
        <f t="shared" ref="R95" si="304">+$P$6</f>
        <v>Días restantes:</v>
      </c>
      <c r="S95" s="26" t="s">
        <v>10</v>
      </c>
    </row>
    <row r="96" spans="1:19" x14ac:dyDescent="0.25">
      <c r="A96" s="64" t="e">
        <f>DGET(Lista_elementos[#All],Lista_elementos[[#Headers],[Tipo]],Inventario!Q95:Q96)</f>
        <v>#VALUE!</v>
      </c>
      <c r="B96" s="27">
        <f>+Lista_elementos[[#This Row],[Elemento]]</f>
        <v>0</v>
      </c>
      <c r="C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" s="27" t="e">
        <f>DGET(Lista_elementos[#All],Lista_elementos[[#Headers],[Presentación (Unidad)]],Inventario!Q95:Q96)</f>
        <v>#VALUE!</v>
      </c>
      <c r="E96" s="20" t="str">
        <f>+IF(COUNTIF(Entradas[Elemento],Inventario[[#This Row],[Elemento]])=0,"",IF(DMAX(Entradas[#All],Entradas[[#Headers],[Fecha de ingreso]],Inventario!Q95:Q96)=0,"No registra",DMAX(Entradas[#All],Entradas[[#Headers],[Fecha de ingreso]],Inventario!Q95:Q96)))</f>
        <v/>
      </c>
      <c r="F96" s="20" t="str">
        <f>+IF(COUNTIF(Entradas[Elemento],Inventario[[#This Row],[Elemento]])=0,"",IF(DMAX(Entradas[#All],Entradas[[#Headers],[Fecha de última salida]],Inventario!Q95:Q96)=0,"",DMAX(Entradas[#All],Entradas[[#Headers],[Fecha de última salida]],Inventario!Q95:Q96)))</f>
        <v/>
      </c>
      <c r="G96" s="27" t="e">
        <f>DGET(Lista_elementos[#All],Lista_elementos[[#Headers],[Inventario máximo (en unidades)]],Q95:Q96)</f>
        <v>#VALUE!</v>
      </c>
      <c r="H96" s="27" t="e">
        <f>DGET(Lista_elementos[#All],Lista_elementos[[#Headers],[Inventario mínimo (en unidades)]],Q95:Q96)</f>
        <v>#VALUE!</v>
      </c>
      <c r="I96" s="68" t="str">
        <f>+IF(R96=0,"",DGET(Entradas[#All],Entradas[[#Headers],[Lote]],Q95:R96))</f>
        <v/>
      </c>
      <c r="J96" s="20" t="str">
        <f ca="1">+IF(Inventario[[#This Row],[Días restantes (incluido hoy):]]="","",Inventario[[#This Row],[Días restantes (incluido hoy):]]+TODAY()-1)</f>
        <v/>
      </c>
      <c r="K96" s="27" t="str">
        <f t="shared" ref="K96" si="305">IF(R96=0,"",R96)</f>
        <v/>
      </c>
      <c r="L96" s="27" t="str">
        <f>+IF(R96=0,"",DSUM(Entradas[#All],Entradas[[#Headers],[Cantidad Existente]],Inventario!Q95:R96))</f>
        <v/>
      </c>
      <c r="M96" s="65" t="e">
        <f>+Inventario[[#This Row],[Presentación (unidad)]]</f>
        <v>#VALUE!</v>
      </c>
      <c r="O96" s="17" t="str">
        <f t="shared" ref="O96" si="306">+$O$6</f>
        <v>Elemento</v>
      </c>
      <c r="P96" s="17" t="str">
        <f t="shared" ref="P96" si="307">+$P$6</f>
        <v>Días restantes:</v>
      </c>
      <c r="Q96" s="19">
        <f>Inventario[[#This Row],[Elemento]]</f>
        <v>0</v>
      </c>
      <c r="R96" s="19">
        <f>+DMIN(Entradas[#All],R95,Q95:Q96)</f>
        <v>0</v>
      </c>
      <c r="S96" s="26" t="s">
        <v>10</v>
      </c>
    </row>
    <row r="97" spans="1:19" x14ac:dyDescent="0.25">
      <c r="A97" s="64" t="e">
        <f>DGET(Lista_elementos[#All],Lista_elementos[[#Headers],[Tipo]],Inventario!O96:O97)</f>
        <v>#VALUE!</v>
      </c>
      <c r="B97" s="27">
        <f>+Lista_elementos[[#This Row],[Elemento]]</f>
        <v>0</v>
      </c>
      <c r="C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" s="27" t="e">
        <f>DGET(Lista_elementos[#All],Lista_elementos[[#Headers],[Presentación (Unidad)]],Inventario!O96:O97)</f>
        <v>#VALUE!</v>
      </c>
      <c r="E97" s="20" t="str">
        <f>+IF(COUNTIF(Entradas[Elemento],Inventario[[#This Row],[Elemento]])=0,"",IF(DMAX(Entradas[#All],Entradas[[#Headers],[Fecha de ingreso]],Inventario!O96:O97)=0,"No registra",DMAX(Entradas[#All],Entradas[[#Headers],[Fecha de ingreso]],Inventario!O96:O97)))</f>
        <v/>
      </c>
      <c r="F97" s="20" t="str">
        <f>+IF(COUNTIF(Entradas[Elemento],Inventario[[#This Row],[Elemento]])=0,"",IF(DMAX(Entradas[#All],Entradas[[#Headers],[Fecha de última salida]],Inventario!O96:O97)=0,"",DMAX(Entradas[#All],Entradas[[#Headers],[Fecha de última salida]],Inventario!O96:O97)))</f>
        <v/>
      </c>
      <c r="G97" s="27" t="e">
        <f>DGET(Lista_elementos[#All],Lista_elementos[[#Headers],[Inventario máximo (en unidades)]],O96:O97)</f>
        <v>#VALUE!</v>
      </c>
      <c r="H97" s="27" t="e">
        <f>DGET(Lista_elementos[#All],Lista_elementos[[#Headers],[Inventario mínimo (en unidades)]],O96:O97)</f>
        <v>#VALUE!</v>
      </c>
      <c r="I97" s="68" t="str">
        <f>+IF(P97=0,"",DGET(Entradas[#All],Entradas[[#Headers],[Lote]],O96:P97))</f>
        <v/>
      </c>
      <c r="J97" s="20" t="str">
        <f ca="1">+IF(Inventario[[#This Row],[Días restantes (incluido hoy):]]="","",Inventario[[#This Row],[Días restantes (incluido hoy):]]+TODAY()-1)</f>
        <v/>
      </c>
      <c r="K97" s="27" t="str">
        <f t="shared" ref="K97" si="308">IF(P97=0,"",P97)</f>
        <v/>
      </c>
      <c r="L97" s="27" t="str">
        <f>+IF(P97=0,"",DSUM(Entradas[#All],Entradas[[#Headers],[Cantidad Existente]],Inventario!O96:P97))</f>
        <v/>
      </c>
      <c r="M97" s="65" t="e">
        <f>+Inventario[[#This Row],[Presentación (unidad)]]</f>
        <v>#VALUE!</v>
      </c>
      <c r="O97" s="19">
        <f t="shared" ref="O97" si="309">+$B97</f>
        <v>0</v>
      </c>
      <c r="P97" s="19">
        <f>+DMIN(Entradas[#All],P96,O96:O97)</f>
        <v>0</v>
      </c>
      <c r="Q97" s="17" t="str">
        <f t="shared" ref="Q97" si="310">+$O$6</f>
        <v>Elemento</v>
      </c>
      <c r="R97" s="17" t="str">
        <f t="shared" ref="R97" si="311">+$P$6</f>
        <v>Días restantes:</v>
      </c>
      <c r="S97" s="26" t="s">
        <v>10</v>
      </c>
    </row>
    <row r="98" spans="1:19" x14ac:dyDescent="0.25">
      <c r="A98" s="64" t="e">
        <f>DGET(Lista_elementos[#All],Lista_elementos[[#Headers],[Tipo]],Inventario!Q97:Q98)</f>
        <v>#VALUE!</v>
      </c>
      <c r="B98" s="27">
        <f>+Lista_elementos[[#This Row],[Elemento]]</f>
        <v>0</v>
      </c>
      <c r="C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" s="27" t="e">
        <f>DGET(Lista_elementos[#All],Lista_elementos[[#Headers],[Presentación (Unidad)]],Inventario!Q97:Q98)</f>
        <v>#VALUE!</v>
      </c>
      <c r="E98" s="20" t="str">
        <f>+IF(COUNTIF(Entradas[Elemento],Inventario[[#This Row],[Elemento]])=0,"",IF(DMAX(Entradas[#All],Entradas[[#Headers],[Fecha de ingreso]],Inventario!Q97:Q98)=0,"No registra",DMAX(Entradas[#All],Entradas[[#Headers],[Fecha de ingreso]],Inventario!Q97:Q98)))</f>
        <v/>
      </c>
      <c r="F98" s="20" t="str">
        <f>+IF(COUNTIF(Entradas[Elemento],Inventario[[#This Row],[Elemento]])=0,"",IF(DMAX(Entradas[#All],Entradas[[#Headers],[Fecha de última salida]],Inventario!Q97:Q98)=0,"",DMAX(Entradas[#All],Entradas[[#Headers],[Fecha de última salida]],Inventario!Q97:Q98)))</f>
        <v/>
      </c>
      <c r="G98" s="27" t="e">
        <f>DGET(Lista_elementos[#All],Lista_elementos[[#Headers],[Inventario máximo (en unidades)]],Q97:Q98)</f>
        <v>#VALUE!</v>
      </c>
      <c r="H98" s="27" t="e">
        <f>DGET(Lista_elementos[#All],Lista_elementos[[#Headers],[Inventario mínimo (en unidades)]],Q97:Q98)</f>
        <v>#VALUE!</v>
      </c>
      <c r="I98" s="68" t="str">
        <f>+IF(R98=0,"",DGET(Entradas[#All],Entradas[[#Headers],[Lote]],Q97:R98))</f>
        <v/>
      </c>
      <c r="J98" s="20" t="str">
        <f ca="1">+IF(Inventario[[#This Row],[Días restantes (incluido hoy):]]="","",Inventario[[#This Row],[Días restantes (incluido hoy):]]+TODAY()-1)</f>
        <v/>
      </c>
      <c r="K98" s="27" t="str">
        <f t="shared" ref="K98" si="312">IF(R98=0,"",R98)</f>
        <v/>
      </c>
      <c r="L98" s="27" t="str">
        <f>+IF(R98=0,"",DSUM(Entradas[#All],Entradas[[#Headers],[Cantidad Existente]],Inventario!Q97:R98))</f>
        <v/>
      </c>
      <c r="M98" s="65" t="e">
        <f>+Inventario[[#This Row],[Presentación (unidad)]]</f>
        <v>#VALUE!</v>
      </c>
      <c r="O98" s="17" t="str">
        <f t="shared" ref="O98" si="313">+$O$6</f>
        <v>Elemento</v>
      </c>
      <c r="P98" s="17" t="str">
        <f t="shared" ref="P98" si="314">+$P$6</f>
        <v>Días restantes:</v>
      </c>
      <c r="Q98" s="19">
        <f>Inventario[[#This Row],[Elemento]]</f>
        <v>0</v>
      </c>
      <c r="R98" s="19">
        <f>+DMIN(Entradas[#All],R97,Q97:Q98)</f>
        <v>0</v>
      </c>
      <c r="S98" s="26" t="s">
        <v>10</v>
      </c>
    </row>
    <row r="99" spans="1:19" x14ac:dyDescent="0.25">
      <c r="A99" s="64" t="e">
        <f>DGET(Lista_elementos[#All],Lista_elementos[[#Headers],[Tipo]],Inventario!O98:O99)</f>
        <v>#VALUE!</v>
      </c>
      <c r="B99" s="27">
        <f>+Lista_elementos[[#This Row],[Elemento]]</f>
        <v>0</v>
      </c>
      <c r="C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" s="27" t="e">
        <f>DGET(Lista_elementos[#All],Lista_elementos[[#Headers],[Presentación (Unidad)]],Inventario!O98:O99)</f>
        <v>#VALUE!</v>
      </c>
      <c r="E99" s="20" t="str">
        <f>+IF(COUNTIF(Entradas[Elemento],Inventario[[#This Row],[Elemento]])=0,"",IF(DMAX(Entradas[#All],Entradas[[#Headers],[Fecha de ingreso]],Inventario!O98:O99)=0,"No registra",DMAX(Entradas[#All],Entradas[[#Headers],[Fecha de ingreso]],Inventario!O98:O99)))</f>
        <v/>
      </c>
      <c r="F99" s="20" t="str">
        <f>+IF(COUNTIF(Entradas[Elemento],Inventario[[#This Row],[Elemento]])=0,"",IF(DMAX(Entradas[#All],Entradas[[#Headers],[Fecha de última salida]],Inventario!O98:O99)=0,"",DMAX(Entradas[#All],Entradas[[#Headers],[Fecha de última salida]],Inventario!O98:O99)))</f>
        <v/>
      </c>
      <c r="G99" s="27" t="e">
        <f>DGET(Lista_elementos[#All],Lista_elementos[[#Headers],[Inventario máximo (en unidades)]],O98:O99)</f>
        <v>#VALUE!</v>
      </c>
      <c r="H99" s="27" t="e">
        <f>DGET(Lista_elementos[#All],Lista_elementos[[#Headers],[Inventario mínimo (en unidades)]],O98:O99)</f>
        <v>#VALUE!</v>
      </c>
      <c r="I99" s="68" t="str">
        <f>+IF(P99=0,"",DGET(Entradas[#All],Entradas[[#Headers],[Lote]],O98:P99))</f>
        <v/>
      </c>
      <c r="J99" s="20" t="str">
        <f ca="1">+IF(Inventario[[#This Row],[Días restantes (incluido hoy):]]="","",Inventario[[#This Row],[Días restantes (incluido hoy):]]+TODAY()-1)</f>
        <v/>
      </c>
      <c r="K99" s="27" t="str">
        <f t="shared" ref="K99" si="315">IF(P99=0,"",P99)</f>
        <v/>
      </c>
      <c r="L99" s="27" t="str">
        <f>+IF(P99=0,"",DSUM(Entradas[#All],Entradas[[#Headers],[Cantidad Existente]],Inventario!O98:P99))</f>
        <v/>
      </c>
      <c r="M99" s="65" t="e">
        <f>+Inventario[[#This Row],[Presentación (unidad)]]</f>
        <v>#VALUE!</v>
      </c>
      <c r="O99" s="19">
        <f t="shared" ref="O99" si="316">+$B99</f>
        <v>0</v>
      </c>
      <c r="P99" s="19">
        <f>+DMIN(Entradas[#All],P98,O98:O99)</f>
        <v>0</v>
      </c>
      <c r="Q99" s="17" t="str">
        <f t="shared" ref="Q99" si="317">+$O$6</f>
        <v>Elemento</v>
      </c>
      <c r="R99" s="17" t="str">
        <f t="shared" ref="R99" si="318">+$P$6</f>
        <v>Días restantes:</v>
      </c>
      <c r="S99" s="26" t="s">
        <v>10</v>
      </c>
    </row>
    <row r="100" spans="1:19" x14ac:dyDescent="0.25">
      <c r="A100" s="64" t="e">
        <f>DGET(Lista_elementos[#All],Lista_elementos[[#Headers],[Tipo]],Inventario!Q99:Q100)</f>
        <v>#VALUE!</v>
      </c>
      <c r="B100" s="27">
        <f>+Lista_elementos[[#This Row],[Elemento]]</f>
        <v>0</v>
      </c>
      <c r="C1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0" s="27" t="e">
        <f>DGET(Lista_elementos[#All],Lista_elementos[[#Headers],[Presentación (Unidad)]],Inventario!Q99:Q100)</f>
        <v>#VALUE!</v>
      </c>
      <c r="E100" s="20" t="str">
        <f>+IF(COUNTIF(Entradas[Elemento],Inventario[[#This Row],[Elemento]])=0,"",IF(DMAX(Entradas[#All],Entradas[[#Headers],[Fecha de ingreso]],Inventario!Q99:Q100)=0,"No registra",DMAX(Entradas[#All],Entradas[[#Headers],[Fecha de ingreso]],Inventario!Q99:Q100)))</f>
        <v/>
      </c>
      <c r="F100" s="20" t="str">
        <f>+IF(COUNTIF(Entradas[Elemento],Inventario[[#This Row],[Elemento]])=0,"",IF(DMAX(Entradas[#All],Entradas[[#Headers],[Fecha de última salida]],Inventario!Q99:Q100)=0,"",DMAX(Entradas[#All],Entradas[[#Headers],[Fecha de última salida]],Inventario!Q99:Q100)))</f>
        <v/>
      </c>
      <c r="G100" s="27" t="e">
        <f>DGET(Lista_elementos[#All],Lista_elementos[[#Headers],[Inventario máximo (en unidades)]],Q99:Q100)</f>
        <v>#VALUE!</v>
      </c>
      <c r="H100" s="27" t="e">
        <f>DGET(Lista_elementos[#All],Lista_elementos[[#Headers],[Inventario mínimo (en unidades)]],Q99:Q100)</f>
        <v>#VALUE!</v>
      </c>
      <c r="I100" s="68" t="str">
        <f>+IF(R100=0,"",DGET(Entradas[#All],Entradas[[#Headers],[Lote]],Q99:R100))</f>
        <v/>
      </c>
      <c r="J100" s="20" t="str">
        <f ca="1">+IF(Inventario[[#This Row],[Días restantes (incluido hoy):]]="","",Inventario[[#This Row],[Días restantes (incluido hoy):]]+TODAY()-1)</f>
        <v/>
      </c>
      <c r="K100" s="27" t="str">
        <f t="shared" ref="K100" si="319">IF(R100=0,"",R100)</f>
        <v/>
      </c>
      <c r="L100" s="27" t="str">
        <f>+IF(R100=0,"",DSUM(Entradas[#All],Entradas[[#Headers],[Cantidad Existente]],Inventario!Q99:R100))</f>
        <v/>
      </c>
      <c r="M100" s="65" t="e">
        <f>+Inventario[[#This Row],[Presentación (unidad)]]</f>
        <v>#VALUE!</v>
      </c>
      <c r="O100" s="17" t="str">
        <f t="shared" ref="O100" si="320">+$O$6</f>
        <v>Elemento</v>
      </c>
      <c r="P100" s="17" t="str">
        <f t="shared" ref="P100" si="321">+$P$6</f>
        <v>Días restantes:</v>
      </c>
      <c r="Q100" s="19">
        <f>Inventario[[#This Row],[Elemento]]</f>
        <v>0</v>
      </c>
      <c r="R100" s="19">
        <f>+DMIN(Entradas[#All],R99,Q99:Q100)</f>
        <v>0</v>
      </c>
      <c r="S100" s="26" t="s">
        <v>10</v>
      </c>
    </row>
    <row r="101" spans="1:19" x14ac:dyDescent="0.25">
      <c r="A101" s="64" t="e">
        <f>DGET(Lista_elementos[#All],Lista_elementos[[#Headers],[Tipo]],Inventario!O100:O101)</f>
        <v>#VALUE!</v>
      </c>
      <c r="B101" s="27">
        <f>+Lista_elementos[[#This Row],[Elemento]]</f>
        <v>0</v>
      </c>
      <c r="C1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1" s="27" t="e">
        <f>DGET(Lista_elementos[#All],Lista_elementos[[#Headers],[Presentación (Unidad)]],Inventario!O100:O101)</f>
        <v>#VALUE!</v>
      </c>
      <c r="E101" s="20" t="str">
        <f>+IF(COUNTIF(Entradas[Elemento],Inventario[[#This Row],[Elemento]])=0,"",IF(DMAX(Entradas[#All],Entradas[[#Headers],[Fecha de ingreso]],Inventario!O100:O101)=0,"No registra",DMAX(Entradas[#All],Entradas[[#Headers],[Fecha de ingreso]],Inventario!O100:O101)))</f>
        <v/>
      </c>
      <c r="F101" s="20" t="str">
        <f>+IF(COUNTIF(Entradas[Elemento],Inventario[[#This Row],[Elemento]])=0,"",IF(DMAX(Entradas[#All],Entradas[[#Headers],[Fecha de última salida]],Inventario!O100:O101)=0,"",DMAX(Entradas[#All],Entradas[[#Headers],[Fecha de última salida]],Inventario!O100:O101)))</f>
        <v/>
      </c>
      <c r="G101" s="27" t="e">
        <f>DGET(Lista_elementos[#All],Lista_elementos[[#Headers],[Inventario máximo (en unidades)]],O100:O101)</f>
        <v>#VALUE!</v>
      </c>
      <c r="H101" s="27" t="e">
        <f>DGET(Lista_elementos[#All],Lista_elementos[[#Headers],[Inventario mínimo (en unidades)]],O100:O101)</f>
        <v>#VALUE!</v>
      </c>
      <c r="I101" s="68" t="str">
        <f>+IF(P101=0,"",DGET(Entradas[#All],Entradas[[#Headers],[Lote]],O100:P101))</f>
        <v/>
      </c>
      <c r="J101" s="20" t="str">
        <f ca="1">+IF(Inventario[[#This Row],[Días restantes (incluido hoy):]]="","",Inventario[[#This Row],[Días restantes (incluido hoy):]]+TODAY()-1)</f>
        <v/>
      </c>
      <c r="K101" s="27" t="str">
        <f t="shared" ref="K101" si="322">IF(P101=0,"",P101)</f>
        <v/>
      </c>
      <c r="L101" s="27" t="str">
        <f>+IF(P101=0,"",DSUM(Entradas[#All],Entradas[[#Headers],[Cantidad Existente]],Inventario!O100:P101))</f>
        <v/>
      </c>
      <c r="M101" s="65" t="e">
        <f>+Inventario[[#This Row],[Presentación (unidad)]]</f>
        <v>#VALUE!</v>
      </c>
      <c r="O101" s="19">
        <f t="shared" ref="O101" si="323">+$B101</f>
        <v>0</v>
      </c>
      <c r="P101" s="19">
        <f>+DMIN(Entradas[#All],P100,O100:O101)</f>
        <v>0</v>
      </c>
      <c r="Q101" s="17" t="str">
        <f t="shared" ref="Q101" si="324">+$O$6</f>
        <v>Elemento</v>
      </c>
      <c r="R101" s="17" t="str">
        <f t="shared" ref="R101" si="325">+$P$6</f>
        <v>Días restantes:</v>
      </c>
      <c r="S101" s="26" t="s">
        <v>10</v>
      </c>
    </row>
    <row r="102" spans="1:19" x14ac:dyDescent="0.25">
      <c r="A102" s="64" t="e">
        <f>DGET(Lista_elementos[#All],Lista_elementos[[#Headers],[Tipo]],Inventario!Q101:Q102)</f>
        <v>#VALUE!</v>
      </c>
      <c r="B102" s="27">
        <f>+Lista_elementos[[#This Row],[Elemento]]</f>
        <v>0</v>
      </c>
      <c r="C1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2" s="27" t="e">
        <f>DGET(Lista_elementos[#All],Lista_elementos[[#Headers],[Presentación (Unidad)]],Inventario!Q101:Q102)</f>
        <v>#VALUE!</v>
      </c>
      <c r="E102" s="20" t="str">
        <f>+IF(COUNTIF(Entradas[Elemento],Inventario[[#This Row],[Elemento]])=0,"",IF(DMAX(Entradas[#All],Entradas[[#Headers],[Fecha de ingreso]],Inventario!Q101:Q102)=0,"No registra",DMAX(Entradas[#All],Entradas[[#Headers],[Fecha de ingreso]],Inventario!Q101:Q102)))</f>
        <v/>
      </c>
      <c r="F102" s="20" t="str">
        <f>+IF(COUNTIF(Entradas[Elemento],Inventario[[#This Row],[Elemento]])=0,"",IF(DMAX(Entradas[#All],Entradas[[#Headers],[Fecha de última salida]],Inventario!Q101:Q102)=0,"",DMAX(Entradas[#All],Entradas[[#Headers],[Fecha de última salida]],Inventario!Q101:Q102)))</f>
        <v/>
      </c>
      <c r="G102" s="27" t="e">
        <f>DGET(Lista_elementos[#All],Lista_elementos[[#Headers],[Inventario máximo (en unidades)]],Q101:Q102)</f>
        <v>#VALUE!</v>
      </c>
      <c r="H102" s="27" t="e">
        <f>DGET(Lista_elementos[#All],Lista_elementos[[#Headers],[Inventario mínimo (en unidades)]],Q101:Q102)</f>
        <v>#VALUE!</v>
      </c>
      <c r="I102" s="68" t="str">
        <f>+IF(R102=0,"",DGET(Entradas[#All],Entradas[[#Headers],[Lote]],Q101:R102))</f>
        <v/>
      </c>
      <c r="J102" s="20" t="str">
        <f ca="1">+IF(Inventario[[#This Row],[Días restantes (incluido hoy):]]="","",Inventario[[#This Row],[Días restantes (incluido hoy):]]+TODAY()-1)</f>
        <v/>
      </c>
      <c r="K102" s="27" t="str">
        <f t="shared" ref="K102" si="326">IF(R102=0,"",R102)</f>
        <v/>
      </c>
      <c r="L102" s="27" t="str">
        <f>+IF(R102=0,"",DSUM(Entradas[#All],Entradas[[#Headers],[Cantidad Existente]],Inventario!Q101:R102))</f>
        <v/>
      </c>
      <c r="M102" s="65" t="e">
        <f>+Inventario[[#This Row],[Presentación (unidad)]]</f>
        <v>#VALUE!</v>
      </c>
      <c r="O102" s="17" t="str">
        <f t="shared" ref="O102" si="327">+$O$6</f>
        <v>Elemento</v>
      </c>
      <c r="P102" s="17" t="str">
        <f t="shared" ref="P102" si="328">+$P$6</f>
        <v>Días restantes:</v>
      </c>
      <c r="Q102" s="19">
        <f>Inventario[[#This Row],[Elemento]]</f>
        <v>0</v>
      </c>
      <c r="R102" s="19">
        <f>+DMIN(Entradas[#All],R101,Q101:Q102)</f>
        <v>0</v>
      </c>
      <c r="S102" s="26" t="s">
        <v>10</v>
      </c>
    </row>
    <row r="103" spans="1:19" x14ac:dyDescent="0.25">
      <c r="A103" s="64" t="e">
        <f>DGET(Lista_elementos[#All],Lista_elementos[[#Headers],[Tipo]],Inventario!O102:O103)</f>
        <v>#VALUE!</v>
      </c>
      <c r="B103" s="27">
        <f>+Lista_elementos[[#This Row],[Elemento]]</f>
        <v>0</v>
      </c>
      <c r="C1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3" s="27" t="e">
        <f>DGET(Lista_elementos[#All],Lista_elementos[[#Headers],[Presentación (Unidad)]],Inventario!O102:O103)</f>
        <v>#VALUE!</v>
      </c>
      <c r="E103" s="20" t="str">
        <f>+IF(COUNTIF(Entradas[Elemento],Inventario[[#This Row],[Elemento]])=0,"",IF(DMAX(Entradas[#All],Entradas[[#Headers],[Fecha de ingreso]],Inventario!O102:O103)=0,"No registra",DMAX(Entradas[#All],Entradas[[#Headers],[Fecha de ingreso]],Inventario!O102:O103)))</f>
        <v/>
      </c>
      <c r="F103" s="20" t="str">
        <f>+IF(COUNTIF(Entradas[Elemento],Inventario[[#This Row],[Elemento]])=0,"",IF(DMAX(Entradas[#All],Entradas[[#Headers],[Fecha de última salida]],Inventario!O102:O103)=0,"",DMAX(Entradas[#All],Entradas[[#Headers],[Fecha de última salida]],Inventario!O102:O103)))</f>
        <v/>
      </c>
      <c r="G103" s="27" t="e">
        <f>DGET(Lista_elementos[#All],Lista_elementos[[#Headers],[Inventario máximo (en unidades)]],O102:O103)</f>
        <v>#VALUE!</v>
      </c>
      <c r="H103" s="27" t="e">
        <f>DGET(Lista_elementos[#All],Lista_elementos[[#Headers],[Inventario mínimo (en unidades)]],O102:O103)</f>
        <v>#VALUE!</v>
      </c>
      <c r="I103" s="68" t="str">
        <f>+IF(P103=0,"",DGET(Entradas[#All],Entradas[[#Headers],[Lote]],O102:P103))</f>
        <v/>
      </c>
      <c r="J103" s="20" t="str">
        <f ca="1">+IF(Inventario[[#This Row],[Días restantes (incluido hoy):]]="","",Inventario[[#This Row],[Días restantes (incluido hoy):]]+TODAY()-1)</f>
        <v/>
      </c>
      <c r="K103" s="27" t="str">
        <f t="shared" ref="K103" si="329">IF(P103=0,"",P103)</f>
        <v/>
      </c>
      <c r="L103" s="27" t="str">
        <f>+IF(P103=0,"",DSUM(Entradas[#All],Entradas[[#Headers],[Cantidad Existente]],Inventario!O102:P103))</f>
        <v/>
      </c>
      <c r="M103" s="65" t="e">
        <f>+Inventario[[#This Row],[Presentación (unidad)]]</f>
        <v>#VALUE!</v>
      </c>
      <c r="O103" s="19">
        <f t="shared" ref="O103" si="330">+$B103</f>
        <v>0</v>
      </c>
      <c r="P103" s="19">
        <f>+DMIN(Entradas[#All],P102,O102:O103)</f>
        <v>0</v>
      </c>
      <c r="Q103" s="17" t="str">
        <f t="shared" ref="Q103" si="331">+$O$6</f>
        <v>Elemento</v>
      </c>
      <c r="R103" s="17" t="str">
        <f t="shared" ref="R103" si="332">+$P$6</f>
        <v>Días restantes:</v>
      </c>
      <c r="S103" s="26" t="s">
        <v>10</v>
      </c>
    </row>
    <row r="104" spans="1:19" x14ac:dyDescent="0.25">
      <c r="A104" s="64" t="e">
        <f>DGET(Lista_elementos[#All],Lista_elementos[[#Headers],[Tipo]],Inventario!Q103:Q104)</f>
        <v>#VALUE!</v>
      </c>
      <c r="B104" s="27">
        <f>+Lista_elementos[[#This Row],[Elemento]]</f>
        <v>0</v>
      </c>
      <c r="C1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4" s="27" t="e">
        <f>DGET(Lista_elementos[#All],Lista_elementos[[#Headers],[Presentación (Unidad)]],Inventario!Q103:Q104)</f>
        <v>#VALUE!</v>
      </c>
      <c r="E104" s="20" t="str">
        <f>+IF(COUNTIF(Entradas[Elemento],Inventario[[#This Row],[Elemento]])=0,"",IF(DMAX(Entradas[#All],Entradas[[#Headers],[Fecha de ingreso]],Inventario!Q103:Q104)=0,"No registra",DMAX(Entradas[#All],Entradas[[#Headers],[Fecha de ingreso]],Inventario!Q103:Q104)))</f>
        <v/>
      </c>
      <c r="F104" s="20" t="str">
        <f>+IF(COUNTIF(Entradas[Elemento],Inventario[[#This Row],[Elemento]])=0,"",IF(DMAX(Entradas[#All],Entradas[[#Headers],[Fecha de última salida]],Inventario!Q103:Q104)=0,"",DMAX(Entradas[#All],Entradas[[#Headers],[Fecha de última salida]],Inventario!Q103:Q104)))</f>
        <v/>
      </c>
      <c r="G104" s="27" t="e">
        <f>DGET(Lista_elementos[#All],Lista_elementos[[#Headers],[Inventario máximo (en unidades)]],Q103:Q104)</f>
        <v>#VALUE!</v>
      </c>
      <c r="H104" s="27" t="e">
        <f>DGET(Lista_elementos[#All],Lista_elementos[[#Headers],[Inventario mínimo (en unidades)]],Q103:Q104)</f>
        <v>#VALUE!</v>
      </c>
      <c r="I104" s="68" t="str">
        <f>+IF(R104=0,"",DGET(Entradas[#All],Entradas[[#Headers],[Lote]],Q103:R104))</f>
        <v/>
      </c>
      <c r="J104" s="20" t="str">
        <f ca="1">+IF(Inventario[[#This Row],[Días restantes (incluido hoy):]]="","",Inventario[[#This Row],[Días restantes (incluido hoy):]]+TODAY()-1)</f>
        <v/>
      </c>
      <c r="K104" s="27" t="str">
        <f t="shared" ref="K104" si="333">IF(R104=0,"",R104)</f>
        <v/>
      </c>
      <c r="L104" s="27" t="str">
        <f>+IF(R104=0,"",DSUM(Entradas[#All],Entradas[[#Headers],[Cantidad Existente]],Inventario!Q103:R104))</f>
        <v/>
      </c>
      <c r="M104" s="65" t="e">
        <f>+Inventario[[#This Row],[Presentación (unidad)]]</f>
        <v>#VALUE!</v>
      </c>
      <c r="O104" s="17" t="str">
        <f t="shared" ref="O104" si="334">+$O$6</f>
        <v>Elemento</v>
      </c>
      <c r="P104" s="17" t="str">
        <f t="shared" ref="P104" si="335">+$P$6</f>
        <v>Días restantes:</v>
      </c>
      <c r="Q104" s="19">
        <f>Inventario[[#This Row],[Elemento]]</f>
        <v>0</v>
      </c>
      <c r="R104" s="19">
        <f>+DMIN(Entradas[#All],R103,Q103:Q104)</f>
        <v>0</v>
      </c>
      <c r="S104" s="26" t="s">
        <v>10</v>
      </c>
    </row>
    <row r="105" spans="1:19" x14ac:dyDescent="0.25">
      <c r="A105" s="64" t="e">
        <f>DGET(Lista_elementos[#All],Lista_elementos[[#Headers],[Tipo]],Inventario!O104:O105)</f>
        <v>#VALUE!</v>
      </c>
      <c r="B105" s="27">
        <f>+Lista_elementos[[#This Row],[Elemento]]</f>
        <v>0</v>
      </c>
      <c r="C1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5" s="27" t="e">
        <f>DGET(Lista_elementos[#All],Lista_elementos[[#Headers],[Presentación (Unidad)]],Inventario!O104:O105)</f>
        <v>#VALUE!</v>
      </c>
      <c r="E105" s="20" t="str">
        <f>+IF(COUNTIF(Entradas[Elemento],Inventario[[#This Row],[Elemento]])=0,"",IF(DMAX(Entradas[#All],Entradas[[#Headers],[Fecha de ingreso]],Inventario!O104:O105)=0,"No registra",DMAX(Entradas[#All],Entradas[[#Headers],[Fecha de ingreso]],Inventario!O104:O105)))</f>
        <v/>
      </c>
      <c r="F105" s="20" t="str">
        <f>+IF(COUNTIF(Entradas[Elemento],Inventario[[#This Row],[Elemento]])=0,"",IF(DMAX(Entradas[#All],Entradas[[#Headers],[Fecha de última salida]],Inventario!O104:O105)=0,"",DMAX(Entradas[#All],Entradas[[#Headers],[Fecha de última salida]],Inventario!O104:O105)))</f>
        <v/>
      </c>
      <c r="G105" s="27" t="e">
        <f>DGET(Lista_elementos[#All],Lista_elementos[[#Headers],[Inventario máximo (en unidades)]],O104:O105)</f>
        <v>#VALUE!</v>
      </c>
      <c r="H105" s="27" t="e">
        <f>DGET(Lista_elementos[#All],Lista_elementos[[#Headers],[Inventario mínimo (en unidades)]],O104:O105)</f>
        <v>#VALUE!</v>
      </c>
      <c r="I105" s="68" t="str">
        <f>+IF(P105=0,"",DGET(Entradas[#All],Entradas[[#Headers],[Lote]],O104:P105))</f>
        <v/>
      </c>
      <c r="J105" s="20" t="str">
        <f ca="1">+IF(Inventario[[#This Row],[Días restantes (incluido hoy):]]="","",Inventario[[#This Row],[Días restantes (incluido hoy):]]+TODAY()-1)</f>
        <v/>
      </c>
      <c r="K105" s="27" t="str">
        <f t="shared" ref="K105" si="336">IF(P105=0,"",P105)</f>
        <v/>
      </c>
      <c r="L105" s="27" t="str">
        <f>+IF(P105=0,"",DSUM(Entradas[#All],Entradas[[#Headers],[Cantidad Existente]],Inventario!O104:P105))</f>
        <v/>
      </c>
      <c r="M105" s="65" t="e">
        <f>+Inventario[[#This Row],[Presentación (unidad)]]</f>
        <v>#VALUE!</v>
      </c>
      <c r="O105" s="19">
        <f t="shared" ref="O105" si="337">+$B105</f>
        <v>0</v>
      </c>
      <c r="P105" s="19">
        <f>+DMIN(Entradas[#All],P104,O104:O105)</f>
        <v>0</v>
      </c>
      <c r="Q105" s="17" t="str">
        <f t="shared" ref="Q105" si="338">+$O$6</f>
        <v>Elemento</v>
      </c>
      <c r="R105" s="17" t="str">
        <f t="shared" ref="R105" si="339">+$P$6</f>
        <v>Días restantes:</v>
      </c>
      <c r="S105" s="26" t="s">
        <v>10</v>
      </c>
    </row>
    <row r="106" spans="1:19" x14ac:dyDescent="0.25">
      <c r="A106" s="64" t="e">
        <f>DGET(Lista_elementos[#All],Lista_elementos[[#Headers],[Tipo]],Inventario!Q105:Q106)</f>
        <v>#VALUE!</v>
      </c>
      <c r="B106" s="27">
        <f>+Lista_elementos[[#This Row],[Elemento]]</f>
        <v>0</v>
      </c>
      <c r="C10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6" s="27" t="e">
        <f>DGET(Lista_elementos[#All],Lista_elementos[[#Headers],[Presentación (Unidad)]],Inventario!Q105:Q106)</f>
        <v>#VALUE!</v>
      </c>
      <c r="E106" s="20" t="str">
        <f>+IF(COUNTIF(Entradas[Elemento],Inventario[[#This Row],[Elemento]])=0,"",IF(DMAX(Entradas[#All],Entradas[[#Headers],[Fecha de ingreso]],Inventario!Q105:Q106)=0,"No registra",DMAX(Entradas[#All],Entradas[[#Headers],[Fecha de ingreso]],Inventario!Q105:Q106)))</f>
        <v/>
      </c>
      <c r="F106" s="20" t="str">
        <f>+IF(COUNTIF(Entradas[Elemento],Inventario[[#This Row],[Elemento]])=0,"",IF(DMAX(Entradas[#All],Entradas[[#Headers],[Fecha de última salida]],Inventario!Q105:Q106)=0,"",DMAX(Entradas[#All],Entradas[[#Headers],[Fecha de última salida]],Inventario!Q105:Q106)))</f>
        <v/>
      </c>
      <c r="G106" s="27" t="e">
        <f>DGET(Lista_elementos[#All],Lista_elementos[[#Headers],[Inventario máximo (en unidades)]],Q105:Q106)</f>
        <v>#VALUE!</v>
      </c>
      <c r="H106" s="27" t="e">
        <f>DGET(Lista_elementos[#All],Lista_elementos[[#Headers],[Inventario mínimo (en unidades)]],Q105:Q106)</f>
        <v>#VALUE!</v>
      </c>
      <c r="I106" s="68" t="str">
        <f>+IF(R106=0,"",DGET(Entradas[#All],Entradas[[#Headers],[Lote]],Q105:R106))</f>
        <v/>
      </c>
      <c r="J106" s="20" t="str">
        <f ca="1">+IF(Inventario[[#This Row],[Días restantes (incluido hoy):]]="","",Inventario[[#This Row],[Días restantes (incluido hoy):]]+TODAY()-1)</f>
        <v/>
      </c>
      <c r="K106" s="27" t="str">
        <f t="shared" ref="K106" si="340">IF(R106=0,"",R106)</f>
        <v/>
      </c>
      <c r="L106" s="27" t="str">
        <f>+IF(R106=0,"",DSUM(Entradas[#All],Entradas[[#Headers],[Cantidad Existente]],Inventario!Q105:R106))</f>
        <v/>
      </c>
      <c r="M106" s="65" t="e">
        <f>+Inventario[[#This Row],[Presentación (unidad)]]</f>
        <v>#VALUE!</v>
      </c>
      <c r="O106" s="17" t="str">
        <f t="shared" ref="O106" si="341">+$O$6</f>
        <v>Elemento</v>
      </c>
      <c r="P106" s="17" t="str">
        <f t="shared" ref="P106" si="342">+$P$6</f>
        <v>Días restantes:</v>
      </c>
      <c r="Q106" s="19">
        <f>Inventario[[#This Row],[Elemento]]</f>
        <v>0</v>
      </c>
      <c r="R106" s="19">
        <f>+DMIN(Entradas[#All],R105,Q105:Q106)</f>
        <v>0</v>
      </c>
      <c r="S106" s="26" t="s">
        <v>10</v>
      </c>
    </row>
    <row r="107" spans="1:19" x14ac:dyDescent="0.25">
      <c r="A107" s="64" t="e">
        <f>DGET(Lista_elementos[#All],Lista_elementos[[#Headers],[Tipo]],Inventario!O106:O107)</f>
        <v>#VALUE!</v>
      </c>
      <c r="B107" s="27">
        <f>+Lista_elementos[[#This Row],[Elemento]]</f>
        <v>0</v>
      </c>
      <c r="C10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7" s="27" t="e">
        <f>DGET(Lista_elementos[#All],Lista_elementos[[#Headers],[Presentación (Unidad)]],Inventario!O106:O107)</f>
        <v>#VALUE!</v>
      </c>
      <c r="E107" s="20" t="str">
        <f>+IF(COUNTIF(Entradas[Elemento],Inventario[[#This Row],[Elemento]])=0,"",IF(DMAX(Entradas[#All],Entradas[[#Headers],[Fecha de ingreso]],Inventario!O106:O107)=0,"No registra",DMAX(Entradas[#All],Entradas[[#Headers],[Fecha de ingreso]],Inventario!O106:O107)))</f>
        <v/>
      </c>
      <c r="F107" s="20" t="str">
        <f>+IF(COUNTIF(Entradas[Elemento],Inventario[[#This Row],[Elemento]])=0,"",IF(DMAX(Entradas[#All],Entradas[[#Headers],[Fecha de última salida]],Inventario!O106:O107)=0,"",DMAX(Entradas[#All],Entradas[[#Headers],[Fecha de última salida]],Inventario!O106:O107)))</f>
        <v/>
      </c>
      <c r="G107" s="27" t="e">
        <f>DGET(Lista_elementos[#All],Lista_elementos[[#Headers],[Inventario máximo (en unidades)]],O106:O107)</f>
        <v>#VALUE!</v>
      </c>
      <c r="H107" s="27" t="e">
        <f>DGET(Lista_elementos[#All],Lista_elementos[[#Headers],[Inventario mínimo (en unidades)]],O106:O107)</f>
        <v>#VALUE!</v>
      </c>
      <c r="I107" s="68" t="str">
        <f>+IF(P107=0,"",DGET(Entradas[#All],Entradas[[#Headers],[Lote]],O106:P107))</f>
        <v/>
      </c>
      <c r="J107" s="20" t="str">
        <f ca="1">+IF(Inventario[[#This Row],[Días restantes (incluido hoy):]]="","",Inventario[[#This Row],[Días restantes (incluido hoy):]]+TODAY()-1)</f>
        <v/>
      </c>
      <c r="K107" s="27" t="str">
        <f t="shared" ref="K107" si="343">IF(P107=0,"",P107)</f>
        <v/>
      </c>
      <c r="L107" s="27" t="str">
        <f>+IF(P107=0,"",DSUM(Entradas[#All],Entradas[[#Headers],[Cantidad Existente]],Inventario!O106:P107))</f>
        <v/>
      </c>
      <c r="M107" s="65" t="e">
        <f>+Inventario[[#This Row],[Presentación (unidad)]]</f>
        <v>#VALUE!</v>
      </c>
      <c r="O107" s="19">
        <f t="shared" ref="O107" si="344">+$B107</f>
        <v>0</v>
      </c>
      <c r="P107" s="19">
        <f>+DMIN(Entradas[#All],P106,O106:O107)</f>
        <v>0</v>
      </c>
      <c r="Q107" s="17" t="str">
        <f t="shared" ref="Q107" si="345">+$O$6</f>
        <v>Elemento</v>
      </c>
      <c r="R107" s="17" t="str">
        <f t="shared" ref="R107" si="346">+$P$6</f>
        <v>Días restantes:</v>
      </c>
      <c r="S107" s="26" t="s">
        <v>10</v>
      </c>
    </row>
    <row r="108" spans="1:19" x14ac:dyDescent="0.25">
      <c r="A108" s="64" t="e">
        <f>DGET(Lista_elementos[#All],Lista_elementos[[#Headers],[Tipo]],Inventario!Q107:Q108)</f>
        <v>#VALUE!</v>
      </c>
      <c r="B108" s="27">
        <f>+Lista_elementos[[#This Row],[Elemento]]</f>
        <v>0</v>
      </c>
      <c r="C10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8" s="27" t="e">
        <f>DGET(Lista_elementos[#All],Lista_elementos[[#Headers],[Presentación (Unidad)]],Inventario!Q107:Q108)</f>
        <v>#VALUE!</v>
      </c>
      <c r="E108" s="20" t="str">
        <f>+IF(COUNTIF(Entradas[Elemento],Inventario[[#This Row],[Elemento]])=0,"",IF(DMAX(Entradas[#All],Entradas[[#Headers],[Fecha de ingreso]],Inventario!Q107:Q108)=0,"No registra",DMAX(Entradas[#All],Entradas[[#Headers],[Fecha de ingreso]],Inventario!Q107:Q108)))</f>
        <v/>
      </c>
      <c r="F108" s="20" t="str">
        <f>+IF(COUNTIF(Entradas[Elemento],Inventario[[#This Row],[Elemento]])=0,"",IF(DMAX(Entradas[#All],Entradas[[#Headers],[Fecha de última salida]],Inventario!Q107:Q108)=0,"",DMAX(Entradas[#All],Entradas[[#Headers],[Fecha de última salida]],Inventario!Q107:Q108)))</f>
        <v/>
      </c>
      <c r="G108" s="27" t="e">
        <f>DGET(Lista_elementos[#All],Lista_elementos[[#Headers],[Inventario máximo (en unidades)]],Q107:Q108)</f>
        <v>#VALUE!</v>
      </c>
      <c r="H108" s="27" t="e">
        <f>DGET(Lista_elementos[#All],Lista_elementos[[#Headers],[Inventario mínimo (en unidades)]],Q107:Q108)</f>
        <v>#VALUE!</v>
      </c>
      <c r="I108" s="68" t="str">
        <f>+IF(R108=0,"",DGET(Entradas[#All],Entradas[[#Headers],[Lote]],Q107:R108))</f>
        <v/>
      </c>
      <c r="J108" s="20" t="str">
        <f ca="1">+IF(Inventario[[#This Row],[Días restantes (incluido hoy):]]="","",Inventario[[#This Row],[Días restantes (incluido hoy):]]+TODAY()-1)</f>
        <v/>
      </c>
      <c r="K108" s="27" t="str">
        <f t="shared" ref="K108" si="347">IF(R108=0,"",R108)</f>
        <v/>
      </c>
      <c r="L108" s="27" t="str">
        <f>+IF(R108=0,"",DSUM(Entradas[#All],Entradas[[#Headers],[Cantidad Existente]],Inventario!Q107:R108))</f>
        <v/>
      </c>
      <c r="M108" s="65" t="e">
        <f>+Inventario[[#This Row],[Presentación (unidad)]]</f>
        <v>#VALUE!</v>
      </c>
      <c r="O108" s="17" t="str">
        <f t="shared" ref="O108" si="348">+$O$6</f>
        <v>Elemento</v>
      </c>
      <c r="P108" s="17" t="str">
        <f t="shared" ref="P108" si="349">+$P$6</f>
        <v>Días restantes:</v>
      </c>
      <c r="Q108" s="19">
        <f>Inventario[[#This Row],[Elemento]]</f>
        <v>0</v>
      </c>
      <c r="R108" s="19">
        <f>+DMIN(Entradas[#All],R107,Q107:Q108)</f>
        <v>0</v>
      </c>
      <c r="S108" s="26" t="s">
        <v>10</v>
      </c>
    </row>
    <row r="109" spans="1:19" x14ac:dyDescent="0.25">
      <c r="A109" s="64" t="e">
        <f>DGET(Lista_elementos[#All],Lista_elementos[[#Headers],[Tipo]],Inventario!O108:O109)</f>
        <v>#VALUE!</v>
      </c>
      <c r="B109" s="27">
        <f>+Lista_elementos[[#This Row],[Elemento]]</f>
        <v>0</v>
      </c>
      <c r="C10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9" s="27" t="e">
        <f>DGET(Lista_elementos[#All],Lista_elementos[[#Headers],[Presentación (Unidad)]],Inventario!O108:O109)</f>
        <v>#VALUE!</v>
      </c>
      <c r="E109" s="20" t="str">
        <f>+IF(COUNTIF(Entradas[Elemento],Inventario[[#This Row],[Elemento]])=0,"",IF(DMAX(Entradas[#All],Entradas[[#Headers],[Fecha de ingreso]],Inventario!O108:O109)=0,"No registra",DMAX(Entradas[#All],Entradas[[#Headers],[Fecha de ingreso]],Inventario!O108:O109)))</f>
        <v/>
      </c>
      <c r="F109" s="20" t="str">
        <f>+IF(COUNTIF(Entradas[Elemento],Inventario[[#This Row],[Elemento]])=0,"",IF(DMAX(Entradas[#All],Entradas[[#Headers],[Fecha de última salida]],Inventario!O108:O109)=0,"",DMAX(Entradas[#All],Entradas[[#Headers],[Fecha de última salida]],Inventario!O108:O109)))</f>
        <v/>
      </c>
      <c r="G109" s="27" t="e">
        <f>DGET(Lista_elementos[#All],Lista_elementos[[#Headers],[Inventario máximo (en unidades)]],O108:O109)</f>
        <v>#VALUE!</v>
      </c>
      <c r="H109" s="27" t="e">
        <f>DGET(Lista_elementos[#All],Lista_elementos[[#Headers],[Inventario mínimo (en unidades)]],O108:O109)</f>
        <v>#VALUE!</v>
      </c>
      <c r="I109" s="68" t="str">
        <f>+IF(P109=0,"",DGET(Entradas[#All],Entradas[[#Headers],[Lote]],O108:P109))</f>
        <v/>
      </c>
      <c r="J109" s="20" t="str">
        <f ca="1">+IF(Inventario[[#This Row],[Días restantes (incluido hoy):]]="","",Inventario[[#This Row],[Días restantes (incluido hoy):]]+TODAY()-1)</f>
        <v/>
      </c>
      <c r="K109" s="27" t="str">
        <f t="shared" ref="K109" si="350">IF(P109=0,"",P109)</f>
        <v/>
      </c>
      <c r="L109" s="27" t="str">
        <f>+IF(P109=0,"",DSUM(Entradas[#All],Entradas[[#Headers],[Cantidad Existente]],Inventario!O108:P109))</f>
        <v/>
      </c>
      <c r="M109" s="65" t="e">
        <f>+Inventario[[#This Row],[Presentación (unidad)]]</f>
        <v>#VALUE!</v>
      </c>
      <c r="O109" s="19">
        <f t="shared" ref="O109" si="351">+$B109</f>
        <v>0</v>
      </c>
      <c r="P109" s="19">
        <f>+DMIN(Entradas[#All],P108,O108:O109)</f>
        <v>0</v>
      </c>
      <c r="Q109" s="17" t="str">
        <f t="shared" ref="Q109" si="352">+$O$6</f>
        <v>Elemento</v>
      </c>
      <c r="R109" s="17" t="str">
        <f t="shared" ref="R109" si="353">+$P$6</f>
        <v>Días restantes:</v>
      </c>
      <c r="S109" s="26" t="s">
        <v>10</v>
      </c>
    </row>
    <row r="110" spans="1:19" x14ac:dyDescent="0.25">
      <c r="A110" s="64" t="e">
        <f>DGET(Lista_elementos[#All],Lista_elementos[[#Headers],[Tipo]],Inventario!Q109:Q110)</f>
        <v>#VALUE!</v>
      </c>
      <c r="B110" s="27">
        <f>+Lista_elementos[[#This Row],[Elemento]]</f>
        <v>0</v>
      </c>
      <c r="C1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0" s="27" t="e">
        <f>DGET(Lista_elementos[#All],Lista_elementos[[#Headers],[Presentación (Unidad)]],Inventario!Q109:Q110)</f>
        <v>#VALUE!</v>
      </c>
      <c r="E110" s="20" t="str">
        <f>+IF(COUNTIF(Entradas[Elemento],Inventario[[#This Row],[Elemento]])=0,"",IF(DMAX(Entradas[#All],Entradas[[#Headers],[Fecha de ingreso]],Inventario!Q109:Q110)=0,"No registra",DMAX(Entradas[#All],Entradas[[#Headers],[Fecha de ingreso]],Inventario!Q109:Q110)))</f>
        <v/>
      </c>
      <c r="F110" s="20" t="str">
        <f>+IF(COUNTIF(Entradas[Elemento],Inventario[[#This Row],[Elemento]])=0,"",IF(DMAX(Entradas[#All],Entradas[[#Headers],[Fecha de última salida]],Inventario!Q109:Q110)=0,"",DMAX(Entradas[#All],Entradas[[#Headers],[Fecha de última salida]],Inventario!Q109:Q110)))</f>
        <v/>
      </c>
      <c r="G110" s="27" t="e">
        <f>DGET(Lista_elementos[#All],Lista_elementos[[#Headers],[Inventario máximo (en unidades)]],Q109:Q110)</f>
        <v>#VALUE!</v>
      </c>
      <c r="H110" s="27" t="e">
        <f>DGET(Lista_elementos[#All],Lista_elementos[[#Headers],[Inventario mínimo (en unidades)]],Q109:Q110)</f>
        <v>#VALUE!</v>
      </c>
      <c r="I110" s="68" t="str">
        <f>+IF(R110=0,"",DGET(Entradas[#All],Entradas[[#Headers],[Lote]],Q109:R110))</f>
        <v/>
      </c>
      <c r="J110" s="20" t="str">
        <f ca="1">+IF(Inventario[[#This Row],[Días restantes (incluido hoy):]]="","",Inventario[[#This Row],[Días restantes (incluido hoy):]]+TODAY()-1)</f>
        <v/>
      </c>
      <c r="K110" s="27" t="str">
        <f t="shared" ref="K110" si="354">IF(R110=0,"",R110)</f>
        <v/>
      </c>
      <c r="L110" s="27" t="str">
        <f>+IF(R110=0,"",DSUM(Entradas[#All],Entradas[[#Headers],[Cantidad Existente]],Inventario!Q109:R110))</f>
        <v/>
      </c>
      <c r="M110" s="65" t="e">
        <f>+Inventario[[#This Row],[Presentación (unidad)]]</f>
        <v>#VALUE!</v>
      </c>
      <c r="O110" s="17" t="str">
        <f t="shared" ref="O110" si="355">+$O$6</f>
        <v>Elemento</v>
      </c>
      <c r="P110" s="17" t="str">
        <f t="shared" ref="P110" si="356">+$P$6</f>
        <v>Días restantes:</v>
      </c>
      <c r="Q110" s="19">
        <f>Inventario[[#This Row],[Elemento]]</f>
        <v>0</v>
      </c>
      <c r="R110" s="19">
        <f>+DMIN(Entradas[#All],R109,Q109:Q110)</f>
        <v>0</v>
      </c>
      <c r="S110" s="26" t="s">
        <v>10</v>
      </c>
    </row>
    <row r="111" spans="1:19" x14ac:dyDescent="0.25">
      <c r="A111" s="64" t="e">
        <f>DGET(Lista_elementos[#All],Lista_elementos[[#Headers],[Tipo]],Inventario!O110:O111)</f>
        <v>#VALUE!</v>
      </c>
      <c r="B111" s="27">
        <f>+Lista_elementos[[#This Row],[Elemento]]</f>
        <v>0</v>
      </c>
      <c r="C1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1" s="27" t="e">
        <f>DGET(Lista_elementos[#All],Lista_elementos[[#Headers],[Presentación (Unidad)]],Inventario!O110:O111)</f>
        <v>#VALUE!</v>
      </c>
      <c r="E111" s="20" t="str">
        <f>+IF(COUNTIF(Entradas[Elemento],Inventario[[#This Row],[Elemento]])=0,"",IF(DMAX(Entradas[#All],Entradas[[#Headers],[Fecha de ingreso]],Inventario!O110:O111)=0,"No registra",DMAX(Entradas[#All],Entradas[[#Headers],[Fecha de ingreso]],Inventario!O110:O111)))</f>
        <v/>
      </c>
      <c r="F111" s="20" t="str">
        <f>+IF(COUNTIF(Entradas[Elemento],Inventario[[#This Row],[Elemento]])=0,"",IF(DMAX(Entradas[#All],Entradas[[#Headers],[Fecha de última salida]],Inventario!O110:O111)=0,"",DMAX(Entradas[#All],Entradas[[#Headers],[Fecha de última salida]],Inventario!O110:O111)))</f>
        <v/>
      </c>
      <c r="G111" s="27" t="e">
        <f>DGET(Lista_elementos[#All],Lista_elementos[[#Headers],[Inventario máximo (en unidades)]],O110:O111)</f>
        <v>#VALUE!</v>
      </c>
      <c r="H111" s="27" t="e">
        <f>DGET(Lista_elementos[#All],Lista_elementos[[#Headers],[Inventario mínimo (en unidades)]],O110:O111)</f>
        <v>#VALUE!</v>
      </c>
      <c r="I111" s="68" t="str">
        <f>+IF(P111=0,"",DGET(Entradas[#All],Entradas[[#Headers],[Lote]],O110:P111))</f>
        <v/>
      </c>
      <c r="J111" s="20" t="str">
        <f ca="1">+IF(Inventario[[#This Row],[Días restantes (incluido hoy):]]="","",Inventario[[#This Row],[Días restantes (incluido hoy):]]+TODAY()-1)</f>
        <v/>
      </c>
      <c r="K111" s="27" t="str">
        <f t="shared" ref="K111" si="357">IF(P111=0,"",P111)</f>
        <v/>
      </c>
      <c r="L111" s="27" t="str">
        <f>+IF(P111=0,"",DSUM(Entradas[#All],Entradas[[#Headers],[Cantidad Existente]],Inventario!O110:P111))</f>
        <v/>
      </c>
      <c r="M111" s="65" t="e">
        <f>+Inventario[[#This Row],[Presentación (unidad)]]</f>
        <v>#VALUE!</v>
      </c>
      <c r="O111" s="19">
        <f t="shared" ref="O111" si="358">+$B111</f>
        <v>0</v>
      </c>
      <c r="P111" s="19">
        <f>+DMIN(Entradas[#All],P110,O110:O111)</f>
        <v>0</v>
      </c>
      <c r="Q111" s="17" t="str">
        <f t="shared" ref="Q111" si="359">+$O$6</f>
        <v>Elemento</v>
      </c>
      <c r="R111" s="17" t="str">
        <f t="shared" ref="R111" si="360">+$P$6</f>
        <v>Días restantes:</v>
      </c>
      <c r="S111" s="26" t="s">
        <v>10</v>
      </c>
    </row>
    <row r="112" spans="1:19" x14ac:dyDescent="0.25">
      <c r="A112" s="64" t="e">
        <f>DGET(Lista_elementos[#All],Lista_elementos[[#Headers],[Tipo]],Inventario!Q111:Q112)</f>
        <v>#VALUE!</v>
      </c>
      <c r="B112" s="27">
        <f>+Lista_elementos[[#This Row],[Elemento]]</f>
        <v>0</v>
      </c>
      <c r="C1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2" s="27" t="e">
        <f>DGET(Lista_elementos[#All],Lista_elementos[[#Headers],[Presentación (Unidad)]],Inventario!Q111:Q112)</f>
        <v>#VALUE!</v>
      </c>
      <c r="E112" s="20" t="str">
        <f>+IF(COUNTIF(Entradas[Elemento],Inventario[[#This Row],[Elemento]])=0,"",IF(DMAX(Entradas[#All],Entradas[[#Headers],[Fecha de ingreso]],Inventario!Q111:Q112)=0,"No registra",DMAX(Entradas[#All],Entradas[[#Headers],[Fecha de ingreso]],Inventario!Q111:Q112)))</f>
        <v/>
      </c>
      <c r="F112" s="20" t="str">
        <f>+IF(COUNTIF(Entradas[Elemento],Inventario[[#This Row],[Elemento]])=0,"",IF(DMAX(Entradas[#All],Entradas[[#Headers],[Fecha de última salida]],Inventario!Q111:Q112)=0,"",DMAX(Entradas[#All],Entradas[[#Headers],[Fecha de última salida]],Inventario!Q111:Q112)))</f>
        <v/>
      </c>
      <c r="G112" s="27" t="e">
        <f>DGET(Lista_elementos[#All],Lista_elementos[[#Headers],[Inventario máximo (en unidades)]],Q111:Q112)</f>
        <v>#VALUE!</v>
      </c>
      <c r="H112" s="27" t="e">
        <f>DGET(Lista_elementos[#All],Lista_elementos[[#Headers],[Inventario mínimo (en unidades)]],Q111:Q112)</f>
        <v>#VALUE!</v>
      </c>
      <c r="I112" s="68" t="str">
        <f>+IF(R112=0,"",DGET(Entradas[#All],Entradas[[#Headers],[Lote]],Q111:R112))</f>
        <v/>
      </c>
      <c r="J112" s="20" t="str">
        <f ca="1">+IF(Inventario[[#This Row],[Días restantes (incluido hoy):]]="","",Inventario[[#This Row],[Días restantes (incluido hoy):]]+TODAY()-1)</f>
        <v/>
      </c>
      <c r="K112" s="27" t="str">
        <f t="shared" ref="K112" si="361">IF(R112=0,"",R112)</f>
        <v/>
      </c>
      <c r="L112" s="27" t="str">
        <f>+IF(R112=0,"",DSUM(Entradas[#All],Entradas[[#Headers],[Cantidad Existente]],Inventario!Q111:R112))</f>
        <v/>
      </c>
      <c r="M112" s="65" t="e">
        <f>+Inventario[[#This Row],[Presentación (unidad)]]</f>
        <v>#VALUE!</v>
      </c>
      <c r="O112" s="17" t="str">
        <f t="shared" ref="O112" si="362">+$O$6</f>
        <v>Elemento</v>
      </c>
      <c r="P112" s="17" t="str">
        <f t="shared" ref="P112" si="363">+$P$6</f>
        <v>Días restantes:</v>
      </c>
      <c r="Q112" s="19">
        <f>Inventario[[#This Row],[Elemento]]</f>
        <v>0</v>
      </c>
      <c r="R112" s="19">
        <f>+DMIN(Entradas[#All],R111,Q111:Q112)</f>
        <v>0</v>
      </c>
      <c r="S112" s="26" t="s">
        <v>10</v>
      </c>
    </row>
    <row r="113" spans="1:19" x14ac:dyDescent="0.25">
      <c r="A113" s="64" t="e">
        <f>DGET(Lista_elementos[#All],Lista_elementos[[#Headers],[Tipo]],Inventario!O112:O113)</f>
        <v>#VALUE!</v>
      </c>
      <c r="B113" s="27">
        <f>+Lista_elementos[[#This Row],[Elemento]]</f>
        <v>0</v>
      </c>
      <c r="C1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3" s="27" t="e">
        <f>DGET(Lista_elementos[#All],Lista_elementos[[#Headers],[Presentación (Unidad)]],Inventario!O112:O113)</f>
        <v>#VALUE!</v>
      </c>
      <c r="E113" s="20" t="str">
        <f>+IF(COUNTIF(Entradas[Elemento],Inventario[[#This Row],[Elemento]])=0,"",IF(DMAX(Entradas[#All],Entradas[[#Headers],[Fecha de ingreso]],Inventario!O112:O113)=0,"No registra",DMAX(Entradas[#All],Entradas[[#Headers],[Fecha de ingreso]],Inventario!O112:O113)))</f>
        <v/>
      </c>
      <c r="F113" s="20" t="str">
        <f>+IF(COUNTIF(Entradas[Elemento],Inventario[[#This Row],[Elemento]])=0,"",IF(DMAX(Entradas[#All],Entradas[[#Headers],[Fecha de última salida]],Inventario!O112:O113)=0,"",DMAX(Entradas[#All],Entradas[[#Headers],[Fecha de última salida]],Inventario!O112:O113)))</f>
        <v/>
      </c>
      <c r="G113" s="27" t="e">
        <f>DGET(Lista_elementos[#All],Lista_elementos[[#Headers],[Inventario máximo (en unidades)]],O112:O113)</f>
        <v>#VALUE!</v>
      </c>
      <c r="H113" s="27" t="e">
        <f>DGET(Lista_elementos[#All],Lista_elementos[[#Headers],[Inventario mínimo (en unidades)]],O112:O113)</f>
        <v>#VALUE!</v>
      </c>
      <c r="I113" s="68" t="str">
        <f>+IF(P113=0,"",DGET(Entradas[#All],Entradas[[#Headers],[Lote]],O112:P113))</f>
        <v/>
      </c>
      <c r="J113" s="20" t="str">
        <f ca="1">+IF(Inventario[[#This Row],[Días restantes (incluido hoy):]]="","",Inventario[[#This Row],[Días restantes (incluido hoy):]]+TODAY()-1)</f>
        <v/>
      </c>
      <c r="K113" s="27" t="str">
        <f t="shared" ref="K113" si="364">IF(P113=0,"",P113)</f>
        <v/>
      </c>
      <c r="L113" s="27" t="str">
        <f>+IF(P113=0,"",DSUM(Entradas[#All],Entradas[[#Headers],[Cantidad Existente]],Inventario!O112:P113))</f>
        <v/>
      </c>
      <c r="M113" s="65" t="e">
        <f>+Inventario[[#This Row],[Presentación (unidad)]]</f>
        <v>#VALUE!</v>
      </c>
      <c r="O113" s="19">
        <f t="shared" ref="O113" si="365">+$B113</f>
        <v>0</v>
      </c>
      <c r="P113" s="19">
        <f>+DMIN(Entradas[#All],P112,O112:O113)</f>
        <v>0</v>
      </c>
      <c r="Q113" s="17" t="str">
        <f t="shared" ref="Q113" si="366">+$O$6</f>
        <v>Elemento</v>
      </c>
      <c r="R113" s="17" t="str">
        <f t="shared" ref="R113" si="367">+$P$6</f>
        <v>Días restantes:</v>
      </c>
      <c r="S113" s="26" t="s">
        <v>10</v>
      </c>
    </row>
    <row r="114" spans="1:19" x14ac:dyDescent="0.25">
      <c r="A114" s="64" t="e">
        <f>DGET(Lista_elementos[#All],Lista_elementos[[#Headers],[Tipo]],Inventario!Q113:Q114)</f>
        <v>#VALUE!</v>
      </c>
      <c r="B114" s="27">
        <f>+Lista_elementos[[#This Row],[Elemento]]</f>
        <v>0</v>
      </c>
      <c r="C1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4" s="27" t="e">
        <f>DGET(Lista_elementos[#All],Lista_elementos[[#Headers],[Presentación (Unidad)]],Inventario!Q113:Q114)</f>
        <v>#VALUE!</v>
      </c>
      <c r="E114" s="20" t="str">
        <f>+IF(COUNTIF(Entradas[Elemento],Inventario[[#This Row],[Elemento]])=0,"",IF(DMAX(Entradas[#All],Entradas[[#Headers],[Fecha de ingreso]],Inventario!Q113:Q114)=0,"No registra",DMAX(Entradas[#All],Entradas[[#Headers],[Fecha de ingreso]],Inventario!Q113:Q114)))</f>
        <v/>
      </c>
      <c r="F114" s="20" t="str">
        <f>+IF(COUNTIF(Entradas[Elemento],Inventario[[#This Row],[Elemento]])=0,"",IF(DMAX(Entradas[#All],Entradas[[#Headers],[Fecha de última salida]],Inventario!Q113:Q114)=0,"",DMAX(Entradas[#All],Entradas[[#Headers],[Fecha de última salida]],Inventario!Q113:Q114)))</f>
        <v/>
      </c>
      <c r="G114" s="27" t="e">
        <f>DGET(Lista_elementos[#All],Lista_elementos[[#Headers],[Inventario máximo (en unidades)]],Q113:Q114)</f>
        <v>#VALUE!</v>
      </c>
      <c r="H114" s="27" t="e">
        <f>DGET(Lista_elementos[#All],Lista_elementos[[#Headers],[Inventario mínimo (en unidades)]],Q113:Q114)</f>
        <v>#VALUE!</v>
      </c>
      <c r="I114" s="68" t="str">
        <f>+IF(R114=0,"",DGET(Entradas[#All],Entradas[[#Headers],[Lote]],Q113:R114))</f>
        <v/>
      </c>
      <c r="J114" s="20" t="str">
        <f ca="1">+IF(Inventario[[#This Row],[Días restantes (incluido hoy):]]="","",Inventario[[#This Row],[Días restantes (incluido hoy):]]+TODAY()-1)</f>
        <v/>
      </c>
      <c r="K114" s="27" t="str">
        <f t="shared" ref="K114" si="368">IF(R114=0,"",R114)</f>
        <v/>
      </c>
      <c r="L114" s="27" t="str">
        <f>+IF(R114=0,"",DSUM(Entradas[#All],Entradas[[#Headers],[Cantidad Existente]],Inventario!Q113:R114))</f>
        <v/>
      </c>
      <c r="M114" s="65" t="e">
        <f>+Inventario[[#This Row],[Presentación (unidad)]]</f>
        <v>#VALUE!</v>
      </c>
      <c r="O114" s="17" t="str">
        <f t="shared" ref="O114" si="369">+$O$6</f>
        <v>Elemento</v>
      </c>
      <c r="P114" s="17" t="str">
        <f t="shared" ref="P114" si="370">+$P$6</f>
        <v>Días restantes:</v>
      </c>
      <c r="Q114" s="19">
        <f>Inventario[[#This Row],[Elemento]]</f>
        <v>0</v>
      </c>
      <c r="R114" s="19">
        <f>+DMIN(Entradas[#All],R113,Q113:Q114)</f>
        <v>0</v>
      </c>
      <c r="S114" s="26" t="s">
        <v>10</v>
      </c>
    </row>
    <row r="115" spans="1:19" x14ac:dyDescent="0.25">
      <c r="A115" s="64" t="e">
        <f>DGET(Lista_elementos[#All],Lista_elementos[[#Headers],[Tipo]],Inventario!O114:O115)</f>
        <v>#VALUE!</v>
      </c>
      <c r="B115" s="27">
        <f>+Lista_elementos[[#This Row],[Elemento]]</f>
        <v>0</v>
      </c>
      <c r="C1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5" s="27" t="e">
        <f>DGET(Lista_elementos[#All],Lista_elementos[[#Headers],[Presentación (Unidad)]],Inventario!O114:O115)</f>
        <v>#VALUE!</v>
      </c>
      <c r="E115" s="20" t="str">
        <f>+IF(COUNTIF(Entradas[Elemento],Inventario[[#This Row],[Elemento]])=0,"",IF(DMAX(Entradas[#All],Entradas[[#Headers],[Fecha de ingreso]],Inventario!O114:O115)=0,"No registra",DMAX(Entradas[#All],Entradas[[#Headers],[Fecha de ingreso]],Inventario!O114:O115)))</f>
        <v/>
      </c>
      <c r="F115" s="20" t="str">
        <f>+IF(COUNTIF(Entradas[Elemento],Inventario[[#This Row],[Elemento]])=0,"",IF(DMAX(Entradas[#All],Entradas[[#Headers],[Fecha de última salida]],Inventario!O114:O115)=0,"",DMAX(Entradas[#All],Entradas[[#Headers],[Fecha de última salida]],Inventario!O114:O115)))</f>
        <v/>
      </c>
      <c r="G115" s="27" t="e">
        <f>DGET(Lista_elementos[#All],Lista_elementos[[#Headers],[Inventario máximo (en unidades)]],O114:O115)</f>
        <v>#VALUE!</v>
      </c>
      <c r="H115" s="27" t="e">
        <f>DGET(Lista_elementos[#All],Lista_elementos[[#Headers],[Inventario mínimo (en unidades)]],O114:O115)</f>
        <v>#VALUE!</v>
      </c>
      <c r="I115" s="68" t="str">
        <f>+IF(P115=0,"",DGET(Entradas[#All],Entradas[[#Headers],[Lote]],O114:P115))</f>
        <v/>
      </c>
      <c r="J115" s="20" t="str">
        <f ca="1">+IF(Inventario[[#This Row],[Días restantes (incluido hoy):]]="","",Inventario[[#This Row],[Días restantes (incluido hoy):]]+TODAY()-1)</f>
        <v/>
      </c>
      <c r="K115" s="27" t="str">
        <f t="shared" ref="K115" si="371">IF(P115=0,"",P115)</f>
        <v/>
      </c>
      <c r="L115" s="27" t="str">
        <f>+IF(P115=0,"",DSUM(Entradas[#All],Entradas[[#Headers],[Cantidad Existente]],Inventario!O114:P115))</f>
        <v/>
      </c>
      <c r="M115" s="65" t="e">
        <f>+Inventario[[#This Row],[Presentación (unidad)]]</f>
        <v>#VALUE!</v>
      </c>
      <c r="O115" s="19">
        <f t="shared" ref="O115" si="372">+$B115</f>
        <v>0</v>
      </c>
      <c r="P115" s="19">
        <f>+DMIN(Entradas[#All],P114,O114:O115)</f>
        <v>0</v>
      </c>
      <c r="Q115" s="17" t="str">
        <f t="shared" ref="Q115" si="373">+$O$6</f>
        <v>Elemento</v>
      </c>
      <c r="R115" s="17" t="str">
        <f t="shared" ref="R115" si="374">+$P$6</f>
        <v>Días restantes:</v>
      </c>
      <c r="S115" s="26" t="s">
        <v>10</v>
      </c>
    </row>
    <row r="116" spans="1:19" x14ac:dyDescent="0.25">
      <c r="A116" s="64" t="e">
        <f>DGET(Lista_elementos[#All],Lista_elementos[[#Headers],[Tipo]],Inventario!Q115:Q116)</f>
        <v>#VALUE!</v>
      </c>
      <c r="B116" s="27">
        <f>+Lista_elementos[[#This Row],[Elemento]]</f>
        <v>0</v>
      </c>
      <c r="C1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6" s="27" t="e">
        <f>DGET(Lista_elementos[#All],Lista_elementos[[#Headers],[Presentación (Unidad)]],Inventario!Q115:Q116)</f>
        <v>#VALUE!</v>
      </c>
      <c r="E116" s="20" t="str">
        <f>+IF(COUNTIF(Entradas[Elemento],Inventario[[#This Row],[Elemento]])=0,"",IF(DMAX(Entradas[#All],Entradas[[#Headers],[Fecha de ingreso]],Inventario!Q115:Q116)=0,"No registra",DMAX(Entradas[#All],Entradas[[#Headers],[Fecha de ingreso]],Inventario!Q115:Q116)))</f>
        <v/>
      </c>
      <c r="F116" s="20" t="str">
        <f>+IF(COUNTIF(Entradas[Elemento],Inventario[[#This Row],[Elemento]])=0,"",IF(DMAX(Entradas[#All],Entradas[[#Headers],[Fecha de última salida]],Inventario!Q115:Q116)=0,"",DMAX(Entradas[#All],Entradas[[#Headers],[Fecha de última salida]],Inventario!Q115:Q116)))</f>
        <v/>
      </c>
      <c r="G116" s="27" t="e">
        <f>DGET(Lista_elementos[#All],Lista_elementos[[#Headers],[Inventario máximo (en unidades)]],Q115:Q116)</f>
        <v>#VALUE!</v>
      </c>
      <c r="H116" s="27" t="e">
        <f>DGET(Lista_elementos[#All],Lista_elementos[[#Headers],[Inventario mínimo (en unidades)]],Q115:Q116)</f>
        <v>#VALUE!</v>
      </c>
      <c r="I116" s="68" t="str">
        <f>+IF(R116=0,"",DGET(Entradas[#All],Entradas[[#Headers],[Lote]],Q115:R116))</f>
        <v/>
      </c>
      <c r="J116" s="20" t="str">
        <f ca="1">+IF(Inventario[[#This Row],[Días restantes (incluido hoy):]]="","",Inventario[[#This Row],[Días restantes (incluido hoy):]]+TODAY()-1)</f>
        <v/>
      </c>
      <c r="K116" s="27" t="str">
        <f t="shared" ref="K116" si="375">IF(R116=0,"",R116)</f>
        <v/>
      </c>
      <c r="L116" s="27" t="str">
        <f>+IF(R116=0,"",DSUM(Entradas[#All],Entradas[[#Headers],[Cantidad Existente]],Inventario!Q115:R116))</f>
        <v/>
      </c>
      <c r="M116" s="65" t="e">
        <f>+Inventario[[#This Row],[Presentación (unidad)]]</f>
        <v>#VALUE!</v>
      </c>
      <c r="O116" s="17" t="str">
        <f t="shared" ref="O116" si="376">+$O$6</f>
        <v>Elemento</v>
      </c>
      <c r="P116" s="17" t="str">
        <f t="shared" ref="P116" si="377">+$P$6</f>
        <v>Días restantes:</v>
      </c>
      <c r="Q116" s="19">
        <f>Inventario[[#This Row],[Elemento]]</f>
        <v>0</v>
      </c>
      <c r="R116" s="19">
        <f>+DMIN(Entradas[#All],R115,Q115:Q116)</f>
        <v>0</v>
      </c>
      <c r="S116" s="26" t="s">
        <v>10</v>
      </c>
    </row>
    <row r="117" spans="1:19" x14ac:dyDescent="0.25">
      <c r="A117" s="64" t="e">
        <f>DGET(Lista_elementos[#All],Lista_elementos[[#Headers],[Tipo]],Inventario!O116:O117)</f>
        <v>#VALUE!</v>
      </c>
      <c r="B117" s="27">
        <f>+Lista_elementos[[#This Row],[Elemento]]</f>
        <v>0</v>
      </c>
      <c r="C1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7" s="27" t="e">
        <f>DGET(Lista_elementos[#All],Lista_elementos[[#Headers],[Presentación (Unidad)]],Inventario!O116:O117)</f>
        <v>#VALUE!</v>
      </c>
      <c r="E117" s="20" t="str">
        <f>+IF(COUNTIF(Entradas[Elemento],Inventario[[#This Row],[Elemento]])=0,"",IF(DMAX(Entradas[#All],Entradas[[#Headers],[Fecha de ingreso]],Inventario!O116:O117)=0,"No registra",DMAX(Entradas[#All],Entradas[[#Headers],[Fecha de ingreso]],Inventario!O116:O117)))</f>
        <v/>
      </c>
      <c r="F117" s="20" t="str">
        <f>+IF(COUNTIF(Entradas[Elemento],Inventario[[#This Row],[Elemento]])=0,"",IF(DMAX(Entradas[#All],Entradas[[#Headers],[Fecha de última salida]],Inventario!O116:O117)=0,"",DMAX(Entradas[#All],Entradas[[#Headers],[Fecha de última salida]],Inventario!O116:O117)))</f>
        <v/>
      </c>
      <c r="G117" s="27" t="e">
        <f>DGET(Lista_elementos[#All],Lista_elementos[[#Headers],[Inventario máximo (en unidades)]],O116:O117)</f>
        <v>#VALUE!</v>
      </c>
      <c r="H117" s="27" t="e">
        <f>DGET(Lista_elementos[#All],Lista_elementos[[#Headers],[Inventario mínimo (en unidades)]],O116:O117)</f>
        <v>#VALUE!</v>
      </c>
      <c r="I117" s="68" t="str">
        <f>+IF(P117=0,"",DGET(Entradas[#All],Entradas[[#Headers],[Lote]],O116:P117))</f>
        <v/>
      </c>
      <c r="J117" s="20" t="str">
        <f ca="1">+IF(Inventario[[#This Row],[Días restantes (incluido hoy):]]="","",Inventario[[#This Row],[Días restantes (incluido hoy):]]+TODAY()-1)</f>
        <v/>
      </c>
      <c r="K117" s="27" t="str">
        <f t="shared" ref="K117" si="378">IF(P117=0,"",P117)</f>
        <v/>
      </c>
      <c r="L117" s="27" t="str">
        <f>+IF(P117=0,"",DSUM(Entradas[#All],Entradas[[#Headers],[Cantidad Existente]],Inventario!O116:P117))</f>
        <v/>
      </c>
      <c r="M117" s="65" t="e">
        <f>+Inventario[[#This Row],[Presentación (unidad)]]</f>
        <v>#VALUE!</v>
      </c>
      <c r="O117" s="19">
        <f t="shared" ref="O117" si="379">+$B117</f>
        <v>0</v>
      </c>
      <c r="P117" s="19">
        <f>+DMIN(Entradas[#All],P116,O116:O117)</f>
        <v>0</v>
      </c>
      <c r="Q117" s="17" t="str">
        <f t="shared" ref="Q117" si="380">+$O$6</f>
        <v>Elemento</v>
      </c>
      <c r="R117" s="17" t="str">
        <f t="shared" ref="R117" si="381">+$P$6</f>
        <v>Días restantes:</v>
      </c>
      <c r="S117" s="26" t="s">
        <v>10</v>
      </c>
    </row>
    <row r="118" spans="1:19" x14ac:dyDescent="0.25">
      <c r="A118" s="64" t="e">
        <f>DGET(Lista_elementos[#All],Lista_elementos[[#Headers],[Tipo]],Inventario!Q117:Q118)</f>
        <v>#VALUE!</v>
      </c>
      <c r="B118" s="27">
        <f>+Lista_elementos[[#This Row],[Elemento]]</f>
        <v>0</v>
      </c>
      <c r="C1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8" s="27" t="e">
        <f>DGET(Lista_elementos[#All],Lista_elementos[[#Headers],[Presentación (Unidad)]],Inventario!Q117:Q118)</f>
        <v>#VALUE!</v>
      </c>
      <c r="E118" s="20" t="str">
        <f>+IF(COUNTIF(Entradas[Elemento],Inventario[[#This Row],[Elemento]])=0,"",IF(DMAX(Entradas[#All],Entradas[[#Headers],[Fecha de ingreso]],Inventario!Q117:Q118)=0,"No registra",DMAX(Entradas[#All],Entradas[[#Headers],[Fecha de ingreso]],Inventario!Q117:Q118)))</f>
        <v/>
      </c>
      <c r="F118" s="20" t="str">
        <f>+IF(COUNTIF(Entradas[Elemento],Inventario[[#This Row],[Elemento]])=0,"",IF(DMAX(Entradas[#All],Entradas[[#Headers],[Fecha de última salida]],Inventario!Q117:Q118)=0,"",DMAX(Entradas[#All],Entradas[[#Headers],[Fecha de última salida]],Inventario!Q117:Q118)))</f>
        <v/>
      </c>
      <c r="G118" s="27" t="e">
        <f>DGET(Lista_elementos[#All],Lista_elementos[[#Headers],[Inventario máximo (en unidades)]],Q117:Q118)</f>
        <v>#VALUE!</v>
      </c>
      <c r="H118" s="27" t="e">
        <f>DGET(Lista_elementos[#All],Lista_elementos[[#Headers],[Inventario mínimo (en unidades)]],Q117:Q118)</f>
        <v>#VALUE!</v>
      </c>
      <c r="I118" s="68" t="str">
        <f>+IF(R118=0,"",DGET(Entradas[#All],Entradas[[#Headers],[Lote]],Q117:R118))</f>
        <v/>
      </c>
      <c r="J118" s="20" t="str">
        <f ca="1">+IF(Inventario[[#This Row],[Días restantes (incluido hoy):]]="","",Inventario[[#This Row],[Días restantes (incluido hoy):]]+TODAY()-1)</f>
        <v/>
      </c>
      <c r="K118" s="27" t="str">
        <f t="shared" ref="K118" si="382">IF(R118=0,"",R118)</f>
        <v/>
      </c>
      <c r="L118" s="27" t="str">
        <f>+IF(R118=0,"",DSUM(Entradas[#All],Entradas[[#Headers],[Cantidad Existente]],Inventario!Q117:R118))</f>
        <v/>
      </c>
      <c r="M118" s="65" t="e">
        <f>+Inventario[[#This Row],[Presentación (unidad)]]</f>
        <v>#VALUE!</v>
      </c>
      <c r="O118" s="17" t="str">
        <f t="shared" ref="O118" si="383">+$O$6</f>
        <v>Elemento</v>
      </c>
      <c r="P118" s="17" t="str">
        <f t="shared" ref="P118" si="384">+$P$6</f>
        <v>Días restantes:</v>
      </c>
      <c r="Q118" s="19">
        <f>Inventario[[#This Row],[Elemento]]</f>
        <v>0</v>
      </c>
      <c r="R118" s="19">
        <f>+DMIN(Entradas[#All],R117,Q117:Q118)</f>
        <v>0</v>
      </c>
      <c r="S118" s="26" t="s">
        <v>10</v>
      </c>
    </row>
    <row r="119" spans="1:19" x14ac:dyDescent="0.25">
      <c r="A119" s="64" t="e">
        <f>DGET(Lista_elementos[#All],Lista_elementos[[#Headers],[Tipo]],Inventario!O118:O119)</f>
        <v>#VALUE!</v>
      </c>
      <c r="B119" s="27">
        <f>+Lista_elementos[[#This Row],[Elemento]]</f>
        <v>0</v>
      </c>
      <c r="C1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19" s="27" t="e">
        <f>DGET(Lista_elementos[#All],Lista_elementos[[#Headers],[Presentación (Unidad)]],Inventario!O118:O119)</f>
        <v>#VALUE!</v>
      </c>
      <c r="E119" s="20" t="str">
        <f>+IF(COUNTIF(Entradas[Elemento],Inventario[[#This Row],[Elemento]])=0,"",IF(DMAX(Entradas[#All],Entradas[[#Headers],[Fecha de ingreso]],Inventario!O118:O119)=0,"No registra",DMAX(Entradas[#All],Entradas[[#Headers],[Fecha de ingreso]],Inventario!O118:O119)))</f>
        <v/>
      </c>
      <c r="F119" s="20" t="str">
        <f>+IF(COUNTIF(Entradas[Elemento],Inventario[[#This Row],[Elemento]])=0,"",IF(DMAX(Entradas[#All],Entradas[[#Headers],[Fecha de última salida]],Inventario!O118:O119)=0,"",DMAX(Entradas[#All],Entradas[[#Headers],[Fecha de última salida]],Inventario!O118:O119)))</f>
        <v/>
      </c>
      <c r="G119" s="27" t="e">
        <f>DGET(Lista_elementos[#All],Lista_elementos[[#Headers],[Inventario máximo (en unidades)]],O118:O119)</f>
        <v>#VALUE!</v>
      </c>
      <c r="H119" s="27" t="e">
        <f>DGET(Lista_elementos[#All],Lista_elementos[[#Headers],[Inventario mínimo (en unidades)]],O118:O119)</f>
        <v>#VALUE!</v>
      </c>
      <c r="I119" s="68" t="str">
        <f>+IF(P119=0,"",DGET(Entradas[#All],Entradas[[#Headers],[Lote]],O118:P119))</f>
        <v/>
      </c>
      <c r="J119" s="20" t="str">
        <f ca="1">+IF(Inventario[[#This Row],[Días restantes (incluido hoy):]]="","",Inventario[[#This Row],[Días restantes (incluido hoy):]]+TODAY()-1)</f>
        <v/>
      </c>
      <c r="K119" s="27" t="str">
        <f t="shared" ref="K119" si="385">IF(P119=0,"",P119)</f>
        <v/>
      </c>
      <c r="L119" s="27" t="str">
        <f>+IF(P119=0,"",DSUM(Entradas[#All],Entradas[[#Headers],[Cantidad Existente]],Inventario!O118:P119))</f>
        <v/>
      </c>
      <c r="M119" s="65" t="e">
        <f>+Inventario[[#This Row],[Presentación (unidad)]]</f>
        <v>#VALUE!</v>
      </c>
      <c r="O119" s="19">
        <f t="shared" ref="O119" si="386">+$B119</f>
        <v>0</v>
      </c>
      <c r="P119" s="19">
        <f>+DMIN(Entradas[#All],P118,O118:O119)</f>
        <v>0</v>
      </c>
      <c r="Q119" s="17" t="str">
        <f t="shared" ref="Q119" si="387">+$O$6</f>
        <v>Elemento</v>
      </c>
      <c r="R119" s="17" t="str">
        <f t="shared" ref="R119" si="388">+$P$6</f>
        <v>Días restantes:</v>
      </c>
      <c r="S119" s="26" t="s">
        <v>10</v>
      </c>
    </row>
    <row r="120" spans="1:19" x14ac:dyDescent="0.25">
      <c r="A120" s="64" t="e">
        <f>DGET(Lista_elementos[#All],Lista_elementos[[#Headers],[Tipo]],Inventario!Q119:Q120)</f>
        <v>#VALUE!</v>
      </c>
      <c r="B120" s="27">
        <f>+Lista_elementos[[#This Row],[Elemento]]</f>
        <v>0</v>
      </c>
      <c r="C1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0" s="27" t="e">
        <f>DGET(Lista_elementos[#All],Lista_elementos[[#Headers],[Presentación (Unidad)]],Inventario!Q119:Q120)</f>
        <v>#VALUE!</v>
      </c>
      <c r="E120" s="20" t="str">
        <f>+IF(COUNTIF(Entradas[Elemento],Inventario[[#This Row],[Elemento]])=0,"",IF(DMAX(Entradas[#All],Entradas[[#Headers],[Fecha de ingreso]],Inventario!Q119:Q120)=0,"No registra",DMAX(Entradas[#All],Entradas[[#Headers],[Fecha de ingreso]],Inventario!Q119:Q120)))</f>
        <v/>
      </c>
      <c r="F120" s="20" t="str">
        <f>+IF(COUNTIF(Entradas[Elemento],Inventario[[#This Row],[Elemento]])=0,"",IF(DMAX(Entradas[#All],Entradas[[#Headers],[Fecha de última salida]],Inventario!Q119:Q120)=0,"",DMAX(Entradas[#All],Entradas[[#Headers],[Fecha de última salida]],Inventario!Q119:Q120)))</f>
        <v/>
      </c>
      <c r="G120" s="27" t="e">
        <f>DGET(Lista_elementos[#All],Lista_elementos[[#Headers],[Inventario máximo (en unidades)]],Q119:Q120)</f>
        <v>#VALUE!</v>
      </c>
      <c r="H120" s="27" t="e">
        <f>DGET(Lista_elementos[#All],Lista_elementos[[#Headers],[Inventario mínimo (en unidades)]],Q119:Q120)</f>
        <v>#VALUE!</v>
      </c>
      <c r="I120" s="68" t="str">
        <f>+IF(R120=0,"",DGET(Entradas[#All],Entradas[[#Headers],[Lote]],Q119:R120))</f>
        <v/>
      </c>
      <c r="J120" s="20" t="str">
        <f ca="1">+IF(Inventario[[#This Row],[Días restantes (incluido hoy):]]="","",Inventario[[#This Row],[Días restantes (incluido hoy):]]+TODAY()-1)</f>
        <v/>
      </c>
      <c r="K120" s="27" t="str">
        <f t="shared" ref="K120" si="389">IF(R120=0,"",R120)</f>
        <v/>
      </c>
      <c r="L120" s="27" t="str">
        <f>+IF(R120=0,"",DSUM(Entradas[#All],Entradas[[#Headers],[Cantidad Existente]],Inventario!Q119:R120))</f>
        <v/>
      </c>
      <c r="M120" s="65" t="e">
        <f>+Inventario[[#This Row],[Presentación (unidad)]]</f>
        <v>#VALUE!</v>
      </c>
      <c r="O120" s="17" t="str">
        <f t="shared" ref="O120" si="390">+$O$6</f>
        <v>Elemento</v>
      </c>
      <c r="P120" s="17" t="str">
        <f t="shared" ref="P120" si="391">+$P$6</f>
        <v>Días restantes:</v>
      </c>
      <c r="Q120" s="19">
        <f>Inventario[[#This Row],[Elemento]]</f>
        <v>0</v>
      </c>
      <c r="R120" s="19">
        <f>+DMIN(Entradas[#All],R119,Q119:Q120)</f>
        <v>0</v>
      </c>
      <c r="S120" s="26" t="s">
        <v>10</v>
      </c>
    </row>
    <row r="121" spans="1:19" x14ac:dyDescent="0.25">
      <c r="A121" s="64" t="e">
        <f>DGET(Lista_elementos[#All],Lista_elementos[[#Headers],[Tipo]],Inventario!O120:O121)</f>
        <v>#VALUE!</v>
      </c>
      <c r="B121" s="27">
        <f>+Lista_elementos[[#This Row],[Elemento]]</f>
        <v>0</v>
      </c>
      <c r="C1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1" s="27" t="e">
        <f>DGET(Lista_elementos[#All],Lista_elementos[[#Headers],[Presentación (Unidad)]],Inventario!O120:O121)</f>
        <v>#VALUE!</v>
      </c>
      <c r="E121" s="20" t="str">
        <f>+IF(COUNTIF(Entradas[Elemento],Inventario[[#This Row],[Elemento]])=0,"",IF(DMAX(Entradas[#All],Entradas[[#Headers],[Fecha de ingreso]],Inventario!O120:O121)=0,"No registra",DMAX(Entradas[#All],Entradas[[#Headers],[Fecha de ingreso]],Inventario!O120:O121)))</f>
        <v/>
      </c>
      <c r="F121" s="20" t="str">
        <f>+IF(COUNTIF(Entradas[Elemento],Inventario[[#This Row],[Elemento]])=0,"",IF(DMAX(Entradas[#All],Entradas[[#Headers],[Fecha de última salida]],Inventario!O120:O121)=0,"",DMAX(Entradas[#All],Entradas[[#Headers],[Fecha de última salida]],Inventario!O120:O121)))</f>
        <v/>
      </c>
      <c r="G121" s="27" t="e">
        <f>DGET(Lista_elementos[#All],Lista_elementos[[#Headers],[Inventario máximo (en unidades)]],O120:O121)</f>
        <v>#VALUE!</v>
      </c>
      <c r="H121" s="27" t="e">
        <f>DGET(Lista_elementos[#All],Lista_elementos[[#Headers],[Inventario mínimo (en unidades)]],O120:O121)</f>
        <v>#VALUE!</v>
      </c>
      <c r="I121" s="68" t="str">
        <f>+IF(P121=0,"",DGET(Entradas[#All],Entradas[[#Headers],[Lote]],O120:P121))</f>
        <v/>
      </c>
      <c r="J121" s="20" t="str">
        <f ca="1">+IF(Inventario[[#This Row],[Días restantes (incluido hoy):]]="","",Inventario[[#This Row],[Días restantes (incluido hoy):]]+TODAY()-1)</f>
        <v/>
      </c>
      <c r="K121" s="27" t="str">
        <f t="shared" ref="K121" si="392">IF(P121=0,"",P121)</f>
        <v/>
      </c>
      <c r="L121" s="27" t="str">
        <f>+IF(P121=0,"",DSUM(Entradas[#All],Entradas[[#Headers],[Cantidad Existente]],Inventario!O120:P121))</f>
        <v/>
      </c>
      <c r="M121" s="65" t="e">
        <f>+Inventario[[#This Row],[Presentación (unidad)]]</f>
        <v>#VALUE!</v>
      </c>
      <c r="O121" s="19">
        <f t="shared" ref="O121" si="393">+$B121</f>
        <v>0</v>
      </c>
      <c r="P121" s="19">
        <f>+DMIN(Entradas[#All],P120,O120:O121)</f>
        <v>0</v>
      </c>
      <c r="Q121" s="17" t="str">
        <f t="shared" ref="Q121" si="394">+$O$6</f>
        <v>Elemento</v>
      </c>
      <c r="R121" s="17" t="str">
        <f t="shared" ref="R121" si="395">+$P$6</f>
        <v>Días restantes:</v>
      </c>
      <c r="S121" s="26" t="s">
        <v>10</v>
      </c>
    </row>
    <row r="122" spans="1:19" x14ac:dyDescent="0.25">
      <c r="A122" s="64" t="e">
        <f>DGET(Lista_elementos[#All],Lista_elementos[[#Headers],[Tipo]],Inventario!Q121:Q122)</f>
        <v>#VALUE!</v>
      </c>
      <c r="B122" s="27">
        <f>+Lista_elementos[[#This Row],[Elemento]]</f>
        <v>0</v>
      </c>
      <c r="C1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2" s="27" t="e">
        <f>DGET(Lista_elementos[#All],Lista_elementos[[#Headers],[Presentación (Unidad)]],Inventario!Q121:Q122)</f>
        <v>#VALUE!</v>
      </c>
      <c r="E122" s="20" t="str">
        <f>+IF(COUNTIF(Entradas[Elemento],Inventario[[#This Row],[Elemento]])=0,"",IF(DMAX(Entradas[#All],Entradas[[#Headers],[Fecha de ingreso]],Inventario!Q121:Q122)=0,"No registra",DMAX(Entradas[#All],Entradas[[#Headers],[Fecha de ingreso]],Inventario!Q121:Q122)))</f>
        <v/>
      </c>
      <c r="F122" s="20" t="str">
        <f>+IF(COUNTIF(Entradas[Elemento],Inventario[[#This Row],[Elemento]])=0,"",IF(DMAX(Entradas[#All],Entradas[[#Headers],[Fecha de última salida]],Inventario!Q121:Q122)=0,"",DMAX(Entradas[#All],Entradas[[#Headers],[Fecha de última salida]],Inventario!Q121:Q122)))</f>
        <v/>
      </c>
      <c r="G122" s="27" t="e">
        <f>DGET(Lista_elementos[#All],Lista_elementos[[#Headers],[Inventario máximo (en unidades)]],Q121:Q122)</f>
        <v>#VALUE!</v>
      </c>
      <c r="H122" s="27" t="e">
        <f>DGET(Lista_elementos[#All],Lista_elementos[[#Headers],[Inventario mínimo (en unidades)]],Q121:Q122)</f>
        <v>#VALUE!</v>
      </c>
      <c r="I122" s="68" t="str">
        <f>+IF(R122=0,"",DGET(Entradas[#All],Entradas[[#Headers],[Lote]],Q121:R122))</f>
        <v/>
      </c>
      <c r="J122" s="20" t="str">
        <f ca="1">+IF(Inventario[[#This Row],[Días restantes (incluido hoy):]]="","",Inventario[[#This Row],[Días restantes (incluido hoy):]]+TODAY()-1)</f>
        <v/>
      </c>
      <c r="K122" s="27" t="str">
        <f t="shared" ref="K122" si="396">IF(R122=0,"",R122)</f>
        <v/>
      </c>
      <c r="L122" s="27" t="str">
        <f>+IF(R122=0,"",DSUM(Entradas[#All],Entradas[[#Headers],[Cantidad Existente]],Inventario!Q121:R122))</f>
        <v/>
      </c>
      <c r="M122" s="65" t="e">
        <f>+Inventario[[#This Row],[Presentación (unidad)]]</f>
        <v>#VALUE!</v>
      </c>
      <c r="O122" s="17" t="str">
        <f t="shared" ref="O122" si="397">+$O$6</f>
        <v>Elemento</v>
      </c>
      <c r="P122" s="17" t="str">
        <f t="shared" ref="P122" si="398">+$P$6</f>
        <v>Días restantes:</v>
      </c>
      <c r="Q122" s="19">
        <f>Inventario[[#This Row],[Elemento]]</f>
        <v>0</v>
      </c>
      <c r="R122" s="19">
        <f>+DMIN(Entradas[#All],R121,Q121:Q122)</f>
        <v>0</v>
      </c>
      <c r="S122" s="26" t="s">
        <v>10</v>
      </c>
    </row>
    <row r="123" spans="1:19" x14ac:dyDescent="0.25">
      <c r="A123" s="64" t="e">
        <f>DGET(Lista_elementos[#All],Lista_elementos[[#Headers],[Tipo]],Inventario!O122:O123)</f>
        <v>#VALUE!</v>
      </c>
      <c r="B123" s="27">
        <f>+Lista_elementos[[#This Row],[Elemento]]</f>
        <v>0</v>
      </c>
      <c r="C1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3" s="27" t="e">
        <f>DGET(Lista_elementos[#All],Lista_elementos[[#Headers],[Presentación (Unidad)]],Inventario!O122:O123)</f>
        <v>#VALUE!</v>
      </c>
      <c r="E123" s="20" t="str">
        <f>+IF(COUNTIF(Entradas[Elemento],Inventario[[#This Row],[Elemento]])=0,"",IF(DMAX(Entradas[#All],Entradas[[#Headers],[Fecha de ingreso]],Inventario!O122:O123)=0,"No registra",DMAX(Entradas[#All],Entradas[[#Headers],[Fecha de ingreso]],Inventario!O122:O123)))</f>
        <v/>
      </c>
      <c r="F123" s="20" t="str">
        <f>+IF(COUNTIF(Entradas[Elemento],Inventario[[#This Row],[Elemento]])=0,"",IF(DMAX(Entradas[#All],Entradas[[#Headers],[Fecha de última salida]],Inventario!O122:O123)=0,"",DMAX(Entradas[#All],Entradas[[#Headers],[Fecha de última salida]],Inventario!O122:O123)))</f>
        <v/>
      </c>
      <c r="G123" s="27" t="e">
        <f>DGET(Lista_elementos[#All],Lista_elementos[[#Headers],[Inventario máximo (en unidades)]],O122:O123)</f>
        <v>#VALUE!</v>
      </c>
      <c r="H123" s="27" t="e">
        <f>DGET(Lista_elementos[#All],Lista_elementos[[#Headers],[Inventario mínimo (en unidades)]],O122:O123)</f>
        <v>#VALUE!</v>
      </c>
      <c r="I123" s="68" t="str">
        <f>+IF(P123=0,"",DGET(Entradas[#All],Entradas[[#Headers],[Lote]],O122:P123))</f>
        <v/>
      </c>
      <c r="J123" s="20" t="str">
        <f ca="1">+IF(Inventario[[#This Row],[Días restantes (incluido hoy):]]="","",Inventario[[#This Row],[Días restantes (incluido hoy):]]+TODAY()-1)</f>
        <v/>
      </c>
      <c r="K123" s="27" t="str">
        <f t="shared" ref="K123" si="399">IF(P123=0,"",P123)</f>
        <v/>
      </c>
      <c r="L123" s="27" t="str">
        <f>+IF(P123=0,"",DSUM(Entradas[#All],Entradas[[#Headers],[Cantidad Existente]],Inventario!O122:P123))</f>
        <v/>
      </c>
      <c r="M123" s="65" t="e">
        <f>+Inventario[[#This Row],[Presentación (unidad)]]</f>
        <v>#VALUE!</v>
      </c>
      <c r="O123" s="19">
        <f t="shared" ref="O123" si="400">+$B123</f>
        <v>0</v>
      </c>
      <c r="P123" s="19">
        <f>+DMIN(Entradas[#All],P122,O122:O123)</f>
        <v>0</v>
      </c>
      <c r="Q123" s="17" t="str">
        <f t="shared" ref="Q123" si="401">+$O$6</f>
        <v>Elemento</v>
      </c>
      <c r="R123" s="17" t="str">
        <f t="shared" ref="R123" si="402">+$P$6</f>
        <v>Días restantes:</v>
      </c>
      <c r="S123" s="26" t="s">
        <v>10</v>
      </c>
    </row>
    <row r="124" spans="1:19" x14ac:dyDescent="0.25">
      <c r="A124" s="64" t="e">
        <f>DGET(Lista_elementos[#All],Lista_elementos[[#Headers],[Tipo]],Inventario!Q123:Q124)</f>
        <v>#VALUE!</v>
      </c>
      <c r="B124" s="27">
        <f>+Lista_elementos[[#This Row],[Elemento]]</f>
        <v>0</v>
      </c>
      <c r="C1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4" s="27" t="e">
        <f>DGET(Lista_elementos[#All],Lista_elementos[[#Headers],[Presentación (Unidad)]],Inventario!Q123:Q124)</f>
        <v>#VALUE!</v>
      </c>
      <c r="E124" s="20" t="str">
        <f>+IF(COUNTIF(Entradas[Elemento],Inventario[[#This Row],[Elemento]])=0,"",IF(DMAX(Entradas[#All],Entradas[[#Headers],[Fecha de ingreso]],Inventario!Q123:Q124)=0,"No registra",DMAX(Entradas[#All],Entradas[[#Headers],[Fecha de ingreso]],Inventario!Q123:Q124)))</f>
        <v/>
      </c>
      <c r="F124" s="20" t="str">
        <f>+IF(COUNTIF(Entradas[Elemento],Inventario[[#This Row],[Elemento]])=0,"",IF(DMAX(Entradas[#All],Entradas[[#Headers],[Fecha de última salida]],Inventario!Q123:Q124)=0,"",DMAX(Entradas[#All],Entradas[[#Headers],[Fecha de última salida]],Inventario!Q123:Q124)))</f>
        <v/>
      </c>
      <c r="G124" s="27" t="e">
        <f>DGET(Lista_elementos[#All],Lista_elementos[[#Headers],[Inventario máximo (en unidades)]],Q123:Q124)</f>
        <v>#VALUE!</v>
      </c>
      <c r="H124" s="27" t="e">
        <f>DGET(Lista_elementos[#All],Lista_elementos[[#Headers],[Inventario mínimo (en unidades)]],Q123:Q124)</f>
        <v>#VALUE!</v>
      </c>
      <c r="I124" s="68" t="str">
        <f>+IF(R124=0,"",DGET(Entradas[#All],Entradas[[#Headers],[Lote]],Q123:R124))</f>
        <v/>
      </c>
      <c r="J124" s="20" t="str">
        <f ca="1">+IF(Inventario[[#This Row],[Días restantes (incluido hoy):]]="","",Inventario[[#This Row],[Días restantes (incluido hoy):]]+TODAY()-1)</f>
        <v/>
      </c>
      <c r="K124" s="27" t="str">
        <f t="shared" ref="K124" si="403">IF(R124=0,"",R124)</f>
        <v/>
      </c>
      <c r="L124" s="27" t="str">
        <f>+IF(R124=0,"",DSUM(Entradas[#All],Entradas[[#Headers],[Cantidad Existente]],Inventario!Q123:R124))</f>
        <v/>
      </c>
      <c r="M124" s="65" t="e">
        <f>+Inventario[[#This Row],[Presentación (unidad)]]</f>
        <v>#VALUE!</v>
      </c>
      <c r="O124" s="17" t="str">
        <f t="shared" ref="O124" si="404">+$O$6</f>
        <v>Elemento</v>
      </c>
      <c r="P124" s="17" t="str">
        <f t="shared" ref="P124" si="405">+$P$6</f>
        <v>Días restantes:</v>
      </c>
      <c r="Q124" s="19">
        <f>Inventario[[#This Row],[Elemento]]</f>
        <v>0</v>
      </c>
      <c r="R124" s="19">
        <f>+DMIN(Entradas[#All],R123,Q123:Q124)</f>
        <v>0</v>
      </c>
      <c r="S124" s="26" t="s">
        <v>10</v>
      </c>
    </row>
    <row r="125" spans="1:19" x14ac:dyDescent="0.25">
      <c r="A125" s="64" t="e">
        <f>DGET(Lista_elementos[#All],Lista_elementos[[#Headers],[Tipo]],Inventario!O124:O125)</f>
        <v>#VALUE!</v>
      </c>
      <c r="B125" s="27">
        <f>+Lista_elementos[[#This Row],[Elemento]]</f>
        <v>0</v>
      </c>
      <c r="C1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5" s="27" t="e">
        <f>DGET(Lista_elementos[#All],Lista_elementos[[#Headers],[Presentación (Unidad)]],Inventario!O124:O125)</f>
        <v>#VALUE!</v>
      </c>
      <c r="E125" s="20" t="str">
        <f>+IF(COUNTIF(Entradas[Elemento],Inventario[[#This Row],[Elemento]])=0,"",IF(DMAX(Entradas[#All],Entradas[[#Headers],[Fecha de ingreso]],Inventario!O124:O125)=0,"No registra",DMAX(Entradas[#All],Entradas[[#Headers],[Fecha de ingreso]],Inventario!O124:O125)))</f>
        <v/>
      </c>
      <c r="F125" s="20" t="str">
        <f>+IF(COUNTIF(Entradas[Elemento],Inventario[[#This Row],[Elemento]])=0,"",IF(DMAX(Entradas[#All],Entradas[[#Headers],[Fecha de última salida]],Inventario!O124:O125)=0,"",DMAX(Entradas[#All],Entradas[[#Headers],[Fecha de última salida]],Inventario!O124:O125)))</f>
        <v/>
      </c>
      <c r="G125" s="27" t="e">
        <f>DGET(Lista_elementos[#All],Lista_elementos[[#Headers],[Inventario máximo (en unidades)]],O124:O125)</f>
        <v>#VALUE!</v>
      </c>
      <c r="H125" s="27" t="e">
        <f>DGET(Lista_elementos[#All],Lista_elementos[[#Headers],[Inventario mínimo (en unidades)]],O124:O125)</f>
        <v>#VALUE!</v>
      </c>
      <c r="I125" s="68" t="str">
        <f>+IF(P125=0,"",DGET(Entradas[#All],Entradas[[#Headers],[Lote]],O124:P125))</f>
        <v/>
      </c>
      <c r="J125" s="20" t="str">
        <f ca="1">+IF(Inventario[[#This Row],[Días restantes (incluido hoy):]]="","",Inventario[[#This Row],[Días restantes (incluido hoy):]]+TODAY()-1)</f>
        <v/>
      </c>
      <c r="K125" s="27" t="str">
        <f t="shared" ref="K125" si="406">IF(P125=0,"",P125)</f>
        <v/>
      </c>
      <c r="L125" s="27" t="str">
        <f>+IF(P125=0,"",DSUM(Entradas[#All],Entradas[[#Headers],[Cantidad Existente]],Inventario!O124:P125))</f>
        <v/>
      </c>
      <c r="M125" s="65" t="e">
        <f>+Inventario[[#This Row],[Presentación (unidad)]]</f>
        <v>#VALUE!</v>
      </c>
      <c r="O125" s="19">
        <f t="shared" ref="O125" si="407">+$B125</f>
        <v>0</v>
      </c>
      <c r="P125" s="19">
        <f>+DMIN(Entradas[#All],P124,O124:O125)</f>
        <v>0</v>
      </c>
      <c r="Q125" s="17" t="str">
        <f t="shared" ref="Q125" si="408">+$O$6</f>
        <v>Elemento</v>
      </c>
      <c r="R125" s="17" t="str">
        <f t="shared" ref="R125" si="409">+$P$6</f>
        <v>Días restantes:</v>
      </c>
      <c r="S125" s="26" t="s">
        <v>10</v>
      </c>
    </row>
    <row r="126" spans="1:19" x14ac:dyDescent="0.25">
      <c r="A126" s="64" t="e">
        <f>DGET(Lista_elementos[#All],Lista_elementos[[#Headers],[Tipo]],Inventario!Q125:Q126)</f>
        <v>#VALUE!</v>
      </c>
      <c r="B126" s="27">
        <f>+Lista_elementos[[#This Row],[Elemento]]</f>
        <v>0</v>
      </c>
      <c r="C1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6" s="27" t="e">
        <f>DGET(Lista_elementos[#All],Lista_elementos[[#Headers],[Presentación (Unidad)]],Inventario!Q125:Q126)</f>
        <v>#VALUE!</v>
      </c>
      <c r="E126" s="20" t="str">
        <f>+IF(COUNTIF(Entradas[Elemento],Inventario[[#This Row],[Elemento]])=0,"",IF(DMAX(Entradas[#All],Entradas[[#Headers],[Fecha de ingreso]],Inventario!Q125:Q126)=0,"No registra",DMAX(Entradas[#All],Entradas[[#Headers],[Fecha de ingreso]],Inventario!Q125:Q126)))</f>
        <v/>
      </c>
      <c r="F126" s="20" t="str">
        <f>+IF(COUNTIF(Entradas[Elemento],Inventario[[#This Row],[Elemento]])=0,"",IF(DMAX(Entradas[#All],Entradas[[#Headers],[Fecha de última salida]],Inventario!Q125:Q126)=0,"",DMAX(Entradas[#All],Entradas[[#Headers],[Fecha de última salida]],Inventario!Q125:Q126)))</f>
        <v/>
      </c>
      <c r="G126" s="27" t="e">
        <f>DGET(Lista_elementos[#All],Lista_elementos[[#Headers],[Inventario máximo (en unidades)]],Q125:Q126)</f>
        <v>#VALUE!</v>
      </c>
      <c r="H126" s="27" t="e">
        <f>DGET(Lista_elementos[#All],Lista_elementos[[#Headers],[Inventario mínimo (en unidades)]],Q125:Q126)</f>
        <v>#VALUE!</v>
      </c>
      <c r="I126" s="68" t="str">
        <f>+IF(R126=0,"",DGET(Entradas[#All],Entradas[[#Headers],[Lote]],Q125:R126))</f>
        <v/>
      </c>
      <c r="J126" s="20" t="str">
        <f ca="1">+IF(Inventario[[#This Row],[Días restantes (incluido hoy):]]="","",Inventario[[#This Row],[Días restantes (incluido hoy):]]+TODAY()-1)</f>
        <v/>
      </c>
      <c r="K126" s="27" t="str">
        <f t="shared" ref="K126" si="410">IF(R126=0,"",R126)</f>
        <v/>
      </c>
      <c r="L126" s="27" t="str">
        <f>+IF(R126=0,"",DSUM(Entradas[#All],Entradas[[#Headers],[Cantidad Existente]],Inventario!Q125:R126))</f>
        <v/>
      </c>
      <c r="M126" s="65" t="e">
        <f>+Inventario[[#This Row],[Presentación (unidad)]]</f>
        <v>#VALUE!</v>
      </c>
      <c r="O126" s="17" t="str">
        <f t="shared" ref="O126" si="411">+$O$6</f>
        <v>Elemento</v>
      </c>
      <c r="P126" s="17" t="str">
        <f t="shared" ref="P126" si="412">+$P$6</f>
        <v>Días restantes:</v>
      </c>
      <c r="Q126" s="19">
        <f>Inventario[[#This Row],[Elemento]]</f>
        <v>0</v>
      </c>
      <c r="R126" s="19">
        <f>+DMIN(Entradas[#All],R125,Q125:Q126)</f>
        <v>0</v>
      </c>
      <c r="S126" s="26" t="s">
        <v>10</v>
      </c>
    </row>
    <row r="127" spans="1:19" x14ac:dyDescent="0.25">
      <c r="A127" s="64" t="e">
        <f>DGET(Lista_elementos[#All],Lista_elementos[[#Headers],[Tipo]],Inventario!O126:O127)</f>
        <v>#VALUE!</v>
      </c>
      <c r="B127" s="27">
        <f>+Lista_elementos[[#This Row],[Elemento]]</f>
        <v>0</v>
      </c>
      <c r="C1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7" s="27" t="e">
        <f>DGET(Lista_elementos[#All],Lista_elementos[[#Headers],[Presentación (Unidad)]],Inventario!O126:O127)</f>
        <v>#VALUE!</v>
      </c>
      <c r="E127" s="20" t="str">
        <f>+IF(COUNTIF(Entradas[Elemento],Inventario[[#This Row],[Elemento]])=0,"",IF(DMAX(Entradas[#All],Entradas[[#Headers],[Fecha de ingreso]],Inventario!O126:O127)=0,"No registra",DMAX(Entradas[#All],Entradas[[#Headers],[Fecha de ingreso]],Inventario!O126:O127)))</f>
        <v/>
      </c>
      <c r="F127" s="20" t="str">
        <f>+IF(COUNTIF(Entradas[Elemento],Inventario[[#This Row],[Elemento]])=0,"",IF(DMAX(Entradas[#All],Entradas[[#Headers],[Fecha de última salida]],Inventario!O126:O127)=0,"",DMAX(Entradas[#All],Entradas[[#Headers],[Fecha de última salida]],Inventario!O126:O127)))</f>
        <v/>
      </c>
      <c r="G127" s="27" t="e">
        <f>DGET(Lista_elementos[#All],Lista_elementos[[#Headers],[Inventario máximo (en unidades)]],O126:O127)</f>
        <v>#VALUE!</v>
      </c>
      <c r="H127" s="27" t="e">
        <f>DGET(Lista_elementos[#All],Lista_elementos[[#Headers],[Inventario mínimo (en unidades)]],O126:O127)</f>
        <v>#VALUE!</v>
      </c>
      <c r="I127" s="68" t="str">
        <f>+IF(P127=0,"",DGET(Entradas[#All],Entradas[[#Headers],[Lote]],O126:P127))</f>
        <v/>
      </c>
      <c r="J127" s="20" t="str">
        <f ca="1">+IF(Inventario[[#This Row],[Días restantes (incluido hoy):]]="","",Inventario[[#This Row],[Días restantes (incluido hoy):]]+TODAY()-1)</f>
        <v/>
      </c>
      <c r="K127" s="27" t="str">
        <f t="shared" ref="K127" si="413">IF(P127=0,"",P127)</f>
        <v/>
      </c>
      <c r="L127" s="27" t="str">
        <f>+IF(P127=0,"",DSUM(Entradas[#All],Entradas[[#Headers],[Cantidad Existente]],Inventario!O126:P127))</f>
        <v/>
      </c>
      <c r="M127" s="65" t="e">
        <f>+Inventario[[#This Row],[Presentación (unidad)]]</f>
        <v>#VALUE!</v>
      </c>
      <c r="O127" s="19">
        <f t="shared" ref="O127" si="414">+$B127</f>
        <v>0</v>
      </c>
      <c r="P127" s="19">
        <f>+DMIN(Entradas[#All],P126,O126:O127)</f>
        <v>0</v>
      </c>
      <c r="Q127" s="17" t="str">
        <f t="shared" ref="Q127" si="415">+$O$6</f>
        <v>Elemento</v>
      </c>
      <c r="R127" s="17" t="str">
        <f t="shared" ref="R127" si="416">+$P$6</f>
        <v>Días restantes:</v>
      </c>
      <c r="S127" s="26" t="s">
        <v>10</v>
      </c>
    </row>
    <row r="128" spans="1:19" x14ac:dyDescent="0.25">
      <c r="A128" s="64" t="e">
        <f>DGET(Lista_elementos[#All],Lista_elementos[[#Headers],[Tipo]],Inventario!Q127:Q128)</f>
        <v>#VALUE!</v>
      </c>
      <c r="B128" s="27">
        <f>+Lista_elementos[[#This Row],[Elemento]]</f>
        <v>0</v>
      </c>
      <c r="C1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8" s="27" t="e">
        <f>DGET(Lista_elementos[#All],Lista_elementos[[#Headers],[Presentación (Unidad)]],Inventario!Q127:Q128)</f>
        <v>#VALUE!</v>
      </c>
      <c r="E128" s="20" t="str">
        <f>+IF(COUNTIF(Entradas[Elemento],Inventario[[#This Row],[Elemento]])=0,"",IF(DMAX(Entradas[#All],Entradas[[#Headers],[Fecha de ingreso]],Inventario!Q127:Q128)=0,"No registra",DMAX(Entradas[#All],Entradas[[#Headers],[Fecha de ingreso]],Inventario!Q127:Q128)))</f>
        <v/>
      </c>
      <c r="F128" s="20" t="str">
        <f>+IF(COUNTIF(Entradas[Elemento],Inventario[[#This Row],[Elemento]])=0,"",IF(DMAX(Entradas[#All],Entradas[[#Headers],[Fecha de última salida]],Inventario!Q127:Q128)=0,"",DMAX(Entradas[#All],Entradas[[#Headers],[Fecha de última salida]],Inventario!Q127:Q128)))</f>
        <v/>
      </c>
      <c r="G128" s="27" t="e">
        <f>DGET(Lista_elementos[#All],Lista_elementos[[#Headers],[Inventario máximo (en unidades)]],Q127:Q128)</f>
        <v>#VALUE!</v>
      </c>
      <c r="H128" s="27" t="e">
        <f>DGET(Lista_elementos[#All],Lista_elementos[[#Headers],[Inventario mínimo (en unidades)]],Q127:Q128)</f>
        <v>#VALUE!</v>
      </c>
      <c r="I128" s="68" t="str">
        <f>+IF(R128=0,"",DGET(Entradas[#All],Entradas[[#Headers],[Lote]],Q127:R128))</f>
        <v/>
      </c>
      <c r="J128" s="20" t="str">
        <f ca="1">+IF(Inventario[[#This Row],[Días restantes (incluido hoy):]]="","",Inventario[[#This Row],[Días restantes (incluido hoy):]]+TODAY()-1)</f>
        <v/>
      </c>
      <c r="K128" s="27" t="str">
        <f t="shared" ref="K128" si="417">IF(R128=0,"",R128)</f>
        <v/>
      </c>
      <c r="L128" s="27" t="str">
        <f>+IF(R128=0,"",DSUM(Entradas[#All],Entradas[[#Headers],[Cantidad Existente]],Inventario!Q127:R128))</f>
        <v/>
      </c>
      <c r="M128" s="65" t="e">
        <f>+Inventario[[#This Row],[Presentación (unidad)]]</f>
        <v>#VALUE!</v>
      </c>
      <c r="O128" s="17" t="str">
        <f t="shared" ref="O128" si="418">+$O$6</f>
        <v>Elemento</v>
      </c>
      <c r="P128" s="17" t="str">
        <f t="shared" ref="P128" si="419">+$P$6</f>
        <v>Días restantes:</v>
      </c>
      <c r="Q128" s="19">
        <f>Inventario[[#This Row],[Elemento]]</f>
        <v>0</v>
      </c>
      <c r="R128" s="19">
        <f>+DMIN(Entradas[#All],R127,Q127:Q128)</f>
        <v>0</v>
      </c>
      <c r="S128" s="26" t="s">
        <v>10</v>
      </c>
    </row>
    <row r="129" spans="1:19" x14ac:dyDescent="0.25">
      <c r="A129" s="64" t="e">
        <f>DGET(Lista_elementos[#All],Lista_elementos[[#Headers],[Tipo]],Inventario!O128:O129)</f>
        <v>#VALUE!</v>
      </c>
      <c r="B129" s="27">
        <f>+Lista_elementos[[#This Row],[Elemento]]</f>
        <v>0</v>
      </c>
      <c r="C1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29" s="27" t="e">
        <f>DGET(Lista_elementos[#All],Lista_elementos[[#Headers],[Presentación (Unidad)]],Inventario!O128:O129)</f>
        <v>#VALUE!</v>
      </c>
      <c r="E129" s="20" t="str">
        <f>+IF(COUNTIF(Entradas[Elemento],Inventario[[#This Row],[Elemento]])=0,"",IF(DMAX(Entradas[#All],Entradas[[#Headers],[Fecha de ingreso]],Inventario!O128:O129)=0,"No registra",DMAX(Entradas[#All],Entradas[[#Headers],[Fecha de ingreso]],Inventario!O128:O129)))</f>
        <v/>
      </c>
      <c r="F129" s="20" t="str">
        <f>+IF(COUNTIF(Entradas[Elemento],Inventario[[#This Row],[Elemento]])=0,"",IF(DMAX(Entradas[#All],Entradas[[#Headers],[Fecha de última salida]],Inventario!O128:O129)=0,"",DMAX(Entradas[#All],Entradas[[#Headers],[Fecha de última salida]],Inventario!O128:O129)))</f>
        <v/>
      </c>
      <c r="G129" s="27" t="e">
        <f>DGET(Lista_elementos[#All],Lista_elementos[[#Headers],[Inventario máximo (en unidades)]],O128:O129)</f>
        <v>#VALUE!</v>
      </c>
      <c r="H129" s="27" t="e">
        <f>DGET(Lista_elementos[#All],Lista_elementos[[#Headers],[Inventario mínimo (en unidades)]],O128:O129)</f>
        <v>#VALUE!</v>
      </c>
      <c r="I129" s="68" t="str">
        <f>+IF(P129=0,"",DGET(Entradas[#All],Entradas[[#Headers],[Lote]],O128:P129))</f>
        <v/>
      </c>
      <c r="J129" s="20" t="str">
        <f ca="1">+IF(Inventario[[#This Row],[Días restantes (incluido hoy):]]="","",Inventario[[#This Row],[Días restantes (incluido hoy):]]+TODAY()-1)</f>
        <v/>
      </c>
      <c r="K129" s="27" t="str">
        <f t="shared" ref="K129" si="420">IF(P129=0,"",P129)</f>
        <v/>
      </c>
      <c r="L129" s="27" t="str">
        <f>+IF(P129=0,"",DSUM(Entradas[#All],Entradas[[#Headers],[Cantidad Existente]],Inventario!O128:P129))</f>
        <v/>
      </c>
      <c r="M129" s="65" t="e">
        <f>+Inventario[[#This Row],[Presentación (unidad)]]</f>
        <v>#VALUE!</v>
      </c>
      <c r="O129" s="19">
        <f t="shared" ref="O129" si="421">+$B129</f>
        <v>0</v>
      </c>
      <c r="P129" s="19">
        <f>+DMIN(Entradas[#All],P128,O128:O129)</f>
        <v>0</v>
      </c>
      <c r="Q129" s="17" t="str">
        <f t="shared" ref="Q129" si="422">+$O$6</f>
        <v>Elemento</v>
      </c>
      <c r="R129" s="17" t="str">
        <f t="shared" ref="R129" si="423">+$P$6</f>
        <v>Días restantes:</v>
      </c>
      <c r="S129" s="26" t="s">
        <v>10</v>
      </c>
    </row>
    <row r="130" spans="1:19" x14ac:dyDescent="0.25">
      <c r="A130" s="64" t="e">
        <f>DGET(Lista_elementos[#All],Lista_elementos[[#Headers],[Tipo]],Inventario!Q129:Q130)</f>
        <v>#VALUE!</v>
      </c>
      <c r="B130" s="27">
        <f>+Lista_elementos[[#This Row],[Elemento]]</f>
        <v>0</v>
      </c>
      <c r="C1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0" s="27" t="e">
        <f>DGET(Lista_elementos[#All],Lista_elementos[[#Headers],[Presentación (Unidad)]],Inventario!Q129:Q130)</f>
        <v>#VALUE!</v>
      </c>
      <c r="E130" s="20" t="str">
        <f>+IF(COUNTIF(Entradas[Elemento],Inventario[[#This Row],[Elemento]])=0,"",IF(DMAX(Entradas[#All],Entradas[[#Headers],[Fecha de ingreso]],Inventario!Q129:Q130)=0,"No registra",DMAX(Entradas[#All],Entradas[[#Headers],[Fecha de ingreso]],Inventario!Q129:Q130)))</f>
        <v/>
      </c>
      <c r="F130" s="20" t="str">
        <f>+IF(COUNTIF(Entradas[Elemento],Inventario[[#This Row],[Elemento]])=0,"",IF(DMAX(Entradas[#All],Entradas[[#Headers],[Fecha de última salida]],Inventario!Q129:Q130)=0,"",DMAX(Entradas[#All],Entradas[[#Headers],[Fecha de última salida]],Inventario!Q129:Q130)))</f>
        <v/>
      </c>
      <c r="G130" s="27" t="e">
        <f>DGET(Lista_elementos[#All],Lista_elementos[[#Headers],[Inventario máximo (en unidades)]],Q129:Q130)</f>
        <v>#VALUE!</v>
      </c>
      <c r="H130" s="27" t="e">
        <f>DGET(Lista_elementos[#All],Lista_elementos[[#Headers],[Inventario mínimo (en unidades)]],Q129:Q130)</f>
        <v>#VALUE!</v>
      </c>
      <c r="I130" s="68" t="str">
        <f>+IF(R130=0,"",DGET(Entradas[#All],Entradas[[#Headers],[Lote]],Q129:R130))</f>
        <v/>
      </c>
      <c r="J130" s="20" t="str">
        <f ca="1">+IF(Inventario[[#This Row],[Días restantes (incluido hoy):]]="","",Inventario[[#This Row],[Días restantes (incluido hoy):]]+TODAY()-1)</f>
        <v/>
      </c>
      <c r="K130" s="27" t="str">
        <f t="shared" ref="K130" si="424">IF(R130=0,"",R130)</f>
        <v/>
      </c>
      <c r="L130" s="27" t="str">
        <f>+IF(R130=0,"",DSUM(Entradas[#All],Entradas[[#Headers],[Cantidad Existente]],Inventario!Q129:R130))</f>
        <v/>
      </c>
      <c r="M130" s="65" t="e">
        <f>+Inventario[[#This Row],[Presentación (unidad)]]</f>
        <v>#VALUE!</v>
      </c>
      <c r="O130" s="17" t="str">
        <f t="shared" ref="O130" si="425">+$O$6</f>
        <v>Elemento</v>
      </c>
      <c r="P130" s="17" t="str">
        <f t="shared" ref="P130" si="426">+$P$6</f>
        <v>Días restantes:</v>
      </c>
      <c r="Q130" s="19">
        <f>Inventario[[#This Row],[Elemento]]</f>
        <v>0</v>
      </c>
      <c r="R130" s="19">
        <f>+DMIN(Entradas[#All],R129,Q129:Q130)</f>
        <v>0</v>
      </c>
      <c r="S130" s="26" t="s">
        <v>10</v>
      </c>
    </row>
    <row r="131" spans="1:19" x14ac:dyDescent="0.25">
      <c r="A131" s="64" t="e">
        <f>DGET(Lista_elementos[#All],Lista_elementos[[#Headers],[Tipo]],Inventario!O130:O131)</f>
        <v>#VALUE!</v>
      </c>
      <c r="B131" s="27">
        <f>+Lista_elementos[[#This Row],[Elemento]]</f>
        <v>0</v>
      </c>
      <c r="C1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1" s="27" t="e">
        <f>DGET(Lista_elementos[#All],Lista_elementos[[#Headers],[Presentación (Unidad)]],Inventario!O130:O131)</f>
        <v>#VALUE!</v>
      </c>
      <c r="E131" s="20" t="str">
        <f>+IF(COUNTIF(Entradas[Elemento],Inventario[[#This Row],[Elemento]])=0,"",IF(DMAX(Entradas[#All],Entradas[[#Headers],[Fecha de ingreso]],Inventario!O130:O131)=0,"No registra",DMAX(Entradas[#All],Entradas[[#Headers],[Fecha de ingreso]],Inventario!O130:O131)))</f>
        <v/>
      </c>
      <c r="F131" s="20" t="str">
        <f>+IF(COUNTIF(Entradas[Elemento],Inventario[[#This Row],[Elemento]])=0,"",IF(DMAX(Entradas[#All],Entradas[[#Headers],[Fecha de última salida]],Inventario!O130:O131)=0,"",DMAX(Entradas[#All],Entradas[[#Headers],[Fecha de última salida]],Inventario!O130:O131)))</f>
        <v/>
      </c>
      <c r="G131" s="27" t="e">
        <f>DGET(Lista_elementos[#All],Lista_elementos[[#Headers],[Inventario máximo (en unidades)]],O130:O131)</f>
        <v>#VALUE!</v>
      </c>
      <c r="H131" s="27" t="e">
        <f>DGET(Lista_elementos[#All],Lista_elementos[[#Headers],[Inventario mínimo (en unidades)]],O130:O131)</f>
        <v>#VALUE!</v>
      </c>
      <c r="I131" s="68" t="str">
        <f>+IF(P131=0,"",DGET(Entradas[#All],Entradas[[#Headers],[Lote]],O130:P131))</f>
        <v/>
      </c>
      <c r="J131" s="20" t="str">
        <f ca="1">+IF(Inventario[[#This Row],[Días restantes (incluido hoy):]]="","",Inventario[[#This Row],[Días restantes (incluido hoy):]]+TODAY()-1)</f>
        <v/>
      </c>
      <c r="K131" s="27" t="str">
        <f t="shared" ref="K131" si="427">IF(P131=0,"",P131)</f>
        <v/>
      </c>
      <c r="L131" s="27" t="str">
        <f>+IF(P131=0,"",DSUM(Entradas[#All],Entradas[[#Headers],[Cantidad Existente]],Inventario!O130:P131))</f>
        <v/>
      </c>
      <c r="M131" s="65" t="e">
        <f>+Inventario[[#This Row],[Presentación (unidad)]]</f>
        <v>#VALUE!</v>
      </c>
      <c r="O131" s="19">
        <f t="shared" ref="O131" si="428">+$B131</f>
        <v>0</v>
      </c>
      <c r="P131" s="19">
        <f>+DMIN(Entradas[#All],P130,O130:O131)</f>
        <v>0</v>
      </c>
      <c r="Q131" s="17" t="str">
        <f t="shared" ref="Q131" si="429">+$O$6</f>
        <v>Elemento</v>
      </c>
      <c r="R131" s="17" t="str">
        <f t="shared" ref="R131" si="430">+$P$6</f>
        <v>Días restantes:</v>
      </c>
      <c r="S131" s="26" t="s">
        <v>10</v>
      </c>
    </row>
    <row r="132" spans="1:19" x14ac:dyDescent="0.25">
      <c r="A132" s="64" t="e">
        <f>DGET(Lista_elementos[#All],Lista_elementos[[#Headers],[Tipo]],Inventario!Q131:Q132)</f>
        <v>#VALUE!</v>
      </c>
      <c r="B132" s="27">
        <f>+Lista_elementos[[#This Row],[Elemento]]</f>
        <v>0</v>
      </c>
      <c r="C1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2" s="27" t="e">
        <f>DGET(Lista_elementos[#All],Lista_elementos[[#Headers],[Presentación (Unidad)]],Inventario!Q131:Q132)</f>
        <v>#VALUE!</v>
      </c>
      <c r="E132" s="20" t="str">
        <f>+IF(COUNTIF(Entradas[Elemento],Inventario[[#This Row],[Elemento]])=0,"",IF(DMAX(Entradas[#All],Entradas[[#Headers],[Fecha de ingreso]],Inventario!Q131:Q132)=0,"No registra",DMAX(Entradas[#All],Entradas[[#Headers],[Fecha de ingreso]],Inventario!Q131:Q132)))</f>
        <v/>
      </c>
      <c r="F132" s="20" t="str">
        <f>+IF(COUNTIF(Entradas[Elemento],Inventario[[#This Row],[Elemento]])=0,"",IF(DMAX(Entradas[#All],Entradas[[#Headers],[Fecha de última salida]],Inventario!Q131:Q132)=0,"",DMAX(Entradas[#All],Entradas[[#Headers],[Fecha de última salida]],Inventario!Q131:Q132)))</f>
        <v/>
      </c>
      <c r="G132" s="27" t="e">
        <f>DGET(Lista_elementos[#All],Lista_elementos[[#Headers],[Inventario máximo (en unidades)]],Q131:Q132)</f>
        <v>#VALUE!</v>
      </c>
      <c r="H132" s="27" t="e">
        <f>DGET(Lista_elementos[#All],Lista_elementos[[#Headers],[Inventario mínimo (en unidades)]],Q131:Q132)</f>
        <v>#VALUE!</v>
      </c>
      <c r="I132" s="68" t="str">
        <f>+IF(R132=0,"",DGET(Entradas[#All],Entradas[[#Headers],[Lote]],Q131:R132))</f>
        <v/>
      </c>
      <c r="J132" s="20" t="str">
        <f ca="1">+IF(Inventario[[#This Row],[Días restantes (incluido hoy):]]="","",Inventario[[#This Row],[Días restantes (incluido hoy):]]+TODAY()-1)</f>
        <v/>
      </c>
      <c r="K132" s="27" t="str">
        <f t="shared" ref="K132" si="431">IF(R132=0,"",R132)</f>
        <v/>
      </c>
      <c r="L132" s="27" t="str">
        <f>+IF(R132=0,"",DSUM(Entradas[#All],Entradas[[#Headers],[Cantidad Existente]],Inventario!Q131:R132))</f>
        <v/>
      </c>
      <c r="M132" s="65" t="e">
        <f>+Inventario[[#This Row],[Presentación (unidad)]]</f>
        <v>#VALUE!</v>
      </c>
      <c r="O132" s="17" t="str">
        <f t="shared" ref="O132" si="432">+$O$6</f>
        <v>Elemento</v>
      </c>
      <c r="P132" s="17" t="str">
        <f t="shared" ref="P132" si="433">+$P$6</f>
        <v>Días restantes:</v>
      </c>
      <c r="Q132" s="19">
        <f>Inventario[[#This Row],[Elemento]]</f>
        <v>0</v>
      </c>
      <c r="R132" s="19">
        <f>+DMIN(Entradas[#All],R131,Q131:Q132)</f>
        <v>0</v>
      </c>
      <c r="S132" s="26" t="s">
        <v>10</v>
      </c>
    </row>
    <row r="133" spans="1:19" x14ac:dyDescent="0.25">
      <c r="A133" s="64" t="e">
        <f>DGET(Lista_elementos[#All],Lista_elementos[[#Headers],[Tipo]],Inventario!O132:O133)</f>
        <v>#VALUE!</v>
      </c>
      <c r="B133" s="27">
        <f>+Lista_elementos[[#This Row],[Elemento]]</f>
        <v>0</v>
      </c>
      <c r="C1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3" s="27" t="e">
        <f>DGET(Lista_elementos[#All],Lista_elementos[[#Headers],[Presentación (Unidad)]],Inventario!O132:O133)</f>
        <v>#VALUE!</v>
      </c>
      <c r="E133" s="20" t="str">
        <f>+IF(COUNTIF(Entradas[Elemento],Inventario[[#This Row],[Elemento]])=0,"",IF(DMAX(Entradas[#All],Entradas[[#Headers],[Fecha de ingreso]],Inventario!O132:O133)=0,"No registra",DMAX(Entradas[#All],Entradas[[#Headers],[Fecha de ingreso]],Inventario!O132:O133)))</f>
        <v/>
      </c>
      <c r="F133" s="20" t="str">
        <f>+IF(COUNTIF(Entradas[Elemento],Inventario[[#This Row],[Elemento]])=0,"",IF(DMAX(Entradas[#All],Entradas[[#Headers],[Fecha de última salida]],Inventario!O132:O133)=0,"",DMAX(Entradas[#All],Entradas[[#Headers],[Fecha de última salida]],Inventario!O132:O133)))</f>
        <v/>
      </c>
      <c r="G133" s="27" t="e">
        <f>DGET(Lista_elementos[#All],Lista_elementos[[#Headers],[Inventario máximo (en unidades)]],O132:O133)</f>
        <v>#VALUE!</v>
      </c>
      <c r="H133" s="27" t="e">
        <f>DGET(Lista_elementos[#All],Lista_elementos[[#Headers],[Inventario mínimo (en unidades)]],O132:O133)</f>
        <v>#VALUE!</v>
      </c>
      <c r="I133" s="68" t="str">
        <f>+IF(P133=0,"",DGET(Entradas[#All],Entradas[[#Headers],[Lote]],O132:P133))</f>
        <v/>
      </c>
      <c r="J133" s="20" t="str">
        <f ca="1">+IF(Inventario[[#This Row],[Días restantes (incluido hoy):]]="","",Inventario[[#This Row],[Días restantes (incluido hoy):]]+TODAY()-1)</f>
        <v/>
      </c>
      <c r="K133" s="27" t="str">
        <f t="shared" ref="K133" si="434">IF(P133=0,"",P133)</f>
        <v/>
      </c>
      <c r="L133" s="27" t="str">
        <f>+IF(P133=0,"",DSUM(Entradas[#All],Entradas[[#Headers],[Cantidad Existente]],Inventario!O132:P133))</f>
        <v/>
      </c>
      <c r="M133" s="65" t="e">
        <f>+Inventario[[#This Row],[Presentación (unidad)]]</f>
        <v>#VALUE!</v>
      </c>
      <c r="O133" s="19">
        <f t="shared" ref="O133" si="435">+$B133</f>
        <v>0</v>
      </c>
      <c r="P133" s="19">
        <f>+DMIN(Entradas[#All],P132,O132:O133)</f>
        <v>0</v>
      </c>
      <c r="Q133" s="17" t="str">
        <f t="shared" ref="Q133" si="436">+$O$6</f>
        <v>Elemento</v>
      </c>
      <c r="R133" s="17" t="str">
        <f t="shared" ref="R133" si="437">+$P$6</f>
        <v>Días restantes:</v>
      </c>
      <c r="S133" s="26" t="s">
        <v>10</v>
      </c>
    </row>
    <row r="134" spans="1:19" x14ac:dyDescent="0.25">
      <c r="A134" s="64" t="e">
        <f>DGET(Lista_elementos[#All],Lista_elementos[[#Headers],[Tipo]],Inventario!Q133:Q134)</f>
        <v>#VALUE!</v>
      </c>
      <c r="B134" s="27">
        <f>+Lista_elementos[[#This Row],[Elemento]]</f>
        <v>0</v>
      </c>
      <c r="C1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4" s="27" t="e">
        <f>DGET(Lista_elementos[#All],Lista_elementos[[#Headers],[Presentación (Unidad)]],Inventario!Q133:Q134)</f>
        <v>#VALUE!</v>
      </c>
      <c r="E134" s="20" t="str">
        <f>+IF(COUNTIF(Entradas[Elemento],Inventario[[#This Row],[Elemento]])=0,"",IF(DMAX(Entradas[#All],Entradas[[#Headers],[Fecha de ingreso]],Inventario!Q133:Q134)=0,"No registra",DMAX(Entradas[#All],Entradas[[#Headers],[Fecha de ingreso]],Inventario!Q133:Q134)))</f>
        <v/>
      </c>
      <c r="F134" s="20" t="str">
        <f>+IF(COUNTIF(Entradas[Elemento],Inventario[[#This Row],[Elemento]])=0,"",IF(DMAX(Entradas[#All],Entradas[[#Headers],[Fecha de última salida]],Inventario!Q133:Q134)=0,"",DMAX(Entradas[#All],Entradas[[#Headers],[Fecha de última salida]],Inventario!Q133:Q134)))</f>
        <v/>
      </c>
      <c r="G134" s="27" t="e">
        <f>DGET(Lista_elementos[#All],Lista_elementos[[#Headers],[Inventario máximo (en unidades)]],Q133:Q134)</f>
        <v>#VALUE!</v>
      </c>
      <c r="H134" s="27" t="e">
        <f>DGET(Lista_elementos[#All],Lista_elementos[[#Headers],[Inventario mínimo (en unidades)]],Q133:Q134)</f>
        <v>#VALUE!</v>
      </c>
      <c r="I134" s="68" t="str">
        <f>+IF(R134=0,"",DGET(Entradas[#All],Entradas[[#Headers],[Lote]],Q133:R134))</f>
        <v/>
      </c>
      <c r="J134" s="20" t="str">
        <f ca="1">+IF(Inventario[[#This Row],[Días restantes (incluido hoy):]]="","",Inventario[[#This Row],[Días restantes (incluido hoy):]]+TODAY()-1)</f>
        <v/>
      </c>
      <c r="K134" s="27" t="str">
        <f t="shared" ref="K134" si="438">IF(R134=0,"",R134)</f>
        <v/>
      </c>
      <c r="L134" s="27" t="str">
        <f>+IF(R134=0,"",DSUM(Entradas[#All],Entradas[[#Headers],[Cantidad Existente]],Inventario!Q133:R134))</f>
        <v/>
      </c>
      <c r="M134" s="65" t="e">
        <f>+Inventario[[#This Row],[Presentación (unidad)]]</f>
        <v>#VALUE!</v>
      </c>
      <c r="O134" s="17" t="str">
        <f t="shared" ref="O134" si="439">+$O$6</f>
        <v>Elemento</v>
      </c>
      <c r="P134" s="17" t="str">
        <f t="shared" ref="P134" si="440">+$P$6</f>
        <v>Días restantes:</v>
      </c>
      <c r="Q134" s="19">
        <f>Inventario[[#This Row],[Elemento]]</f>
        <v>0</v>
      </c>
      <c r="R134" s="19">
        <f>+DMIN(Entradas[#All],R133,Q133:Q134)</f>
        <v>0</v>
      </c>
      <c r="S134" s="26" t="s">
        <v>10</v>
      </c>
    </row>
    <row r="135" spans="1:19" x14ac:dyDescent="0.25">
      <c r="A135" s="64" t="e">
        <f>DGET(Lista_elementos[#All],Lista_elementos[[#Headers],[Tipo]],Inventario!O134:O135)</f>
        <v>#VALUE!</v>
      </c>
      <c r="B135" s="27">
        <f>+Lista_elementos[[#This Row],[Elemento]]</f>
        <v>0</v>
      </c>
      <c r="C1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5" s="27" t="e">
        <f>DGET(Lista_elementos[#All],Lista_elementos[[#Headers],[Presentación (Unidad)]],Inventario!O134:O135)</f>
        <v>#VALUE!</v>
      </c>
      <c r="E135" s="20" t="str">
        <f>+IF(COUNTIF(Entradas[Elemento],Inventario[[#This Row],[Elemento]])=0,"",IF(DMAX(Entradas[#All],Entradas[[#Headers],[Fecha de ingreso]],Inventario!O134:O135)=0,"No registra",DMAX(Entradas[#All],Entradas[[#Headers],[Fecha de ingreso]],Inventario!O134:O135)))</f>
        <v/>
      </c>
      <c r="F135" s="20" t="str">
        <f>+IF(COUNTIF(Entradas[Elemento],Inventario[[#This Row],[Elemento]])=0,"",IF(DMAX(Entradas[#All],Entradas[[#Headers],[Fecha de última salida]],Inventario!O134:O135)=0,"",DMAX(Entradas[#All],Entradas[[#Headers],[Fecha de última salida]],Inventario!O134:O135)))</f>
        <v/>
      </c>
      <c r="G135" s="27" t="e">
        <f>DGET(Lista_elementos[#All],Lista_elementos[[#Headers],[Inventario máximo (en unidades)]],O134:O135)</f>
        <v>#VALUE!</v>
      </c>
      <c r="H135" s="27" t="e">
        <f>DGET(Lista_elementos[#All],Lista_elementos[[#Headers],[Inventario mínimo (en unidades)]],O134:O135)</f>
        <v>#VALUE!</v>
      </c>
      <c r="I135" s="68" t="str">
        <f>+IF(P135=0,"",DGET(Entradas[#All],Entradas[[#Headers],[Lote]],O134:P135))</f>
        <v/>
      </c>
      <c r="J135" s="20" t="str">
        <f ca="1">+IF(Inventario[[#This Row],[Días restantes (incluido hoy):]]="","",Inventario[[#This Row],[Días restantes (incluido hoy):]]+TODAY()-1)</f>
        <v/>
      </c>
      <c r="K135" s="27" t="str">
        <f t="shared" ref="K135" si="441">IF(P135=0,"",P135)</f>
        <v/>
      </c>
      <c r="L135" s="27" t="str">
        <f>+IF(P135=0,"",DSUM(Entradas[#All],Entradas[[#Headers],[Cantidad Existente]],Inventario!O134:P135))</f>
        <v/>
      </c>
      <c r="M135" s="65" t="e">
        <f>+Inventario[[#This Row],[Presentación (unidad)]]</f>
        <v>#VALUE!</v>
      </c>
      <c r="O135" s="19">
        <f t="shared" ref="O135" si="442">+$B135</f>
        <v>0</v>
      </c>
      <c r="P135" s="19">
        <f>+DMIN(Entradas[#All],P134,O134:O135)</f>
        <v>0</v>
      </c>
      <c r="Q135" s="17" t="str">
        <f t="shared" ref="Q135" si="443">+$O$6</f>
        <v>Elemento</v>
      </c>
      <c r="R135" s="17" t="str">
        <f t="shared" ref="R135" si="444">+$P$6</f>
        <v>Días restantes:</v>
      </c>
      <c r="S135" s="26" t="s">
        <v>10</v>
      </c>
    </row>
    <row r="136" spans="1:19" x14ac:dyDescent="0.25">
      <c r="A136" s="64" t="e">
        <f>DGET(Lista_elementos[#All],Lista_elementos[[#Headers],[Tipo]],Inventario!Q135:Q136)</f>
        <v>#VALUE!</v>
      </c>
      <c r="B136" s="27">
        <f>+Lista_elementos[[#This Row],[Elemento]]</f>
        <v>0</v>
      </c>
      <c r="C1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6" s="27" t="e">
        <f>DGET(Lista_elementos[#All],Lista_elementos[[#Headers],[Presentación (Unidad)]],Inventario!Q135:Q136)</f>
        <v>#VALUE!</v>
      </c>
      <c r="E136" s="20" t="str">
        <f>+IF(COUNTIF(Entradas[Elemento],Inventario[[#This Row],[Elemento]])=0,"",IF(DMAX(Entradas[#All],Entradas[[#Headers],[Fecha de ingreso]],Inventario!Q135:Q136)=0,"No registra",DMAX(Entradas[#All],Entradas[[#Headers],[Fecha de ingreso]],Inventario!Q135:Q136)))</f>
        <v/>
      </c>
      <c r="F136" s="20" t="str">
        <f>+IF(COUNTIF(Entradas[Elemento],Inventario[[#This Row],[Elemento]])=0,"",IF(DMAX(Entradas[#All],Entradas[[#Headers],[Fecha de última salida]],Inventario!Q135:Q136)=0,"",DMAX(Entradas[#All],Entradas[[#Headers],[Fecha de última salida]],Inventario!Q135:Q136)))</f>
        <v/>
      </c>
      <c r="G136" s="27" t="e">
        <f>DGET(Lista_elementos[#All],Lista_elementos[[#Headers],[Inventario máximo (en unidades)]],Q135:Q136)</f>
        <v>#VALUE!</v>
      </c>
      <c r="H136" s="27" t="e">
        <f>DGET(Lista_elementos[#All],Lista_elementos[[#Headers],[Inventario mínimo (en unidades)]],Q135:Q136)</f>
        <v>#VALUE!</v>
      </c>
      <c r="I136" s="68" t="str">
        <f>+IF(R136=0,"",DGET(Entradas[#All],Entradas[[#Headers],[Lote]],Q135:R136))</f>
        <v/>
      </c>
      <c r="J136" s="20" t="str">
        <f ca="1">+IF(Inventario[[#This Row],[Días restantes (incluido hoy):]]="","",Inventario[[#This Row],[Días restantes (incluido hoy):]]+TODAY()-1)</f>
        <v/>
      </c>
      <c r="K136" s="27" t="str">
        <f t="shared" ref="K136" si="445">IF(R136=0,"",R136)</f>
        <v/>
      </c>
      <c r="L136" s="27" t="str">
        <f>+IF(R136=0,"",DSUM(Entradas[#All],Entradas[[#Headers],[Cantidad Existente]],Inventario!Q135:R136))</f>
        <v/>
      </c>
      <c r="M136" s="65" t="e">
        <f>+Inventario[[#This Row],[Presentación (unidad)]]</f>
        <v>#VALUE!</v>
      </c>
      <c r="O136" s="17" t="str">
        <f t="shared" ref="O136" si="446">+$O$6</f>
        <v>Elemento</v>
      </c>
      <c r="P136" s="17" t="str">
        <f t="shared" ref="P136" si="447">+$P$6</f>
        <v>Días restantes:</v>
      </c>
      <c r="Q136" s="19">
        <f>Inventario[[#This Row],[Elemento]]</f>
        <v>0</v>
      </c>
      <c r="R136" s="19">
        <f>+DMIN(Entradas[#All],R135,Q135:Q136)</f>
        <v>0</v>
      </c>
      <c r="S136" s="26" t="s">
        <v>10</v>
      </c>
    </row>
    <row r="137" spans="1:19" x14ac:dyDescent="0.25">
      <c r="A137" s="64" t="e">
        <f>DGET(Lista_elementos[#All],Lista_elementos[[#Headers],[Tipo]],Inventario!O136:O137)</f>
        <v>#VALUE!</v>
      </c>
      <c r="B137" s="27">
        <f>+Lista_elementos[[#This Row],[Elemento]]</f>
        <v>0</v>
      </c>
      <c r="C1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7" s="27" t="e">
        <f>DGET(Lista_elementos[#All],Lista_elementos[[#Headers],[Presentación (Unidad)]],Inventario!O136:O137)</f>
        <v>#VALUE!</v>
      </c>
      <c r="E137" s="20" t="str">
        <f>+IF(COUNTIF(Entradas[Elemento],Inventario[[#This Row],[Elemento]])=0,"",IF(DMAX(Entradas[#All],Entradas[[#Headers],[Fecha de ingreso]],Inventario!O136:O137)=0,"No registra",DMAX(Entradas[#All],Entradas[[#Headers],[Fecha de ingreso]],Inventario!O136:O137)))</f>
        <v/>
      </c>
      <c r="F137" s="20" t="str">
        <f>+IF(COUNTIF(Entradas[Elemento],Inventario[[#This Row],[Elemento]])=0,"",IF(DMAX(Entradas[#All],Entradas[[#Headers],[Fecha de última salida]],Inventario!O136:O137)=0,"",DMAX(Entradas[#All],Entradas[[#Headers],[Fecha de última salida]],Inventario!O136:O137)))</f>
        <v/>
      </c>
      <c r="G137" s="27" t="e">
        <f>DGET(Lista_elementos[#All],Lista_elementos[[#Headers],[Inventario máximo (en unidades)]],O136:O137)</f>
        <v>#VALUE!</v>
      </c>
      <c r="H137" s="27" t="e">
        <f>DGET(Lista_elementos[#All],Lista_elementos[[#Headers],[Inventario mínimo (en unidades)]],O136:O137)</f>
        <v>#VALUE!</v>
      </c>
      <c r="I137" s="68" t="str">
        <f>+IF(P137=0,"",DGET(Entradas[#All],Entradas[[#Headers],[Lote]],O136:P137))</f>
        <v/>
      </c>
      <c r="J137" s="20" t="str">
        <f ca="1">+IF(Inventario[[#This Row],[Días restantes (incluido hoy):]]="","",Inventario[[#This Row],[Días restantes (incluido hoy):]]+TODAY()-1)</f>
        <v/>
      </c>
      <c r="K137" s="27" t="str">
        <f t="shared" ref="K137" si="448">IF(P137=0,"",P137)</f>
        <v/>
      </c>
      <c r="L137" s="27" t="str">
        <f>+IF(P137=0,"",DSUM(Entradas[#All],Entradas[[#Headers],[Cantidad Existente]],Inventario!O136:P137))</f>
        <v/>
      </c>
      <c r="M137" s="65" t="e">
        <f>+Inventario[[#This Row],[Presentación (unidad)]]</f>
        <v>#VALUE!</v>
      </c>
      <c r="O137" s="19">
        <f t="shared" ref="O137" si="449">+$B137</f>
        <v>0</v>
      </c>
      <c r="P137" s="19">
        <f>+DMIN(Entradas[#All],P136,O136:O137)</f>
        <v>0</v>
      </c>
      <c r="Q137" s="17" t="str">
        <f t="shared" ref="Q137" si="450">+$O$6</f>
        <v>Elemento</v>
      </c>
      <c r="R137" s="17" t="str">
        <f t="shared" ref="R137" si="451">+$P$6</f>
        <v>Días restantes:</v>
      </c>
      <c r="S137" s="26" t="s">
        <v>10</v>
      </c>
    </row>
    <row r="138" spans="1:19" x14ac:dyDescent="0.25">
      <c r="A138" s="64" t="e">
        <f>DGET(Lista_elementos[#All],Lista_elementos[[#Headers],[Tipo]],Inventario!Q137:Q138)</f>
        <v>#VALUE!</v>
      </c>
      <c r="B138" s="27">
        <f>+Lista_elementos[[#This Row],[Elemento]]</f>
        <v>0</v>
      </c>
      <c r="C1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8" s="27" t="e">
        <f>DGET(Lista_elementos[#All],Lista_elementos[[#Headers],[Presentación (Unidad)]],Inventario!Q137:Q138)</f>
        <v>#VALUE!</v>
      </c>
      <c r="E138" s="20" t="str">
        <f>+IF(COUNTIF(Entradas[Elemento],Inventario[[#This Row],[Elemento]])=0,"",IF(DMAX(Entradas[#All],Entradas[[#Headers],[Fecha de ingreso]],Inventario!Q137:Q138)=0,"No registra",DMAX(Entradas[#All],Entradas[[#Headers],[Fecha de ingreso]],Inventario!Q137:Q138)))</f>
        <v/>
      </c>
      <c r="F138" s="20" t="str">
        <f>+IF(COUNTIF(Entradas[Elemento],Inventario[[#This Row],[Elemento]])=0,"",IF(DMAX(Entradas[#All],Entradas[[#Headers],[Fecha de última salida]],Inventario!Q137:Q138)=0,"",DMAX(Entradas[#All],Entradas[[#Headers],[Fecha de última salida]],Inventario!Q137:Q138)))</f>
        <v/>
      </c>
      <c r="G138" s="27" t="e">
        <f>DGET(Lista_elementos[#All],Lista_elementos[[#Headers],[Inventario máximo (en unidades)]],Q137:Q138)</f>
        <v>#VALUE!</v>
      </c>
      <c r="H138" s="27" t="e">
        <f>DGET(Lista_elementos[#All],Lista_elementos[[#Headers],[Inventario mínimo (en unidades)]],Q137:Q138)</f>
        <v>#VALUE!</v>
      </c>
      <c r="I138" s="68" t="str">
        <f>+IF(R138=0,"",DGET(Entradas[#All],Entradas[[#Headers],[Lote]],Q137:R138))</f>
        <v/>
      </c>
      <c r="J138" s="20" t="str">
        <f ca="1">+IF(Inventario[[#This Row],[Días restantes (incluido hoy):]]="","",Inventario[[#This Row],[Días restantes (incluido hoy):]]+TODAY()-1)</f>
        <v/>
      </c>
      <c r="K138" s="27" t="str">
        <f t="shared" ref="K138" si="452">IF(R138=0,"",R138)</f>
        <v/>
      </c>
      <c r="L138" s="27" t="str">
        <f>+IF(R138=0,"",DSUM(Entradas[#All],Entradas[[#Headers],[Cantidad Existente]],Inventario!Q137:R138))</f>
        <v/>
      </c>
      <c r="M138" s="65" t="e">
        <f>+Inventario[[#This Row],[Presentación (unidad)]]</f>
        <v>#VALUE!</v>
      </c>
      <c r="O138" s="17" t="str">
        <f t="shared" ref="O138" si="453">+$O$6</f>
        <v>Elemento</v>
      </c>
      <c r="P138" s="17" t="str">
        <f t="shared" ref="P138" si="454">+$P$6</f>
        <v>Días restantes:</v>
      </c>
      <c r="Q138" s="19">
        <f>Inventario[[#This Row],[Elemento]]</f>
        <v>0</v>
      </c>
      <c r="R138" s="19">
        <f>+DMIN(Entradas[#All],R137,Q137:Q138)</f>
        <v>0</v>
      </c>
      <c r="S138" s="26" t="s">
        <v>10</v>
      </c>
    </row>
    <row r="139" spans="1:19" x14ac:dyDescent="0.25">
      <c r="A139" s="64" t="e">
        <f>DGET(Lista_elementos[#All],Lista_elementos[[#Headers],[Tipo]],Inventario!O138:O139)</f>
        <v>#VALUE!</v>
      </c>
      <c r="B139" s="27">
        <f>+Lista_elementos[[#This Row],[Elemento]]</f>
        <v>0</v>
      </c>
      <c r="C1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39" s="27" t="e">
        <f>DGET(Lista_elementos[#All],Lista_elementos[[#Headers],[Presentación (Unidad)]],Inventario!O138:O139)</f>
        <v>#VALUE!</v>
      </c>
      <c r="E139" s="20" t="str">
        <f>+IF(COUNTIF(Entradas[Elemento],Inventario[[#This Row],[Elemento]])=0,"",IF(DMAX(Entradas[#All],Entradas[[#Headers],[Fecha de ingreso]],Inventario!O138:O139)=0,"No registra",DMAX(Entradas[#All],Entradas[[#Headers],[Fecha de ingreso]],Inventario!O138:O139)))</f>
        <v/>
      </c>
      <c r="F139" s="20" t="str">
        <f>+IF(COUNTIF(Entradas[Elemento],Inventario[[#This Row],[Elemento]])=0,"",IF(DMAX(Entradas[#All],Entradas[[#Headers],[Fecha de última salida]],Inventario!O138:O139)=0,"",DMAX(Entradas[#All],Entradas[[#Headers],[Fecha de última salida]],Inventario!O138:O139)))</f>
        <v/>
      </c>
      <c r="G139" s="27" t="e">
        <f>DGET(Lista_elementos[#All],Lista_elementos[[#Headers],[Inventario máximo (en unidades)]],O138:O139)</f>
        <v>#VALUE!</v>
      </c>
      <c r="H139" s="27" t="e">
        <f>DGET(Lista_elementos[#All],Lista_elementos[[#Headers],[Inventario mínimo (en unidades)]],O138:O139)</f>
        <v>#VALUE!</v>
      </c>
      <c r="I139" s="68" t="str">
        <f>+IF(P139=0,"",DGET(Entradas[#All],Entradas[[#Headers],[Lote]],O138:P139))</f>
        <v/>
      </c>
      <c r="J139" s="20" t="str">
        <f ca="1">+IF(Inventario[[#This Row],[Días restantes (incluido hoy):]]="","",Inventario[[#This Row],[Días restantes (incluido hoy):]]+TODAY()-1)</f>
        <v/>
      </c>
      <c r="K139" s="27" t="str">
        <f t="shared" ref="K139" si="455">IF(P139=0,"",P139)</f>
        <v/>
      </c>
      <c r="L139" s="27" t="str">
        <f>+IF(P139=0,"",DSUM(Entradas[#All],Entradas[[#Headers],[Cantidad Existente]],Inventario!O138:P139))</f>
        <v/>
      </c>
      <c r="M139" s="65" t="e">
        <f>+Inventario[[#This Row],[Presentación (unidad)]]</f>
        <v>#VALUE!</v>
      </c>
      <c r="O139" s="19">
        <f t="shared" ref="O139" si="456">+$B139</f>
        <v>0</v>
      </c>
      <c r="P139" s="19">
        <f>+DMIN(Entradas[#All],P138,O138:O139)</f>
        <v>0</v>
      </c>
      <c r="Q139" s="17" t="str">
        <f t="shared" ref="Q139" si="457">+$O$6</f>
        <v>Elemento</v>
      </c>
      <c r="R139" s="17" t="str">
        <f t="shared" ref="R139" si="458">+$P$6</f>
        <v>Días restantes:</v>
      </c>
      <c r="S139" s="26" t="s">
        <v>10</v>
      </c>
    </row>
    <row r="140" spans="1:19" x14ac:dyDescent="0.25">
      <c r="A140" s="64" t="e">
        <f>DGET(Lista_elementos[#All],Lista_elementos[[#Headers],[Tipo]],Inventario!Q139:Q140)</f>
        <v>#VALUE!</v>
      </c>
      <c r="B140" s="27">
        <f>+Lista_elementos[[#This Row],[Elemento]]</f>
        <v>0</v>
      </c>
      <c r="C1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0" s="27" t="e">
        <f>DGET(Lista_elementos[#All],Lista_elementos[[#Headers],[Presentación (Unidad)]],Inventario!Q139:Q140)</f>
        <v>#VALUE!</v>
      </c>
      <c r="E140" s="20" t="str">
        <f>+IF(COUNTIF(Entradas[Elemento],Inventario[[#This Row],[Elemento]])=0,"",IF(DMAX(Entradas[#All],Entradas[[#Headers],[Fecha de ingreso]],Inventario!Q139:Q140)=0,"No registra",DMAX(Entradas[#All],Entradas[[#Headers],[Fecha de ingreso]],Inventario!Q139:Q140)))</f>
        <v/>
      </c>
      <c r="F140" s="20" t="str">
        <f>+IF(COUNTIF(Entradas[Elemento],Inventario[[#This Row],[Elemento]])=0,"",IF(DMAX(Entradas[#All],Entradas[[#Headers],[Fecha de última salida]],Inventario!Q139:Q140)=0,"",DMAX(Entradas[#All],Entradas[[#Headers],[Fecha de última salida]],Inventario!Q139:Q140)))</f>
        <v/>
      </c>
      <c r="G140" s="27" t="e">
        <f>DGET(Lista_elementos[#All],Lista_elementos[[#Headers],[Inventario máximo (en unidades)]],Q139:Q140)</f>
        <v>#VALUE!</v>
      </c>
      <c r="H140" s="27" t="e">
        <f>DGET(Lista_elementos[#All],Lista_elementos[[#Headers],[Inventario mínimo (en unidades)]],Q139:Q140)</f>
        <v>#VALUE!</v>
      </c>
      <c r="I140" s="68" t="str">
        <f>+IF(R140=0,"",DGET(Entradas[#All],Entradas[[#Headers],[Lote]],Q139:R140))</f>
        <v/>
      </c>
      <c r="J140" s="20" t="str">
        <f ca="1">+IF(Inventario[[#This Row],[Días restantes (incluido hoy):]]="","",Inventario[[#This Row],[Días restantes (incluido hoy):]]+TODAY()-1)</f>
        <v/>
      </c>
      <c r="K140" s="27" t="str">
        <f t="shared" ref="K140" si="459">IF(R140=0,"",R140)</f>
        <v/>
      </c>
      <c r="L140" s="27" t="str">
        <f>+IF(R140=0,"",DSUM(Entradas[#All],Entradas[[#Headers],[Cantidad Existente]],Inventario!Q139:R140))</f>
        <v/>
      </c>
      <c r="M140" s="65" t="e">
        <f>+Inventario[[#This Row],[Presentación (unidad)]]</f>
        <v>#VALUE!</v>
      </c>
      <c r="O140" s="17" t="str">
        <f t="shared" ref="O140" si="460">+$O$6</f>
        <v>Elemento</v>
      </c>
      <c r="P140" s="17" t="str">
        <f t="shared" ref="P140" si="461">+$P$6</f>
        <v>Días restantes:</v>
      </c>
      <c r="Q140" s="19">
        <f>Inventario[[#This Row],[Elemento]]</f>
        <v>0</v>
      </c>
      <c r="R140" s="19">
        <f>+DMIN(Entradas[#All],R139,Q139:Q140)</f>
        <v>0</v>
      </c>
      <c r="S140" s="26" t="s">
        <v>10</v>
      </c>
    </row>
    <row r="141" spans="1:19" x14ac:dyDescent="0.25">
      <c r="A141" s="64" t="e">
        <f>DGET(Lista_elementos[#All],Lista_elementos[[#Headers],[Tipo]],Inventario!O140:O141)</f>
        <v>#VALUE!</v>
      </c>
      <c r="B141" s="27">
        <f>+Lista_elementos[[#This Row],[Elemento]]</f>
        <v>0</v>
      </c>
      <c r="C1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1" s="27" t="e">
        <f>DGET(Lista_elementos[#All],Lista_elementos[[#Headers],[Presentación (Unidad)]],Inventario!O140:O141)</f>
        <v>#VALUE!</v>
      </c>
      <c r="E141" s="20" t="str">
        <f>+IF(COUNTIF(Entradas[Elemento],Inventario[[#This Row],[Elemento]])=0,"",IF(DMAX(Entradas[#All],Entradas[[#Headers],[Fecha de ingreso]],Inventario!O140:O141)=0,"No registra",DMAX(Entradas[#All],Entradas[[#Headers],[Fecha de ingreso]],Inventario!O140:O141)))</f>
        <v/>
      </c>
      <c r="F141" s="20" t="str">
        <f>+IF(COUNTIF(Entradas[Elemento],Inventario[[#This Row],[Elemento]])=0,"",IF(DMAX(Entradas[#All],Entradas[[#Headers],[Fecha de última salida]],Inventario!O140:O141)=0,"",DMAX(Entradas[#All],Entradas[[#Headers],[Fecha de última salida]],Inventario!O140:O141)))</f>
        <v/>
      </c>
      <c r="G141" s="27" t="e">
        <f>DGET(Lista_elementos[#All],Lista_elementos[[#Headers],[Inventario máximo (en unidades)]],O140:O141)</f>
        <v>#VALUE!</v>
      </c>
      <c r="H141" s="27" t="e">
        <f>DGET(Lista_elementos[#All],Lista_elementos[[#Headers],[Inventario mínimo (en unidades)]],O140:O141)</f>
        <v>#VALUE!</v>
      </c>
      <c r="I141" s="68" t="str">
        <f>+IF(P141=0,"",DGET(Entradas[#All],Entradas[[#Headers],[Lote]],O140:P141))</f>
        <v/>
      </c>
      <c r="J141" s="20" t="str">
        <f ca="1">+IF(Inventario[[#This Row],[Días restantes (incluido hoy):]]="","",Inventario[[#This Row],[Días restantes (incluido hoy):]]+TODAY()-1)</f>
        <v/>
      </c>
      <c r="K141" s="27" t="str">
        <f t="shared" ref="K141" si="462">IF(P141=0,"",P141)</f>
        <v/>
      </c>
      <c r="L141" s="27" t="str">
        <f>+IF(P141=0,"",DSUM(Entradas[#All],Entradas[[#Headers],[Cantidad Existente]],Inventario!O140:P141))</f>
        <v/>
      </c>
      <c r="M141" s="65" t="e">
        <f>+Inventario[[#This Row],[Presentación (unidad)]]</f>
        <v>#VALUE!</v>
      </c>
      <c r="O141" s="19">
        <f t="shared" ref="O141" si="463">+$B141</f>
        <v>0</v>
      </c>
      <c r="P141" s="19">
        <f>+DMIN(Entradas[#All],P140,O140:O141)</f>
        <v>0</v>
      </c>
      <c r="Q141" s="17" t="str">
        <f t="shared" ref="Q141" si="464">+$O$6</f>
        <v>Elemento</v>
      </c>
      <c r="R141" s="17" t="str">
        <f t="shared" ref="R141" si="465">+$P$6</f>
        <v>Días restantes:</v>
      </c>
      <c r="S141" s="26" t="s">
        <v>10</v>
      </c>
    </row>
    <row r="142" spans="1:19" x14ac:dyDescent="0.25">
      <c r="A142" s="64" t="e">
        <f>DGET(Lista_elementos[#All],Lista_elementos[[#Headers],[Tipo]],Inventario!Q141:Q142)</f>
        <v>#VALUE!</v>
      </c>
      <c r="B142" s="27">
        <f>+Lista_elementos[[#This Row],[Elemento]]</f>
        <v>0</v>
      </c>
      <c r="C1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2" s="27" t="e">
        <f>DGET(Lista_elementos[#All],Lista_elementos[[#Headers],[Presentación (Unidad)]],Inventario!Q141:Q142)</f>
        <v>#VALUE!</v>
      </c>
      <c r="E142" s="20" t="str">
        <f>+IF(COUNTIF(Entradas[Elemento],Inventario[[#This Row],[Elemento]])=0,"",IF(DMAX(Entradas[#All],Entradas[[#Headers],[Fecha de ingreso]],Inventario!Q141:Q142)=0,"No registra",DMAX(Entradas[#All],Entradas[[#Headers],[Fecha de ingreso]],Inventario!Q141:Q142)))</f>
        <v/>
      </c>
      <c r="F142" s="20" t="str">
        <f>+IF(COUNTIF(Entradas[Elemento],Inventario[[#This Row],[Elemento]])=0,"",IF(DMAX(Entradas[#All],Entradas[[#Headers],[Fecha de última salida]],Inventario!Q141:Q142)=0,"",DMAX(Entradas[#All],Entradas[[#Headers],[Fecha de última salida]],Inventario!Q141:Q142)))</f>
        <v/>
      </c>
      <c r="G142" s="27" t="e">
        <f>DGET(Lista_elementos[#All],Lista_elementos[[#Headers],[Inventario máximo (en unidades)]],Q141:Q142)</f>
        <v>#VALUE!</v>
      </c>
      <c r="H142" s="27" t="e">
        <f>DGET(Lista_elementos[#All],Lista_elementos[[#Headers],[Inventario mínimo (en unidades)]],Q141:Q142)</f>
        <v>#VALUE!</v>
      </c>
      <c r="I142" s="68" t="str">
        <f>+IF(R142=0,"",DGET(Entradas[#All],Entradas[[#Headers],[Lote]],Q141:R142))</f>
        <v/>
      </c>
      <c r="J142" s="20" t="str">
        <f ca="1">+IF(Inventario[[#This Row],[Días restantes (incluido hoy):]]="","",Inventario[[#This Row],[Días restantes (incluido hoy):]]+TODAY()-1)</f>
        <v/>
      </c>
      <c r="K142" s="27" t="str">
        <f t="shared" ref="K142" si="466">IF(R142=0,"",R142)</f>
        <v/>
      </c>
      <c r="L142" s="27" t="str">
        <f>+IF(R142=0,"",DSUM(Entradas[#All],Entradas[[#Headers],[Cantidad Existente]],Inventario!Q141:R142))</f>
        <v/>
      </c>
      <c r="M142" s="65" t="e">
        <f>+Inventario[[#This Row],[Presentación (unidad)]]</f>
        <v>#VALUE!</v>
      </c>
      <c r="O142" s="17" t="str">
        <f t="shared" ref="O142" si="467">+$O$6</f>
        <v>Elemento</v>
      </c>
      <c r="P142" s="17" t="str">
        <f t="shared" ref="P142" si="468">+$P$6</f>
        <v>Días restantes:</v>
      </c>
      <c r="Q142" s="19">
        <f>Inventario[[#This Row],[Elemento]]</f>
        <v>0</v>
      </c>
      <c r="R142" s="19">
        <f>+DMIN(Entradas[#All],R141,Q141:Q142)</f>
        <v>0</v>
      </c>
      <c r="S142" s="26" t="s">
        <v>10</v>
      </c>
    </row>
    <row r="143" spans="1:19" x14ac:dyDescent="0.25">
      <c r="A143" s="64" t="e">
        <f>DGET(Lista_elementos[#All],Lista_elementos[[#Headers],[Tipo]],Inventario!O142:O143)</f>
        <v>#VALUE!</v>
      </c>
      <c r="B143" s="27">
        <f>+Lista_elementos[[#This Row],[Elemento]]</f>
        <v>0</v>
      </c>
      <c r="C1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3" s="27" t="e">
        <f>DGET(Lista_elementos[#All],Lista_elementos[[#Headers],[Presentación (Unidad)]],Inventario!O142:O143)</f>
        <v>#VALUE!</v>
      </c>
      <c r="E143" s="20" t="str">
        <f>+IF(COUNTIF(Entradas[Elemento],Inventario[[#This Row],[Elemento]])=0,"",IF(DMAX(Entradas[#All],Entradas[[#Headers],[Fecha de ingreso]],Inventario!O142:O143)=0,"No registra",DMAX(Entradas[#All],Entradas[[#Headers],[Fecha de ingreso]],Inventario!O142:O143)))</f>
        <v/>
      </c>
      <c r="F143" s="20" t="str">
        <f>+IF(COUNTIF(Entradas[Elemento],Inventario[[#This Row],[Elemento]])=0,"",IF(DMAX(Entradas[#All],Entradas[[#Headers],[Fecha de última salida]],Inventario!O142:O143)=0,"",DMAX(Entradas[#All],Entradas[[#Headers],[Fecha de última salida]],Inventario!O142:O143)))</f>
        <v/>
      </c>
      <c r="G143" s="27" t="e">
        <f>DGET(Lista_elementos[#All],Lista_elementos[[#Headers],[Inventario máximo (en unidades)]],O142:O143)</f>
        <v>#VALUE!</v>
      </c>
      <c r="H143" s="27" t="e">
        <f>DGET(Lista_elementos[#All],Lista_elementos[[#Headers],[Inventario mínimo (en unidades)]],O142:O143)</f>
        <v>#VALUE!</v>
      </c>
      <c r="I143" s="68" t="str">
        <f>+IF(P143=0,"",DGET(Entradas[#All],Entradas[[#Headers],[Lote]],O142:P143))</f>
        <v/>
      </c>
      <c r="J143" s="20" t="str">
        <f ca="1">+IF(Inventario[[#This Row],[Días restantes (incluido hoy):]]="","",Inventario[[#This Row],[Días restantes (incluido hoy):]]+TODAY()-1)</f>
        <v/>
      </c>
      <c r="K143" s="27" t="str">
        <f t="shared" ref="K143" si="469">IF(P143=0,"",P143)</f>
        <v/>
      </c>
      <c r="L143" s="27" t="str">
        <f>+IF(P143=0,"",DSUM(Entradas[#All],Entradas[[#Headers],[Cantidad Existente]],Inventario!O142:P143))</f>
        <v/>
      </c>
      <c r="M143" s="65" t="e">
        <f>+Inventario[[#This Row],[Presentación (unidad)]]</f>
        <v>#VALUE!</v>
      </c>
      <c r="O143" s="19">
        <f t="shared" ref="O143" si="470">+$B143</f>
        <v>0</v>
      </c>
      <c r="P143" s="19">
        <f>+DMIN(Entradas[#All],P142,O142:O143)</f>
        <v>0</v>
      </c>
      <c r="Q143" s="17" t="str">
        <f t="shared" ref="Q143" si="471">+$O$6</f>
        <v>Elemento</v>
      </c>
      <c r="R143" s="17" t="str">
        <f t="shared" ref="R143" si="472">+$P$6</f>
        <v>Días restantes:</v>
      </c>
      <c r="S143" s="26" t="s">
        <v>10</v>
      </c>
    </row>
    <row r="144" spans="1:19" x14ac:dyDescent="0.25">
      <c r="A144" s="64" t="e">
        <f>DGET(Lista_elementos[#All],Lista_elementos[[#Headers],[Tipo]],Inventario!Q143:Q144)</f>
        <v>#VALUE!</v>
      </c>
      <c r="B144" s="27">
        <f>+Lista_elementos[[#This Row],[Elemento]]</f>
        <v>0</v>
      </c>
      <c r="C1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4" s="27" t="e">
        <f>DGET(Lista_elementos[#All],Lista_elementos[[#Headers],[Presentación (Unidad)]],Inventario!Q143:Q144)</f>
        <v>#VALUE!</v>
      </c>
      <c r="E144" s="20" t="str">
        <f>+IF(COUNTIF(Entradas[Elemento],Inventario[[#This Row],[Elemento]])=0,"",IF(DMAX(Entradas[#All],Entradas[[#Headers],[Fecha de ingreso]],Inventario!Q143:Q144)=0,"No registra",DMAX(Entradas[#All],Entradas[[#Headers],[Fecha de ingreso]],Inventario!Q143:Q144)))</f>
        <v/>
      </c>
      <c r="F144" s="20" t="str">
        <f>+IF(COUNTIF(Entradas[Elemento],Inventario[[#This Row],[Elemento]])=0,"",IF(DMAX(Entradas[#All],Entradas[[#Headers],[Fecha de última salida]],Inventario!Q143:Q144)=0,"",DMAX(Entradas[#All],Entradas[[#Headers],[Fecha de última salida]],Inventario!Q143:Q144)))</f>
        <v/>
      </c>
      <c r="G144" s="27" t="e">
        <f>DGET(Lista_elementos[#All],Lista_elementos[[#Headers],[Inventario máximo (en unidades)]],Q143:Q144)</f>
        <v>#VALUE!</v>
      </c>
      <c r="H144" s="27" t="e">
        <f>DGET(Lista_elementos[#All],Lista_elementos[[#Headers],[Inventario mínimo (en unidades)]],Q143:Q144)</f>
        <v>#VALUE!</v>
      </c>
      <c r="I144" s="68" t="str">
        <f>+IF(R144=0,"",DGET(Entradas[#All],Entradas[[#Headers],[Lote]],Q143:R144))</f>
        <v/>
      </c>
      <c r="J144" s="20" t="str">
        <f ca="1">+IF(Inventario[[#This Row],[Días restantes (incluido hoy):]]="","",Inventario[[#This Row],[Días restantes (incluido hoy):]]+TODAY()-1)</f>
        <v/>
      </c>
      <c r="K144" s="27" t="str">
        <f t="shared" ref="K144" si="473">IF(R144=0,"",R144)</f>
        <v/>
      </c>
      <c r="L144" s="27" t="str">
        <f>+IF(R144=0,"",DSUM(Entradas[#All],Entradas[[#Headers],[Cantidad Existente]],Inventario!Q143:R144))</f>
        <v/>
      </c>
      <c r="M144" s="65" t="e">
        <f>+Inventario[[#This Row],[Presentación (unidad)]]</f>
        <v>#VALUE!</v>
      </c>
      <c r="O144" s="17" t="str">
        <f t="shared" ref="O144" si="474">+$O$6</f>
        <v>Elemento</v>
      </c>
      <c r="P144" s="17" t="str">
        <f t="shared" ref="P144" si="475">+$P$6</f>
        <v>Días restantes:</v>
      </c>
      <c r="Q144" s="19">
        <f>Inventario[[#This Row],[Elemento]]</f>
        <v>0</v>
      </c>
      <c r="R144" s="19">
        <f>+DMIN(Entradas[#All],R143,Q143:Q144)</f>
        <v>0</v>
      </c>
      <c r="S144" s="26" t="s">
        <v>10</v>
      </c>
    </row>
    <row r="145" spans="1:19" x14ac:dyDescent="0.25">
      <c r="A145" s="64" t="e">
        <f>DGET(Lista_elementos[#All],Lista_elementos[[#Headers],[Tipo]],Inventario!O144:O145)</f>
        <v>#VALUE!</v>
      </c>
      <c r="B145" s="27">
        <f>+Lista_elementos[[#This Row],[Elemento]]</f>
        <v>0</v>
      </c>
      <c r="C1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5" s="27" t="e">
        <f>DGET(Lista_elementos[#All],Lista_elementos[[#Headers],[Presentación (Unidad)]],Inventario!O144:O145)</f>
        <v>#VALUE!</v>
      </c>
      <c r="E145" s="20" t="str">
        <f>+IF(COUNTIF(Entradas[Elemento],Inventario[[#This Row],[Elemento]])=0,"",IF(DMAX(Entradas[#All],Entradas[[#Headers],[Fecha de ingreso]],Inventario!O144:O145)=0,"No registra",DMAX(Entradas[#All],Entradas[[#Headers],[Fecha de ingreso]],Inventario!O144:O145)))</f>
        <v/>
      </c>
      <c r="F145" s="20" t="str">
        <f>+IF(COUNTIF(Entradas[Elemento],Inventario[[#This Row],[Elemento]])=0,"",IF(DMAX(Entradas[#All],Entradas[[#Headers],[Fecha de última salida]],Inventario!O144:O145)=0,"",DMAX(Entradas[#All],Entradas[[#Headers],[Fecha de última salida]],Inventario!O144:O145)))</f>
        <v/>
      </c>
      <c r="G145" s="27" t="e">
        <f>DGET(Lista_elementos[#All],Lista_elementos[[#Headers],[Inventario máximo (en unidades)]],O144:O145)</f>
        <v>#VALUE!</v>
      </c>
      <c r="H145" s="27" t="e">
        <f>DGET(Lista_elementos[#All],Lista_elementos[[#Headers],[Inventario mínimo (en unidades)]],O144:O145)</f>
        <v>#VALUE!</v>
      </c>
      <c r="I145" s="68" t="str">
        <f>+IF(P145=0,"",DGET(Entradas[#All],Entradas[[#Headers],[Lote]],O144:P145))</f>
        <v/>
      </c>
      <c r="J145" s="20" t="str">
        <f ca="1">+IF(Inventario[[#This Row],[Días restantes (incluido hoy):]]="","",Inventario[[#This Row],[Días restantes (incluido hoy):]]+TODAY()-1)</f>
        <v/>
      </c>
      <c r="K145" s="27" t="str">
        <f t="shared" ref="K145" si="476">IF(P145=0,"",P145)</f>
        <v/>
      </c>
      <c r="L145" s="27" t="str">
        <f>+IF(P145=0,"",DSUM(Entradas[#All],Entradas[[#Headers],[Cantidad Existente]],Inventario!O144:P145))</f>
        <v/>
      </c>
      <c r="M145" s="65" t="e">
        <f>+Inventario[[#This Row],[Presentación (unidad)]]</f>
        <v>#VALUE!</v>
      </c>
      <c r="O145" s="19">
        <f t="shared" ref="O145" si="477">+$B145</f>
        <v>0</v>
      </c>
      <c r="P145" s="19">
        <f>+DMIN(Entradas[#All],P144,O144:O145)</f>
        <v>0</v>
      </c>
      <c r="Q145" s="17" t="str">
        <f t="shared" ref="Q145" si="478">+$O$6</f>
        <v>Elemento</v>
      </c>
      <c r="R145" s="17" t="str">
        <f t="shared" ref="R145" si="479">+$P$6</f>
        <v>Días restantes:</v>
      </c>
      <c r="S145" s="26" t="s">
        <v>10</v>
      </c>
    </row>
    <row r="146" spans="1:19" x14ac:dyDescent="0.25">
      <c r="A146" s="64" t="e">
        <f>DGET(Lista_elementos[#All],Lista_elementos[[#Headers],[Tipo]],Inventario!Q145:Q146)</f>
        <v>#VALUE!</v>
      </c>
      <c r="B146" s="27">
        <f>+Lista_elementos[[#This Row],[Elemento]]</f>
        <v>0</v>
      </c>
      <c r="C1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6" s="27" t="e">
        <f>DGET(Lista_elementos[#All],Lista_elementos[[#Headers],[Presentación (Unidad)]],Inventario!Q145:Q146)</f>
        <v>#VALUE!</v>
      </c>
      <c r="E146" s="20" t="str">
        <f>+IF(COUNTIF(Entradas[Elemento],Inventario[[#This Row],[Elemento]])=0,"",IF(DMAX(Entradas[#All],Entradas[[#Headers],[Fecha de ingreso]],Inventario!Q145:Q146)=0,"No registra",DMAX(Entradas[#All],Entradas[[#Headers],[Fecha de ingreso]],Inventario!Q145:Q146)))</f>
        <v/>
      </c>
      <c r="F146" s="20" t="str">
        <f>+IF(COUNTIF(Entradas[Elemento],Inventario[[#This Row],[Elemento]])=0,"",IF(DMAX(Entradas[#All],Entradas[[#Headers],[Fecha de última salida]],Inventario!Q145:Q146)=0,"",DMAX(Entradas[#All],Entradas[[#Headers],[Fecha de última salida]],Inventario!Q145:Q146)))</f>
        <v/>
      </c>
      <c r="G146" s="27" t="e">
        <f>DGET(Lista_elementos[#All],Lista_elementos[[#Headers],[Inventario máximo (en unidades)]],Q145:Q146)</f>
        <v>#VALUE!</v>
      </c>
      <c r="H146" s="27" t="e">
        <f>DGET(Lista_elementos[#All],Lista_elementos[[#Headers],[Inventario mínimo (en unidades)]],Q145:Q146)</f>
        <v>#VALUE!</v>
      </c>
      <c r="I146" s="68" t="str">
        <f>+IF(R146=0,"",DGET(Entradas[#All],Entradas[[#Headers],[Lote]],Q145:R146))</f>
        <v/>
      </c>
      <c r="J146" s="20" t="str">
        <f ca="1">+IF(Inventario[[#This Row],[Días restantes (incluido hoy):]]="","",Inventario[[#This Row],[Días restantes (incluido hoy):]]+TODAY()-1)</f>
        <v/>
      </c>
      <c r="K146" s="27" t="str">
        <f t="shared" ref="K146" si="480">IF(R146=0,"",R146)</f>
        <v/>
      </c>
      <c r="L146" s="27" t="str">
        <f>+IF(R146=0,"",DSUM(Entradas[#All],Entradas[[#Headers],[Cantidad Existente]],Inventario!Q145:R146))</f>
        <v/>
      </c>
      <c r="M146" s="65" t="e">
        <f>+Inventario[[#This Row],[Presentación (unidad)]]</f>
        <v>#VALUE!</v>
      </c>
      <c r="O146" s="17" t="str">
        <f t="shared" ref="O146" si="481">+$O$6</f>
        <v>Elemento</v>
      </c>
      <c r="P146" s="17" t="str">
        <f t="shared" ref="P146" si="482">+$P$6</f>
        <v>Días restantes:</v>
      </c>
      <c r="Q146" s="19">
        <f>Inventario[[#This Row],[Elemento]]</f>
        <v>0</v>
      </c>
      <c r="R146" s="19">
        <f>+DMIN(Entradas[#All],R145,Q145:Q146)</f>
        <v>0</v>
      </c>
      <c r="S146" s="26" t="s">
        <v>10</v>
      </c>
    </row>
    <row r="147" spans="1:19" x14ac:dyDescent="0.25">
      <c r="A147" s="64" t="e">
        <f>DGET(Lista_elementos[#All],Lista_elementos[[#Headers],[Tipo]],Inventario!O146:O147)</f>
        <v>#VALUE!</v>
      </c>
      <c r="B147" s="27">
        <f>+Lista_elementos[[#This Row],[Elemento]]</f>
        <v>0</v>
      </c>
      <c r="C1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7" s="27" t="e">
        <f>DGET(Lista_elementos[#All],Lista_elementos[[#Headers],[Presentación (Unidad)]],Inventario!O146:O147)</f>
        <v>#VALUE!</v>
      </c>
      <c r="E147" s="20" t="str">
        <f>+IF(COUNTIF(Entradas[Elemento],Inventario[[#This Row],[Elemento]])=0,"",IF(DMAX(Entradas[#All],Entradas[[#Headers],[Fecha de ingreso]],Inventario!O146:O147)=0,"No registra",DMAX(Entradas[#All],Entradas[[#Headers],[Fecha de ingreso]],Inventario!O146:O147)))</f>
        <v/>
      </c>
      <c r="F147" s="20" t="str">
        <f>+IF(COUNTIF(Entradas[Elemento],Inventario[[#This Row],[Elemento]])=0,"",IF(DMAX(Entradas[#All],Entradas[[#Headers],[Fecha de última salida]],Inventario!O146:O147)=0,"",DMAX(Entradas[#All],Entradas[[#Headers],[Fecha de última salida]],Inventario!O146:O147)))</f>
        <v/>
      </c>
      <c r="G147" s="27" t="e">
        <f>DGET(Lista_elementos[#All],Lista_elementos[[#Headers],[Inventario máximo (en unidades)]],O146:O147)</f>
        <v>#VALUE!</v>
      </c>
      <c r="H147" s="27" t="e">
        <f>DGET(Lista_elementos[#All],Lista_elementos[[#Headers],[Inventario mínimo (en unidades)]],O146:O147)</f>
        <v>#VALUE!</v>
      </c>
      <c r="I147" s="68" t="str">
        <f>+IF(P147=0,"",DGET(Entradas[#All],Entradas[[#Headers],[Lote]],O146:P147))</f>
        <v/>
      </c>
      <c r="J147" s="20" t="str">
        <f ca="1">+IF(Inventario[[#This Row],[Días restantes (incluido hoy):]]="","",Inventario[[#This Row],[Días restantes (incluido hoy):]]+TODAY()-1)</f>
        <v/>
      </c>
      <c r="K147" s="27" t="str">
        <f t="shared" ref="K147" si="483">IF(P147=0,"",P147)</f>
        <v/>
      </c>
      <c r="L147" s="27" t="str">
        <f>+IF(P147=0,"",DSUM(Entradas[#All],Entradas[[#Headers],[Cantidad Existente]],Inventario!O146:P147))</f>
        <v/>
      </c>
      <c r="M147" s="65" t="e">
        <f>+Inventario[[#This Row],[Presentación (unidad)]]</f>
        <v>#VALUE!</v>
      </c>
      <c r="O147" s="19">
        <f t="shared" ref="O147" si="484">+$B147</f>
        <v>0</v>
      </c>
      <c r="P147" s="19">
        <f>+DMIN(Entradas[#All],P146,O146:O147)</f>
        <v>0</v>
      </c>
      <c r="Q147" s="17" t="str">
        <f t="shared" ref="Q147" si="485">+$O$6</f>
        <v>Elemento</v>
      </c>
      <c r="R147" s="17" t="str">
        <f t="shared" ref="R147" si="486">+$P$6</f>
        <v>Días restantes:</v>
      </c>
      <c r="S147" s="26" t="s">
        <v>10</v>
      </c>
    </row>
    <row r="148" spans="1:19" x14ac:dyDescent="0.25">
      <c r="A148" s="64" t="e">
        <f>DGET(Lista_elementos[#All],Lista_elementos[[#Headers],[Tipo]],Inventario!Q147:Q148)</f>
        <v>#VALUE!</v>
      </c>
      <c r="B148" s="27">
        <f>+Lista_elementos[[#This Row],[Elemento]]</f>
        <v>0</v>
      </c>
      <c r="C1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8" s="27" t="e">
        <f>DGET(Lista_elementos[#All],Lista_elementos[[#Headers],[Presentación (Unidad)]],Inventario!Q147:Q148)</f>
        <v>#VALUE!</v>
      </c>
      <c r="E148" s="20" t="str">
        <f>+IF(COUNTIF(Entradas[Elemento],Inventario[[#This Row],[Elemento]])=0,"",IF(DMAX(Entradas[#All],Entradas[[#Headers],[Fecha de ingreso]],Inventario!Q147:Q148)=0,"No registra",DMAX(Entradas[#All],Entradas[[#Headers],[Fecha de ingreso]],Inventario!Q147:Q148)))</f>
        <v/>
      </c>
      <c r="F148" s="20" t="str">
        <f>+IF(COUNTIF(Entradas[Elemento],Inventario[[#This Row],[Elemento]])=0,"",IF(DMAX(Entradas[#All],Entradas[[#Headers],[Fecha de última salida]],Inventario!Q147:Q148)=0,"",DMAX(Entradas[#All],Entradas[[#Headers],[Fecha de última salida]],Inventario!Q147:Q148)))</f>
        <v/>
      </c>
      <c r="G148" s="27" t="e">
        <f>DGET(Lista_elementos[#All],Lista_elementos[[#Headers],[Inventario máximo (en unidades)]],Q147:Q148)</f>
        <v>#VALUE!</v>
      </c>
      <c r="H148" s="27" t="e">
        <f>DGET(Lista_elementos[#All],Lista_elementos[[#Headers],[Inventario mínimo (en unidades)]],Q147:Q148)</f>
        <v>#VALUE!</v>
      </c>
      <c r="I148" s="68" t="str">
        <f>+IF(R148=0,"",DGET(Entradas[#All],Entradas[[#Headers],[Lote]],Q147:R148))</f>
        <v/>
      </c>
      <c r="J148" s="20" t="str">
        <f ca="1">+IF(Inventario[[#This Row],[Días restantes (incluido hoy):]]="","",Inventario[[#This Row],[Días restantes (incluido hoy):]]+TODAY()-1)</f>
        <v/>
      </c>
      <c r="K148" s="27" t="str">
        <f t="shared" ref="K148" si="487">IF(R148=0,"",R148)</f>
        <v/>
      </c>
      <c r="L148" s="27" t="str">
        <f>+IF(R148=0,"",DSUM(Entradas[#All],Entradas[[#Headers],[Cantidad Existente]],Inventario!Q147:R148))</f>
        <v/>
      </c>
      <c r="M148" s="65" t="e">
        <f>+Inventario[[#This Row],[Presentación (unidad)]]</f>
        <v>#VALUE!</v>
      </c>
      <c r="O148" s="17" t="str">
        <f t="shared" ref="O148" si="488">+$O$6</f>
        <v>Elemento</v>
      </c>
      <c r="P148" s="17" t="str">
        <f t="shared" ref="P148" si="489">+$P$6</f>
        <v>Días restantes:</v>
      </c>
      <c r="Q148" s="19">
        <f>Inventario[[#This Row],[Elemento]]</f>
        <v>0</v>
      </c>
      <c r="R148" s="19">
        <f>+DMIN(Entradas[#All],R147,Q147:Q148)</f>
        <v>0</v>
      </c>
      <c r="S148" s="26" t="s">
        <v>10</v>
      </c>
    </row>
    <row r="149" spans="1:19" x14ac:dyDescent="0.25">
      <c r="A149" s="64" t="e">
        <f>DGET(Lista_elementos[#All],Lista_elementos[[#Headers],[Tipo]],Inventario!O148:O149)</f>
        <v>#VALUE!</v>
      </c>
      <c r="B149" s="27">
        <f>+Lista_elementos[[#This Row],[Elemento]]</f>
        <v>0</v>
      </c>
      <c r="C1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49" s="27" t="e">
        <f>DGET(Lista_elementos[#All],Lista_elementos[[#Headers],[Presentación (Unidad)]],Inventario!O148:O149)</f>
        <v>#VALUE!</v>
      </c>
      <c r="E149" s="20" t="str">
        <f>+IF(COUNTIF(Entradas[Elemento],Inventario[[#This Row],[Elemento]])=0,"",IF(DMAX(Entradas[#All],Entradas[[#Headers],[Fecha de ingreso]],Inventario!O148:O149)=0,"No registra",DMAX(Entradas[#All],Entradas[[#Headers],[Fecha de ingreso]],Inventario!O148:O149)))</f>
        <v/>
      </c>
      <c r="F149" s="20" t="str">
        <f>+IF(COUNTIF(Entradas[Elemento],Inventario[[#This Row],[Elemento]])=0,"",IF(DMAX(Entradas[#All],Entradas[[#Headers],[Fecha de última salida]],Inventario!O148:O149)=0,"",DMAX(Entradas[#All],Entradas[[#Headers],[Fecha de última salida]],Inventario!O148:O149)))</f>
        <v/>
      </c>
      <c r="G149" s="27" t="e">
        <f>DGET(Lista_elementos[#All],Lista_elementos[[#Headers],[Inventario máximo (en unidades)]],O148:O149)</f>
        <v>#VALUE!</v>
      </c>
      <c r="H149" s="27" t="e">
        <f>DGET(Lista_elementos[#All],Lista_elementos[[#Headers],[Inventario mínimo (en unidades)]],O148:O149)</f>
        <v>#VALUE!</v>
      </c>
      <c r="I149" s="68" t="str">
        <f>+IF(P149=0,"",DGET(Entradas[#All],Entradas[[#Headers],[Lote]],O148:P149))</f>
        <v/>
      </c>
      <c r="J149" s="20" t="str">
        <f ca="1">+IF(Inventario[[#This Row],[Días restantes (incluido hoy):]]="","",Inventario[[#This Row],[Días restantes (incluido hoy):]]+TODAY()-1)</f>
        <v/>
      </c>
      <c r="K149" s="27" t="str">
        <f t="shared" ref="K149" si="490">IF(P149=0,"",P149)</f>
        <v/>
      </c>
      <c r="L149" s="27" t="str">
        <f>+IF(P149=0,"",DSUM(Entradas[#All],Entradas[[#Headers],[Cantidad Existente]],Inventario!O148:P149))</f>
        <v/>
      </c>
      <c r="M149" s="65" t="e">
        <f>+Inventario[[#This Row],[Presentación (unidad)]]</f>
        <v>#VALUE!</v>
      </c>
      <c r="O149" s="19">
        <f t="shared" ref="O149" si="491">+$B149</f>
        <v>0</v>
      </c>
      <c r="P149" s="19">
        <f>+DMIN(Entradas[#All],P148,O148:O149)</f>
        <v>0</v>
      </c>
      <c r="Q149" s="17" t="str">
        <f t="shared" ref="Q149" si="492">+$O$6</f>
        <v>Elemento</v>
      </c>
      <c r="R149" s="17" t="str">
        <f t="shared" ref="R149" si="493">+$P$6</f>
        <v>Días restantes:</v>
      </c>
      <c r="S149" s="26" t="s">
        <v>10</v>
      </c>
    </row>
    <row r="150" spans="1:19" x14ac:dyDescent="0.25">
      <c r="A150" s="64" t="e">
        <f>DGET(Lista_elementos[#All],Lista_elementos[[#Headers],[Tipo]],Inventario!Q149:Q150)</f>
        <v>#VALUE!</v>
      </c>
      <c r="B150" s="27">
        <f>+Lista_elementos[[#This Row],[Elemento]]</f>
        <v>0</v>
      </c>
      <c r="C1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0" s="27" t="e">
        <f>DGET(Lista_elementos[#All],Lista_elementos[[#Headers],[Presentación (Unidad)]],Inventario!Q149:Q150)</f>
        <v>#VALUE!</v>
      </c>
      <c r="E150" s="20" t="str">
        <f>+IF(COUNTIF(Entradas[Elemento],Inventario[[#This Row],[Elemento]])=0,"",IF(DMAX(Entradas[#All],Entradas[[#Headers],[Fecha de ingreso]],Inventario!Q149:Q150)=0,"No registra",DMAX(Entradas[#All],Entradas[[#Headers],[Fecha de ingreso]],Inventario!Q149:Q150)))</f>
        <v/>
      </c>
      <c r="F150" s="20" t="str">
        <f>+IF(COUNTIF(Entradas[Elemento],Inventario[[#This Row],[Elemento]])=0,"",IF(DMAX(Entradas[#All],Entradas[[#Headers],[Fecha de última salida]],Inventario!Q149:Q150)=0,"",DMAX(Entradas[#All],Entradas[[#Headers],[Fecha de última salida]],Inventario!Q149:Q150)))</f>
        <v/>
      </c>
      <c r="G150" s="27" t="e">
        <f>DGET(Lista_elementos[#All],Lista_elementos[[#Headers],[Inventario máximo (en unidades)]],Q149:Q150)</f>
        <v>#VALUE!</v>
      </c>
      <c r="H150" s="27" t="e">
        <f>DGET(Lista_elementos[#All],Lista_elementos[[#Headers],[Inventario mínimo (en unidades)]],Q149:Q150)</f>
        <v>#VALUE!</v>
      </c>
      <c r="I150" s="68" t="str">
        <f>+IF(R150=0,"",DGET(Entradas[#All],Entradas[[#Headers],[Lote]],Q149:R150))</f>
        <v/>
      </c>
      <c r="J150" s="20" t="str">
        <f ca="1">+IF(Inventario[[#This Row],[Días restantes (incluido hoy):]]="","",Inventario[[#This Row],[Días restantes (incluido hoy):]]+TODAY()-1)</f>
        <v/>
      </c>
      <c r="K150" s="27" t="str">
        <f t="shared" ref="K150" si="494">IF(R150=0,"",R150)</f>
        <v/>
      </c>
      <c r="L150" s="27" t="str">
        <f>+IF(R150=0,"",DSUM(Entradas[#All],Entradas[[#Headers],[Cantidad Existente]],Inventario!Q149:R150))</f>
        <v/>
      </c>
      <c r="M150" s="65" t="e">
        <f>+Inventario[[#This Row],[Presentación (unidad)]]</f>
        <v>#VALUE!</v>
      </c>
      <c r="O150" s="17" t="str">
        <f t="shared" ref="O150" si="495">+$O$6</f>
        <v>Elemento</v>
      </c>
      <c r="P150" s="17" t="str">
        <f t="shared" ref="P150" si="496">+$P$6</f>
        <v>Días restantes:</v>
      </c>
      <c r="Q150" s="19">
        <f>Inventario[[#This Row],[Elemento]]</f>
        <v>0</v>
      </c>
      <c r="R150" s="19">
        <f>+DMIN(Entradas[#All],R149,Q149:Q150)</f>
        <v>0</v>
      </c>
      <c r="S150" s="26" t="s">
        <v>10</v>
      </c>
    </row>
    <row r="151" spans="1:19" x14ac:dyDescent="0.25">
      <c r="A151" s="64" t="e">
        <f>DGET(Lista_elementos[#All],Lista_elementos[[#Headers],[Tipo]],Inventario!O150:O151)</f>
        <v>#VALUE!</v>
      </c>
      <c r="B151" s="27">
        <f>+Lista_elementos[[#This Row],[Elemento]]</f>
        <v>0</v>
      </c>
      <c r="C1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1" s="27" t="e">
        <f>DGET(Lista_elementos[#All],Lista_elementos[[#Headers],[Presentación (Unidad)]],Inventario!O150:O151)</f>
        <v>#VALUE!</v>
      </c>
      <c r="E151" s="20" t="str">
        <f>+IF(COUNTIF(Entradas[Elemento],Inventario[[#This Row],[Elemento]])=0,"",IF(DMAX(Entradas[#All],Entradas[[#Headers],[Fecha de ingreso]],Inventario!O150:O151)=0,"No registra",DMAX(Entradas[#All],Entradas[[#Headers],[Fecha de ingreso]],Inventario!O150:O151)))</f>
        <v/>
      </c>
      <c r="F151" s="20" t="str">
        <f>+IF(COUNTIF(Entradas[Elemento],Inventario[[#This Row],[Elemento]])=0,"",IF(DMAX(Entradas[#All],Entradas[[#Headers],[Fecha de última salida]],Inventario!O150:O151)=0,"",DMAX(Entradas[#All],Entradas[[#Headers],[Fecha de última salida]],Inventario!O150:O151)))</f>
        <v/>
      </c>
      <c r="G151" s="27" t="e">
        <f>DGET(Lista_elementos[#All],Lista_elementos[[#Headers],[Inventario máximo (en unidades)]],O150:O151)</f>
        <v>#VALUE!</v>
      </c>
      <c r="H151" s="27" t="e">
        <f>DGET(Lista_elementos[#All],Lista_elementos[[#Headers],[Inventario mínimo (en unidades)]],O150:O151)</f>
        <v>#VALUE!</v>
      </c>
      <c r="I151" s="68" t="str">
        <f>+IF(P151=0,"",DGET(Entradas[#All],Entradas[[#Headers],[Lote]],O150:P151))</f>
        <v/>
      </c>
      <c r="J151" s="20" t="str">
        <f ca="1">+IF(Inventario[[#This Row],[Días restantes (incluido hoy):]]="","",Inventario[[#This Row],[Días restantes (incluido hoy):]]+TODAY()-1)</f>
        <v/>
      </c>
      <c r="K151" s="27" t="str">
        <f t="shared" ref="K151" si="497">IF(P151=0,"",P151)</f>
        <v/>
      </c>
      <c r="L151" s="27" t="str">
        <f>+IF(P151=0,"",DSUM(Entradas[#All],Entradas[[#Headers],[Cantidad Existente]],Inventario!O150:P151))</f>
        <v/>
      </c>
      <c r="M151" s="65" t="e">
        <f>+Inventario[[#This Row],[Presentación (unidad)]]</f>
        <v>#VALUE!</v>
      </c>
      <c r="O151" s="19">
        <f t="shared" ref="O151" si="498">+$B151</f>
        <v>0</v>
      </c>
      <c r="P151" s="19">
        <f>+DMIN(Entradas[#All],P150,O150:O151)</f>
        <v>0</v>
      </c>
      <c r="Q151" s="17" t="str">
        <f t="shared" ref="Q151" si="499">+$O$6</f>
        <v>Elemento</v>
      </c>
      <c r="R151" s="17" t="str">
        <f t="shared" ref="R151" si="500">+$P$6</f>
        <v>Días restantes:</v>
      </c>
      <c r="S151" s="26" t="s">
        <v>10</v>
      </c>
    </row>
    <row r="152" spans="1:19" x14ac:dyDescent="0.25">
      <c r="A152" s="64" t="e">
        <f>DGET(Lista_elementos[#All],Lista_elementos[[#Headers],[Tipo]],Inventario!Q151:Q152)</f>
        <v>#VALUE!</v>
      </c>
      <c r="B152" s="27">
        <f>+Lista_elementos[[#This Row],[Elemento]]</f>
        <v>0</v>
      </c>
      <c r="C1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2" s="27" t="e">
        <f>DGET(Lista_elementos[#All],Lista_elementos[[#Headers],[Presentación (Unidad)]],Inventario!Q151:Q152)</f>
        <v>#VALUE!</v>
      </c>
      <c r="E152" s="20" t="str">
        <f>+IF(COUNTIF(Entradas[Elemento],Inventario[[#This Row],[Elemento]])=0,"",IF(DMAX(Entradas[#All],Entradas[[#Headers],[Fecha de ingreso]],Inventario!Q151:Q152)=0,"No registra",DMAX(Entradas[#All],Entradas[[#Headers],[Fecha de ingreso]],Inventario!Q151:Q152)))</f>
        <v/>
      </c>
      <c r="F152" s="20" t="str">
        <f>+IF(COUNTIF(Entradas[Elemento],Inventario[[#This Row],[Elemento]])=0,"",IF(DMAX(Entradas[#All],Entradas[[#Headers],[Fecha de última salida]],Inventario!Q151:Q152)=0,"",DMAX(Entradas[#All],Entradas[[#Headers],[Fecha de última salida]],Inventario!Q151:Q152)))</f>
        <v/>
      </c>
      <c r="G152" s="27" t="e">
        <f>DGET(Lista_elementos[#All],Lista_elementos[[#Headers],[Inventario máximo (en unidades)]],Q151:Q152)</f>
        <v>#VALUE!</v>
      </c>
      <c r="H152" s="27" t="e">
        <f>DGET(Lista_elementos[#All],Lista_elementos[[#Headers],[Inventario mínimo (en unidades)]],Q151:Q152)</f>
        <v>#VALUE!</v>
      </c>
      <c r="I152" s="68" t="str">
        <f>+IF(R152=0,"",DGET(Entradas[#All],Entradas[[#Headers],[Lote]],Q151:R152))</f>
        <v/>
      </c>
      <c r="J152" s="20" t="str">
        <f ca="1">+IF(Inventario[[#This Row],[Días restantes (incluido hoy):]]="","",Inventario[[#This Row],[Días restantes (incluido hoy):]]+TODAY()-1)</f>
        <v/>
      </c>
      <c r="K152" s="27" t="str">
        <f t="shared" ref="K152" si="501">IF(R152=0,"",R152)</f>
        <v/>
      </c>
      <c r="L152" s="27" t="str">
        <f>+IF(R152=0,"",DSUM(Entradas[#All],Entradas[[#Headers],[Cantidad Existente]],Inventario!Q151:R152))</f>
        <v/>
      </c>
      <c r="M152" s="65" t="e">
        <f>+Inventario[[#This Row],[Presentación (unidad)]]</f>
        <v>#VALUE!</v>
      </c>
      <c r="O152" s="17" t="str">
        <f t="shared" ref="O152" si="502">+$O$6</f>
        <v>Elemento</v>
      </c>
      <c r="P152" s="17" t="str">
        <f t="shared" ref="P152" si="503">+$P$6</f>
        <v>Días restantes:</v>
      </c>
      <c r="Q152" s="19">
        <f>Inventario[[#This Row],[Elemento]]</f>
        <v>0</v>
      </c>
      <c r="R152" s="19">
        <f>+DMIN(Entradas[#All],R151,Q151:Q152)</f>
        <v>0</v>
      </c>
      <c r="S152" s="26" t="s">
        <v>10</v>
      </c>
    </row>
    <row r="153" spans="1:19" x14ac:dyDescent="0.25">
      <c r="A153" s="64" t="e">
        <f>DGET(Lista_elementos[#All],Lista_elementos[[#Headers],[Tipo]],Inventario!O152:O153)</f>
        <v>#VALUE!</v>
      </c>
      <c r="B153" s="27">
        <f>+Lista_elementos[[#This Row],[Elemento]]</f>
        <v>0</v>
      </c>
      <c r="C1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3" s="27" t="e">
        <f>DGET(Lista_elementos[#All],Lista_elementos[[#Headers],[Presentación (Unidad)]],Inventario!O152:O153)</f>
        <v>#VALUE!</v>
      </c>
      <c r="E153" s="20" t="str">
        <f>+IF(COUNTIF(Entradas[Elemento],Inventario[[#This Row],[Elemento]])=0,"",IF(DMAX(Entradas[#All],Entradas[[#Headers],[Fecha de ingreso]],Inventario!O152:O153)=0,"No registra",DMAX(Entradas[#All],Entradas[[#Headers],[Fecha de ingreso]],Inventario!O152:O153)))</f>
        <v/>
      </c>
      <c r="F153" s="20" t="str">
        <f>+IF(COUNTIF(Entradas[Elemento],Inventario[[#This Row],[Elemento]])=0,"",IF(DMAX(Entradas[#All],Entradas[[#Headers],[Fecha de última salida]],Inventario!O152:O153)=0,"",DMAX(Entradas[#All],Entradas[[#Headers],[Fecha de última salida]],Inventario!O152:O153)))</f>
        <v/>
      </c>
      <c r="G153" s="27" t="e">
        <f>DGET(Lista_elementos[#All],Lista_elementos[[#Headers],[Inventario máximo (en unidades)]],O152:O153)</f>
        <v>#VALUE!</v>
      </c>
      <c r="H153" s="27" t="e">
        <f>DGET(Lista_elementos[#All],Lista_elementos[[#Headers],[Inventario mínimo (en unidades)]],O152:O153)</f>
        <v>#VALUE!</v>
      </c>
      <c r="I153" s="68" t="str">
        <f>+IF(P153=0,"",DGET(Entradas[#All],Entradas[[#Headers],[Lote]],O152:P153))</f>
        <v/>
      </c>
      <c r="J153" s="20" t="str">
        <f ca="1">+IF(Inventario[[#This Row],[Días restantes (incluido hoy):]]="","",Inventario[[#This Row],[Días restantes (incluido hoy):]]+TODAY()-1)</f>
        <v/>
      </c>
      <c r="K153" s="27" t="str">
        <f t="shared" ref="K153" si="504">IF(P153=0,"",P153)</f>
        <v/>
      </c>
      <c r="L153" s="27" t="str">
        <f>+IF(P153=0,"",DSUM(Entradas[#All],Entradas[[#Headers],[Cantidad Existente]],Inventario!O152:P153))</f>
        <v/>
      </c>
      <c r="M153" s="65" t="e">
        <f>+Inventario[[#This Row],[Presentación (unidad)]]</f>
        <v>#VALUE!</v>
      </c>
      <c r="O153" s="19">
        <f t="shared" ref="O153" si="505">+$B153</f>
        <v>0</v>
      </c>
      <c r="P153" s="19">
        <f>+DMIN(Entradas[#All],P152,O152:O153)</f>
        <v>0</v>
      </c>
      <c r="Q153" s="17" t="str">
        <f t="shared" ref="Q153" si="506">+$O$6</f>
        <v>Elemento</v>
      </c>
      <c r="R153" s="17" t="str">
        <f t="shared" ref="R153" si="507">+$P$6</f>
        <v>Días restantes:</v>
      </c>
      <c r="S153" s="26" t="s">
        <v>10</v>
      </c>
    </row>
    <row r="154" spans="1:19" x14ac:dyDescent="0.25">
      <c r="A154" s="64" t="e">
        <f>DGET(Lista_elementos[#All],Lista_elementos[[#Headers],[Tipo]],Inventario!Q153:Q154)</f>
        <v>#VALUE!</v>
      </c>
      <c r="B154" s="27">
        <f>+Lista_elementos[[#This Row],[Elemento]]</f>
        <v>0</v>
      </c>
      <c r="C1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4" s="27" t="e">
        <f>DGET(Lista_elementos[#All],Lista_elementos[[#Headers],[Presentación (Unidad)]],Inventario!Q153:Q154)</f>
        <v>#VALUE!</v>
      </c>
      <c r="E154" s="20" t="str">
        <f>+IF(COUNTIF(Entradas[Elemento],Inventario[[#This Row],[Elemento]])=0,"",IF(DMAX(Entradas[#All],Entradas[[#Headers],[Fecha de ingreso]],Inventario!Q153:Q154)=0,"No registra",DMAX(Entradas[#All],Entradas[[#Headers],[Fecha de ingreso]],Inventario!Q153:Q154)))</f>
        <v/>
      </c>
      <c r="F154" s="20" t="str">
        <f>+IF(COUNTIF(Entradas[Elemento],Inventario[[#This Row],[Elemento]])=0,"",IF(DMAX(Entradas[#All],Entradas[[#Headers],[Fecha de última salida]],Inventario!Q153:Q154)=0,"",DMAX(Entradas[#All],Entradas[[#Headers],[Fecha de última salida]],Inventario!Q153:Q154)))</f>
        <v/>
      </c>
      <c r="G154" s="27" t="e">
        <f>DGET(Lista_elementos[#All],Lista_elementos[[#Headers],[Inventario máximo (en unidades)]],Q153:Q154)</f>
        <v>#VALUE!</v>
      </c>
      <c r="H154" s="27" t="e">
        <f>DGET(Lista_elementos[#All],Lista_elementos[[#Headers],[Inventario mínimo (en unidades)]],Q153:Q154)</f>
        <v>#VALUE!</v>
      </c>
      <c r="I154" s="68" t="str">
        <f>+IF(R154=0,"",DGET(Entradas[#All],Entradas[[#Headers],[Lote]],Q153:R154))</f>
        <v/>
      </c>
      <c r="J154" s="20" t="str">
        <f ca="1">+IF(Inventario[[#This Row],[Días restantes (incluido hoy):]]="","",Inventario[[#This Row],[Días restantes (incluido hoy):]]+TODAY()-1)</f>
        <v/>
      </c>
      <c r="K154" s="27" t="str">
        <f t="shared" ref="K154" si="508">IF(R154=0,"",R154)</f>
        <v/>
      </c>
      <c r="L154" s="27" t="str">
        <f>+IF(R154=0,"",DSUM(Entradas[#All],Entradas[[#Headers],[Cantidad Existente]],Inventario!Q153:R154))</f>
        <v/>
      </c>
      <c r="M154" s="65" t="e">
        <f>+Inventario[[#This Row],[Presentación (unidad)]]</f>
        <v>#VALUE!</v>
      </c>
      <c r="O154" s="17" t="str">
        <f t="shared" ref="O154" si="509">+$O$6</f>
        <v>Elemento</v>
      </c>
      <c r="P154" s="17" t="str">
        <f t="shared" ref="P154" si="510">+$P$6</f>
        <v>Días restantes:</v>
      </c>
      <c r="Q154" s="19">
        <f>Inventario[[#This Row],[Elemento]]</f>
        <v>0</v>
      </c>
      <c r="R154" s="19">
        <f>+DMIN(Entradas[#All],R153,Q153:Q154)</f>
        <v>0</v>
      </c>
      <c r="S154" s="26" t="s">
        <v>10</v>
      </c>
    </row>
    <row r="155" spans="1:19" x14ac:dyDescent="0.25">
      <c r="A155" s="64" t="e">
        <f>DGET(Lista_elementos[#All],Lista_elementos[[#Headers],[Tipo]],Inventario!O154:O155)</f>
        <v>#VALUE!</v>
      </c>
      <c r="B155" s="27">
        <f>+Lista_elementos[[#This Row],[Elemento]]</f>
        <v>0</v>
      </c>
      <c r="C1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5" s="27" t="e">
        <f>DGET(Lista_elementos[#All],Lista_elementos[[#Headers],[Presentación (Unidad)]],Inventario!O154:O155)</f>
        <v>#VALUE!</v>
      </c>
      <c r="E155" s="20" t="str">
        <f>+IF(COUNTIF(Entradas[Elemento],Inventario[[#This Row],[Elemento]])=0,"",IF(DMAX(Entradas[#All],Entradas[[#Headers],[Fecha de ingreso]],Inventario!O154:O155)=0,"No registra",DMAX(Entradas[#All],Entradas[[#Headers],[Fecha de ingreso]],Inventario!O154:O155)))</f>
        <v/>
      </c>
      <c r="F155" s="20" t="str">
        <f>+IF(COUNTIF(Entradas[Elemento],Inventario[[#This Row],[Elemento]])=0,"",IF(DMAX(Entradas[#All],Entradas[[#Headers],[Fecha de última salida]],Inventario!O154:O155)=0,"",DMAX(Entradas[#All],Entradas[[#Headers],[Fecha de última salida]],Inventario!O154:O155)))</f>
        <v/>
      </c>
      <c r="G155" s="27" t="e">
        <f>DGET(Lista_elementos[#All],Lista_elementos[[#Headers],[Inventario máximo (en unidades)]],O154:O155)</f>
        <v>#VALUE!</v>
      </c>
      <c r="H155" s="27" t="e">
        <f>DGET(Lista_elementos[#All],Lista_elementos[[#Headers],[Inventario mínimo (en unidades)]],O154:O155)</f>
        <v>#VALUE!</v>
      </c>
      <c r="I155" s="68" t="str">
        <f>+IF(P155=0,"",DGET(Entradas[#All],Entradas[[#Headers],[Lote]],O154:P155))</f>
        <v/>
      </c>
      <c r="J155" s="20" t="str">
        <f ca="1">+IF(Inventario[[#This Row],[Días restantes (incluido hoy):]]="","",Inventario[[#This Row],[Días restantes (incluido hoy):]]+TODAY()-1)</f>
        <v/>
      </c>
      <c r="K155" s="27" t="str">
        <f t="shared" ref="K155" si="511">IF(P155=0,"",P155)</f>
        <v/>
      </c>
      <c r="L155" s="27" t="str">
        <f>+IF(P155=0,"",DSUM(Entradas[#All],Entradas[[#Headers],[Cantidad Existente]],Inventario!O154:P155))</f>
        <v/>
      </c>
      <c r="M155" s="65" t="e">
        <f>+Inventario[[#This Row],[Presentación (unidad)]]</f>
        <v>#VALUE!</v>
      </c>
      <c r="O155" s="19">
        <f t="shared" ref="O155" si="512">+$B155</f>
        <v>0</v>
      </c>
      <c r="P155" s="19">
        <f>+DMIN(Entradas[#All],P154,O154:O155)</f>
        <v>0</v>
      </c>
      <c r="Q155" s="17" t="str">
        <f t="shared" ref="Q155" si="513">+$O$6</f>
        <v>Elemento</v>
      </c>
      <c r="R155" s="17" t="str">
        <f t="shared" ref="R155" si="514">+$P$6</f>
        <v>Días restantes:</v>
      </c>
      <c r="S155" s="26" t="s">
        <v>10</v>
      </c>
    </row>
    <row r="156" spans="1:19" x14ac:dyDescent="0.25">
      <c r="A156" s="64" t="e">
        <f>DGET(Lista_elementos[#All],Lista_elementos[[#Headers],[Tipo]],Inventario!Q155:Q156)</f>
        <v>#VALUE!</v>
      </c>
      <c r="B156" s="27">
        <f>+Lista_elementos[[#This Row],[Elemento]]</f>
        <v>0</v>
      </c>
      <c r="C1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6" s="27" t="e">
        <f>DGET(Lista_elementos[#All],Lista_elementos[[#Headers],[Presentación (Unidad)]],Inventario!Q155:Q156)</f>
        <v>#VALUE!</v>
      </c>
      <c r="E156" s="20" t="str">
        <f>+IF(COUNTIF(Entradas[Elemento],Inventario[[#This Row],[Elemento]])=0,"",IF(DMAX(Entradas[#All],Entradas[[#Headers],[Fecha de ingreso]],Inventario!Q155:Q156)=0,"No registra",DMAX(Entradas[#All],Entradas[[#Headers],[Fecha de ingreso]],Inventario!Q155:Q156)))</f>
        <v/>
      </c>
      <c r="F156" s="20" t="str">
        <f>+IF(COUNTIF(Entradas[Elemento],Inventario[[#This Row],[Elemento]])=0,"",IF(DMAX(Entradas[#All],Entradas[[#Headers],[Fecha de última salida]],Inventario!Q155:Q156)=0,"",DMAX(Entradas[#All],Entradas[[#Headers],[Fecha de última salida]],Inventario!Q155:Q156)))</f>
        <v/>
      </c>
      <c r="G156" s="27" t="e">
        <f>DGET(Lista_elementos[#All],Lista_elementos[[#Headers],[Inventario máximo (en unidades)]],Q155:Q156)</f>
        <v>#VALUE!</v>
      </c>
      <c r="H156" s="27" t="e">
        <f>DGET(Lista_elementos[#All],Lista_elementos[[#Headers],[Inventario mínimo (en unidades)]],Q155:Q156)</f>
        <v>#VALUE!</v>
      </c>
      <c r="I156" s="68" t="str">
        <f>+IF(R156=0,"",DGET(Entradas[#All],Entradas[[#Headers],[Lote]],Q155:R156))</f>
        <v/>
      </c>
      <c r="J156" s="20" t="str">
        <f ca="1">+IF(Inventario[[#This Row],[Días restantes (incluido hoy):]]="","",Inventario[[#This Row],[Días restantes (incluido hoy):]]+TODAY()-1)</f>
        <v/>
      </c>
      <c r="K156" s="27" t="str">
        <f t="shared" ref="K156" si="515">IF(R156=0,"",R156)</f>
        <v/>
      </c>
      <c r="L156" s="27" t="str">
        <f>+IF(R156=0,"",DSUM(Entradas[#All],Entradas[[#Headers],[Cantidad Existente]],Inventario!Q155:R156))</f>
        <v/>
      </c>
      <c r="M156" s="65" t="e">
        <f>+Inventario[[#This Row],[Presentación (unidad)]]</f>
        <v>#VALUE!</v>
      </c>
      <c r="O156" s="17" t="str">
        <f t="shared" ref="O156" si="516">+$O$6</f>
        <v>Elemento</v>
      </c>
      <c r="P156" s="17" t="str">
        <f t="shared" ref="P156" si="517">+$P$6</f>
        <v>Días restantes:</v>
      </c>
      <c r="Q156" s="19">
        <f>Inventario[[#This Row],[Elemento]]</f>
        <v>0</v>
      </c>
      <c r="R156" s="19">
        <f>+DMIN(Entradas[#All],R155,Q155:Q156)</f>
        <v>0</v>
      </c>
      <c r="S156" s="26" t="s">
        <v>10</v>
      </c>
    </row>
    <row r="157" spans="1:19" x14ac:dyDescent="0.25">
      <c r="A157" s="64" t="e">
        <f>DGET(Lista_elementos[#All],Lista_elementos[[#Headers],[Tipo]],Inventario!O156:O157)</f>
        <v>#VALUE!</v>
      </c>
      <c r="B157" s="27">
        <f>+Lista_elementos[[#This Row],[Elemento]]</f>
        <v>0</v>
      </c>
      <c r="C1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7" s="27" t="e">
        <f>DGET(Lista_elementos[#All],Lista_elementos[[#Headers],[Presentación (Unidad)]],Inventario!O156:O157)</f>
        <v>#VALUE!</v>
      </c>
      <c r="E157" s="20" t="str">
        <f>+IF(COUNTIF(Entradas[Elemento],Inventario[[#This Row],[Elemento]])=0,"",IF(DMAX(Entradas[#All],Entradas[[#Headers],[Fecha de ingreso]],Inventario!O156:O157)=0,"No registra",DMAX(Entradas[#All],Entradas[[#Headers],[Fecha de ingreso]],Inventario!O156:O157)))</f>
        <v/>
      </c>
      <c r="F157" s="20" t="str">
        <f>+IF(COUNTIF(Entradas[Elemento],Inventario[[#This Row],[Elemento]])=0,"",IF(DMAX(Entradas[#All],Entradas[[#Headers],[Fecha de última salida]],Inventario!O156:O157)=0,"",DMAX(Entradas[#All],Entradas[[#Headers],[Fecha de última salida]],Inventario!O156:O157)))</f>
        <v/>
      </c>
      <c r="G157" s="27" t="e">
        <f>DGET(Lista_elementos[#All],Lista_elementos[[#Headers],[Inventario máximo (en unidades)]],O156:O157)</f>
        <v>#VALUE!</v>
      </c>
      <c r="H157" s="27" t="e">
        <f>DGET(Lista_elementos[#All],Lista_elementos[[#Headers],[Inventario mínimo (en unidades)]],O156:O157)</f>
        <v>#VALUE!</v>
      </c>
      <c r="I157" s="68" t="str">
        <f>+IF(P157=0,"",DGET(Entradas[#All],Entradas[[#Headers],[Lote]],O156:P157))</f>
        <v/>
      </c>
      <c r="J157" s="20" t="str">
        <f ca="1">+IF(Inventario[[#This Row],[Días restantes (incluido hoy):]]="","",Inventario[[#This Row],[Días restantes (incluido hoy):]]+TODAY()-1)</f>
        <v/>
      </c>
      <c r="K157" s="27" t="str">
        <f t="shared" ref="K157" si="518">IF(P157=0,"",P157)</f>
        <v/>
      </c>
      <c r="L157" s="27" t="str">
        <f>+IF(P157=0,"",DSUM(Entradas[#All],Entradas[[#Headers],[Cantidad Existente]],Inventario!O156:P157))</f>
        <v/>
      </c>
      <c r="M157" s="65" t="e">
        <f>+Inventario[[#This Row],[Presentación (unidad)]]</f>
        <v>#VALUE!</v>
      </c>
      <c r="O157" s="19">
        <f t="shared" ref="O157" si="519">+$B157</f>
        <v>0</v>
      </c>
      <c r="P157" s="19">
        <f>+DMIN(Entradas[#All],P156,O156:O157)</f>
        <v>0</v>
      </c>
      <c r="Q157" s="17" t="str">
        <f t="shared" ref="Q157" si="520">+$O$6</f>
        <v>Elemento</v>
      </c>
      <c r="R157" s="17" t="str">
        <f t="shared" ref="R157" si="521">+$P$6</f>
        <v>Días restantes:</v>
      </c>
      <c r="S157" s="26" t="s">
        <v>10</v>
      </c>
    </row>
    <row r="158" spans="1:19" x14ac:dyDescent="0.25">
      <c r="A158" s="64" t="e">
        <f>DGET(Lista_elementos[#All],Lista_elementos[[#Headers],[Tipo]],Inventario!Q157:Q158)</f>
        <v>#VALUE!</v>
      </c>
      <c r="B158" s="27">
        <f>+Lista_elementos[[#This Row],[Elemento]]</f>
        <v>0</v>
      </c>
      <c r="C1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8" s="27" t="e">
        <f>DGET(Lista_elementos[#All],Lista_elementos[[#Headers],[Presentación (Unidad)]],Inventario!Q157:Q158)</f>
        <v>#VALUE!</v>
      </c>
      <c r="E158" s="20" t="str">
        <f>+IF(COUNTIF(Entradas[Elemento],Inventario[[#This Row],[Elemento]])=0,"",IF(DMAX(Entradas[#All],Entradas[[#Headers],[Fecha de ingreso]],Inventario!Q157:Q158)=0,"No registra",DMAX(Entradas[#All],Entradas[[#Headers],[Fecha de ingreso]],Inventario!Q157:Q158)))</f>
        <v/>
      </c>
      <c r="F158" s="20" t="str">
        <f>+IF(COUNTIF(Entradas[Elemento],Inventario[[#This Row],[Elemento]])=0,"",IF(DMAX(Entradas[#All],Entradas[[#Headers],[Fecha de última salida]],Inventario!Q157:Q158)=0,"",DMAX(Entradas[#All],Entradas[[#Headers],[Fecha de última salida]],Inventario!Q157:Q158)))</f>
        <v/>
      </c>
      <c r="G158" s="27" t="e">
        <f>DGET(Lista_elementos[#All],Lista_elementos[[#Headers],[Inventario máximo (en unidades)]],Q157:Q158)</f>
        <v>#VALUE!</v>
      </c>
      <c r="H158" s="27" t="e">
        <f>DGET(Lista_elementos[#All],Lista_elementos[[#Headers],[Inventario mínimo (en unidades)]],Q157:Q158)</f>
        <v>#VALUE!</v>
      </c>
      <c r="I158" s="68" t="str">
        <f>+IF(R158=0,"",DGET(Entradas[#All],Entradas[[#Headers],[Lote]],Q157:R158))</f>
        <v/>
      </c>
      <c r="J158" s="20" t="str">
        <f ca="1">+IF(Inventario[[#This Row],[Días restantes (incluido hoy):]]="","",Inventario[[#This Row],[Días restantes (incluido hoy):]]+TODAY()-1)</f>
        <v/>
      </c>
      <c r="K158" s="27" t="str">
        <f t="shared" ref="K158" si="522">IF(R158=0,"",R158)</f>
        <v/>
      </c>
      <c r="L158" s="27" t="str">
        <f>+IF(R158=0,"",DSUM(Entradas[#All],Entradas[[#Headers],[Cantidad Existente]],Inventario!Q157:R158))</f>
        <v/>
      </c>
      <c r="M158" s="65" t="e">
        <f>+Inventario[[#This Row],[Presentación (unidad)]]</f>
        <v>#VALUE!</v>
      </c>
      <c r="O158" s="17" t="str">
        <f t="shared" ref="O158" si="523">+$O$6</f>
        <v>Elemento</v>
      </c>
      <c r="P158" s="17" t="str">
        <f t="shared" ref="P158" si="524">+$P$6</f>
        <v>Días restantes:</v>
      </c>
      <c r="Q158" s="19">
        <f>Inventario[[#This Row],[Elemento]]</f>
        <v>0</v>
      </c>
      <c r="R158" s="19">
        <f>+DMIN(Entradas[#All],R157,Q157:Q158)</f>
        <v>0</v>
      </c>
      <c r="S158" s="26" t="s">
        <v>10</v>
      </c>
    </row>
    <row r="159" spans="1:19" x14ac:dyDescent="0.25">
      <c r="A159" s="64" t="e">
        <f>DGET(Lista_elementos[#All],Lista_elementos[[#Headers],[Tipo]],Inventario!O158:O159)</f>
        <v>#VALUE!</v>
      </c>
      <c r="B159" s="27">
        <f>+Lista_elementos[[#This Row],[Elemento]]</f>
        <v>0</v>
      </c>
      <c r="C1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59" s="27" t="e">
        <f>DGET(Lista_elementos[#All],Lista_elementos[[#Headers],[Presentación (Unidad)]],Inventario!O158:O159)</f>
        <v>#VALUE!</v>
      </c>
      <c r="E159" s="20" t="str">
        <f>+IF(COUNTIF(Entradas[Elemento],Inventario[[#This Row],[Elemento]])=0,"",IF(DMAX(Entradas[#All],Entradas[[#Headers],[Fecha de ingreso]],Inventario!O158:O159)=0,"No registra",DMAX(Entradas[#All],Entradas[[#Headers],[Fecha de ingreso]],Inventario!O158:O159)))</f>
        <v/>
      </c>
      <c r="F159" s="20" t="str">
        <f>+IF(COUNTIF(Entradas[Elemento],Inventario[[#This Row],[Elemento]])=0,"",IF(DMAX(Entradas[#All],Entradas[[#Headers],[Fecha de última salida]],Inventario!O158:O159)=0,"",DMAX(Entradas[#All],Entradas[[#Headers],[Fecha de última salida]],Inventario!O158:O159)))</f>
        <v/>
      </c>
      <c r="G159" s="27" t="e">
        <f>DGET(Lista_elementos[#All],Lista_elementos[[#Headers],[Inventario máximo (en unidades)]],O158:O159)</f>
        <v>#VALUE!</v>
      </c>
      <c r="H159" s="27" t="e">
        <f>DGET(Lista_elementos[#All],Lista_elementos[[#Headers],[Inventario mínimo (en unidades)]],O158:O159)</f>
        <v>#VALUE!</v>
      </c>
      <c r="I159" s="68" t="str">
        <f>+IF(P159=0,"",DGET(Entradas[#All],Entradas[[#Headers],[Lote]],O158:P159))</f>
        <v/>
      </c>
      <c r="J159" s="20" t="str">
        <f ca="1">+IF(Inventario[[#This Row],[Días restantes (incluido hoy):]]="","",Inventario[[#This Row],[Días restantes (incluido hoy):]]+TODAY()-1)</f>
        <v/>
      </c>
      <c r="K159" s="27" t="str">
        <f t="shared" ref="K159" si="525">IF(P159=0,"",P159)</f>
        <v/>
      </c>
      <c r="L159" s="27" t="str">
        <f>+IF(P159=0,"",DSUM(Entradas[#All],Entradas[[#Headers],[Cantidad Existente]],Inventario!O158:P159))</f>
        <v/>
      </c>
      <c r="M159" s="65" t="e">
        <f>+Inventario[[#This Row],[Presentación (unidad)]]</f>
        <v>#VALUE!</v>
      </c>
      <c r="O159" s="19">
        <f t="shared" ref="O159" si="526">+$B159</f>
        <v>0</v>
      </c>
      <c r="P159" s="19">
        <f>+DMIN(Entradas[#All],P158,O158:O159)</f>
        <v>0</v>
      </c>
      <c r="Q159" s="17" t="str">
        <f t="shared" ref="Q159" si="527">+$O$6</f>
        <v>Elemento</v>
      </c>
      <c r="R159" s="17" t="str">
        <f t="shared" ref="R159" si="528">+$P$6</f>
        <v>Días restantes:</v>
      </c>
      <c r="S159" s="26" t="s">
        <v>10</v>
      </c>
    </row>
    <row r="160" spans="1:19" x14ac:dyDescent="0.25">
      <c r="A160" s="64" t="e">
        <f>DGET(Lista_elementos[#All],Lista_elementos[[#Headers],[Tipo]],Inventario!Q159:Q160)</f>
        <v>#VALUE!</v>
      </c>
      <c r="B160" s="27">
        <f>+Lista_elementos[[#This Row],[Elemento]]</f>
        <v>0</v>
      </c>
      <c r="C1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0" s="27" t="e">
        <f>DGET(Lista_elementos[#All],Lista_elementos[[#Headers],[Presentación (Unidad)]],Inventario!Q159:Q160)</f>
        <v>#VALUE!</v>
      </c>
      <c r="E160" s="20" t="str">
        <f>+IF(COUNTIF(Entradas[Elemento],Inventario[[#This Row],[Elemento]])=0,"",IF(DMAX(Entradas[#All],Entradas[[#Headers],[Fecha de ingreso]],Inventario!Q159:Q160)=0,"No registra",DMAX(Entradas[#All],Entradas[[#Headers],[Fecha de ingreso]],Inventario!Q159:Q160)))</f>
        <v/>
      </c>
      <c r="F160" s="20" t="str">
        <f>+IF(COUNTIF(Entradas[Elemento],Inventario[[#This Row],[Elemento]])=0,"",IF(DMAX(Entradas[#All],Entradas[[#Headers],[Fecha de última salida]],Inventario!Q159:Q160)=0,"",DMAX(Entradas[#All],Entradas[[#Headers],[Fecha de última salida]],Inventario!Q159:Q160)))</f>
        <v/>
      </c>
      <c r="G160" s="27" t="e">
        <f>DGET(Lista_elementos[#All],Lista_elementos[[#Headers],[Inventario máximo (en unidades)]],Q159:Q160)</f>
        <v>#VALUE!</v>
      </c>
      <c r="H160" s="27" t="e">
        <f>DGET(Lista_elementos[#All],Lista_elementos[[#Headers],[Inventario mínimo (en unidades)]],Q159:Q160)</f>
        <v>#VALUE!</v>
      </c>
      <c r="I160" s="68" t="str">
        <f>+IF(R160=0,"",DGET(Entradas[#All],Entradas[[#Headers],[Lote]],Q159:R160))</f>
        <v/>
      </c>
      <c r="J160" s="20" t="str">
        <f ca="1">+IF(Inventario[[#This Row],[Días restantes (incluido hoy):]]="","",Inventario[[#This Row],[Días restantes (incluido hoy):]]+TODAY()-1)</f>
        <v/>
      </c>
      <c r="K160" s="27" t="str">
        <f t="shared" ref="K160" si="529">IF(R160=0,"",R160)</f>
        <v/>
      </c>
      <c r="L160" s="27" t="str">
        <f>+IF(R160=0,"",DSUM(Entradas[#All],Entradas[[#Headers],[Cantidad Existente]],Inventario!Q159:R160))</f>
        <v/>
      </c>
      <c r="M160" s="65" t="e">
        <f>+Inventario[[#This Row],[Presentación (unidad)]]</f>
        <v>#VALUE!</v>
      </c>
      <c r="O160" s="17" t="str">
        <f t="shared" ref="O160" si="530">+$O$6</f>
        <v>Elemento</v>
      </c>
      <c r="P160" s="17" t="str">
        <f t="shared" ref="P160" si="531">+$P$6</f>
        <v>Días restantes:</v>
      </c>
      <c r="Q160" s="19">
        <f>Inventario[[#This Row],[Elemento]]</f>
        <v>0</v>
      </c>
      <c r="R160" s="19">
        <f>+DMIN(Entradas[#All],R159,Q159:Q160)</f>
        <v>0</v>
      </c>
      <c r="S160" s="26" t="s">
        <v>10</v>
      </c>
    </row>
    <row r="161" spans="1:19" x14ac:dyDescent="0.25">
      <c r="A161" s="64" t="e">
        <f>DGET(Lista_elementos[#All],Lista_elementos[[#Headers],[Tipo]],Inventario!O160:O161)</f>
        <v>#VALUE!</v>
      </c>
      <c r="B161" s="27">
        <f>+Lista_elementos[[#This Row],[Elemento]]</f>
        <v>0</v>
      </c>
      <c r="C1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1" s="27" t="e">
        <f>DGET(Lista_elementos[#All],Lista_elementos[[#Headers],[Presentación (Unidad)]],Inventario!O160:O161)</f>
        <v>#VALUE!</v>
      </c>
      <c r="E161" s="20" t="str">
        <f>+IF(COUNTIF(Entradas[Elemento],Inventario[[#This Row],[Elemento]])=0,"",IF(DMAX(Entradas[#All],Entradas[[#Headers],[Fecha de ingreso]],Inventario!O160:O161)=0,"No registra",DMAX(Entradas[#All],Entradas[[#Headers],[Fecha de ingreso]],Inventario!O160:O161)))</f>
        <v/>
      </c>
      <c r="F161" s="20" t="str">
        <f>+IF(COUNTIF(Entradas[Elemento],Inventario[[#This Row],[Elemento]])=0,"",IF(DMAX(Entradas[#All],Entradas[[#Headers],[Fecha de última salida]],Inventario!O160:O161)=0,"",DMAX(Entradas[#All],Entradas[[#Headers],[Fecha de última salida]],Inventario!O160:O161)))</f>
        <v/>
      </c>
      <c r="G161" s="27" t="e">
        <f>DGET(Lista_elementos[#All],Lista_elementos[[#Headers],[Inventario máximo (en unidades)]],O160:O161)</f>
        <v>#VALUE!</v>
      </c>
      <c r="H161" s="27" t="e">
        <f>DGET(Lista_elementos[#All],Lista_elementos[[#Headers],[Inventario mínimo (en unidades)]],O160:O161)</f>
        <v>#VALUE!</v>
      </c>
      <c r="I161" s="68" t="str">
        <f>+IF(P161=0,"",DGET(Entradas[#All],Entradas[[#Headers],[Lote]],O160:P161))</f>
        <v/>
      </c>
      <c r="J161" s="20" t="str">
        <f ca="1">+IF(Inventario[[#This Row],[Días restantes (incluido hoy):]]="","",Inventario[[#This Row],[Días restantes (incluido hoy):]]+TODAY()-1)</f>
        <v/>
      </c>
      <c r="K161" s="27" t="str">
        <f t="shared" ref="K161" si="532">IF(P161=0,"",P161)</f>
        <v/>
      </c>
      <c r="L161" s="27" t="str">
        <f>+IF(P161=0,"",DSUM(Entradas[#All],Entradas[[#Headers],[Cantidad Existente]],Inventario!O160:P161))</f>
        <v/>
      </c>
      <c r="M161" s="65" t="e">
        <f>+Inventario[[#This Row],[Presentación (unidad)]]</f>
        <v>#VALUE!</v>
      </c>
      <c r="O161" s="19">
        <f t="shared" ref="O161" si="533">+$B161</f>
        <v>0</v>
      </c>
      <c r="P161" s="19">
        <f>+DMIN(Entradas[#All],P160,O160:O161)</f>
        <v>0</v>
      </c>
      <c r="Q161" s="17" t="str">
        <f t="shared" ref="Q161" si="534">+$O$6</f>
        <v>Elemento</v>
      </c>
      <c r="R161" s="17" t="str">
        <f t="shared" ref="R161" si="535">+$P$6</f>
        <v>Días restantes:</v>
      </c>
      <c r="S161" s="26" t="s">
        <v>10</v>
      </c>
    </row>
    <row r="162" spans="1:19" x14ac:dyDescent="0.25">
      <c r="A162" s="64" t="e">
        <f>DGET(Lista_elementos[#All],Lista_elementos[[#Headers],[Tipo]],Inventario!Q161:Q162)</f>
        <v>#VALUE!</v>
      </c>
      <c r="B162" s="27">
        <f>+Lista_elementos[[#This Row],[Elemento]]</f>
        <v>0</v>
      </c>
      <c r="C1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2" s="27" t="e">
        <f>DGET(Lista_elementos[#All],Lista_elementos[[#Headers],[Presentación (Unidad)]],Inventario!Q161:Q162)</f>
        <v>#VALUE!</v>
      </c>
      <c r="E162" s="20" t="str">
        <f>+IF(COUNTIF(Entradas[Elemento],Inventario[[#This Row],[Elemento]])=0,"",IF(DMAX(Entradas[#All],Entradas[[#Headers],[Fecha de ingreso]],Inventario!Q161:Q162)=0,"No registra",DMAX(Entradas[#All],Entradas[[#Headers],[Fecha de ingreso]],Inventario!Q161:Q162)))</f>
        <v/>
      </c>
      <c r="F162" s="20" t="str">
        <f>+IF(COUNTIF(Entradas[Elemento],Inventario[[#This Row],[Elemento]])=0,"",IF(DMAX(Entradas[#All],Entradas[[#Headers],[Fecha de última salida]],Inventario!Q161:Q162)=0,"",DMAX(Entradas[#All],Entradas[[#Headers],[Fecha de última salida]],Inventario!Q161:Q162)))</f>
        <v/>
      </c>
      <c r="G162" s="27" t="e">
        <f>DGET(Lista_elementos[#All],Lista_elementos[[#Headers],[Inventario máximo (en unidades)]],Q161:Q162)</f>
        <v>#VALUE!</v>
      </c>
      <c r="H162" s="27" t="e">
        <f>DGET(Lista_elementos[#All],Lista_elementos[[#Headers],[Inventario mínimo (en unidades)]],Q161:Q162)</f>
        <v>#VALUE!</v>
      </c>
      <c r="I162" s="68" t="str">
        <f>+IF(R162=0,"",DGET(Entradas[#All],Entradas[[#Headers],[Lote]],Q161:R162))</f>
        <v/>
      </c>
      <c r="J162" s="20" t="str">
        <f ca="1">+IF(Inventario[[#This Row],[Días restantes (incluido hoy):]]="","",Inventario[[#This Row],[Días restantes (incluido hoy):]]+TODAY()-1)</f>
        <v/>
      </c>
      <c r="K162" s="27" t="str">
        <f t="shared" ref="K162" si="536">IF(R162=0,"",R162)</f>
        <v/>
      </c>
      <c r="L162" s="27" t="str">
        <f>+IF(R162=0,"",DSUM(Entradas[#All],Entradas[[#Headers],[Cantidad Existente]],Inventario!Q161:R162))</f>
        <v/>
      </c>
      <c r="M162" s="65" t="e">
        <f>+Inventario[[#This Row],[Presentación (unidad)]]</f>
        <v>#VALUE!</v>
      </c>
      <c r="O162" s="17" t="str">
        <f t="shared" ref="O162" si="537">+$O$6</f>
        <v>Elemento</v>
      </c>
      <c r="P162" s="17" t="str">
        <f t="shared" ref="P162" si="538">+$P$6</f>
        <v>Días restantes:</v>
      </c>
      <c r="Q162" s="19">
        <f>Inventario[[#This Row],[Elemento]]</f>
        <v>0</v>
      </c>
      <c r="R162" s="19">
        <f>+DMIN(Entradas[#All],R161,Q161:Q162)</f>
        <v>0</v>
      </c>
      <c r="S162" s="26" t="s">
        <v>10</v>
      </c>
    </row>
    <row r="163" spans="1:19" x14ac:dyDescent="0.25">
      <c r="A163" s="64" t="e">
        <f>DGET(Lista_elementos[#All],Lista_elementos[[#Headers],[Tipo]],Inventario!O162:O163)</f>
        <v>#VALUE!</v>
      </c>
      <c r="B163" s="27">
        <f>+Lista_elementos[[#This Row],[Elemento]]</f>
        <v>0</v>
      </c>
      <c r="C1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3" s="27" t="e">
        <f>DGET(Lista_elementos[#All],Lista_elementos[[#Headers],[Presentación (Unidad)]],Inventario!O162:O163)</f>
        <v>#VALUE!</v>
      </c>
      <c r="E163" s="20" t="str">
        <f>+IF(COUNTIF(Entradas[Elemento],Inventario[[#This Row],[Elemento]])=0,"",IF(DMAX(Entradas[#All],Entradas[[#Headers],[Fecha de ingreso]],Inventario!O162:O163)=0,"No registra",DMAX(Entradas[#All],Entradas[[#Headers],[Fecha de ingreso]],Inventario!O162:O163)))</f>
        <v/>
      </c>
      <c r="F163" s="20" t="str">
        <f>+IF(COUNTIF(Entradas[Elemento],Inventario[[#This Row],[Elemento]])=0,"",IF(DMAX(Entradas[#All],Entradas[[#Headers],[Fecha de última salida]],Inventario!O162:O163)=0,"",DMAX(Entradas[#All],Entradas[[#Headers],[Fecha de última salida]],Inventario!O162:O163)))</f>
        <v/>
      </c>
      <c r="G163" s="27" t="e">
        <f>DGET(Lista_elementos[#All],Lista_elementos[[#Headers],[Inventario máximo (en unidades)]],O162:O163)</f>
        <v>#VALUE!</v>
      </c>
      <c r="H163" s="27" t="e">
        <f>DGET(Lista_elementos[#All],Lista_elementos[[#Headers],[Inventario mínimo (en unidades)]],O162:O163)</f>
        <v>#VALUE!</v>
      </c>
      <c r="I163" s="68" t="str">
        <f>+IF(P163=0,"",DGET(Entradas[#All],Entradas[[#Headers],[Lote]],O162:P163))</f>
        <v/>
      </c>
      <c r="J163" s="20" t="str">
        <f ca="1">+IF(Inventario[[#This Row],[Días restantes (incluido hoy):]]="","",Inventario[[#This Row],[Días restantes (incluido hoy):]]+TODAY()-1)</f>
        <v/>
      </c>
      <c r="K163" s="27" t="str">
        <f t="shared" ref="K163" si="539">IF(P163=0,"",P163)</f>
        <v/>
      </c>
      <c r="L163" s="27" t="str">
        <f>+IF(P163=0,"",DSUM(Entradas[#All],Entradas[[#Headers],[Cantidad Existente]],Inventario!O162:P163))</f>
        <v/>
      </c>
      <c r="M163" s="65" t="e">
        <f>+Inventario[[#This Row],[Presentación (unidad)]]</f>
        <v>#VALUE!</v>
      </c>
      <c r="O163" s="19">
        <f t="shared" ref="O163" si="540">+$B163</f>
        <v>0</v>
      </c>
      <c r="P163" s="19">
        <f>+DMIN(Entradas[#All],P162,O162:O163)</f>
        <v>0</v>
      </c>
      <c r="Q163" s="17" t="str">
        <f t="shared" ref="Q163" si="541">+$O$6</f>
        <v>Elemento</v>
      </c>
      <c r="R163" s="17" t="str">
        <f t="shared" ref="R163" si="542">+$P$6</f>
        <v>Días restantes:</v>
      </c>
      <c r="S163" s="26" t="s">
        <v>10</v>
      </c>
    </row>
    <row r="164" spans="1:19" x14ac:dyDescent="0.25">
      <c r="A164" s="64" t="e">
        <f>DGET(Lista_elementos[#All],Lista_elementos[[#Headers],[Tipo]],Inventario!Q163:Q164)</f>
        <v>#VALUE!</v>
      </c>
      <c r="B164" s="27">
        <f>+Lista_elementos[[#This Row],[Elemento]]</f>
        <v>0</v>
      </c>
      <c r="C1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4" s="27" t="e">
        <f>DGET(Lista_elementos[#All],Lista_elementos[[#Headers],[Presentación (Unidad)]],Inventario!Q163:Q164)</f>
        <v>#VALUE!</v>
      </c>
      <c r="E164" s="20" t="str">
        <f>+IF(COUNTIF(Entradas[Elemento],Inventario[[#This Row],[Elemento]])=0,"",IF(DMAX(Entradas[#All],Entradas[[#Headers],[Fecha de ingreso]],Inventario!Q163:Q164)=0,"No registra",DMAX(Entradas[#All],Entradas[[#Headers],[Fecha de ingreso]],Inventario!Q163:Q164)))</f>
        <v/>
      </c>
      <c r="F164" s="20" t="str">
        <f>+IF(COUNTIF(Entradas[Elemento],Inventario[[#This Row],[Elemento]])=0,"",IF(DMAX(Entradas[#All],Entradas[[#Headers],[Fecha de última salida]],Inventario!Q163:Q164)=0,"",DMAX(Entradas[#All],Entradas[[#Headers],[Fecha de última salida]],Inventario!Q163:Q164)))</f>
        <v/>
      </c>
      <c r="G164" s="27" t="e">
        <f>DGET(Lista_elementos[#All],Lista_elementos[[#Headers],[Inventario máximo (en unidades)]],Q163:Q164)</f>
        <v>#VALUE!</v>
      </c>
      <c r="H164" s="27" t="e">
        <f>DGET(Lista_elementos[#All],Lista_elementos[[#Headers],[Inventario mínimo (en unidades)]],Q163:Q164)</f>
        <v>#VALUE!</v>
      </c>
      <c r="I164" s="68" t="str">
        <f>+IF(R164=0,"",DGET(Entradas[#All],Entradas[[#Headers],[Lote]],Q163:R164))</f>
        <v/>
      </c>
      <c r="J164" s="20" t="str">
        <f ca="1">+IF(Inventario[[#This Row],[Días restantes (incluido hoy):]]="","",Inventario[[#This Row],[Días restantes (incluido hoy):]]+TODAY()-1)</f>
        <v/>
      </c>
      <c r="K164" s="27" t="str">
        <f t="shared" ref="K164" si="543">IF(R164=0,"",R164)</f>
        <v/>
      </c>
      <c r="L164" s="27" t="str">
        <f>+IF(R164=0,"",DSUM(Entradas[#All],Entradas[[#Headers],[Cantidad Existente]],Inventario!Q163:R164))</f>
        <v/>
      </c>
      <c r="M164" s="65" t="e">
        <f>+Inventario[[#This Row],[Presentación (unidad)]]</f>
        <v>#VALUE!</v>
      </c>
      <c r="O164" s="17" t="str">
        <f t="shared" ref="O164" si="544">+$O$6</f>
        <v>Elemento</v>
      </c>
      <c r="P164" s="17" t="str">
        <f t="shared" ref="P164" si="545">+$P$6</f>
        <v>Días restantes:</v>
      </c>
      <c r="Q164" s="19">
        <f>Inventario[[#This Row],[Elemento]]</f>
        <v>0</v>
      </c>
      <c r="R164" s="19">
        <f>+DMIN(Entradas[#All],R163,Q163:Q164)</f>
        <v>0</v>
      </c>
      <c r="S164" s="26" t="s">
        <v>10</v>
      </c>
    </row>
    <row r="165" spans="1:19" x14ac:dyDescent="0.25">
      <c r="A165" s="64" t="e">
        <f>DGET(Lista_elementos[#All],Lista_elementos[[#Headers],[Tipo]],Inventario!O164:O165)</f>
        <v>#VALUE!</v>
      </c>
      <c r="B165" s="27">
        <f>+Lista_elementos[[#This Row],[Elemento]]</f>
        <v>0</v>
      </c>
      <c r="C1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5" s="27" t="e">
        <f>DGET(Lista_elementos[#All],Lista_elementos[[#Headers],[Presentación (Unidad)]],Inventario!O164:O165)</f>
        <v>#VALUE!</v>
      </c>
      <c r="E165" s="20" t="str">
        <f>+IF(COUNTIF(Entradas[Elemento],Inventario[[#This Row],[Elemento]])=0,"",IF(DMAX(Entradas[#All],Entradas[[#Headers],[Fecha de ingreso]],Inventario!O164:O165)=0,"No registra",DMAX(Entradas[#All],Entradas[[#Headers],[Fecha de ingreso]],Inventario!O164:O165)))</f>
        <v/>
      </c>
      <c r="F165" s="20" t="str">
        <f>+IF(COUNTIF(Entradas[Elemento],Inventario[[#This Row],[Elemento]])=0,"",IF(DMAX(Entradas[#All],Entradas[[#Headers],[Fecha de última salida]],Inventario!O164:O165)=0,"",DMAX(Entradas[#All],Entradas[[#Headers],[Fecha de última salida]],Inventario!O164:O165)))</f>
        <v/>
      </c>
      <c r="G165" s="27" t="e">
        <f>DGET(Lista_elementos[#All],Lista_elementos[[#Headers],[Inventario máximo (en unidades)]],O164:O165)</f>
        <v>#VALUE!</v>
      </c>
      <c r="H165" s="27" t="e">
        <f>DGET(Lista_elementos[#All],Lista_elementos[[#Headers],[Inventario mínimo (en unidades)]],O164:O165)</f>
        <v>#VALUE!</v>
      </c>
      <c r="I165" s="68" t="str">
        <f>+IF(P165=0,"",DGET(Entradas[#All],Entradas[[#Headers],[Lote]],O164:P165))</f>
        <v/>
      </c>
      <c r="J165" s="20" t="str">
        <f ca="1">+IF(Inventario[[#This Row],[Días restantes (incluido hoy):]]="","",Inventario[[#This Row],[Días restantes (incluido hoy):]]+TODAY()-1)</f>
        <v/>
      </c>
      <c r="K165" s="27" t="str">
        <f t="shared" ref="K165" si="546">IF(P165=0,"",P165)</f>
        <v/>
      </c>
      <c r="L165" s="27" t="str">
        <f>+IF(P165=0,"",DSUM(Entradas[#All],Entradas[[#Headers],[Cantidad Existente]],Inventario!O164:P165))</f>
        <v/>
      </c>
      <c r="M165" s="65" t="e">
        <f>+Inventario[[#This Row],[Presentación (unidad)]]</f>
        <v>#VALUE!</v>
      </c>
      <c r="O165" s="19">
        <f t="shared" ref="O165" si="547">+$B165</f>
        <v>0</v>
      </c>
      <c r="P165" s="19">
        <f>+DMIN(Entradas[#All],P164,O164:O165)</f>
        <v>0</v>
      </c>
      <c r="Q165" s="17" t="str">
        <f t="shared" ref="Q165" si="548">+$O$6</f>
        <v>Elemento</v>
      </c>
      <c r="R165" s="17" t="str">
        <f t="shared" ref="R165" si="549">+$P$6</f>
        <v>Días restantes:</v>
      </c>
      <c r="S165" s="26" t="s">
        <v>10</v>
      </c>
    </row>
    <row r="166" spans="1:19" x14ac:dyDescent="0.25">
      <c r="A166" s="64" t="e">
        <f>DGET(Lista_elementos[#All],Lista_elementos[[#Headers],[Tipo]],Inventario!Q165:Q166)</f>
        <v>#VALUE!</v>
      </c>
      <c r="B166" s="27">
        <f>+Lista_elementos[[#This Row],[Elemento]]</f>
        <v>0</v>
      </c>
      <c r="C1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6" s="27" t="e">
        <f>DGET(Lista_elementos[#All],Lista_elementos[[#Headers],[Presentación (Unidad)]],Inventario!Q165:Q166)</f>
        <v>#VALUE!</v>
      </c>
      <c r="E166" s="20" t="str">
        <f>+IF(COUNTIF(Entradas[Elemento],Inventario[[#This Row],[Elemento]])=0,"",IF(DMAX(Entradas[#All],Entradas[[#Headers],[Fecha de ingreso]],Inventario!Q165:Q166)=0,"No registra",DMAX(Entradas[#All],Entradas[[#Headers],[Fecha de ingreso]],Inventario!Q165:Q166)))</f>
        <v/>
      </c>
      <c r="F166" s="20" t="str">
        <f>+IF(COUNTIF(Entradas[Elemento],Inventario[[#This Row],[Elemento]])=0,"",IF(DMAX(Entradas[#All],Entradas[[#Headers],[Fecha de última salida]],Inventario!Q165:Q166)=0,"",DMAX(Entradas[#All],Entradas[[#Headers],[Fecha de última salida]],Inventario!Q165:Q166)))</f>
        <v/>
      </c>
      <c r="G166" s="27" t="e">
        <f>DGET(Lista_elementos[#All],Lista_elementos[[#Headers],[Inventario máximo (en unidades)]],Q165:Q166)</f>
        <v>#VALUE!</v>
      </c>
      <c r="H166" s="27" t="e">
        <f>DGET(Lista_elementos[#All],Lista_elementos[[#Headers],[Inventario mínimo (en unidades)]],Q165:Q166)</f>
        <v>#VALUE!</v>
      </c>
      <c r="I166" s="68" t="str">
        <f>+IF(R166=0,"",DGET(Entradas[#All],Entradas[[#Headers],[Lote]],Q165:R166))</f>
        <v/>
      </c>
      <c r="J166" s="20" t="str">
        <f ca="1">+IF(Inventario[[#This Row],[Días restantes (incluido hoy):]]="","",Inventario[[#This Row],[Días restantes (incluido hoy):]]+TODAY()-1)</f>
        <v/>
      </c>
      <c r="K166" s="27" t="str">
        <f t="shared" ref="K166" si="550">IF(R166=0,"",R166)</f>
        <v/>
      </c>
      <c r="L166" s="27" t="str">
        <f>+IF(R166=0,"",DSUM(Entradas[#All],Entradas[[#Headers],[Cantidad Existente]],Inventario!Q165:R166))</f>
        <v/>
      </c>
      <c r="M166" s="65" t="e">
        <f>+Inventario[[#This Row],[Presentación (unidad)]]</f>
        <v>#VALUE!</v>
      </c>
      <c r="O166" s="17" t="str">
        <f t="shared" ref="O166" si="551">+$O$6</f>
        <v>Elemento</v>
      </c>
      <c r="P166" s="17" t="str">
        <f t="shared" ref="P166" si="552">+$P$6</f>
        <v>Días restantes:</v>
      </c>
      <c r="Q166" s="19">
        <f>Inventario[[#This Row],[Elemento]]</f>
        <v>0</v>
      </c>
      <c r="R166" s="19">
        <f>+DMIN(Entradas[#All],R165,Q165:Q166)</f>
        <v>0</v>
      </c>
      <c r="S166" s="26" t="s">
        <v>10</v>
      </c>
    </row>
    <row r="167" spans="1:19" x14ac:dyDescent="0.25">
      <c r="A167" s="64" t="e">
        <f>DGET(Lista_elementos[#All],Lista_elementos[[#Headers],[Tipo]],Inventario!O166:O167)</f>
        <v>#VALUE!</v>
      </c>
      <c r="B167" s="27">
        <f>+Lista_elementos[[#This Row],[Elemento]]</f>
        <v>0</v>
      </c>
      <c r="C1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7" s="27" t="e">
        <f>DGET(Lista_elementos[#All],Lista_elementos[[#Headers],[Presentación (Unidad)]],Inventario!O166:O167)</f>
        <v>#VALUE!</v>
      </c>
      <c r="E167" s="20" t="str">
        <f>+IF(COUNTIF(Entradas[Elemento],Inventario[[#This Row],[Elemento]])=0,"",IF(DMAX(Entradas[#All],Entradas[[#Headers],[Fecha de ingreso]],Inventario!O166:O167)=0,"No registra",DMAX(Entradas[#All],Entradas[[#Headers],[Fecha de ingreso]],Inventario!O166:O167)))</f>
        <v/>
      </c>
      <c r="F167" s="20" t="str">
        <f>+IF(COUNTIF(Entradas[Elemento],Inventario[[#This Row],[Elemento]])=0,"",IF(DMAX(Entradas[#All],Entradas[[#Headers],[Fecha de última salida]],Inventario!O166:O167)=0,"",DMAX(Entradas[#All],Entradas[[#Headers],[Fecha de última salida]],Inventario!O166:O167)))</f>
        <v/>
      </c>
      <c r="G167" s="27" t="e">
        <f>DGET(Lista_elementos[#All],Lista_elementos[[#Headers],[Inventario máximo (en unidades)]],O166:O167)</f>
        <v>#VALUE!</v>
      </c>
      <c r="H167" s="27" t="e">
        <f>DGET(Lista_elementos[#All],Lista_elementos[[#Headers],[Inventario mínimo (en unidades)]],O166:O167)</f>
        <v>#VALUE!</v>
      </c>
      <c r="I167" s="68" t="str">
        <f>+IF(P167=0,"",DGET(Entradas[#All],Entradas[[#Headers],[Lote]],O166:P167))</f>
        <v/>
      </c>
      <c r="J167" s="20" t="str">
        <f ca="1">+IF(Inventario[[#This Row],[Días restantes (incluido hoy):]]="","",Inventario[[#This Row],[Días restantes (incluido hoy):]]+TODAY()-1)</f>
        <v/>
      </c>
      <c r="K167" s="27" t="str">
        <f t="shared" ref="K167" si="553">IF(P167=0,"",P167)</f>
        <v/>
      </c>
      <c r="L167" s="27" t="str">
        <f>+IF(P167=0,"",DSUM(Entradas[#All],Entradas[[#Headers],[Cantidad Existente]],Inventario!O166:P167))</f>
        <v/>
      </c>
      <c r="M167" s="65" t="e">
        <f>+Inventario[[#This Row],[Presentación (unidad)]]</f>
        <v>#VALUE!</v>
      </c>
      <c r="O167" s="19">
        <f t="shared" ref="O167" si="554">+$B167</f>
        <v>0</v>
      </c>
      <c r="P167" s="19">
        <f>+DMIN(Entradas[#All],P166,O166:O167)</f>
        <v>0</v>
      </c>
      <c r="Q167" s="17" t="str">
        <f t="shared" ref="Q167" si="555">+$O$6</f>
        <v>Elemento</v>
      </c>
      <c r="R167" s="17" t="str">
        <f t="shared" ref="R167" si="556">+$P$6</f>
        <v>Días restantes:</v>
      </c>
      <c r="S167" s="26" t="s">
        <v>10</v>
      </c>
    </row>
    <row r="168" spans="1:19" x14ac:dyDescent="0.25">
      <c r="A168" s="64" t="e">
        <f>DGET(Lista_elementos[#All],Lista_elementos[[#Headers],[Tipo]],Inventario!Q167:Q168)</f>
        <v>#VALUE!</v>
      </c>
      <c r="B168" s="27">
        <f>+Lista_elementos[[#This Row],[Elemento]]</f>
        <v>0</v>
      </c>
      <c r="C1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8" s="27" t="e">
        <f>DGET(Lista_elementos[#All],Lista_elementos[[#Headers],[Presentación (Unidad)]],Inventario!Q167:Q168)</f>
        <v>#VALUE!</v>
      </c>
      <c r="E168" s="20" t="str">
        <f>+IF(COUNTIF(Entradas[Elemento],Inventario[[#This Row],[Elemento]])=0,"",IF(DMAX(Entradas[#All],Entradas[[#Headers],[Fecha de ingreso]],Inventario!Q167:Q168)=0,"No registra",DMAX(Entradas[#All],Entradas[[#Headers],[Fecha de ingreso]],Inventario!Q167:Q168)))</f>
        <v/>
      </c>
      <c r="F168" s="20" t="str">
        <f>+IF(COUNTIF(Entradas[Elemento],Inventario[[#This Row],[Elemento]])=0,"",IF(DMAX(Entradas[#All],Entradas[[#Headers],[Fecha de última salida]],Inventario!Q167:Q168)=0,"",DMAX(Entradas[#All],Entradas[[#Headers],[Fecha de última salida]],Inventario!Q167:Q168)))</f>
        <v/>
      </c>
      <c r="G168" s="27" t="e">
        <f>DGET(Lista_elementos[#All],Lista_elementos[[#Headers],[Inventario máximo (en unidades)]],Q167:Q168)</f>
        <v>#VALUE!</v>
      </c>
      <c r="H168" s="27" t="e">
        <f>DGET(Lista_elementos[#All],Lista_elementos[[#Headers],[Inventario mínimo (en unidades)]],Q167:Q168)</f>
        <v>#VALUE!</v>
      </c>
      <c r="I168" s="68" t="str">
        <f>+IF(R168=0,"",DGET(Entradas[#All],Entradas[[#Headers],[Lote]],Q167:R168))</f>
        <v/>
      </c>
      <c r="J168" s="20" t="str">
        <f ca="1">+IF(Inventario[[#This Row],[Días restantes (incluido hoy):]]="","",Inventario[[#This Row],[Días restantes (incluido hoy):]]+TODAY()-1)</f>
        <v/>
      </c>
      <c r="K168" s="27" t="str">
        <f t="shared" ref="K168" si="557">IF(R168=0,"",R168)</f>
        <v/>
      </c>
      <c r="L168" s="27" t="str">
        <f>+IF(R168=0,"",DSUM(Entradas[#All],Entradas[[#Headers],[Cantidad Existente]],Inventario!Q167:R168))</f>
        <v/>
      </c>
      <c r="M168" s="65" t="e">
        <f>+Inventario[[#This Row],[Presentación (unidad)]]</f>
        <v>#VALUE!</v>
      </c>
      <c r="O168" s="17" t="str">
        <f t="shared" ref="O168" si="558">+$O$6</f>
        <v>Elemento</v>
      </c>
      <c r="P168" s="17" t="str">
        <f t="shared" ref="P168" si="559">+$P$6</f>
        <v>Días restantes:</v>
      </c>
      <c r="Q168" s="19">
        <f>Inventario[[#This Row],[Elemento]]</f>
        <v>0</v>
      </c>
      <c r="R168" s="19">
        <f>+DMIN(Entradas[#All],R167,Q167:Q168)</f>
        <v>0</v>
      </c>
      <c r="S168" s="26" t="s">
        <v>10</v>
      </c>
    </row>
    <row r="169" spans="1:19" x14ac:dyDescent="0.25">
      <c r="A169" s="64" t="e">
        <f>DGET(Lista_elementos[#All],Lista_elementos[[#Headers],[Tipo]],Inventario!O168:O169)</f>
        <v>#VALUE!</v>
      </c>
      <c r="B169" s="27">
        <f>+Lista_elementos[[#This Row],[Elemento]]</f>
        <v>0</v>
      </c>
      <c r="C1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69" s="27" t="e">
        <f>DGET(Lista_elementos[#All],Lista_elementos[[#Headers],[Presentación (Unidad)]],Inventario!O168:O169)</f>
        <v>#VALUE!</v>
      </c>
      <c r="E169" s="20" t="str">
        <f>+IF(COUNTIF(Entradas[Elemento],Inventario[[#This Row],[Elemento]])=0,"",IF(DMAX(Entradas[#All],Entradas[[#Headers],[Fecha de ingreso]],Inventario!O168:O169)=0,"No registra",DMAX(Entradas[#All],Entradas[[#Headers],[Fecha de ingreso]],Inventario!O168:O169)))</f>
        <v/>
      </c>
      <c r="F169" s="20" t="str">
        <f>+IF(COUNTIF(Entradas[Elemento],Inventario[[#This Row],[Elemento]])=0,"",IF(DMAX(Entradas[#All],Entradas[[#Headers],[Fecha de última salida]],Inventario!O168:O169)=0,"",DMAX(Entradas[#All],Entradas[[#Headers],[Fecha de última salida]],Inventario!O168:O169)))</f>
        <v/>
      </c>
      <c r="G169" s="27" t="e">
        <f>DGET(Lista_elementos[#All],Lista_elementos[[#Headers],[Inventario máximo (en unidades)]],O168:O169)</f>
        <v>#VALUE!</v>
      </c>
      <c r="H169" s="27" t="e">
        <f>DGET(Lista_elementos[#All],Lista_elementos[[#Headers],[Inventario mínimo (en unidades)]],O168:O169)</f>
        <v>#VALUE!</v>
      </c>
      <c r="I169" s="68" t="str">
        <f>+IF(P169=0,"",DGET(Entradas[#All],Entradas[[#Headers],[Lote]],O168:P169))</f>
        <v/>
      </c>
      <c r="J169" s="20" t="str">
        <f ca="1">+IF(Inventario[[#This Row],[Días restantes (incluido hoy):]]="","",Inventario[[#This Row],[Días restantes (incluido hoy):]]+TODAY()-1)</f>
        <v/>
      </c>
      <c r="K169" s="27" t="str">
        <f t="shared" ref="K169" si="560">IF(P169=0,"",P169)</f>
        <v/>
      </c>
      <c r="L169" s="27" t="str">
        <f>+IF(P169=0,"",DSUM(Entradas[#All],Entradas[[#Headers],[Cantidad Existente]],Inventario!O168:P169))</f>
        <v/>
      </c>
      <c r="M169" s="65" t="e">
        <f>+Inventario[[#This Row],[Presentación (unidad)]]</f>
        <v>#VALUE!</v>
      </c>
      <c r="O169" s="19">
        <f t="shared" ref="O169" si="561">+$B169</f>
        <v>0</v>
      </c>
      <c r="P169" s="19">
        <f>+DMIN(Entradas[#All],P168,O168:O169)</f>
        <v>0</v>
      </c>
      <c r="Q169" s="17" t="str">
        <f t="shared" ref="Q169" si="562">+$O$6</f>
        <v>Elemento</v>
      </c>
      <c r="R169" s="17" t="str">
        <f t="shared" ref="R169" si="563">+$P$6</f>
        <v>Días restantes:</v>
      </c>
      <c r="S169" s="26" t="s">
        <v>10</v>
      </c>
    </row>
    <row r="170" spans="1:19" x14ac:dyDescent="0.25">
      <c r="A170" s="64" t="e">
        <f>DGET(Lista_elementos[#All],Lista_elementos[[#Headers],[Tipo]],Inventario!Q169:Q170)</f>
        <v>#VALUE!</v>
      </c>
      <c r="B170" s="27">
        <f>+Lista_elementos[[#This Row],[Elemento]]</f>
        <v>0</v>
      </c>
      <c r="C1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0" s="27" t="e">
        <f>DGET(Lista_elementos[#All],Lista_elementos[[#Headers],[Presentación (Unidad)]],Inventario!Q169:Q170)</f>
        <v>#VALUE!</v>
      </c>
      <c r="E170" s="20" t="str">
        <f>+IF(COUNTIF(Entradas[Elemento],Inventario[[#This Row],[Elemento]])=0,"",IF(DMAX(Entradas[#All],Entradas[[#Headers],[Fecha de ingreso]],Inventario!Q169:Q170)=0,"No registra",DMAX(Entradas[#All],Entradas[[#Headers],[Fecha de ingreso]],Inventario!Q169:Q170)))</f>
        <v/>
      </c>
      <c r="F170" s="20" t="str">
        <f>+IF(COUNTIF(Entradas[Elemento],Inventario[[#This Row],[Elemento]])=0,"",IF(DMAX(Entradas[#All],Entradas[[#Headers],[Fecha de última salida]],Inventario!Q169:Q170)=0,"",DMAX(Entradas[#All],Entradas[[#Headers],[Fecha de última salida]],Inventario!Q169:Q170)))</f>
        <v/>
      </c>
      <c r="G170" s="27" t="e">
        <f>DGET(Lista_elementos[#All],Lista_elementos[[#Headers],[Inventario máximo (en unidades)]],Q169:Q170)</f>
        <v>#VALUE!</v>
      </c>
      <c r="H170" s="27" t="e">
        <f>DGET(Lista_elementos[#All],Lista_elementos[[#Headers],[Inventario mínimo (en unidades)]],Q169:Q170)</f>
        <v>#VALUE!</v>
      </c>
      <c r="I170" s="68" t="str">
        <f>+IF(R170=0,"",DGET(Entradas[#All],Entradas[[#Headers],[Lote]],Q169:R170))</f>
        <v/>
      </c>
      <c r="J170" s="20" t="str">
        <f ca="1">+IF(Inventario[[#This Row],[Días restantes (incluido hoy):]]="","",Inventario[[#This Row],[Días restantes (incluido hoy):]]+TODAY()-1)</f>
        <v/>
      </c>
      <c r="K170" s="27" t="str">
        <f t="shared" ref="K170" si="564">IF(R170=0,"",R170)</f>
        <v/>
      </c>
      <c r="L170" s="27" t="str">
        <f>+IF(R170=0,"",DSUM(Entradas[#All],Entradas[[#Headers],[Cantidad Existente]],Inventario!Q169:R170))</f>
        <v/>
      </c>
      <c r="M170" s="65" t="e">
        <f>+Inventario[[#This Row],[Presentación (unidad)]]</f>
        <v>#VALUE!</v>
      </c>
      <c r="O170" s="17" t="str">
        <f t="shared" ref="O170" si="565">+$O$6</f>
        <v>Elemento</v>
      </c>
      <c r="P170" s="17" t="str">
        <f t="shared" ref="P170" si="566">+$P$6</f>
        <v>Días restantes:</v>
      </c>
      <c r="Q170" s="19">
        <f>Inventario[[#This Row],[Elemento]]</f>
        <v>0</v>
      </c>
      <c r="R170" s="19">
        <f>+DMIN(Entradas[#All],R169,Q169:Q170)</f>
        <v>0</v>
      </c>
      <c r="S170" s="26" t="s">
        <v>10</v>
      </c>
    </row>
    <row r="171" spans="1:19" x14ac:dyDescent="0.25">
      <c r="A171" s="64" t="e">
        <f>DGET(Lista_elementos[#All],Lista_elementos[[#Headers],[Tipo]],Inventario!O170:O171)</f>
        <v>#VALUE!</v>
      </c>
      <c r="B171" s="27">
        <f>+Lista_elementos[[#This Row],[Elemento]]</f>
        <v>0</v>
      </c>
      <c r="C1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1" s="27" t="e">
        <f>DGET(Lista_elementos[#All],Lista_elementos[[#Headers],[Presentación (Unidad)]],Inventario!O170:O171)</f>
        <v>#VALUE!</v>
      </c>
      <c r="E171" s="20" t="str">
        <f>+IF(COUNTIF(Entradas[Elemento],Inventario[[#This Row],[Elemento]])=0,"",IF(DMAX(Entradas[#All],Entradas[[#Headers],[Fecha de ingreso]],Inventario!O170:O171)=0,"No registra",DMAX(Entradas[#All],Entradas[[#Headers],[Fecha de ingreso]],Inventario!O170:O171)))</f>
        <v/>
      </c>
      <c r="F171" s="20" t="str">
        <f>+IF(COUNTIF(Entradas[Elemento],Inventario[[#This Row],[Elemento]])=0,"",IF(DMAX(Entradas[#All],Entradas[[#Headers],[Fecha de última salida]],Inventario!O170:O171)=0,"",DMAX(Entradas[#All],Entradas[[#Headers],[Fecha de última salida]],Inventario!O170:O171)))</f>
        <v/>
      </c>
      <c r="G171" s="27" t="e">
        <f>DGET(Lista_elementos[#All],Lista_elementos[[#Headers],[Inventario máximo (en unidades)]],O170:O171)</f>
        <v>#VALUE!</v>
      </c>
      <c r="H171" s="27" t="e">
        <f>DGET(Lista_elementos[#All],Lista_elementos[[#Headers],[Inventario mínimo (en unidades)]],O170:O171)</f>
        <v>#VALUE!</v>
      </c>
      <c r="I171" s="68" t="str">
        <f>+IF(P171=0,"",DGET(Entradas[#All],Entradas[[#Headers],[Lote]],O170:P171))</f>
        <v/>
      </c>
      <c r="J171" s="20" t="str">
        <f ca="1">+IF(Inventario[[#This Row],[Días restantes (incluido hoy):]]="","",Inventario[[#This Row],[Días restantes (incluido hoy):]]+TODAY()-1)</f>
        <v/>
      </c>
      <c r="K171" s="27" t="str">
        <f t="shared" ref="K171" si="567">IF(P171=0,"",P171)</f>
        <v/>
      </c>
      <c r="L171" s="27" t="str">
        <f>+IF(P171=0,"",DSUM(Entradas[#All],Entradas[[#Headers],[Cantidad Existente]],Inventario!O170:P171))</f>
        <v/>
      </c>
      <c r="M171" s="65" t="e">
        <f>+Inventario[[#This Row],[Presentación (unidad)]]</f>
        <v>#VALUE!</v>
      </c>
      <c r="O171" s="19">
        <f t="shared" ref="O171" si="568">+$B171</f>
        <v>0</v>
      </c>
      <c r="P171" s="19">
        <f>+DMIN(Entradas[#All],P170,O170:O171)</f>
        <v>0</v>
      </c>
      <c r="Q171" s="17" t="str">
        <f t="shared" ref="Q171" si="569">+$O$6</f>
        <v>Elemento</v>
      </c>
      <c r="R171" s="17" t="str">
        <f t="shared" ref="R171" si="570">+$P$6</f>
        <v>Días restantes:</v>
      </c>
      <c r="S171" s="26" t="s">
        <v>10</v>
      </c>
    </row>
    <row r="172" spans="1:19" x14ac:dyDescent="0.25">
      <c r="A172" s="64" t="e">
        <f>DGET(Lista_elementos[#All],Lista_elementos[[#Headers],[Tipo]],Inventario!Q171:Q172)</f>
        <v>#VALUE!</v>
      </c>
      <c r="B172" s="27">
        <f>+Lista_elementos[[#This Row],[Elemento]]</f>
        <v>0</v>
      </c>
      <c r="C1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2" s="27" t="e">
        <f>DGET(Lista_elementos[#All],Lista_elementos[[#Headers],[Presentación (Unidad)]],Inventario!Q171:Q172)</f>
        <v>#VALUE!</v>
      </c>
      <c r="E172" s="20" t="str">
        <f>+IF(COUNTIF(Entradas[Elemento],Inventario[[#This Row],[Elemento]])=0,"",IF(DMAX(Entradas[#All],Entradas[[#Headers],[Fecha de ingreso]],Inventario!Q171:Q172)=0,"No registra",DMAX(Entradas[#All],Entradas[[#Headers],[Fecha de ingreso]],Inventario!Q171:Q172)))</f>
        <v/>
      </c>
      <c r="F172" s="20" t="str">
        <f>+IF(COUNTIF(Entradas[Elemento],Inventario[[#This Row],[Elemento]])=0,"",IF(DMAX(Entradas[#All],Entradas[[#Headers],[Fecha de última salida]],Inventario!Q171:Q172)=0,"",DMAX(Entradas[#All],Entradas[[#Headers],[Fecha de última salida]],Inventario!Q171:Q172)))</f>
        <v/>
      </c>
      <c r="G172" s="27" t="e">
        <f>DGET(Lista_elementos[#All],Lista_elementos[[#Headers],[Inventario máximo (en unidades)]],Q171:Q172)</f>
        <v>#VALUE!</v>
      </c>
      <c r="H172" s="27" t="e">
        <f>DGET(Lista_elementos[#All],Lista_elementos[[#Headers],[Inventario mínimo (en unidades)]],Q171:Q172)</f>
        <v>#VALUE!</v>
      </c>
      <c r="I172" s="68" t="str">
        <f>+IF(R172=0,"",DGET(Entradas[#All],Entradas[[#Headers],[Lote]],Q171:R172))</f>
        <v/>
      </c>
      <c r="J172" s="20" t="str">
        <f ca="1">+IF(Inventario[[#This Row],[Días restantes (incluido hoy):]]="","",Inventario[[#This Row],[Días restantes (incluido hoy):]]+TODAY()-1)</f>
        <v/>
      </c>
      <c r="K172" s="27" t="str">
        <f t="shared" ref="K172" si="571">IF(R172=0,"",R172)</f>
        <v/>
      </c>
      <c r="L172" s="27" t="str">
        <f>+IF(R172=0,"",DSUM(Entradas[#All],Entradas[[#Headers],[Cantidad Existente]],Inventario!Q171:R172))</f>
        <v/>
      </c>
      <c r="M172" s="65" t="e">
        <f>+Inventario[[#This Row],[Presentación (unidad)]]</f>
        <v>#VALUE!</v>
      </c>
      <c r="O172" s="17" t="str">
        <f t="shared" ref="O172" si="572">+$O$6</f>
        <v>Elemento</v>
      </c>
      <c r="P172" s="17" t="str">
        <f t="shared" ref="P172" si="573">+$P$6</f>
        <v>Días restantes:</v>
      </c>
      <c r="Q172" s="19">
        <f>Inventario[[#This Row],[Elemento]]</f>
        <v>0</v>
      </c>
      <c r="R172" s="19">
        <f>+DMIN(Entradas[#All],R171,Q171:Q172)</f>
        <v>0</v>
      </c>
      <c r="S172" s="26" t="s">
        <v>10</v>
      </c>
    </row>
    <row r="173" spans="1:19" x14ac:dyDescent="0.25">
      <c r="A173" s="64" t="e">
        <f>DGET(Lista_elementos[#All],Lista_elementos[[#Headers],[Tipo]],Inventario!O172:O173)</f>
        <v>#VALUE!</v>
      </c>
      <c r="B173" s="27">
        <f>+Lista_elementos[[#This Row],[Elemento]]</f>
        <v>0</v>
      </c>
      <c r="C1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3" s="27" t="e">
        <f>DGET(Lista_elementos[#All],Lista_elementos[[#Headers],[Presentación (Unidad)]],Inventario!O172:O173)</f>
        <v>#VALUE!</v>
      </c>
      <c r="E173" s="20" t="str">
        <f>+IF(COUNTIF(Entradas[Elemento],Inventario[[#This Row],[Elemento]])=0,"",IF(DMAX(Entradas[#All],Entradas[[#Headers],[Fecha de ingreso]],Inventario!O172:O173)=0,"No registra",DMAX(Entradas[#All],Entradas[[#Headers],[Fecha de ingreso]],Inventario!O172:O173)))</f>
        <v/>
      </c>
      <c r="F173" s="20" t="str">
        <f>+IF(COUNTIF(Entradas[Elemento],Inventario[[#This Row],[Elemento]])=0,"",IF(DMAX(Entradas[#All],Entradas[[#Headers],[Fecha de última salida]],Inventario!O172:O173)=0,"",DMAX(Entradas[#All],Entradas[[#Headers],[Fecha de última salida]],Inventario!O172:O173)))</f>
        <v/>
      </c>
      <c r="G173" s="27" t="e">
        <f>DGET(Lista_elementos[#All],Lista_elementos[[#Headers],[Inventario máximo (en unidades)]],O172:O173)</f>
        <v>#VALUE!</v>
      </c>
      <c r="H173" s="27" t="e">
        <f>DGET(Lista_elementos[#All],Lista_elementos[[#Headers],[Inventario mínimo (en unidades)]],O172:O173)</f>
        <v>#VALUE!</v>
      </c>
      <c r="I173" s="68" t="str">
        <f>+IF(P173=0,"",DGET(Entradas[#All],Entradas[[#Headers],[Lote]],O172:P173))</f>
        <v/>
      </c>
      <c r="J173" s="20" t="str">
        <f ca="1">+IF(Inventario[[#This Row],[Días restantes (incluido hoy):]]="","",Inventario[[#This Row],[Días restantes (incluido hoy):]]+TODAY()-1)</f>
        <v/>
      </c>
      <c r="K173" s="27" t="str">
        <f t="shared" ref="K173" si="574">IF(P173=0,"",P173)</f>
        <v/>
      </c>
      <c r="L173" s="27" t="str">
        <f>+IF(P173=0,"",DSUM(Entradas[#All],Entradas[[#Headers],[Cantidad Existente]],Inventario!O172:P173))</f>
        <v/>
      </c>
      <c r="M173" s="65" t="e">
        <f>+Inventario[[#This Row],[Presentación (unidad)]]</f>
        <v>#VALUE!</v>
      </c>
      <c r="O173" s="19">
        <f t="shared" ref="O173" si="575">+$B173</f>
        <v>0</v>
      </c>
      <c r="P173" s="19">
        <f>+DMIN(Entradas[#All],P172,O172:O173)</f>
        <v>0</v>
      </c>
      <c r="Q173" s="17" t="str">
        <f t="shared" ref="Q173" si="576">+$O$6</f>
        <v>Elemento</v>
      </c>
      <c r="R173" s="17" t="str">
        <f t="shared" ref="R173" si="577">+$P$6</f>
        <v>Días restantes:</v>
      </c>
      <c r="S173" s="26" t="s">
        <v>10</v>
      </c>
    </row>
    <row r="174" spans="1:19" x14ac:dyDescent="0.25">
      <c r="A174" s="64" t="e">
        <f>DGET(Lista_elementos[#All],Lista_elementos[[#Headers],[Tipo]],Inventario!Q173:Q174)</f>
        <v>#VALUE!</v>
      </c>
      <c r="B174" s="27">
        <f>+Lista_elementos[[#This Row],[Elemento]]</f>
        <v>0</v>
      </c>
      <c r="C1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4" s="27" t="e">
        <f>DGET(Lista_elementos[#All],Lista_elementos[[#Headers],[Presentación (Unidad)]],Inventario!Q173:Q174)</f>
        <v>#VALUE!</v>
      </c>
      <c r="E174" s="20" t="str">
        <f>+IF(COUNTIF(Entradas[Elemento],Inventario[[#This Row],[Elemento]])=0,"",IF(DMAX(Entradas[#All],Entradas[[#Headers],[Fecha de ingreso]],Inventario!Q173:Q174)=0,"No registra",DMAX(Entradas[#All],Entradas[[#Headers],[Fecha de ingreso]],Inventario!Q173:Q174)))</f>
        <v/>
      </c>
      <c r="F174" s="20" t="str">
        <f>+IF(COUNTIF(Entradas[Elemento],Inventario[[#This Row],[Elemento]])=0,"",IF(DMAX(Entradas[#All],Entradas[[#Headers],[Fecha de última salida]],Inventario!Q173:Q174)=0,"",DMAX(Entradas[#All],Entradas[[#Headers],[Fecha de última salida]],Inventario!Q173:Q174)))</f>
        <v/>
      </c>
      <c r="G174" s="27" t="e">
        <f>DGET(Lista_elementos[#All],Lista_elementos[[#Headers],[Inventario máximo (en unidades)]],Q173:Q174)</f>
        <v>#VALUE!</v>
      </c>
      <c r="H174" s="27" t="e">
        <f>DGET(Lista_elementos[#All],Lista_elementos[[#Headers],[Inventario mínimo (en unidades)]],Q173:Q174)</f>
        <v>#VALUE!</v>
      </c>
      <c r="I174" s="68" t="str">
        <f>+IF(R174=0,"",DGET(Entradas[#All],Entradas[[#Headers],[Lote]],Q173:R174))</f>
        <v/>
      </c>
      <c r="J174" s="20" t="str">
        <f ca="1">+IF(Inventario[[#This Row],[Días restantes (incluido hoy):]]="","",Inventario[[#This Row],[Días restantes (incluido hoy):]]+TODAY()-1)</f>
        <v/>
      </c>
      <c r="K174" s="27" t="str">
        <f t="shared" ref="K174" si="578">IF(R174=0,"",R174)</f>
        <v/>
      </c>
      <c r="L174" s="27" t="str">
        <f>+IF(R174=0,"",DSUM(Entradas[#All],Entradas[[#Headers],[Cantidad Existente]],Inventario!Q173:R174))</f>
        <v/>
      </c>
      <c r="M174" s="65" t="e">
        <f>+Inventario[[#This Row],[Presentación (unidad)]]</f>
        <v>#VALUE!</v>
      </c>
      <c r="O174" s="17" t="str">
        <f t="shared" ref="O174" si="579">+$O$6</f>
        <v>Elemento</v>
      </c>
      <c r="P174" s="17" t="str">
        <f t="shared" ref="P174" si="580">+$P$6</f>
        <v>Días restantes:</v>
      </c>
      <c r="Q174" s="19">
        <f>Inventario[[#This Row],[Elemento]]</f>
        <v>0</v>
      </c>
      <c r="R174" s="19">
        <f>+DMIN(Entradas[#All],R173,Q173:Q174)</f>
        <v>0</v>
      </c>
      <c r="S174" s="26" t="s">
        <v>10</v>
      </c>
    </row>
    <row r="175" spans="1:19" x14ac:dyDescent="0.25">
      <c r="A175" s="64" t="e">
        <f>DGET(Lista_elementos[#All],Lista_elementos[[#Headers],[Tipo]],Inventario!O174:O175)</f>
        <v>#VALUE!</v>
      </c>
      <c r="B175" s="27">
        <f>+Lista_elementos[[#This Row],[Elemento]]</f>
        <v>0</v>
      </c>
      <c r="C1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5" s="27" t="e">
        <f>DGET(Lista_elementos[#All],Lista_elementos[[#Headers],[Presentación (Unidad)]],Inventario!O174:O175)</f>
        <v>#VALUE!</v>
      </c>
      <c r="E175" s="20" t="str">
        <f>+IF(COUNTIF(Entradas[Elemento],Inventario[[#This Row],[Elemento]])=0,"",IF(DMAX(Entradas[#All],Entradas[[#Headers],[Fecha de ingreso]],Inventario!O174:O175)=0,"No registra",DMAX(Entradas[#All],Entradas[[#Headers],[Fecha de ingreso]],Inventario!O174:O175)))</f>
        <v/>
      </c>
      <c r="F175" s="20" t="str">
        <f>+IF(COUNTIF(Entradas[Elemento],Inventario[[#This Row],[Elemento]])=0,"",IF(DMAX(Entradas[#All],Entradas[[#Headers],[Fecha de última salida]],Inventario!O174:O175)=0,"",DMAX(Entradas[#All],Entradas[[#Headers],[Fecha de última salida]],Inventario!O174:O175)))</f>
        <v/>
      </c>
      <c r="G175" s="27" t="e">
        <f>DGET(Lista_elementos[#All],Lista_elementos[[#Headers],[Inventario máximo (en unidades)]],O174:O175)</f>
        <v>#VALUE!</v>
      </c>
      <c r="H175" s="27" t="e">
        <f>DGET(Lista_elementos[#All],Lista_elementos[[#Headers],[Inventario mínimo (en unidades)]],O174:O175)</f>
        <v>#VALUE!</v>
      </c>
      <c r="I175" s="68" t="str">
        <f>+IF(P175=0,"",DGET(Entradas[#All],Entradas[[#Headers],[Lote]],O174:P175))</f>
        <v/>
      </c>
      <c r="J175" s="20" t="str">
        <f ca="1">+IF(Inventario[[#This Row],[Días restantes (incluido hoy):]]="","",Inventario[[#This Row],[Días restantes (incluido hoy):]]+TODAY()-1)</f>
        <v/>
      </c>
      <c r="K175" s="27" t="str">
        <f t="shared" ref="K175" si="581">IF(P175=0,"",P175)</f>
        <v/>
      </c>
      <c r="L175" s="27" t="str">
        <f>+IF(P175=0,"",DSUM(Entradas[#All],Entradas[[#Headers],[Cantidad Existente]],Inventario!O174:P175))</f>
        <v/>
      </c>
      <c r="M175" s="65" t="e">
        <f>+Inventario[[#This Row],[Presentación (unidad)]]</f>
        <v>#VALUE!</v>
      </c>
      <c r="O175" s="19">
        <f t="shared" ref="O175" si="582">+$B175</f>
        <v>0</v>
      </c>
      <c r="P175" s="19">
        <f>+DMIN(Entradas[#All],P174,O174:O175)</f>
        <v>0</v>
      </c>
      <c r="Q175" s="17" t="str">
        <f t="shared" ref="Q175" si="583">+$O$6</f>
        <v>Elemento</v>
      </c>
      <c r="R175" s="17" t="str">
        <f t="shared" ref="R175" si="584">+$P$6</f>
        <v>Días restantes:</v>
      </c>
      <c r="S175" s="26" t="s">
        <v>10</v>
      </c>
    </row>
    <row r="176" spans="1:19" x14ac:dyDescent="0.25">
      <c r="A176" s="64" t="e">
        <f>DGET(Lista_elementos[#All],Lista_elementos[[#Headers],[Tipo]],Inventario!Q175:Q176)</f>
        <v>#VALUE!</v>
      </c>
      <c r="B176" s="27">
        <f>+Lista_elementos[[#This Row],[Elemento]]</f>
        <v>0</v>
      </c>
      <c r="C1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6" s="27" t="e">
        <f>DGET(Lista_elementos[#All],Lista_elementos[[#Headers],[Presentación (Unidad)]],Inventario!Q175:Q176)</f>
        <v>#VALUE!</v>
      </c>
      <c r="E176" s="20" t="str">
        <f>+IF(COUNTIF(Entradas[Elemento],Inventario[[#This Row],[Elemento]])=0,"",IF(DMAX(Entradas[#All],Entradas[[#Headers],[Fecha de ingreso]],Inventario!Q175:Q176)=0,"No registra",DMAX(Entradas[#All],Entradas[[#Headers],[Fecha de ingreso]],Inventario!Q175:Q176)))</f>
        <v/>
      </c>
      <c r="F176" s="20" t="str">
        <f>+IF(COUNTIF(Entradas[Elemento],Inventario[[#This Row],[Elemento]])=0,"",IF(DMAX(Entradas[#All],Entradas[[#Headers],[Fecha de última salida]],Inventario!Q175:Q176)=0,"",DMAX(Entradas[#All],Entradas[[#Headers],[Fecha de última salida]],Inventario!Q175:Q176)))</f>
        <v/>
      </c>
      <c r="G176" s="27" t="e">
        <f>DGET(Lista_elementos[#All],Lista_elementos[[#Headers],[Inventario máximo (en unidades)]],Q175:Q176)</f>
        <v>#VALUE!</v>
      </c>
      <c r="H176" s="27" t="e">
        <f>DGET(Lista_elementos[#All],Lista_elementos[[#Headers],[Inventario mínimo (en unidades)]],Q175:Q176)</f>
        <v>#VALUE!</v>
      </c>
      <c r="I176" s="68" t="str">
        <f>+IF(R176=0,"",DGET(Entradas[#All],Entradas[[#Headers],[Lote]],Q175:R176))</f>
        <v/>
      </c>
      <c r="J176" s="20" t="str">
        <f ca="1">+IF(Inventario[[#This Row],[Días restantes (incluido hoy):]]="","",Inventario[[#This Row],[Días restantes (incluido hoy):]]+TODAY()-1)</f>
        <v/>
      </c>
      <c r="K176" s="27" t="str">
        <f t="shared" ref="K176" si="585">IF(R176=0,"",R176)</f>
        <v/>
      </c>
      <c r="L176" s="27" t="str">
        <f>+IF(R176=0,"",DSUM(Entradas[#All],Entradas[[#Headers],[Cantidad Existente]],Inventario!Q175:R176))</f>
        <v/>
      </c>
      <c r="M176" s="65" t="e">
        <f>+Inventario[[#This Row],[Presentación (unidad)]]</f>
        <v>#VALUE!</v>
      </c>
      <c r="O176" s="17" t="str">
        <f t="shared" ref="O176" si="586">+$O$6</f>
        <v>Elemento</v>
      </c>
      <c r="P176" s="17" t="str">
        <f t="shared" ref="P176" si="587">+$P$6</f>
        <v>Días restantes:</v>
      </c>
      <c r="Q176" s="19">
        <f>Inventario[[#This Row],[Elemento]]</f>
        <v>0</v>
      </c>
      <c r="R176" s="19">
        <f>+DMIN(Entradas[#All],R175,Q175:Q176)</f>
        <v>0</v>
      </c>
      <c r="S176" s="26" t="s">
        <v>10</v>
      </c>
    </row>
    <row r="177" spans="1:19" x14ac:dyDescent="0.25">
      <c r="A177" s="64" t="e">
        <f>DGET(Lista_elementos[#All],Lista_elementos[[#Headers],[Tipo]],Inventario!O176:O177)</f>
        <v>#VALUE!</v>
      </c>
      <c r="B177" s="27">
        <f>+Lista_elementos[[#This Row],[Elemento]]</f>
        <v>0</v>
      </c>
      <c r="C1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7" s="27" t="e">
        <f>DGET(Lista_elementos[#All],Lista_elementos[[#Headers],[Presentación (Unidad)]],Inventario!O176:O177)</f>
        <v>#VALUE!</v>
      </c>
      <c r="E177" s="20" t="str">
        <f>+IF(COUNTIF(Entradas[Elemento],Inventario[[#This Row],[Elemento]])=0,"",IF(DMAX(Entradas[#All],Entradas[[#Headers],[Fecha de ingreso]],Inventario!O176:O177)=0,"No registra",DMAX(Entradas[#All],Entradas[[#Headers],[Fecha de ingreso]],Inventario!O176:O177)))</f>
        <v/>
      </c>
      <c r="F177" s="20" t="str">
        <f>+IF(COUNTIF(Entradas[Elemento],Inventario[[#This Row],[Elemento]])=0,"",IF(DMAX(Entradas[#All],Entradas[[#Headers],[Fecha de última salida]],Inventario!O176:O177)=0,"",DMAX(Entradas[#All],Entradas[[#Headers],[Fecha de última salida]],Inventario!O176:O177)))</f>
        <v/>
      </c>
      <c r="G177" s="27" t="e">
        <f>DGET(Lista_elementos[#All],Lista_elementos[[#Headers],[Inventario máximo (en unidades)]],O176:O177)</f>
        <v>#VALUE!</v>
      </c>
      <c r="H177" s="27" t="e">
        <f>DGET(Lista_elementos[#All],Lista_elementos[[#Headers],[Inventario mínimo (en unidades)]],O176:O177)</f>
        <v>#VALUE!</v>
      </c>
      <c r="I177" s="68" t="str">
        <f>+IF(P177=0,"",DGET(Entradas[#All],Entradas[[#Headers],[Lote]],O176:P177))</f>
        <v/>
      </c>
      <c r="J177" s="20" t="str">
        <f ca="1">+IF(Inventario[[#This Row],[Días restantes (incluido hoy):]]="","",Inventario[[#This Row],[Días restantes (incluido hoy):]]+TODAY()-1)</f>
        <v/>
      </c>
      <c r="K177" s="27" t="str">
        <f t="shared" ref="K177" si="588">IF(P177=0,"",P177)</f>
        <v/>
      </c>
      <c r="L177" s="27" t="str">
        <f>+IF(P177=0,"",DSUM(Entradas[#All],Entradas[[#Headers],[Cantidad Existente]],Inventario!O176:P177))</f>
        <v/>
      </c>
      <c r="M177" s="65" t="e">
        <f>+Inventario[[#This Row],[Presentación (unidad)]]</f>
        <v>#VALUE!</v>
      </c>
      <c r="O177" s="19">
        <f t="shared" ref="O177" si="589">+$B177</f>
        <v>0</v>
      </c>
      <c r="P177" s="19">
        <f>+DMIN(Entradas[#All],P176,O176:O177)</f>
        <v>0</v>
      </c>
      <c r="Q177" s="17" t="str">
        <f t="shared" ref="Q177" si="590">+$O$6</f>
        <v>Elemento</v>
      </c>
      <c r="R177" s="17" t="str">
        <f t="shared" ref="R177" si="591">+$P$6</f>
        <v>Días restantes:</v>
      </c>
      <c r="S177" s="26" t="s">
        <v>10</v>
      </c>
    </row>
    <row r="178" spans="1:19" x14ac:dyDescent="0.25">
      <c r="A178" s="64" t="e">
        <f>DGET(Lista_elementos[#All],Lista_elementos[[#Headers],[Tipo]],Inventario!Q177:Q178)</f>
        <v>#VALUE!</v>
      </c>
      <c r="B178" s="27">
        <f>+Lista_elementos[[#This Row],[Elemento]]</f>
        <v>0</v>
      </c>
      <c r="C1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8" s="27" t="e">
        <f>DGET(Lista_elementos[#All],Lista_elementos[[#Headers],[Presentación (Unidad)]],Inventario!Q177:Q178)</f>
        <v>#VALUE!</v>
      </c>
      <c r="E178" s="20" t="str">
        <f>+IF(COUNTIF(Entradas[Elemento],Inventario[[#This Row],[Elemento]])=0,"",IF(DMAX(Entradas[#All],Entradas[[#Headers],[Fecha de ingreso]],Inventario!Q177:Q178)=0,"No registra",DMAX(Entradas[#All],Entradas[[#Headers],[Fecha de ingreso]],Inventario!Q177:Q178)))</f>
        <v/>
      </c>
      <c r="F178" s="20" t="str">
        <f>+IF(COUNTIF(Entradas[Elemento],Inventario[[#This Row],[Elemento]])=0,"",IF(DMAX(Entradas[#All],Entradas[[#Headers],[Fecha de última salida]],Inventario!Q177:Q178)=0,"",DMAX(Entradas[#All],Entradas[[#Headers],[Fecha de última salida]],Inventario!Q177:Q178)))</f>
        <v/>
      </c>
      <c r="G178" s="27" t="e">
        <f>DGET(Lista_elementos[#All],Lista_elementos[[#Headers],[Inventario máximo (en unidades)]],Q177:Q178)</f>
        <v>#VALUE!</v>
      </c>
      <c r="H178" s="27" t="e">
        <f>DGET(Lista_elementos[#All],Lista_elementos[[#Headers],[Inventario mínimo (en unidades)]],Q177:Q178)</f>
        <v>#VALUE!</v>
      </c>
      <c r="I178" s="68" t="str">
        <f>+IF(R178=0,"",DGET(Entradas[#All],Entradas[[#Headers],[Lote]],Q177:R178))</f>
        <v/>
      </c>
      <c r="J178" s="20" t="str">
        <f ca="1">+IF(Inventario[[#This Row],[Días restantes (incluido hoy):]]="","",Inventario[[#This Row],[Días restantes (incluido hoy):]]+TODAY()-1)</f>
        <v/>
      </c>
      <c r="K178" s="27" t="str">
        <f t="shared" ref="K178" si="592">IF(R178=0,"",R178)</f>
        <v/>
      </c>
      <c r="L178" s="27" t="str">
        <f>+IF(R178=0,"",DSUM(Entradas[#All],Entradas[[#Headers],[Cantidad Existente]],Inventario!Q177:R178))</f>
        <v/>
      </c>
      <c r="M178" s="65" t="e">
        <f>+Inventario[[#This Row],[Presentación (unidad)]]</f>
        <v>#VALUE!</v>
      </c>
      <c r="O178" s="17" t="str">
        <f t="shared" ref="O178" si="593">+$O$6</f>
        <v>Elemento</v>
      </c>
      <c r="P178" s="17" t="str">
        <f t="shared" ref="P178" si="594">+$P$6</f>
        <v>Días restantes:</v>
      </c>
      <c r="Q178" s="19">
        <f>Inventario[[#This Row],[Elemento]]</f>
        <v>0</v>
      </c>
      <c r="R178" s="19">
        <f>+DMIN(Entradas[#All],R177,Q177:Q178)</f>
        <v>0</v>
      </c>
      <c r="S178" s="26" t="s">
        <v>10</v>
      </c>
    </row>
    <row r="179" spans="1:19" x14ac:dyDescent="0.25">
      <c r="A179" s="64" t="e">
        <f>DGET(Lista_elementos[#All],Lista_elementos[[#Headers],[Tipo]],Inventario!O178:O179)</f>
        <v>#VALUE!</v>
      </c>
      <c r="B179" s="27">
        <f>+Lista_elementos[[#This Row],[Elemento]]</f>
        <v>0</v>
      </c>
      <c r="C1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79" s="27" t="e">
        <f>DGET(Lista_elementos[#All],Lista_elementos[[#Headers],[Presentación (Unidad)]],Inventario!O178:O179)</f>
        <v>#VALUE!</v>
      </c>
      <c r="E179" s="20" t="str">
        <f>+IF(COUNTIF(Entradas[Elemento],Inventario[[#This Row],[Elemento]])=0,"",IF(DMAX(Entradas[#All],Entradas[[#Headers],[Fecha de ingreso]],Inventario!O178:O179)=0,"No registra",DMAX(Entradas[#All],Entradas[[#Headers],[Fecha de ingreso]],Inventario!O178:O179)))</f>
        <v/>
      </c>
      <c r="F179" s="20" t="str">
        <f>+IF(COUNTIF(Entradas[Elemento],Inventario[[#This Row],[Elemento]])=0,"",IF(DMAX(Entradas[#All],Entradas[[#Headers],[Fecha de última salida]],Inventario!O178:O179)=0,"",DMAX(Entradas[#All],Entradas[[#Headers],[Fecha de última salida]],Inventario!O178:O179)))</f>
        <v/>
      </c>
      <c r="G179" s="27" t="e">
        <f>DGET(Lista_elementos[#All],Lista_elementos[[#Headers],[Inventario máximo (en unidades)]],O178:O179)</f>
        <v>#VALUE!</v>
      </c>
      <c r="H179" s="27" t="e">
        <f>DGET(Lista_elementos[#All],Lista_elementos[[#Headers],[Inventario mínimo (en unidades)]],O178:O179)</f>
        <v>#VALUE!</v>
      </c>
      <c r="I179" s="68" t="str">
        <f>+IF(P179=0,"",DGET(Entradas[#All],Entradas[[#Headers],[Lote]],O178:P179))</f>
        <v/>
      </c>
      <c r="J179" s="20" t="str">
        <f ca="1">+IF(Inventario[[#This Row],[Días restantes (incluido hoy):]]="","",Inventario[[#This Row],[Días restantes (incluido hoy):]]+TODAY()-1)</f>
        <v/>
      </c>
      <c r="K179" s="27" t="str">
        <f t="shared" ref="K179" si="595">IF(P179=0,"",P179)</f>
        <v/>
      </c>
      <c r="L179" s="27" t="str">
        <f>+IF(P179=0,"",DSUM(Entradas[#All],Entradas[[#Headers],[Cantidad Existente]],Inventario!O178:P179))</f>
        <v/>
      </c>
      <c r="M179" s="65" t="e">
        <f>+Inventario[[#This Row],[Presentación (unidad)]]</f>
        <v>#VALUE!</v>
      </c>
      <c r="O179" s="19">
        <f t="shared" ref="O179" si="596">+$B179</f>
        <v>0</v>
      </c>
      <c r="P179" s="19">
        <f>+DMIN(Entradas[#All],P178,O178:O179)</f>
        <v>0</v>
      </c>
      <c r="Q179" s="17" t="str">
        <f t="shared" ref="Q179" si="597">+$O$6</f>
        <v>Elemento</v>
      </c>
      <c r="R179" s="17" t="str">
        <f t="shared" ref="R179" si="598">+$P$6</f>
        <v>Días restantes:</v>
      </c>
      <c r="S179" s="26" t="s">
        <v>10</v>
      </c>
    </row>
    <row r="180" spans="1:19" x14ac:dyDescent="0.25">
      <c r="A180" s="64" t="e">
        <f>DGET(Lista_elementos[#All],Lista_elementos[[#Headers],[Tipo]],Inventario!Q179:Q180)</f>
        <v>#VALUE!</v>
      </c>
      <c r="B180" s="27">
        <f>+Lista_elementos[[#This Row],[Elemento]]</f>
        <v>0</v>
      </c>
      <c r="C1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0" s="27" t="e">
        <f>DGET(Lista_elementos[#All],Lista_elementos[[#Headers],[Presentación (Unidad)]],Inventario!Q179:Q180)</f>
        <v>#VALUE!</v>
      </c>
      <c r="E180" s="20" t="str">
        <f>+IF(COUNTIF(Entradas[Elemento],Inventario[[#This Row],[Elemento]])=0,"",IF(DMAX(Entradas[#All],Entradas[[#Headers],[Fecha de ingreso]],Inventario!Q179:Q180)=0,"No registra",DMAX(Entradas[#All],Entradas[[#Headers],[Fecha de ingreso]],Inventario!Q179:Q180)))</f>
        <v/>
      </c>
      <c r="F180" s="20" t="str">
        <f>+IF(COUNTIF(Entradas[Elemento],Inventario[[#This Row],[Elemento]])=0,"",IF(DMAX(Entradas[#All],Entradas[[#Headers],[Fecha de última salida]],Inventario!Q179:Q180)=0,"",DMAX(Entradas[#All],Entradas[[#Headers],[Fecha de última salida]],Inventario!Q179:Q180)))</f>
        <v/>
      </c>
      <c r="G180" s="27" t="e">
        <f>DGET(Lista_elementos[#All],Lista_elementos[[#Headers],[Inventario máximo (en unidades)]],Q179:Q180)</f>
        <v>#VALUE!</v>
      </c>
      <c r="H180" s="27" t="e">
        <f>DGET(Lista_elementos[#All],Lista_elementos[[#Headers],[Inventario mínimo (en unidades)]],Q179:Q180)</f>
        <v>#VALUE!</v>
      </c>
      <c r="I180" s="68" t="str">
        <f>+IF(R180=0,"",DGET(Entradas[#All],Entradas[[#Headers],[Lote]],Q179:R180))</f>
        <v/>
      </c>
      <c r="J180" s="20" t="str">
        <f ca="1">+IF(Inventario[[#This Row],[Días restantes (incluido hoy):]]="","",Inventario[[#This Row],[Días restantes (incluido hoy):]]+TODAY()-1)</f>
        <v/>
      </c>
      <c r="K180" s="27" t="str">
        <f t="shared" ref="K180" si="599">IF(R180=0,"",R180)</f>
        <v/>
      </c>
      <c r="L180" s="27" t="str">
        <f>+IF(R180=0,"",DSUM(Entradas[#All],Entradas[[#Headers],[Cantidad Existente]],Inventario!Q179:R180))</f>
        <v/>
      </c>
      <c r="M180" s="65" t="e">
        <f>+Inventario[[#This Row],[Presentación (unidad)]]</f>
        <v>#VALUE!</v>
      </c>
      <c r="O180" s="17" t="str">
        <f t="shared" ref="O180" si="600">+$O$6</f>
        <v>Elemento</v>
      </c>
      <c r="P180" s="17" t="str">
        <f t="shared" ref="P180" si="601">+$P$6</f>
        <v>Días restantes:</v>
      </c>
      <c r="Q180" s="19">
        <f>Inventario[[#This Row],[Elemento]]</f>
        <v>0</v>
      </c>
      <c r="R180" s="19">
        <f>+DMIN(Entradas[#All],R179,Q179:Q180)</f>
        <v>0</v>
      </c>
      <c r="S180" s="26" t="s">
        <v>10</v>
      </c>
    </row>
    <row r="181" spans="1:19" x14ac:dyDescent="0.25">
      <c r="A181" s="64" t="e">
        <f>DGET(Lista_elementos[#All],Lista_elementos[[#Headers],[Tipo]],Inventario!O180:O181)</f>
        <v>#VALUE!</v>
      </c>
      <c r="B181" s="27">
        <f>+Lista_elementos[[#This Row],[Elemento]]</f>
        <v>0</v>
      </c>
      <c r="C1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1" s="27" t="e">
        <f>DGET(Lista_elementos[#All],Lista_elementos[[#Headers],[Presentación (Unidad)]],Inventario!O180:O181)</f>
        <v>#VALUE!</v>
      </c>
      <c r="E181" s="20" t="str">
        <f>+IF(COUNTIF(Entradas[Elemento],Inventario[[#This Row],[Elemento]])=0,"",IF(DMAX(Entradas[#All],Entradas[[#Headers],[Fecha de ingreso]],Inventario!O180:O181)=0,"No registra",DMAX(Entradas[#All],Entradas[[#Headers],[Fecha de ingreso]],Inventario!O180:O181)))</f>
        <v/>
      </c>
      <c r="F181" s="20" t="str">
        <f>+IF(COUNTIF(Entradas[Elemento],Inventario[[#This Row],[Elemento]])=0,"",IF(DMAX(Entradas[#All],Entradas[[#Headers],[Fecha de última salida]],Inventario!O180:O181)=0,"",DMAX(Entradas[#All],Entradas[[#Headers],[Fecha de última salida]],Inventario!O180:O181)))</f>
        <v/>
      </c>
      <c r="G181" s="27" t="e">
        <f>DGET(Lista_elementos[#All],Lista_elementos[[#Headers],[Inventario máximo (en unidades)]],O180:O181)</f>
        <v>#VALUE!</v>
      </c>
      <c r="H181" s="27" t="e">
        <f>DGET(Lista_elementos[#All],Lista_elementos[[#Headers],[Inventario mínimo (en unidades)]],O180:O181)</f>
        <v>#VALUE!</v>
      </c>
      <c r="I181" s="68" t="str">
        <f>+IF(P181=0,"",DGET(Entradas[#All],Entradas[[#Headers],[Lote]],O180:P181))</f>
        <v/>
      </c>
      <c r="J181" s="20" t="str">
        <f ca="1">+IF(Inventario[[#This Row],[Días restantes (incluido hoy):]]="","",Inventario[[#This Row],[Días restantes (incluido hoy):]]+TODAY()-1)</f>
        <v/>
      </c>
      <c r="K181" s="27" t="str">
        <f t="shared" ref="K181" si="602">IF(P181=0,"",P181)</f>
        <v/>
      </c>
      <c r="L181" s="27" t="str">
        <f>+IF(P181=0,"",DSUM(Entradas[#All],Entradas[[#Headers],[Cantidad Existente]],Inventario!O180:P181))</f>
        <v/>
      </c>
      <c r="M181" s="65" t="e">
        <f>+Inventario[[#This Row],[Presentación (unidad)]]</f>
        <v>#VALUE!</v>
      </c>
      <c r="O181" s="19">
        <f t="shared" ref="O181" si="603">+$B181</f>
        <v>0</v>
      </c>
      <c r="P181" s="19">
        <f>+DMIN(Entradas[#All],P180,O180:O181)</f>
        <v>0</v>
      </c>
      <c r="Q181" s="17" t="str">
        <f t="shared" ref="Q181" si="604">+$O$6</f>
        <v>Elemento</v>
      </c>
      <c r="R181" s="17" t="str">
        <f t="shared" ref="R181" si="605">+$P$6</f>
        <v>Días restantes:</v>
      </c>
      <c r="S181" s="26" t="s">
        <v>10</v>
      </c>
    </row>
    <row r="182" spans="1:19" x14ac:dyDescent="0.25">
      <c r="A182" s="64" t="e">
        <f>DGET(Lista_elementos[#All],Lista_elementos[[#Headers],[Tipo]],Inventario!Q181:Q182)</f>
        <v>#VALUE!</v>
      </c>
      <c r="B182" s="27">
        <f>+Lista_elementos[[#This Row],[Elemento]]</f>
        <v>0</v>
      </c>
      <c r="C1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2" s="27" t="e">
        <f>DGET(Lista_elementos[#All],Lista_elementos[[#Headers],[Presentación (Unidad)]],Inventario!Q181:Q182)</f>
        <v>#VALUE!</v>
      </c>
      <c r="E182" s="20" t="str">
        <f>+IF(COUNTIF(Entradas[Elemento],Inventario[[#This Row],[Elemento]])=0,"",IF(DMAX(Entradas[#All],Entradas[[#Headers],[Fecha de ingreso]],Inventario!Q181:Q182)=0,"No registra",DMAX(Entradas[#All],Entradas[[#Headers],[Fecha de ingreso]],Inventario!Q181:Q182)))</f>
        <v/>
      </c>
      <c r="F182" s="20" t="str">
        <f>+IF(COUNTIF(Entradas[Elemento],Inventario[[#This Row],[Elemento]])=0,"",IF(DMAX(Entradas[#All],Entradas[[#Headers],[Fecha de última salida]],Inventario!Q181:Q182)=0,"",DMAX(Entradas[#All],Entradas[[#Headers],[Fecha de última salida]],Inventario!Q181:Q182)))</f>
        <v/>
      </c>
      <c r="G182" s="27" t="e">
        <f>DGET(Lista_elementos[#All],Lista_elementos[[#Headers],[Inventario máximo (en unidades)]],Q181:Q182)</f>
        <v>#VALUE!</v>
      </c>
      <c r="H182" s="27" t="e">
        <f>DGET(Lista_elementos[#All],Lista_elementos[[#Headers],[Inventario mínimo (en unidades)]],Q181:Q182)</f>
        <v>#VALUE!</v>
      </c>
      <c r="I182" s="68" t="str">
        <f>+IF(R182=0,"",DGET(Entradas[#All],Entradas[[#Headers],[Lote]],Q181:R182))</f>
        <v/>
      </c>
      <c r="J182" s="20" t="str">
        <f ca="1">+IF(Inventario[[#This Row],[Días restantes (incluido hoy):]]="","",Inventario[[#This Row],[Días restantes (incluido hoy):]]+TODAY()-1)</f>
        <v/>
      </c>
      <c r="K182" s="27" t="str">
        <f t="shared" ref="K182" si="606">IF(R182=0,"",R182)</f>
        <v/>
      </c>
      <c r="L182" s="27" t="str">
        <f>+IF(R182=0,"",DSUM(Entradas[#All],Entradas[[#Headers],[Cantidad Existente]],Inventario!Q181:R182))</f>
        <v/>
      </c>
      <c r="M182" s="65" t="e">
        <f>+Inventario[[#This Row],[Presentación (unidad)]]</f>
        <v>#VALUE!</v>
      </c>
      <c r="O182" s="17" t="str">
        <f t="shared" ref="O182" si="607">+$O$6</f>
        <v>Elemento</v>
      </c>
      <c r="P182" s="17" t="str">
        <f t="shared" ref="P182" si="608">+$P$6</f>
        <v>Días restantes:</v>
      </c>
      <c r="Q182" s="19">
        <f>Inventario[[#This Row],[Elemento]]</f>
        <v>0</v>
      </c>
      <c r="R182" s="19">
        <f>+DMIN(Entradas[#All],R181,Q181:Q182)</f>
        <v>0</v>
      </c>
      <c r="S182" s="26" t="s">
        <v>10</v>
      </c>
    </row>
    <row r="183" spans="1:19" x14ac:dyDescent="0.25">
      <c r="A183" s="64" t="e">
        <f>DGET(Lista_elementos[#All],Lista_elementos[[#Headers],[Tipo]],Inventario!O182:O183)</f>
        <v>#VALUE!</v>
      </c>
      <c r="B183" s="27">
        <f>+Lista_elementos[[#This Row],[Elemento]]</f>
        <v>0</v>
      </c>
      <c r="C1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3" s="27" t="e">
        <f>DGET(Lista_elementos[#All],Lista_elementos[[#Headers],[Presentación (Unidad)]],Inventario!O182:O183)</f>
        <v>#VALUE!</v>
      </c>
      <c r="E183" s="20" t="str">
        <f>+IF(COUNTIF(Entradas[Elemento],Inventario[[#This Row],[Elemento]])=0,"",IF(DMAX(Entradas[#All],Entradas[[#Headers],[Fecha de ingreso]],Inventario!O182:O183)=0,"No registra",DMAX(Entradas[#All],Entradas[[#Headers],[Fecha de ingreso]],Inventario!O182:O183)))</f>
        <v/>
      </c>
      <c r="F183" s="20" t="str">
        <f>+IF(COUNTIF(Entradas[Elemento],Inventario[[#This Row],[Elemento]])=0,"",IF(DMAX(Entradas[#All],Entradas[[#Headers],[Fecha de última salida]],Inventario!O182:O183)=0,"",DMAX(Entradas[#All],Entradas[[#Headers],[Fecha de última salida]],Inventario!O182:O183)))</f>
        <v/>
      </c>
      <c r="G183" s="27" t="e">
        <f>DGET(Lista_elementos[#All],Lista_elementos[[#Headers],[Inventario máximo (en unidades)]],O182:O183)</f>
        <v>#VALUE!</v>
      </c>
      <c r="H183" s="27" t="e">
        <f>DGET(Lista_elementos[#All],Lista_elementos[[#Headers],[Inventario mínimo (en unidades)]],O182:O183)</f>
        <v>#VALUE!</v>
      </c>
      <c r="I183" s="68" t="str">
        <f>+IF(P183=0,"",DGET(Entradas[#All],Entradas[[#Headers],[Lote]],O182:P183))</f>
        <v/>
      </c>
      <c r="J183" s="20" t="str">
        <f ca="1">+IF(Inventario[[#This Row],[Días restantes (incluido hoy):]]="","",Inventario[[#This Row],[Días restantes (incluido hoy):]]+TODAY()-1)</f>
        <v/>
      </c>
      <c r="K183" s="27" t="str">
        <f t="shared" ref="K183" si="609">IF(P183=0,"",P183)</f>
        <v/>
      </c>
      <c r="L183" s="27" t="str">
        <f>+IF(P183=0,"",DSUM(Entradas[#All],Entradas[[#Headers],[Cantidad Existente]],Inventario!O182:P183))</f>
        <v/>
      </c>
      <c r="M183" s="65" t="e">
        <f>+Inventario[[#This Row],[Presentación (unidad)]]</f>
        <v>#VALUE!</v>
      </c>
      <c r="O183" s="19">
        <f t="shared" ref="O183" si="610">+$B183</f>
        <v>0</v>
      </c>
      <c r="P183" s="19">
        <f>+DMIN(Entradas[#All],P182,O182:O183)</f>
        <v>0</v>
      </c>
      <c r="Q183" s="17" t="str">
        <f t="shared" ref="Q183" si="611">+$O$6</f>
        <v>Elemento</v>
      </c>
      <c r="R183" s="17" t="str">
        <f t="shared" ref="R183" si="612">+$P$6</f>
        <v>Días restantes:</v>
      </c>
      <c r="S183" s="26" t="s">
        <v>10</v>
      </c>
    </row>
    <row r="184" spans="1:19" x14ac:dyDescent="0.25">
      <c r="A184" s="64" t="e">
        <f>DGET(Lista_elementos[#All],Lista_elementos[[#Headers],[Tipo]],Inventario!Q183:Q184)</f>
        <v>#VALUE!</v>
      </c>
      <c r="B184" s="27">
        <f>+Lista_elementos[[#This Row],[Elemento]]</f>
        <v>0</v>
      </c>
      <c r="C1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4" s="27" t="e">
        <f>DGET(Lista_elementos[#All],Lista_elementos[[#Headers],[Presentación (Unidad)]],Inventario!Q183:Q184)</f>
        <v>#VALUE!</v>
      </c>
      <c r="E184" s="20" t="str">
        <f>+IF(COUNTIF(Entradas[Elemento],Inventario[[#This Row],[Elemento]])=0,"",IF(DMAX(Entradas[#All],Entradas[[#Headers],[Fecha de ingreso]],Inventario!Q183:Q184)=0,"No registra",DMAX(Entradas[#All],Entradas[[#Headers],[Fecha de ingreso]],Inventario!Q183:Q184)))</f>
        <v/>
      </c>
      <c r="F184" s="20" t="str">
        <f>+IF(COUNTIF(Entradas[Elemento],Inventario[[#This Row],[Elemento]])=0,"",IF(DMAX(Entradas[#All],Entradas[[#Headers],[Fecha de última salida]],Inventario!Q183:Q184)=0,"",DMAX(Entradas[#All],Entradas[[#Headers],[Fecha de última salida]],Inventario!Q183:Q184)))</f>
        <v/>
      </c>
      <c r="G184" s="27" t="e">
        <f>DGET(Lista_elementos[#All],Lista_elementos[[#Headers],[Inventario máximo (en unidades)]],Q183:Q184)</f>
        <v>#VALUE!</v>
      </c>
      <c r="H184" s="27" t="e">
        <f>DGET(Lista_elementos[#All],Lista_elementos[[#Headers],[Inventario mínimo (en unidades)]],Q183:Q184)</f>
        <v>#VALUE!</v>
      </c>
      <c r="I184" s="68" t="str">
        <f>+IF(R184=0,"",DGET(Entradas[#All],Entradas[[#Headers],[Lote]],Q183:R184))</f>
        <v/>
      </c>
      <c r="J184" s="20" t="str">
        <f ca="1">+IF(Inventario[[#This Row],[Días restantes (incluido hoy):]]="","",Inventario[[#This Row],[Días restantes (incluido hoy):]]+TODAY()-1)</f>
        <v/>
      </c>
      <c r="K184" s="27" t="str">
        <f t="shared" ref="K184" si="613">IF(R184=0,"",R184)</f>
        <v/>
      </c>
      <c r="L184" s="27" t="str">
        <f>+IF(R184=0,"",DSUM(Entradas[#All],Entradas[[#Headers],[Cantidad Existente]],Inventario!Q183:R184))</f>
        <v/>
      </c>
      <c r="M184" s="65" t="e">
        <f>+Inventario[[#This Row],[Presentación (unidad)]]</f>
        <v>#VALUE!</v>
      </c>
      <c r="O184" s="17" t="str">
        <f t="shared" ref="O184" si="614">+$O$6</f>
        <v>Elemento</v>
      </c>
      <c r="P184" s="17" t="str">
        <f t="shared" ref="P184" si="615">+$P$6</f>
        <v>Días restantes:</v>
      </c>
      <c r="Q184" s="19">
        <f>Inventario[[#This Row],[Elemento]]</f>
        <v>0</v>
      </c>
      <c r="R184" s="19">
        <f>+DMIN(Entradas[#All],R183,Q183:Q184)</f>
        <v>0</v>
      </c>
      <c r="S184" s="26" t="s">
        <v>10</v>
      </c>
    </row>
    <row r="185" spans="1:19" x14ac:dyDescent="0.25">
      <c r="A185" s="64" t="e">
        <f>DGET(Lista_elementos[#All],Lista_elementos[[#Headers],[Tipo]],Inventario!O184:O185)</f>
        <v>#VALUE!</v>
      </c>
      <c r="B185" s="27">
        <f>+Lista_elementos[[#This Row],[Elemento]]</f>
        <v>0</v>
      </c>
      <c r="C1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5" s="27" t="e">
        <f>DGET(Lista_elementos[#All],Lista_elementos[[#Headers],[Presentación (Unidad)]],Inventario!O184:O185)</f>
        <v>#VALUE!</v>
      </c>
      <c r="E185" s="20" t="str">
        <f>+IF(COUNTIF(Entradas[Elemento],Inventario[[#This Row],[Elemento]])=0,"",IF(DMAX(Entradas[#All],Entradas[[#Headers],[Fecha de ingreso]],Inventario!O184:O185)=0,"No registra",DMAX(Entradas[#All],Entradas[[#Headers],[Fecha de ingreso]],Inventario!O184:O185)))</f>
        <v/>
      </c>
      <c r="F185" s="20" t="str">
        <f>+IF(COUNTIF(Entradas[Elemento],Inventario[[#This Row],[Elemento]])=0,"",IF(DMAX(Entradas[#All],Entradas[[#Headers],[Fecha de última salida]],Inventario!O184:O185)=0,"",DMAX(Entradas[#All],Entradas[[#Headers],[Fecha de última salida]],Inventario!O184:O185)))</f>
        <v/>
      </c>
      <c r="G185" s="27" t="e">
        <f>DGET(Lista_elementos[#All],Lista_elementos[[#Headers],[Inventario máximo (en unidades)]],O184:O185)</f>
        <v>#VALUE!</v>
      </c>
      <c r="H185" s="27" t="e">
        <f>DGET(Lista_elementos[#All],Lista_elementos[[#Headers],[Inventario mínimo (en unidades)]],O184:O185)</f>
        <v>#VALUE!</v>
      </c>
      <c r="I185" s="68" t="str">
        <f>+IF(P185=0,"",DGET(Entradas[#All],Entradas[[#Headers],[Lote]],O184:P185))</f>
        <v/>
      </c>
      <c r="J185" s="20" t="str">
        <f ca="1">+IF(Inventario[[#This Row],[Días restantes (incluido hoy):]]="","",Inventario[[#This Row],[Días restantes (incluido hoy):]]+TODAY()-1)</f>
        <v/>
      </c>
      <c r="K185" s="27" t="str">
        <f t="shared" ref="K185" si="616">IF(P185=0,"",P185)</f>
        <v/>
      </c>
      <c r="L185" s="27" t="str">
        <f>+IF(P185=0,"",DSUM(Entradas[#All],Entradas[[#Headers],[Cantidad Existente]],Inventario!O184:P185))</f>
        <v/>
      </c>
      <c r="M185" s="65" t="e">
        <f>+Inventario[[#This Row],[Presentación (unidad)]]</f>
        <v>#VALUE!</v>
      </c>
      <c r="O185" s="19">
        <f t="shared" ref="O185" si="617">+$B185</f>
        <v>0</v>
      </c>
      <c r="P185" s="19">
        <f>+DMIN(Entradas[#All],P184,O184:O185)</f>
        <v>0</v>
      </c>
      <c r="Q185" s="17" t="str">
        <f t="shared" ref="Q185" si="618">+$O$6</f>
        <v>Elemento</v>
      </c>
      <c r="R185" s="17" t="str">
        <f t="shared" ref="R185" si="619">+$P$6</f>
        <v>Días restantes:</v>
      </c>
      <c r="S185" s="26" t="s">
        <v>10</v>
      </c>
    </row>
    <row r="186" spans="1:19" x14ac:dyDescent="0.25">
      <c r="A186" s="64" t="e">
        <f>DGET(Lista_elementos[#All],Lista_elementos[[#Headers],[Tipo]],Inventario!Q185:Q186)</f>
        <v>#VALUE!</v>
      </c>
      <c r="B186" s="27">
        <f>+Lista_elementos[[#This Row],[Elemento]]</f>
        <v>0</v>
      </c>
      <c r="C1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6" s="27" t="e">
        <f>DGET(Lista_elementos[#All],Lista_elementos[[#Headers],[Presentación (Unidad)]],Inventario!Q185:Q186)</f>
        <v>#VALUE!</v>
      </c>
      <c r="E186" s="20" t="str">
        <f>+IF(COUNTIF(Entradas[Elemento],Inventario[[#This Row],[Elemento]])=0,"",IF(DMAX(Entradas[#All],Entradas[[#Headers],[Fecha de ingreso]],Inventario!Q185:Q186)=0,"No registra",DMAX(Entradas[#All],Entradas[[#Headers],[Fecha de ingreso]],Inventario!Q185:Q186)))</f>
        <v/>
      </c>
      <c r="F186" s="20" t="str">
        <f>+IF(COUNTIF(Entradas[Elemento],Inventario[[#This Row],[Elemento]])=0,"",IF(DMAX(Entradas[#All],Entradas[[#Headers],[Fecha de última salida]],Inventario!Q185:Q186)=0,"",DMAX(Entradas[#All],Entradas[[#Headers],[Fecha de última salida]],Inventario!Q185:Q186)))</f>
        <v/>
      </c>
      <c r="G186" s="27" t="e">
        <f>DGET(Lista_elementos[#All],Lista_elementos[[#Headers],[Inventario máximo (en unidades)]],Q185:Q186)</f>
        <v>#VALUE!</v>
      </c>
      <c r="H186" s="27" t="e">
        <f>DGET(Lista_elementos[#All],Lista_elementos[[#Headers],[Inventario mínimo (en unidades)]],Q185:Q186)</f>
        <v>#VALUE!</v>
      </c>
      <c r="I186" s="68" t="str">
        <f>+IF(R186=0,"",DGET(Entradas[#All],Entradas[[#Headers],[Lote]],Q185:R186))</f>
        <v/>
      </c>
      <c r="J186" s="20" t="str">
        <f ca="1">+IF(Inventario[[#This Row],[Días restantes (incluido hoy):]]="","",Inventario[[#This Row],[Días restantes (incluido hoy):]]+TODAY()-1)</f>
        <v/>
      </c>
      <c r="K186" s="27" t="str">
        <f t="shared" ref="K186" si="620">IF(R186=0,"",R186)</f>
        <v/>
      </c>
      <c r="L186" s="27" t="str">
        <f>+IF(R186=0,"",DSUM(Entradas[#All],Entradas[[#Headers],[Cantidad Existente]],Inventario!Q185:R186))</f>
        <v/>
      </c>
      <c r="M186" s="65" t="e">
        <f>+Inventario[[#This Row],[Presentación (unidad)]]</f>
        <v>#VALUE!</v>
      </c>
      <c r="O186" s="17" t="str">
        <f t="shared" ref="O186" si="621">+$O$6</f>
        <v>Elemento</v>
      </c>
      <c r="P186" s="17" t="str">
        <f t="shared" ref="P186" si="622">+$P$6</f>
        <v>Días restantes:</v>
      </c>
      <c r="Q186" s="19">
        <f>Inventario[[#This Row],[Elemento]]</f>
        <v>0</v>
      </c>
      <c r="R186" s="19">
        <f>+DMIN(Entradas[#All],R185,Q185:Q186)</f>
        <v>0</v>
      </c>
      <c r="S186" s="26" t="s">
        <v>10</v>
      </c>
    </row>
    <row r="187" spans="1:19" x14ac:dyDescent="0.25">
      <c r="A187" s="64" t="e">
        <f>DGET(Lista_elementos[#All],Lista_elementos[[#Headers],[Tipo]],Inventario!O186:O187)</f>
        <v>#VALUE!</v>
      </c>
      <c r="B187" s="27">
        <f>+Lista_elementos[[#This Row],[Elemento]]</f>
        <v>0</v>
      </c>
      <c r="C1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7" s="27" t="e">
        <f>DGET(Lista_elementos[#All],Lista_elementos[[#Headers],[Presentación (Unidad)]],Inventario!O186:O187)</f>
        <v>#VALUE!</v>
      </c>
      <c r="E187" s="20" t="str">
        <f>+IF(COUNTIF(Entradas[Elemento],Inventario[[#This Row],[Elemento]])=0,"",IF(DMAX(Entradas[#All],Entradas[[#Headers],[Fecha de ingreso]],Inventario!O186:O187)=0,"No registra",DMAX(Entradas[#All],Entradas[[#Headers],[Fecha de ingreso]],Inventario!O186:O187)))</f>
        <v/>
      </c>
      <c r="F187" s="20" t="str">
        <f>+IF(COUNTIF(Entradas[Elemento],Inventario[[#This Row],[Elemento]])=0,"",IF(DMAX(Entradas[#All],Entradas[[#Headers],[Fecha de última salida]],Inventario!O186:O187)=0,"",DMAX(Entradas[#All],Entradas[[#Headers],[Fecha de última salida]],Inventario!O186:O187)))</f>
        <v/>
      </c>
      <c r="G187" s="27" t="e">
        <f>DGET(Lista_elementos[#All],Lista_elementos[[#Headers],[Inventario máximo (en unidades)]],O186:O187)</f>
        <v>#VALUE!</v>
      </c>
      <c r="H187" s="27" t="e">
        <f>DGET(Lista_elementos[#All],Lista_elementos[[#Headers],[Inventario mínimo (en unidades)]],O186:O187)</f>
        <v>#VALUE!</v>
      </c>
      <c r="I187" s="68" t="str">
        <f>+IF(P187=0,"",DGET(Entradas[#All],Entradas[[#Headers],[Lote]],O186:P187))</f>
        <v/>
      </c>
      <c r="J187" s="20" t="str">
        <f ca="1">+IF(Inventario[[#This Row],[Días restantes (incluido hoy):]]="","",Inventario[[#This Row],[Días restantes (incluido hoy):]]+TODAY()-1)</f>
        <v/>
      </c>
      <c r="K187" s="27" t="str">
        <f t="shared" ref="K187" si="623">IF(P187=0,"",P187)</f>
        <v/>
      </c>
      <c r="L187" s="27" t="str">
        <f>+IF(P187=0,"",DSUM(Entradas[#All],Entradas[[#Headers],[Cantidad Existente]],Inventario!O186:P187))</f>
        <v/>
      </c>
      <c r="M187" s="65" t="e">
        <f>+Inventario[[#This Row],[Presentación (unidad)]]</f>
        <v>#VALUE!</v>
      </c>
      <c r="O187" s="19">
        <f t="shared" ref="O187" si="624">+$B187</f>
        <v>0</v>
      </c>
      <c r="P187" s="19">
        <f>+DMIN(Entradas[#All],P186,O186:O187)</f>
        <v>0</v>
      </c>
      <c r="Q187" s="17" t="str">
        <f t="shared" ref="Q187" si="625">+$O$6</f>
        <v>Elemento</v>
      </c>
      <c r="R187" s="17" t="str">
        <f t="shared" ref="R187" si="626">+$P$6</f>
        <v>Días restantes:</v>
      </c>
      <c r="S187" s="26" t="s">
        <v>10</v>
      </c>
    </row>
    <row r="188" spans="1:19" x14ac:dyDescent="0.25">
      <c r="A188" s="64" t="e">
        <f>DGET(Lista_elementos[#All],Lista_elementos[[#Headers],[Tipo]],Inventario!Q187:Q188)</f>
        <v>#VALUE!</v>
      </c>
      <c r="B188" s="27">
        <f>+Lista_elementos[[#This Row],[Elemento]]</f>
        <v>0</v>
      </c>
      <c r="C1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8" s="27" t="e">
        <f>DGET(Lista_elementos[#All],Lista_elementos[[#Headers],[Presentación (Unidad)]],Inventario!Q187:Q188)</f>
        <v>#VALUE!</v>
      </c>
      <c r="E188" s="20" t="str">
        <f>+IF(COUNTIF(Entradas[Elemento],Inventario[[#This Row],[Elemento]])=0,"",IF(DMAX(Entradas[#All],Entradas[[#Headers],[Fecha de ingreso]],Inventario!Q187:Q188)=0,"No registra",DMAX(Entradas[#All],Entradas[[#Headers],[Fecha de ingreso]],Inventario!Q187:Q188)))</f>
        <v/>
      </c>
      <c r="F188" s="20" t="str">
        <f>+IF(COUNTIF(Entradas[Elemento],Inventario[[#This Row],[Elemento]])=0,"",IF(DMAX(Entradas[#All],Entradas[[#Headers],[Fecha de última salida]],Inventario!Q187:Q188)=0,"",DMAX(Entradas[#All],Entradas[[#Headers],[Fecha de última salida]],Inventario!Q187:Q188)))</f>
        <v/>
      </c>
      <c r="G188" s="27" t="e">
        <f>DGET(Lista_elementos[#All],Lista_elementos[[#Headers],[Inventario máximo (en unidades)]],Q187:Q188)</f>
        <v>#VALUE!</v>
      </c>
      <c r="H188" s="27" t="e">
        <f>DGET(Lista_elementos[#All],Lista_elementos[[#Headers],[Inventario mínimo (en unidades)]],Q187:Q188)</f>
        <v>#VALUE!</v>
      </c>
      <c r="I188" s="68" t="str">
        <f>+IF(R188=0,"",DGET(Entradas[#All],Entradas[[#Headers],[Lote]],Q187:R188))</f>
        <v/>
      </c>
      <c r="J188" s="20" t="str">
        <f ca="1">+IF(Inventario[[#This Row],[Días restantes (incluido hoy):]]="","",Inventario[[#This Row],[Días restantes (incluido hoy):]]+TODAY()-1)</f>
        <v/>
      </c>
      <c r="K188" s="27" t="str">
        <f t="shared" ref="K188" si="627">IF(R188=0,"",R188)</f>
        <v/>
      </c>
      <c r="L188" s="27" t="str">
        <f>+IF(R188=0,"",DSUM(Entradas[#All],Entradas[[#Headers],[Cantidad Existente]],Inventario!Q187:R188))</f>
        <v/>
      </c>
      <c r="M188" s="65" t="e">
        <f>+Inventario[[#This Row],[Presentación (unidad)]]</f>
        <v>#VALUE!</v>
      </c>
      <c r="O188" s="17" t="str">
        <f t="shared" ref="O188" si="628">+$O$6</f>
        <v>Elemento</v>
      </c>
      <c r="P188" s="17" t="str">
        <f t="shared" ref="P188" si="629">+$P$6</f>
        <v>Días restantes:</v>
      </c>
      <c r="Q188" s="19">
        <f>Inventario[[#This Row],[Elemento]]</f>
        <v>0</v>
      </c>
      <c r="R188" s="19">
        <f>+DMIN(Entradas[#All],R187,Q187:Q188)</f>
        <v>0</v>
      </c>
      <c r="S188" s="26" t="s">
        <v>10</v>
      </c>
    </row>
    <row r="189" spans="1:19" x14ac:dyDescent="0.25">
      <c r="A189" s="64" t="e">
        <f>DGET(Lista_elementos[#All],Lista_elementos[[#Headers],[Tipo]],Inventario!O188:O189)</f>
        <v>#VALUE!</v>
      </c>
      <c r="B189" s="27">
        <f>+Lista_elementos[[#This Row],[Elemento]]</f>
        <v>0</v>
      </c>
      <c r="C1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89" s="27" t="e">
        <f>DGET(Lista_elementos[#All],Lista_elementos[[#Headers],[Presentación (Unidad)]],Inventario!O188:O189)</f>
        <v>#VALUE!</v>
      </c>
      <c r="E189" s="20" t="str">
        <f>+IF(COUNTIF(Entradas[Elemento],Inventario[[#This Row],[Elemento]])=0,"",IF(DMAX(Entradas[#All],Entradas[[#Headers],[Fecha de ingreso]],Inventario!O188:O189)=0,"No registra",DMAX(Entradas[#All],Entradas[[#Headers],[Fecha de ingreso]],Inventario!O188:O189)))</f>
        <v/>
      </c>
      <c r="F189" s="20" t="str">
        <f>+IF(COUNTIF(Entradas[Elemento],Inventario[[#This Row],[Elemento]])=0,"",IF(DMAX(Entradas[#All],Entradas[[#Headers],[Fecha de última salida]],Inventario!O188:O189)=0,"",DMAX(Entradas[#All],Entradas[[#Headers],[Fecha de última salida]],Inventario!O188:O189)))</f>
        <v/>
      </c>
      <c r="G189" s="27" t="e">
        <f>DGET(Lista_elementos[#All],Lista_elementos[[#Headers],[Inventario máximo (en unidades)]],O188:O189)</f>
        <v>#VALUE!</v>
      </c>
      <c r="H189" s="27" t="e">
        <f>DGET(Lista_elementos[#All],Lista_elementos[[#Headers],[Inventario mínimo (en unidades)]],O188:O189)</f>
        <v>#VALUE!</v>
      </c>
      <c r="I189" s="68" t="str">
        <f>+IF(P189=0,"",DGET(Entradas[#All],Entradas[[#Headers],[Lote]],O188:P189))</f>
        <v/>
      </c>
      <c r="J189" s="20" t="str">
        <f ca="1">+IF(Inventario[[#This Row],[Días restantes (incluido hoy):]]="","",Inventario[[#This Row],[Días restantes (incluido hoy):]]+TODAY()-1)</f>
        <v/>
      </c>
      <c r="K189" s="27" t="str">
        <f t="shared" ref="K189" si="630">IF(P189=0,"",P189)</f>
        <v/>
      </c>
      <c r="L189" s="27" t="str">
        <f>+IF(P189=0,"",DSUM(Entradas[#All],Entradas[[#Headers],[Cantidad Existente]],Inventario!O188:P189))</f>
        <v/>
      </c>
      <c r="M189" s="65" t="e">
        <f>+Inventario[[#This Row],[Presentación (unidad)]]</f>
        <v>#VALUE!</v>
      </c>
      <c r="O189" s="19">
        <f t="shared" ref="O189" si="631">+$B189</f>
        <v>0</v>
      </c>
      <c r="P189" s="19">
        <f>+DMIN(Entradas[#All],P188,O188:O189)</f>
        <v>0</v>
      </c>
      <c r="Q189" s="17" t="str">
        <f t="shared" ref="Q189" si="632">+$O$6</f>
        <v>Elemento</v>
      </c>
      <c r="R189" s="17" t="str">
        <f t="shared" ref="R189" si="633">+$P$6</f>
        <v>Días restantes:</v>
      </c>
      <c r="S189" s="26" t="s">
        <v>10</v>
      </c>
    </row>
    <row r="190" spans="1:19" x14ac:dyDescent="0.25">
      <c r="A190" s="64" t="e">
        <f>DGET(Lista_elementos[#All],Lista_elementos[[#Headers],[Tipo]],Inventario!Q189:Q190)</f>
        <v>#VALUE!</v>
      </c>
      <c r="B190" s="27">
        <f>+Lista_elementos[[#This Row],[Elemento]]</f>
        <v>0</v>
      </c>
      <c r="C1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0" s="27" t="e">
        <f>DGET(Lista_elementos[#All],Lista_elementos[[#Headers],[Presentación (Unidad)]],Inventario!Q189:Q190)</f>
        <v>#VALUE!</v>
      </c>
      <c r="E190" s="20" t="str">
        <f>+IF(COUNTIF(Entradas[Elemento],Inventario[[#This Row],[Elemento]])=0,"",IF(DMAX(Entradas[#All],Entradas[[#Headers],[Fecha de ingreso]],Inventario!Q189:Q190)=0,"No registra",DMAX(Entradas[#All],Entradas[[#Headers],[Fecha de ingreso]],Inventario!Q189:Q190)))</f>
        <v/>
      </c>
      <c r="F190" s="20" t="str">
        <f>+IF(COUNTIF(Entradas[Elemento],Inventario[[#This Row],[Elemento]])=0,"",IF(DMAX(Entradas[#All],Entradas[[#Headers],[Fecha de última salida]],Inventario!Q189:Q190)=0,"",DMAX(Entradas[#All],Entradas[[#Headers],[Fecha de última salida]],Inventario!Q189:Q190)))</f>
        <v/>
      </c>
      <c r="G190" s="27" t="e">
        <f>DGET(Lista_elementos[#All],Lista_elementos[[#Headers],[Inventario máximo (en unidades)]],Q189:Q190)</f>
        <v>#VALUE!</v>
      </c>
      <c r="H190" s="27" t="e">
        <f>DGET(Lista_elementos[#All],Lista_elementos[[#Headers],[Inventario mínimo (en unidades)]],Q189:Q190)</f>
        <v>#VALUE!</v>
      </c>
      <c r="I190" s="68" t="str">
        <f>+IF(R190=0,"",DGET(Entradas[#All],Entradas[[#Headers],[Lote]],Q189:R190))</f>
        <v/>
      </c>
      <c r="J190" s="20" t="str">
        <f ca="1">+IF(Inventario[[#This Row],[Días restantes (incluido hoy):]]="","",Inventario[[#This Row],[Días restantes (incluido hoy):]]+TODAY()-1)</f>
        <v/>
      </c>
      <c r="K190" s="27" t="str">
        <f t="shared" ref="K190" si="634">IF(R190=0,"",R190)</f>
        <v/>
      </c>
      <c r="L190" s="27" t="str">
        <f>+IF(R190=0,"",DSUM(Entradas[#All],Entradas[[#Headers],[Cantidad Existente]],Inventario!Q189:R190))</f>
        <v/>
      </c>
      <c r="M190" s="65" t="e">
        <f>+Inventario[[#This Row],[Presentación (unidad)]]</f>
        <v>#VALUE!</v>
      </c>
      <c r="O190" s="17" t="str">
        <f t="shared" ref="O190" si="635">+$O$6</f>
        <v>Elemento</v>
      </c>
      <c r="P190" s="17" t="str">
        <f t="shared" ref="P190" si="636">+$P$6</f>
        <v>Días restantes:</v>
      </c>
      <c r="Q190" s="19">
        <f>Inventario[[#This Row],[Elemento]]</f>
        <v>0</v>
      </c>
      <c r="R190" s="19">
        <f>+DMIN(Entradas[#All],R189,Q189:Q190)</f>
        <v>0</v>
      </c>
      <c r="S190" s="26" t="s">
        <v>10</v>
      </c>
    </row>
    <row r="191" spans="1:19" x14ac:dyDescent="0.25">
      <c r="A191" s="64" t="e">
        <f>DGET(Lista_elementos[#All],Lista_elementos[[#Headers],[Tipo]],Inventario!O190:O191)</f>
        <v>#VALUE!</v>
      </c>
      <c r="B191" s="27">
        <f>+Lista_elementos[[#This Row],[Elemento]]</f>
        <v>0</v>
      </c>
      <c r="C1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1" s="27" t="e">
        <f>DGET(Lista_elementos[#All],Lista_elementos[[#Headers],[Presentación (Unidad)]],Inventario!O190:O191)</f>
        <v>#VALUE!</v>
      </c>
      <c r="E191" s="20" t="str">
        <f>+IF(COUNTIF(Entradas[Elemento],Inventario[[#This Row],[Elemento]])=0,"",IF(DMAX(Entradas[#All],Entradas[[#Headers],[Fecha de ingreso]],Inventario!O190:O191)=0,"No registra",DMAX(Entradas[#All],Entradas[[#Headers],[Fecha de ingreso]],Inventario!O190:O191)))</f>
        <v/>
      </c>
      <c r="F191" s="20" t="str">
        <f>+IF(COUNTIF(Entradas[Elemento],Inventario[[#This Row],[Elemento]])=0,"",IF(DMAX(Entradas[#All],Entradas[[#Headers],[Fecha de última salida]],Inventario!O190:O191)=0,"",DMAX(Entradas[#All],Entradas[[#Headers],[Fecha de última salida]],Inventario!O190:O191)))</f>
        <v/>
      </c>
      <c r="G191" s="27" t="e">
        <f>DGET(Lista_elementos[#All],Lista_elementos[[#Headers],[Inventario máximo (en unidades)]],O190:O191)</f>
        <v>#VALUE!</v>
      </c>
      <c r="H191" s="27" t="e">
        <f>DGET(Lista_elementos[#All],Lista_elementos[[#Headers],[Inventario mínimo (en unidades)]],O190:O191)</f>
        <v>#VALUE!</v>
      </c>
      <c r="I191" s="68" t="str">
        <f>+IF(P191=0,"",DGET(Entradas[#All],Entradas[[#Headers],[Lote]],O190:P191))</f>
        <v/>
      </c>
      <c r="J191" s="20" t="str">
        <f ca="1">+IF(Inventario[[#This Row],[Días restantes (incluido hoy):]]="","",Inventario[[#This Row],[Días restantes (incluido hoy):]]+TODAY()-1)</f>
        <v/>
      </c>
      <c r="K191" s="27" t="str">
        <f t="shared" ref="K191" si="637">IF(P191=0,"",P191)</f>
        <v/>
      </c>
      <c r="L191" s="27" t="str">
        <f>+IF(P191=0,"",DSUM(Entradas[#All],Entradas[[#Headers],[Cantidad Existente]],Inventario!O190:P191))</f>
        <v/>
      </c>
      <c r="M191" s="65" t="e">
        <f>+Inventario[[#This Row],[Presentación (unidad)]]</f>
        <v>#VALUE!</v>
      </c>
      <c r="O191" s="19">
        <f t="shared" ref="O191" si="638">+$B191</f>
        <v>0</v>
      </c>
      <c r="P191" s="19">
        <f>+DMIN(Entradas[#All],P190,O190:O191)</f>
        <v>0</v>
      </c>
      <c r="Q191" s="17" t="str">
        <f t="shared" ref="Q191" si="639">+$O$6</f>
        <v>Elemento</v>
      </c>
      <c r="R191" s="17" t="str">
        <f t="shared" ref="R191" si="640">+$P$6</f>
        <v>Días restantes:</v>
      </c>
      <c r="S191" s="26" t="s">
        <v>10</v>
      </c>
    </row>
    <row r="192" spans="1:19" x14ac:dyDescent="0.25">
      <c r="A192" s="64" t="e">
        <f>DGET(Lista_elementos[#All],Lista_elementos[[#Headers],[Tipo]],Inventario!Q191:Q192)</f>
        <v>#VALUE!</v>
      </c>
      <c r="B192" s="27">
        <f>+Lista_elementos[[#This Row],[Elemento]]</f>
        <v>0</v>
      </c>
      <c r="C1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2" s="27" t="e">
        <f>DGET(Lista_elementos[#All],Lista_elementos[[#Headers],[Presentación (Unidad)]],Inventario!Q191:Q192)</f>
        <v>#VALUE!</v>
      </c>
      <c r="E192" s="20" t="str">
        <f>+IF(COUNTIF(Entradas[Elemento],Inventario[[#This Row],[Elemento]])=0,"",IF(DMAX(Entradas[#All],Entradas[[#Headers],[Fecha de ingreso]],Inventario!Q191:Q192)=0,"No registra",DMAX(Entradas[#All],Entradas[[#Headers],[Fecha de ingreso]],Inventario!Q191:Q192)))</f>
        <v/>
      </c>
      <c r="F192" s="20" t="str">
        <f>+IF(COUNTIF(Entradas[Elemento],Inventario[[#This Row],[Elemento]])=0,"",IF(DMAX(Entradas[#All],Entradas[[#Headers],[Fecha de última salida]],Inventario!Q191:Q192)=0,"",DMAX(Entradas[#All],Entradas[[#Headers],[Fecha de última salida]],Inventario!Q191:Q192)))</f>
        <v/>
      </c>
      <c r="G192" s="27" t="e">
        <f>DGET(Lista_elementos[#All],Lista_elementos[[#Headers],[Inventario máximo (en unidades)]],Q191:Q192)</f>
        <v>#VALUE!</v>
      </c>
      <c r="H192" s="27" t="e">
        <f>DGET(Lista_elementos[#All],Lista_elementos[[#Headers],[Inventario mínimo (en unidades)]],Q191:Q192)</f>
        <v>#VALUE!</v>
      </c>
      <c r="I192" s="68" t="str">
        <f>+IF(R192=0,"",DGET(Entradas[#All],Entradas[[#Headers],[Lote]],Q191:R192))</f>
        <v/>
      </c>
      <c r="J192" s="20" t="str">
        <f ca="1">+IF(Inventario[[#This Row],[Días restantes (incluido hoy):]]="","",Inventario[[#This Row],[Días restantes (incluido hoy):]]+TODAY()-1)</f>
        <v/>
      </c>
      <c r="K192" s="27" t="str">
        <f t="shared" ref="K192" si="641">IF(R192=0,"",R192)</f>
        <v/>
      </c>
      <c r="L192" s="27" t="str">
        <f>+IF(R192=0,"",DSUM(Entradas[#All],Entradas[[#Headers],[Cantidad Existente]],Inventario!Q191:R192))</f>
        <v/>
      </c>
      <c r="M192" s="65" t="e">
        <f>+Inventario[[#This Row],[Presentación (unidad)]]</f>
        <v>#VALUE!</v>
      </c>
      <c r="O192" s="17" t="str">
        <f t="shared" ref="O192" si="642">+$O$6</f>
        <v>Elemento</v>
      </c>
      <c r="P192" s="17" t="str">
        <f t="shared" ref="P192" si="643">+$P$6</f>
        <v>Días restantes:</v>
      </c>
      <c r="Q192" s="19">
        <f>Inventario[[#This Row],[Elemento]]</f>
        <v>0</v>
      </c>
      <c r="R192" s="19">
        <f>+DMIN(Entradas[#All],R191,Q191:Q192)</f>
        <v>0</v>
      </c>
      <c r="S192" s="26" t="s">
        <v>10</v>
      </c>
    </row>
    <row r="193" spans="1:19" x14ac:dyDescent="0.25">
      <c r="A193" s="64" t="e">
        <f>DGET(Lista_elementos[#All],Lista_elementos[[#Headers],[Tipo]],Inventario!O192:O193)</f>
        <v>#VALUE!</v>
      </c>
      <c r="B193" s="27">
        <f>+Lista_elementos[[#This Row],[Elemento]]</f>
        <v>0</v>
      </c>
      <c r="C1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3" s="27" t="e">
        <f>DGET(Lista_elementos[#All],Lista_elementos[[#Headers],[Presentación (Unidad)]],Inventario!O192:O193)</f>
        <v>#VALUE!</v>
      </c>
      <c r="E193" s="20" t="str">
        <f>+IF(COUNTIF(Entradas[Elemento],Inventario[[#This Row],[Elemento]])=0,"",IF(DMAX(Entradas[#All],Entradas[[#Headers],[Fecha de ingreso]],Inventario!O192:O193)=0,"No registra",DMAX(Entradas[#All],Entradas[[#Headers],[Fecha de ingreso]],Inventario!O192:O193)))</f>
        <v/>
      </c>
      <c r="F193" s="20" t="str">
        <f>+IF(COUNTIF(Entradas[Elemento],Inventario[[#This Row],[Elemento]])=0,"",IF(DMAX(Entradas[#All],Entradas[[#Headers],[Fecha de última salida]],Inventario!O192:O193)=0,"",DMAX(Entradas[#All],Entradas[[#Headers],[Fecha de última salida]],Inventario!O192:O193)))</f>
        <v/>
      </c>
      <c r="G193" s="27" t="e">
        <f>DGET(Lista_elementos[#All],Lista_elementos[[#Headers],[Inventario máximo (en unidades)]],O192:O193)</f>
        <v>#VALUE!</v>
      </c>
      <c r="H193" s="27" t="e">
        <f>DGET(Lista_elementos[#All],Lista_elementos[[#Headers],[Inventario mínimo (en unidades)]],O192:O193)</f>
        <v>#VALUE!</v>
      </c>
      <c r="I193" s="68" t="str">
        <f>+IF(P193=0,"",DGET(Entradas[#All],Entradas[[#Headers],[Lote]],O192:P193))</f>
        <v/>
      </c>
      <c r="J193" s="20" t="str">
        <f ca="1">+IF(Inventario[[#This Row],[Días restantes (incluido hoy):]]="","",Inventario[[#This Row],[Días restantes (incluido hoy):]]+TODAY()-1)</f>
        <v/>
      </c>
      <c r="K193" s="27" t="str">
        <f t="shared" ref="K193" si="644">IF(P193=0,"",P193)</f>
        <v/>
      </c>
      <c r="L193" s="27" t="str">
        <f>+IF(P193=0,"",DSUM(Entradas[#All],Entradas[[#Headers],[Cantidad Existente]],Inventario!O192:P193))</f>
        <v/>
      </c>
      <c r="M193" s="65" t="e">
        <f>+Inventario[[#This Row],[Presentación (unidad)]]</f>
        <v>#VALUE!</v>
      </c>
      <c r="O193" s="19">
        <f t="shared" ref="O193" si="645">+$B193</f>
        <v>0</v>
      </c>
      <c r="P193" s="19">
        <f>+DMIN(Entradas[#All],P192,O192:O193)</f>
        <v>0</v>
      </c>
      <c r="Q193" s="17" t="str">
        <f t="shared" ref="Q193" si="646">+$O$6</f>
        <v>Elemento</v>
      </c>
      <c r="R193" s="17" t="str">
        <f t="shared" ref="R193" si="647">+$P$6</f>
        <v>Días restantes:</v>
      </c>
      <c r="S193" s="26" t="s">
        <v>10</v>
      </c>
    </row>
    <row r="194" spans="1:19" x14ac:dyDescent="0.25">
      <c r="A194" s="64" t="e">
        <f>DGET(Lista_elementos[#All],Lista_elementos[[#Headers],[Tipo]],Inventario!Q193:Q194)</f>
        <v>#VALUE!</v>
      </c>
      <c r="B194" s="27">
        <f>+Lista_elementos[[#This Row],[Elemento]]</f>
        <v>0</v>
      </c>
      <c r="C1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4" s="27" t="e">
        <f>DGET(Lista_elementos[#All],Lista_elementos[[#Headers],[Presentación (Unidad)]],Inventario!Q193:Q194)</f>
        <v>#VALUE!</v>
      </c>
      <c r="E194" s="20" t="str">
        <f>+IF(COUNTIF(Entradas[Elemento],Inventario[[#This Row],[Elemento]])=0,"",IF(DMAX(Entradas[#All],Entradas[[#Headers],[Fecha de ingreso]],Inventario!Q193:Q194)=0,"No registra",DMAX(Entradas[#All],Entradas[[#Headers],[Fecha de ingreso]],Inventario!Q193:Q194)))</f>
        <v/>
      </c>
      <c r="F194" s="20" t="str">
        <f>+IF(COUNTIF(Entradas[Elemento],Inventario[[#This Row],[Elemento]])=0,"",IF(DMAX(Entradas[#All],Entradas[[#Headers],[Fecha de última salida]],Inventario!Q193:Q194)=0,"",DMAX(Entradas[#All],Entradas[[#Headers],[Fecha de última salida]],Inventario!Q193:Q194)))</f>
        <v/>
      </c>
      <c r="G194" s="27" t="e">
        <f>DGET(Lista_elementos[#All],Lista_elementos[[#Headers],[Inventario máximo (en unidades)]],Q193:Q194)</f>
        <v>#VALUE!</v>
      </c>
      <c r="H194" s="27" t="e">
        <f>DGET(Lista_elementos[#All],Lista_elementos[[#Headers],[Inventario mínimo (en unidades)]],Q193:Q194)</f>
        <v>#VALUE!</v>
      </c>
      <c r="I194" s="68" t="str">
        <f>+IF(R194=0,"",DGET(Entradas[#All],Entradas[[#Headers],[Lote]],Q193:R194))</f>
        <v/>
      </c>
      <c r="J194" s="20" t="str">
        <f ca="1">+IF(Inventario[[#This Row],[Días restantes (incluido hoy):]]="","",Inventario[[#This Row],[Días restantes (incluido hoy):]]+TODAY()-1)</f>
        <v/>
      </c>
      <c r="K194" s="27" t="str">
        <f t="shared" ref="K194" si="648">IF(R194=0,"",R194)</f>
        <v/>
      </c>
      <c r="L194" s="27" t="str">
        <f>+IF(R194=0,"",DSUM(Entradas[#All],Entradas[[#Headers],[Cantidad Existente]],Inventario!Q193:R194))</f>
        <v/>
      </c>
      <c r="M194" s="65" t="e">
        <f>+Inventario[[#This Row],[Presentación (unidad)]]</f>
        <v>#VALUE!</v>
      </c>
      <c r="O194" s="17" t="str">
        <f t="shared" ref="O194" si="649">+$O$6</f>
        <v>Elemento</v>
      </c>
      <c r="P194" s="17" t="str">
        <f t="shared" ref="P194" si="650">+$P$6</f>
        <v>Días restantes:</v>
      </c>
      <c r="Q194" s="19">
        <f>Inventario[[#This Row],[Elemento]]</f>
        <v>0</v>
      </c>
      <c r="R194" s="19">
        <f>+DMIN(Entradas[#All],R193,Q193:Q194)</f>
        <v>0</v>
      </c>
      <c r="S194" s="26" t="s">
        <v>10</v>
      </c>
    </row>
    <row r="195" spans="1:19" x14ac:dyDescent="0.25">
      <c r="A195" s="64" t="e">
        <f>DGET(Lista_elementos[#All],Lista_elementos[[#Headers],[Tipo]],Inventario!O194:O195)</f>
        <v>#VALUE!</v>
      </c>
      <c r="B195" s="27">
        <f>+Lista_elementos[[#This Row],[Elemento]]</f>
        <v>0</v>
      </c>
      <c r="C1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5" s="27" t="e">
        <f>DGET(Lista_elementos[#All],Lista_elementos[[#Headers],[Presentación (Unidad)]],Inventario!O194:O195)</f>
        <v>#VALUE!</v>
      </c>
      <c r="E195" s="20" t="str">
        <f>+IF(COUNTIF(Entradas[Elemento],Inventario[[#This Row],[Elemento]])=0,"",IF(DMAX(Entradas[#All],Entradas[[#Headers],[Fecha de ingreso]],Inventario!O194:O195)=0,"No registra",DMAX(Entradas[#All],Entradas[[#Headers],[Fecha de ingreso]],Inventario!O194:O195)))</f>
        <v/>
      </c>
      <c r="F195" s="20" t="str">
        <f>+IF(COUNTIF(Entradas[Elemento],Inventario[[#This Row],[Elemento]])=0,"",IF(DMAX(Entradas[#All],Entradas[[#Headers],[Fecha de última salida]],Inventario!O194:O195)=0,"",DMAX(Entradas[#All],Entradas[[#Headers],[Fecha de última salida]],Inventario!O194:O195)))</f>
        <v/>
      </c>
      <c r="G195" s="27" t="e">
        <f>DGET(Lista_elementos[#All],Lista_elementos[[#Headers],[Inventario máximo (en unidades)]],O194:O195)</f>
        <v>#VALUE!</v>
      </c>
      <c r="H195" s="27" t="e">
        <f>DGET(Lista_elementos[#All],Lista_elementos[[#Headers],[Inventario mínimo (en unidades)]],O194:O195)</f>
        <v>#VALUE!</v>
      </c>
      <c r="I195" s="68" t="str">
        <f>+IF(P195=0,"",DGET(Entradas[#All],Entradas[[#Headers],[Lote]],O194:P195))</f>
        <v/>
      </c>
      <c r="J195" s="20" t="str">
        <f ca="1">+IF(Inventario[[#This Row],[Días restantes (incluido hoy):]]="","",Inventario[[#This Row],[Días restantes (incluido hoy):]]+TODAY()-1)</f>
        <v/>
      </c>
      <c r="K195" s="27" t="str">
        <f t="shared" ref="K195" si="651">IF(P195=0,"",P195)</f>
        <v/>
      </c>
      <c r="L195" s="27" t="str">
        <f>+IF(P195=0,"",DSUM(Entradas[#All],Entradas[[#Headers],[Cantidad Existente]],Inventario!O194:P195))</f>
        <v/>
      </c>
      <c r="M195" s="65" t="e">
        <f>+Inventario[[#This Row],[Presentación (unidad)]]</f>
        <v>#VALUE!</v>
      </c>
      <c r="O195" s="19">
        <f t="shared" ref="O195" si="652">+$B195</f>
        <v>0</v>
      </c>
      <c r="P195" s="19">
        <f>+DMIN(Entradas[#All],P194,O194:O195)</f>
        <v>0</v>
      </c>
      <c r="Q195" s="17" t="str">
        <f t="shared" ref="Q195" si="653">+$O$6</f>
        <v>Elemento</v>
      </c>
      <c r="R195" s="17" t="str">
        <f t="shared" ref="R195" si="654">+$P$6</f>
        <v>Días restantes:</v>
      </c>
      <c r="S195" s="26" t="s">
        <v>10</v>
      </c>
    </row>
    <row r="196" spans="1:19" x14ac:dyDescent="0.25">
      <c r="A196" s="64" t="e">
        <f>DGET(Lista_elementos[#All],Lista_elementos[[#Headers],[Tipo]],Inventario!Q195:Q196)</f>
        <v>#VALUE!</v>
      </c>
      <c r="B196" s="27">
        <f>+Lista_elementos[[#This Row],[Elemento]]</f>
        <v>0</v>
      </c>
      <c r="C1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6" s="27" t="e">
        <f>DGET(Lista_elementos[#All],Lista_elementos[[#Headers],[Presentación (Unidad)]],Inventario!Q195:Q196)</f>
        <v>#VALUE!</v>
      </c>
      <c r="E196" s="20" t="str">
        <f>+IF(COUNTIF(Entradas[Elemento],Inventario[[#This Row],[Elemento]])=0,"",IF(DMAX(Entradas[#All],Entradas[[#Headers],[Fecha de ingreso]],Inventario!Q195:Q196)=0,"No registra",DMAX(Entradas[#All],Entradas[[#Headers],[Fecha de ingreso]],Inventario!Q195:Q196)))</f>
        <v/>
      </c>
      <c r="F196" s="20" t="str">
        <f>+IF(COUNTIF(Entradas[Elemento],Inventario[[#This Row],[Elemento]])=0,"",IF(DMAX(Entradas[#All],Entradas[[#Headers],[Fecha de última salida]],Inventario!Q195:Q196)=0,"",DMAX(Entradas[#All],Entradas[[#Headers],[Fecha de última salida]],Inventario!Q195:Q196)))</f>
        <v/>
      </c>
      <c r="G196" s="27" t="e">
        <f>DGET(Lista_elementos[#All],Lista_elementos[[#Headers],[Inventario máximo (en unidades)]],Q195:Q196)</f>
        <v>#VALUE!</v>
      </c>
      <c r="H196" s="27" t="e">
        <f>DGET(Lista_elementos[#All],Lista_elementos[[#Headers],[Inventario mínimo (en unidades)]],Q195:Q196)</f>
        <v>#VALUE!</v>
      </c>
      <c r="I196" s="68" t="str">
        <f>+IF(R196=0,"",DGET(Entradas[#All],Entradas[[#Headers],[Lote]],Q195:R196))</f>
        <v/>
      </c>
      <c r="J196" s="20" t="str">
        <f ca="1">+IF(Inventario[[#This Row],[Días restantes (incluido hoy):]]="","",Inventario[[#This Row],[Días restantes (incluido hoy):]]+TODAY()-1)</f>
        <v/>
      </c>
      <c r="K196" s="27" t="str">
        <f t="shared" ref="K196" si="655">IF(R196=0,"",R196)</f>
        <v/>
      </c>
      <c r="L196" s="27" t="str">
        <f>+IF(R196=0,"",DSUM(Entradas[#All],Entradas[[#Headers],[Cantidad Existente]],Inventario!Q195:R196))</f>
        <v/>
      </c>
      <c r="M196" s="65" t="e">
        <f>+Inventario[[#This Row],[Presentación (unidad)]]</f>
        <v>#VALUE!</v>
      </c>
      <c r="O196" s="17" t="str">
        <f t="shared" ref="O196" si="656">+$O$6</f>
        <v>Elemento</v>
      </c>
      <c r="P196" s="17" t="str">
        <f t="shared" ref="P196" si="657">+$P$6</f>
        <v>Días restantes:</v>
      </c>
      <c r="Q196" s="19">
        <f>Inventario[[#This Row],[Elemento]]</f>
        <v>0</v>
      </c>
      <c r="R196" s="19">
        <f>+DMIN(Entradas[#All],R195,Q195:Q196)</f>
        <v>0</v>
      </c>
      <c r="S196" s="26"/>
    </row>
    <row r="197" spans="1:19" x14ac:dyDescent="0.25">
      <c r="A197" s="64" t="e">
        <f>DGET(Lista_elementos[#All],Lista_elementos[[#Headers],[Tipo]],Inventario!O196:O197)</f>
        <v>#VALUE!</v>
      </c>
      <c r="B197" s="27">
        <f>+Lista_elementos[[#This Row],[Elemento]]</f>
        <v>0</v>
      </c>
      <c r="C1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7" s="27" t="e">
        <f>DGET(Lista_elementos[#All],Lista_elementos[[#Headers],[Presentación (Unidad)]],Inventario!O196:O197)</f>
        <v>#VALUE!</v>
      </c>
      <c r="E197" s="20" t="str">
        <f>+IF(COUNTIF(Entradas[Elemento],Inventario[[#This Row],[Elemento]])=0,"",IF(DMAX(Entradas[#All],Entradas[[#Headers],[Fecha de ingreso]],Inventario!O196:O197)=0,"No registra",DMAX(Entradas[#All],Entradas[[#Headers],[Fecha de ingreso]],Inventario!O196:O197)))</f>
        <v/>
      </c>
      <c r="F197" s="20" t="str">
        <f>+IF(COUNTIF(Entradas[Elemento],Inventario[[#This Row],[Elemento]])=0,"",IF(DMAX(Entradas[#All],Entradas[[#Headers],[Fecha de última salida]],Inventario!O196:O197)=0,"",DMAX(Entradas[#All],Entradas[[#Headers],[Fecha de última salida]],Inventario!O196:O197)))</f>
        <v/>
      </c>
      <c r="G197" s="27" t="e">
        <f>DGET(Lista_elementos[#All],Lista_elementos[[#Headers],[Inventario máximo (en unidades)]],O196:O197)</f>
        <v>#VALUE!</v>
      </c>
      <c r="H197" s="27" t="e">
        <f>DGET(Lista_elementos[#All],Lista_elementos[[#Headers],[Inventario mínimo (en unidades)]],O196:O197)</f>
        <v>#VALUE!</v>
      </c>
      <c r="I197" s="68" t="str">
        <f>+IF(P197=0,"",DGET(Entradas[#All],Entradas[[#Headers],[Lote]],O196:P197))</f>
        <v/>
      </c>
      <c r="J197" s="20" t="str">
        <f ca="1">+IF(Inventario[[#This Row],[Días restantes (incluido hoy):]]="","",Inventario[[#This Row],[Días restantes (incluido hoy):]]+TODAY()-1)</f>
        <v/>
      </c>
      <c r="K197" s="27" t="str">
        <f t="shared" ref="K197" si="658">IF(P197=0,"",P197)</f>
        <v/>
      </c>
      <c r="L197" s="27" t="str">
        <f>+IF(P197=0,"",DSUM(Entradas[#All],Entradas[[#Headers],[Cantidad Existente]],Inventario!O196:P197))</f>
        <v/>
      </c>
      <c r="M197" s="65" t="e">
        <f>+Inventario[[#This Row],[Presentación (unidad)]]</f>
        <v>#VALUE!</v>
      </c>
      <c r="O197" s="19">
        <f t="shared" ref="O197" si="659">+$B197</f>
        <v>0</v>
      </c>
      <c r="P197" s="19">
        <f>+DMIN(Entradas[#All],P196,O196:O197)</f>
        <v>0</v>
      </c>
      <c r="Q197" s="17" t="str">
        <f t="shared" ref="Q197" si="660">+$O$6</f>
        <v>Elemento</v>
      </c>
      <c r="R197" s="17" t="str">
        <f t="shared" ref="R197" si="661">+$P$6</f>
        <v>Días restantes:</v>
      </c>
      <c r="S197" s="26"/>
    </row>
    <row r="198" spans="1:19" x14ac:dyDescent="0.25">
      <c r="A198" s="64" t="e">
        <f>DGET(Lista_elementos[#All],Lista_elementos[[#Headers],[Tipo]],Inventario!Q197:Q198)</f>
        <v>#VALUE!</v>
      </c>
      <c r="B198" s="27">
        <f>+Lista_elementos[[#This Row],[Elemento]]</f>
        <v>0</v>
      </c>
      <c r="C1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8" s="27" t="e">
        <f>DGET(Lista_elementos[#All],Lista_elementos[[#Headers],[Presentación (Unidad)]],Inventario!Q197:Q198)</f>
        <v>#VALUE!</v>
      </c>
      <c r="E198" s="20" t="str">
        <f>+IF(COUNTIF(Entradas[Elemento],Inventario[[#This Row],[Elemento]])=0,"",IF(DMAX(Entradas[#All],Entradas[[#Headers],[Fecha de ingreso]],Inventario!Q197:Q198)=0,"No registra",DMAX(Entradas[#All],Entradas[[#Headers],[Fecha de ingreso]],Inventario!Q197:Q198)))</f>
        <v/>
      </c>
      <c r="F198" s="20" t="str">
        <f>+IF(COUNTIF(Entradas[Elemento],Inventario[[#This Row],[Elemento]])=0,"",IF(DMAX(Entradas[#All],Entradas[[#Headers],[Fecha de última salida]],Inventario!Q197:Q198)=0,"",DMAX(Entradas[#All],Entradas[[#Headers],[Fecha de última salida]],Inventario!Q197:Q198)))</f>
        <v/>
      </c>
      <c r="G198" s="27" t="e">
        <f>DGET(Lista_elementos[#All],Lista_elementos[[#Headers],[Inventario máximo (en unidades)]],Q197:Q198)</f>
        <v>#VALUE!</v>
      </c>
      <c r="H198" s="27" t="e">
        <f>DGET(Lista_elementos[#All],Lista_elementos[[#Headers],[Inventario mínimo (en unidades)]],Q197:Q198)</f>
        <v>#VALUE!</v>
      </c>
      <c r="I198" s="68" t="str">
        <f>+IF(R198=0,"",DGET(Entradas[#All],Entradas[[#Headers],[Lote]],Q197:R198))</f>
        <v/>
      </c>
      <c r="J198" s="20" t="str">
        <f ca="1">+IF(Inventario[[#This Row],[Días restantes (incluido hoy):]]="","",Inventario[[#This Row],[Días restantes (incluido hoy):]]+TODAY()-1)</f>
        <v/>
      </c>
      <c r="K198" s="27" t="str">
        <f t="shared" ref="K198" si="662">IF(R198=0,"",R198)</f>
        <v/>
      </c>
      <c r="L198" s="27" t="str">
        <f>+IF(R198=0,"",DSUM(Entradas[#All],Entradas[[#Headers],[Cantidad Existente]],Inventario!Q197:R198))</f>
        <v/>
      </c>
      <c r="M198" s="65" t="e">
        <f>+Inventario[[#This Row],[Presentación (unidad)]]</f>
        <v>#VALUE!</v>
      </c>
      <c r="O198" s="17" t="str">
        <f t="shared" ref="O198" si="663">+$O$6</f>
        <v>Elemento</v>
      </c>
      <c r="P198" s="17" t="str">
        <f t="shared" ref="P198" si="664">+$P$6</f>
        <v>Días restantes:</v>
      </c>
      <c r="Q198" s="19">
        <f>Inventario[[#This Row],[Elemento]]</f>
        <v>0</v>
      </c>
      <c r="R198" s="19">
        <f>+DMIN(Entradas[#All],R197,Q197:Q198)</f>
        <v>0</v>
      </c>
      <c r="S198" s="26"/>
    </row>
    <row r="199" spans="1:19" x14ac:dyDescent="0.25">
      <c r="A199" s="64" t="e">
        <f>DGET(Lista_elementos[#All],Lista_elementos[[#Headers],[Tipo]],Inventario!O198:O199)</f>
        <v>#VALUE!</v>
      </c>
      <c r="B199" s="27">
        <f>+Lista_elementos[[#This Row],[Elemento]]</f>
        <v>0</v>
      </c>
      <c r="C1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99" s="27" t="e">
        <f>DGET(Lista_elementos[#All],Lista_elementos[[#Headers],[Presentación (Unidad)]],Inventario!O198:O199)</f>
        <v>#VALUE!</v>
      </c>
      <c r="E199" s="20" t="str">
        <f>+IF(COUNTIF(Entradas[Elemento],Inventario[[#This Row],[Elemento]])=0,"",IF(DMAX(Entradas[#All],Entradas[[#Headers],[Fecha de ingreso]],Inventario!O198:O199)=0,"No registra",DMAX(Entradas[#All],Entradas[[#Headers],[Fecha de ingreso]],Inventario!O198:O199)))</f>
        <v/>
      </c>
      <c r="F199" s="20" t="str">
        <f>+IF(COUNTIF(Entradas[Elemento],Inventario[[#This Row],[Elemento]])=0,"",IF(DMAX(Entradas[#All],Entradas[[#Headers],[Fecha de última salida]],Inventario!O198:O199)=0,"",DMAX(Entradas[#All],Entradas[[#Headers],[Fecha de última salida]],Inventario!O198:O199)))</f>
        <v/>
      </c>
      <c r="G199" s="27" t="e">
        <f>DGET(Lista_elementos[#All],Lista_elementos[[#Headers],[Inventario máximo (en unidades)]],O198:O199)</f>
        <v>#VALUE!</v>
      </c>
      <c r="H199" s="27" t="e">
        <f>DGET(Lista_elementos[#All],Lista_elementos[[#Headers],[Inventario mínimo (en unidades)]],O198:O199)</f>
        <v>#VALUE!</v>
      </c>
      <c r="I199" s="68" t="str">
        <f>+IF(P199=0,"",DGET(Entradas[#All],Entradas[[#Headers],[Lote]],O198:P199))</f>
        <v/>
      </c>
      <c r="J199" s="20" t="str">
        <f ca="1">+IF(Inventario[[#This Row],[Días restantes (incluido hoy):]]="","",Inventario[[#This Row],[Días restantes (incluido hoy):]]+TODAY()-1)</f>
        <v/>
      </c>
      <c r="K199" s="27" t="str">
        <f t="shared" ref="K199" si="665">IF(P199=0,"",P199)</f>
        <v/>
      </c>
      <c r="L199" s="27" t="str">
        <f>+IF(P199=0,"",DSUM(Entradas[#All],Entradas[[#Headers],[Cantidad Existente]],Inventario!O198:P199))</f>
        <v/>
      </c>
      <c r="M199" s="65" t="e">
        <f>+Inventario[[#This Row],[Presentación (unidad)]]</f>
        <v>#VALUE!</v>
      </c>
      <c r="O199" s="19">
        <f t="shared" ref="O199" si="666">+$B199</f>
        <v>0</v>
      </c>
      <c r="P199" s="19">
        <f>+DMIN(Entradas[#All],P198,O198:O199)</f>
        <v>0</v>
      </c>
      <c r="Q199" s="17" t="str">
        <f t="shared" ref="Q199" si="667">+$O$6</f>
        <v>Elemento</v>
      </c>
      <c r="R199" s="17" t="str">
        <f t="shared" ref="R199" si="668">+$P$6</f>
        <v>Días restantes:</v>
      </c>
      <c r="S199" s="26"/>
    </row>
    <row r="200" spans="1:19" x14ac:dyDescent="0.25">
      <c r="A200" s="64" t="e">
        <f>DGET(Lista_elementos[#All],Lista_elementos[[#Headers],[Tipo]],Inventario!Q199:Q200)</f>
        <v>#VALUE!</v>
      </c>
      <c r="B200" s="27">
        <f>+Lista_elementos[[#This Row],[Elemento]]</f>
        <v>0</v>
      </c>
      <c r="C2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0" s="27" t="e">
        <f>DGET(Lista_elementos[#All],Lista_elementos[[#Headers],[Presentación (Unidad)]],Inventario!Q199:Q200)</f>
        <v>#VALUE!</v>
      </c>
      <c r="E200" s="20" t="str">
        <f>+IF(COUNTIF(Entradas[Elemento],Inventario[[#This Row],[Elemento]])=0,"",IF(DMAX(Entradas[#All],Entradas[[#Headers],[Fecha de ingreso]],Inventario!Q199:Q200)=0,"No registra",DMAX(Entradas[#All],Entradas[[#Headers],[Fecha de ingreso]],Inventario!Q199:Q200)))</f>
        <v/>
      </c>
      <c r="F200" s="20" t="str">
        <f>+IF(COUNTIF(Entradas[Elemento],Inventario[[#This Row],[Elemento]])=0,"",IF(DMAX(Entradas[#All],Entradas[[#Headers],[Fecha de última salida]],Inventario!Q199:Q200)=0,"",DMAX(Entradas[#All],Entradas[[#Headers],[Fecha de última salida]],Inventario!Q199:Q200)))</f>
        <v/>
      </c>
      <c r="G200" s="27" t="e">
        <f>DGET(Lista_elementos[#All],Lista_elementos[[#Headers],[Inventario máximo (en unidades)]],Q199:Q200)</f>
        <v>#VALUE!</v>
      </c>
      <c r="H200" s="27" t="e">
        <f>DGET(Lista_elementos[#All],Lista_elementos[[#Headers],[Inventario mínimo (en unidades)]],Q199:Q200)</f>
        <v>#VALUE!</v>
      </c>
      <c r="I200" s="68" t="str">
        <f>+IF(R200=0,"",DGET(Entradas[#All],Entradas[[#Headers],[Lote]],Q199:R200))</f>
        <v/>
      </c>
      <c r="J200" s="20" t="str">
        <f ca="1">+IF(Inventario[[#This Row],[Días restantes (incluido hoy):]]="","",Inventario[[#This Row],[Días restantes (incluido hoy):]]+TODAY()-1)</f>
        <v/>
      </c>
      <c r="K200" s="27" t="str">
        <f t="shared" ref="K200" si="669">IF(R200=0,"",R200)</f>
        <v/>
      </c>
      <c r="L200" s="27" t="str">
        <f>+IF(R200=0,"",DSUM(Entradas[#All],Entradas[[#Headers],[Cantidad Existente]],Inventario!Q199:R200))</f>
        <v/>
      </c>
      <c r="M200" s="65" t="e">
        <f>+Inventario[[#This Row],[Presentación (unidad)]]</f>
        <v>#VALUE!</v>
      </c>
      <c r="O200" s="17" t="str">
        <f t="shared" ref="O200" si="670">+$O$6</f>
        <v>Elemento</v>
      </c>
      <c r="P200" s="17" t="str">
        <f t="shared" ref="P200" si="671">+$P$6</f>
        <v>Días restantes:</v>
      </c>
      <c r="Q200" s="19">
        <f>Inventario[[#This Row],[Elemento]]</f>
        <v>0</v>
      </c>
      <c r="R200" s="19">
        <f>+DMIN(Entradas[#All],R199,Q199:Q200)</f>
        <v>0</v>
      </c>
      <c r="S200" s="26"/>
    </row>
    <row r="201" spans="1:19" x14ac:dyDescent="0.25">
      <c r="A201" s="64" t="e">
        <f>DGET(Lista_elementos[#All],Lista_elementos[[#Headers],[Tipo]],Inventario!O200:O201)</f>
        <v>#VALUE!</v>
      </c>
      <c r="B201" s="27">
        <f>+Lista_elementos[[#This Row],[Elemento]]</f>
        <v>0</v>
      </c>
      <c r="C2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1" s="27" t="e">
        <f>DGET(Lista_elementos[#All],Lista_elementos[[#Headers],[Presentación (Unidad)]],Inventario!O200:O201)</f>
        <v>#VALUE!</v>
      </c>
      <c r="E201" s="20" t="str">
        <f>+IF(COUNTIF(Entradas[Elemento],Inventario[[#This Row],[Elemento]])=0,"",IF(DMAX(Entradas[#All],Entradas[[#Headers],[Fecha de ingreso]],Inventario!O200:O201)=0,"No registra",DMAX(Entradas[#All],Entradas[[#Headers],[Fecha de ingreso]],Inventario!O200:O201)))</f>
        <v/>
      </c>
      <c r="F201" s="20" t="str">
        <f>+IF(COUNTIF(Entradas[Elemento],Inventario[[#This Row],[Elemento]])=0,"",IF(DMAX(Entradas[#All],Entradas[[#Headers],[Fecha de última salida]],Inventario!O200:O201)=0,"",DMAX(Entradas[#All],Entradas[[#Headers],[Fecha de última salida]],Inventario!O200:O201)))</f>
        <v/>
      </c>
      <c r="G201" s="27" t="e">
        <f>DGET(Lista_elementos[#All],Lista_elementos[[#Headers],[Inventario máximo (en unidades)]],O200:O201)</f>
        <v>#VALUE!</v>
      </c>
      <c r="H201" s="27" t="e">
        <f>DGET(Lista_elementos[#All],Lista_elementos[[#Headers],[Inventario mínimo (en unidades)]],O200:O201)</f>
        <v>#VALUE!</v>
      </c>
      <c r="I201" s="68" t="str">
        <f>+IF(P201=0,"",DGET(Entradas[#All],Entradas[[#Headers],[Lote]],O200:P201))</f>
        <v/>
      </c>
      <c r="J201" s="20" t="str">
        <f ca="1">+IF(Inventario[[#This Row],[Días restantes (incluido hoy):]]="","",Inventario[[#This Row],[Días restantes (incluido hoy):]]+TODAY()-1)</f>
        <v/>
      </c>
      <c r="K201" s="27" t="str">
        <f t="shared" ref="K201" si="672">IF(P201=0,"",P201)</f>
        <v/>
      </c>
      <c r="L201" s="27" t="str">
        <f>+IF(P201=0,"",DSUM(Entradas[#All],Entradas[[#Headers],[Cantidad Existente]],Inventario!O200:P201))</f>
        <v/>
      </c>
      <c r="M201" s="65" t="e">
        <f>+Inventario[[#This Row],[Presentación (unidad)]]</f>
        <v>#VALUE!</v>
      </c>
      <c r="O201" s="19">
        <f t="shared" ref="O201" si="673">+$B201</f>
        <v>0</v>
      </c>
      <c r="P201" s="19">
        <f>+DMIN(Entradas[#All],P200,O200:O201)</f>
        <v>0</v>
      </c>
      <c r="Q201" s="17" t="str">
        <f t="shared" ref="Q201" si="674">+$O$6</f>
        <v>Elemento</v>
      </c>
      <c r="R201" s="17" t="str">
        <f t="shared" ref="R201" si="675">+$P$6</f>
        <v>Días restantes:</v>
      </c>
      <c r="S201" s="26"/>
    </row>
    <row r="202" spans="1:19" x14ac:dyDescent="0.25">
      <c r="A202" s="64" t="e">
        <f>DGET(Lista_elementos[#All],Lista_elementos[[#Headers],[Tipo]],Inventario!Q201:Q202)</f>
        <v>#VALUE!</v>
      </c>
      <c r="B202" s="27">
        <f>+Lista_elementos[[#This Row],[Elemento]]</f>
        <v>0</v>
      </c>
      <c r="C2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2" s="27" t="e">
        <f>DGET(Lista_elementos[#All],Lista_elementos[[#Headers],[Presentación (Unidad)]],Inventario!Q201:Q202)</f>
        <v>#VALUE!</v>
      </c>
      <c r="E202" s="20" t="str">
        <f>+IF(COUNTIF(Entradas[Elemento],Inventario[[#This Row],[Elemento]])=0,"",IF(DMAX(Entradas[#All],Entradas[[#Headers],[Fecha de ingreso]],Inventario!Q201:Q202)=0,"No registra",DMAX(Entradas[#All],Entradas[[#Headers],[Fecha de ingreso]],Inventario!Q201:Q202)))</f>
        <v/>
      </c>
      <c r="F202" s="20" t="str">
        <f>+IF(COUNTIF(Entradas[Elemento],Inventario[[#This Row],[Elemento]])=0,"",IF(DMAX(Entradas[#All],Entradas[[#Headers],[Fecha de última salida]],Inventario!Q201:Q202)=0,"",DMAX(Entradas[#All],Entradas[[#Headers],[Fecha de última salida]],Inventario!Q201:Q202)))</f>
        <v/>
      </c>
      <c r="G202" s="27" t="e">
        <f>DGET(Lista_elementos[#All],Lista_elementos[[#Headers],[Inventario máximo (en unidades)]],Q201:Q202)</f>
        <v>#VALUE!</v>
      </c>
      <c r="H202" s="27" t="e">
        <f>DGET(Lista_elementos[#All],Lista_elementos[[#Headers],[Inventario mínimo (en unidades)]],Q201:Q202)</f>
        <v>#VALUE!</v>
      </c>
      <c r="I202" s="68" t="str">
        <f>+IF(R202=0,"",DGET(Entradas[#All],Entradas[[#Headers],[Lote]],Q201:R202))</f>
        <v/>
      </c>
      <c r="J202" s="20" t="str">
        <f ca="1">+IF(Inventario[[#This Row],[Días restantes (incluido hoy):]]="","",Inventario[[#This Row],[Días restantes (incluido hoy):]]+TODAY()-1)</f>
        <v/>
      </c>
      <c r="K202" s="27" t="str">
        <f t="shared" ref="K202" si="676">IF(R202=0,"",R202)</f>
        <v/>
      </c>
      <c r="L202" s="27" t="str">
        <f>+IF(R202=0,"",DSUM(Entradas[#All],Entradas[[#Headers],[Cantidad Existente]],Inventario!Q201:R202))</f>
        <v/>
      </c>
      <c r="M202" s="65" t="e">
        <f>+Inventario[[#This Row],[Presentación (unidad)]]</f>
        <v>#VALUE!</v>
      </c>
      <c r="O202" s="17" t="str">
        <f t="shared" ref="O202" si="677">+$O$6</f>
        <v>Elemento</v>
      </c>
      <c r="P202" s="17" t="str">
        <f t="shared" ref="P202" si="678">+$P$6</f>
        <v>Días restantes:</v>
      </c>
      <c r="Q202" s="19">
        <f>Inventario[[#This Row],[Elemento]]</f>
        <v>0</v>
      </c>
      <c r="R202" s="19">
        <f>+DMIN(Entradas[#All],R201,Q201:Q202)</f>
        <v>0</v>
      </c>
      <c r="S202" s="26"/>
    </row>
    <row r="203" spans="1:19" x14ac:dyDescent="0.25">
      <c r="A203" s="64" t="e">
        <f>DGET(Lista_elementos[#All],Lista_elementos[[#Headers],[Tipo]],Inventario!O202:O203)</f>
        <v>#VALUE!</v>
      </c>
      <c r="B203" s="27">
        <f>+Lista_elementos[[#This Row],[Elemento]]</f>
        <v>0</v>
      </c>
      <c r="C2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3" s="27" t="e">
        <f>DGET(Lista_elementos[#All],Lista_elementos[[#Headers],[Presentación (Unidad)]],Inventario!O202:O203)</f>
        <v>#VALUE!</v>
      </c>
      <c r="E203" s="20" t="str">
        <f>+IF(COUNTIF(Entradas[Elemento],Inventario[[#This Row],[Elemento]])=0,"",IF(DMAX(Entradas[#All],Entradas[[#Headers],[Fecha de ingreso]],Inventario!O202:O203)=0,"No registra",DMAX(Entradas[#All],Entradas[[#Headers],[Fecha de ingreso]],Inventario!O202:O203)))</f>
        <v/>
      </c>
      <c r="F203" s="20" t="str">
        <f>+IF(COUNTIF(Entradas[Elemento],Inventario[[#This Row],[Elemento]])=0,"",IF(DMAX(Entradas[#All],Entradas[[#Headers],[Fecha de última salida]],Inventario!O202:O203)=0,"",DMAX(Entradas[#All],Entradas[[#Headers],[Fecha de última salida]],Inventario!O202:O203)))</f>
        <v/>
      </c>
      <c r="G203" s="27" t="e">
        <f>DGET(Lista_elementos[#All],Lista_elementos[[#Headers],[Inventario máximo (en unidades)]],O202:O203)</f>
        <v>#VALUE!</v>
      </c>
      <c r="H203" s="27" t="e">
        <f>DGET(Lista_elementos[#All],Lista_elementos[[#Headers],[Inventario mínimo (en unidades)]],O202:O203)</f>
        <v>#VALUE!</v>
      </c>
      <c r="I203" s="68" t="str">
        <f>+IF(P203=0,"",DGET(Entradas[#All],Entradas[[#Headers],[Lote]],O202:P203))</f>
        <v/>
      </c>
      <c r="J203" s="20" t="str">
        <f ca="1">+IF(Inventario[[#This Row],[Días restantes (incluido hoy):]]="","",Inventario[[#This Row],[Días restantes (incluido hoy):]]+TODAY()-1)</f>
        <v/>
      </c>
      <c r="K203" s="27" t="str">
        <f t="shared" ref="K203" si="679">IF(P203=0,"",P203)</f>
        <v/>
      </c>
      <c r="L203" s="27" t="str">
        <f>+IF(P203=0,"",DSUM(Entradas[#All],Entradas[[#Headers],[Cantidad Existente]],Inventario!O202:P203))</f>
        <v/>
      </c>
      <c r="M203" s="65" t="e">
        <f>+Inventario[[#This Row],[Presentación (unidad)]]</f>
        <v>#VALUE!</v>
      </c>
      <c r="O203" s="19">
        <f t="shared" ref="O203" si="680">+$B203</f>
        <v>0</v>
      </c>
      <c r="P203" s="19">
        <f>+DMIN(Entradas[#All],P202,O202:O203)</f>
        <v>0</v>
      </c>
      <c r="Q203" s="17" t="str">
        <f t="shared" ref="Q203" si="681">+$O$6</f>
        <v>Elemento</v>
      </c>
      <c r="R203" s="17" t="str">
        <f t="shared" ref="R203" si="682">+$P$6</f>
        <v>Días restantes:</v>
      </c>
      <c r="S203" s="26"/>
    </row>
    <row r="204" spans="1:19" x14ac:dyDescent="0.25">
      <c r="A204" s="64" t="e">
        <f>DGET(Lista_elementos[#All],Lista_elementos[[#Headers],[Tipo]],Inventario!Q203:Q204)</f>
        <v>#VALUE!</v>
      </c>
      <c r="B204" s="27">
        <f>+Lista_elementos[[#This Row],[Elemento]]</f>
        <v>0</v>
      </c>
      <c r="C2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4" s="27" t="e">
        <f>DGET(Lista_elementos[#All],Lista_elementos[[#Headers],[Presentación (Unidad)]],Inventario!Q203:Q204)</f>
        <v>#VALUE!</v>
      </c>
      <c r="E204" s="20" t="str">
        <f>+IF(COUNTIF(Entradas[Elemento],Inventario[[#This Row],[Elemento]])=0,"",IF(DMAX(Entradas[#All],Entradas[[#Headers],[Fecha de ingreso]],Inventario!Q203:Q204)=0,"No registra",DMAX(Entradas[#All],Entradas[[#Headers],[Fecha de ingreso]],Inventario!Q203:Q204)))</f>
        <v/>
      </c>
      <c r="F204" s="20" t="str">
        <f>+IF(COUNTIF(Entradas[Elemento],Inventario[[#This Row],[Elemento]])=0,"",IF(DMAX(Entradas[#All],Entradas[[#Headers],[Fecha de última salida]],Inventario!Q203:Q204)=0,"",DMAX(Entradas[#All],Entradas[[#Headers],[Fecha de última salida]],Inventario!Q203:Q204)))</f>
        <v/>
      </c>
      <c r="G204" s="27" t="e">
        <f>DGET(Lista_elementos[#All],Lista_elementos[[#Headers],[Inventario máximo (en unidades)]],Q203:Q204)</f>
        <v>#VALUE!</v>
      </c>
      <c r="H204" s="27" t="e">
        <f>DGET(Lista_elementos[#All],Lista_elementos[[#Headers],[Inventario mínimo (en unidades)]],Q203:Q204)</f>
        <v>#VALUE!</v>
      </c>
      <c r="I204" s="68" t="str">
        <f>+IF(R204=0,"",DGET(Entradas[#All],Entradas[[#Headers],[Lote]],Q203:R204))</f>
        <v/>
      </c>
      <c r="J204" s="20" t="str">
        <f ca="1">+IF(Inventario[[#This Row],[Días restantes (incluido hoy):]]="","",Inventario[[#This Row],[Días restantes (incluido hoy):]]+TODAY()-1)</f>
        <v/>
      </c>
      <c r="K204" s="27" t="str">
        <f t="shared" ref="K204" si="683">IF(R204=0,"",R204)</f>
        <v/>
      </c>
      <c r="L204" s="27" t="str">
        <f>+IF(R204=0,"",DSUM(Entradas[#All],Entradas[[#Headers],[Cantidad Existente]],Inventario!Q203:R204))</f>
        <v/>
      </c>
      <c r="M204" s="65" t="e">
        <f>+Inventario[[#This Row],[Presentación (unidad)]]</f>
        <v>#VALUE!</v>
      </c>
      <c r="O204" s="17" t="str">
        <f t="shared" ref="O204" si="684">+$O$6</f>
        <v>Elemento</v>
      </c>
      <c r="P204" s="17" t="str">
        <f t="shared" ref="P204" si="685">+$P$6</f>
        <v>Días restantes:</v>
      </c>
      <c r="Q204" s="19">
        <f>Inventario[[#This Row],[Elemento]]</f>
        <v>0</v>
      </c>
      <c r="R204" s="19">
        <f>+DMIN(Entradas[#All],R203,Q203:Q204)</f>
        <v>0</v>
      </c>
      <c r="S204" s="26"/>
    </row>
    <row r="205" spans="1:19" x14ac:dyDescent="0.25">
      <c r="A205" s="64" t="e">
        <f>DGET(Lista_elementos[#All],Lista_elementos[[#Headers],[Tipo]],Inventario!O204:O205)</f>
        <v>#VALUE!</v>
      </c>
      <c r="B205" s="27">
        <f>+Lista_elementos[[#This Row],[Elemento]]</f>
        <v>0</v>
      </c>
      <c r="C2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5" s="27" t="e">
        <f>DGET(Lista_elementos[#All],Lista_elementos[[#Headers],[Presentación (Unidad)]],Inventario!O204:O205)</f>
        <v>#VALUE!</v>
      </c>
      <c r="E205" s="20" t="str">
        <f>+IF(COUNTIF(Entradas[Elemento],Inventario[[#This Row],[Elemento]])=0,"",IF(DMAX(Entradas[#All],Entradas[[#Headers],[Fecha de ingreso]],Inventario!O204:O205)=0,"No registra",DMAX(Entradas[#All],Entradas[[#Headers],[Fecha de ingreso]],Inventario!O204:O205)))</f>
        <v/>
      </c>
      <c r="F205" s="20" t="str">
        <f>+IF(COUNTIF(Entradas[Elemento],Inventario[[#This Row],[Elemento]])=0,"",IF(DMAX(Entradas[#All],Entradas[[#Headers],[Fecha de última salida]],Inventario!O204:O205)=0,"",DMAX(Entradas[#All],Entradas[[#Headers],[Fecha de última salida]],Inventario!O204:O205)))</f>
        <v/>
      </c>
      <c r="G205" s="27" t="e">
        <f>DGET(Lista_elementos[#All],Lista_elementos[[#Headers],[Inventario máximo (en unidades)]],O204:O205)</f>
        <v>#VALUE!</v>
      </c>
      <c r="H205" s="27" t="e">
        <f>DGET(Lista_elementos[#All],Lista_elementos[[#Headers],[Inventario mínimo (en unidades)]],O204:O205)</f>
        <v>#VALUE!</v>
      </c>
      <c r="I205" s="68" t="str">
        <f>+IF(P205=0,"",DGET(Entradas[#All],Entradas[[#Headers],[Lote]],O204:P205))</f>
        <v/>
      </c>
      <c r="J205" s="20" t="str">
        <f ca="1">+IF(Inventario[[#This Row],[Días restantes (incluido hoy):]]="","",Inventario[[#This Row],[Días restantes (incluido hoy):]]+TODAY()-1)</f>
        <v/>
      </c>
      <c r="K205" s="27" t="str">
        <f t="shared" ref="K205" si="686">IF(P205=0,"",P205)</f>
        <v/>
      </c>
      <c r="L205" s="27" t="str">
        <f>+IF(P205=0,"",DSUM(Entradas[#All],Entradas[[#Headers],[Cantidad Existente]],Inventario!O204:P205))</f>
        <v/>
      </c>
      <c r="M205" s="65" t="e">
        <f>+Inventario[[#This Row],[Presentación (unidad)]]</f>
        <v>#VALUE!</v>
      </c>
      <c r="O205" s="19">
        <f t="shared" ref="O205" si="687">+$B205</f>
        <v>0</v>
      </c>
      <c r="P205" s="19">
        <f>+DMIN(Entradas[#All],P204,O204:O205)</f>
        <v>0</v>
      </c>
      <c r="Q205" s="17" t="str">
        <f t="shared" ref="Q205" si="688">+$O$6</f>
        <v>Elemento</v>
      </c>
      <c r="R205" s="17" t="str">
        <f t="shared" ref="R205" si="689">+$P$6</f>
        <v>Días restantes:</v>
      </c>
      <c r="S205" s="26"/>
    </row>
    <row r="206" spans="1:19" x14ac:dyDescent="0.25">
      <c r="A206" s="64" t="e">
        <f>DGET(Lista_elementos[#All],Lista_elementos[[#Headers],[Tipo]],Inventario!Q205:Q206)</f>
        <v>#VALUE!</v>
      </c>
      <c r="B206" s="27">
        <f>+Lista_elementos[[#This Row],[Elemento]]</f>
        <v>0</v>
      </c>
      <c r="C20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6" s="27" t="e">
        <f>DGET(Lista_elementos[#All],Lista_elementos[[#Headers],[Presentación (Unidad)]],Inventario!Q205:Q206)</f>
        <v>#VALUE!</v>
      </c>
      <c r="E206" s="20" t="str">
        <f>+IF(COUNTIF(Entradas[Elemento],Inventario[[#This Row],[Elemento]])=0,"",IF(DMAX(Entradas[#All],Entradas[[#Headers],[Fecha de ingreso]],Inventario!Q205:Q206)=0,"No registra",DMAX(Entradas[#All],Entradas[[#Headers],[Fecha de ingreso]],Inventario!Q205:Q206)))</f>
        <v/>
      </c>
      <c r="F206" s="20" t="str">
        <f>+IF(COUNTIF(Entradas[Elemento],Inventario[[#This Row],[Elemento]])=0,"",IF(DMAX(Entradas[#All],Entradas[[#Headers],[Fecha de última salida]],Inventario!Q205:Q206)=0,"",DMAX(Entradas[#All],Entradas[[#Headers],[Fecha de última salida]],Inventario!Q205:Q206)))</f>
        <v/>
      </c>
      <c r="G206" s="27" t="e">
        <f>DGET(Lista_elementos[#All],Lista_elementos[[#Headers],[Inventario máximo (en unidades)]],Q205:Q206)</f>
        <v>#VALUE!</v>
      </c>
      <c r="H206" s="27" t="e">
        <f>DGET(Lista_elementos[#All],Lista_elementos[[#Headers],[Inventario mínimo (en unidades)]],Q205:Q206)</f>
        <v>#VALUE!</v>
      </c>
      <c r="I206" s="68" t="str">
        <f>+IF(R206=0,"",DGET(Entradas[#All],Entradas[[#Headers],[Lote]],Q205:R206))</f>
        <v/>
      </c>
      <c r="J206" s="20" t="str">
        <f ca="1">+IF(Inventario[[#This Row],[Días restantes (incluido hoy):]]="","",Inventario[[#This Row],[Días restantes (incluido hoy):]]+TODAY()-1)</f>
        <v/>
      </c>
      <c r="K206" s="27" t="str">
        <f t="shared" ref="K206" si="690">IF(R206=0,"",R206)</f>
        <v/>
      </c>
      <c r="L206" s="27" t="str">
        <f>+IF(R206=0,"",DSUM(Entradas[#All],Entradas[[#Headers],[Cantidad Existente]],Inventario!Q205:R206))</f>
        <v/>
      </c>
      <c r="M206" s="65" t="e">
        <f>+Inventario[[#This Row],[Presentación (unidad)]]</f>
        <v>#VALUE!</v>
      </c>
      <c r="O206" s="17" t="str">
        <f t="shared" ref="O206" si="691">+$O$6</f>
        <v>Elemento</v>
      </c>
      <c r="P206" s="17" t="str">
        <f t="shared" ref="P206" si="692">+$P$6</f>
        <v>Días restantes:</v>
      </c>
      <c r="Q206" s="19">
        <f>Inventario[[#This Row],[Elemento]]</f>
        <v>0</v>
      </c>
      <c r="R206" s="19">
        <f>+DMIN(Entradas[#All],R205,Q205:Q206)</f>
        <v>0</v>
      </c>
      <c r="S206" s="26"/>
    </row>
    <row r="207" spans="1:19" x14ac:dyDescent="0.25">
      <c r="A207" s="64" t="e">
        <f>DGET(Lista_elementos[#All],Lista_elementos[[#Headers],[Tipo]],Inventario!O206:O207)</f>
        <v>#VALUE!</v>
      </c>
      <c r="B207" s="27">
        <f>+Lista_elementos[[#This Row],[Elemento]]</f>
        <v>0</v>
      </c>
      <c r="C20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7" s="27" t="e">
        <f>DGET(Lista_elementos[#All],Lista_elementos[[#Headers],[Presentación (Unidad)]],Inventario!O206:O207)</f>
        <v>#VALUE!</v>
      </c>
      <c r="E207" s="20" t="str">
        <f>+IF(COUNTIF(Entradas[Elemento],Inventario[[#This Row],[Elemento]])=0,"",IF(DMAX(Entradas[#All],Entradas[[#Headers],[Fecha de ingreso]],Inventario!O206:O207)=0,"No registra",DMAX(Entradas[#All],Entradas[[#Headers],[Fecha de ingreso]],Inventario!O206:O207)))</f>
        <v/>
      </c>
      <c r="F207" s="20" t="str">
        <f>+IF(COUNTIF(Entradas[Elemento],Inventario[[#This Row],[Elemento]])=0,"",IF(DMAX(Entradas[#All],Entradas[[#Headers],[Fecha de última salida]],Inventario!O206:O207)=0,"",DMAX(Entradas[#All],Entradas[[#Headers],[Fecha de última salida]],Inventario!O206:O207)))</f>
        <v/>
      </c>
      <c r="G207" s="27" t="e">
        <f>DGET(Lista_elementos[#All],Lista_elementos[[#Headers],[Inventario máximo (en unidades)]],O206:O207)</f>
        <v>#VALUE!</v>
      </c>
      <c r="H207" s="27" t="e">
        <f>DGET(Lista_elementos[#All],Lista_elementos[[#Headers],[Inventario mínimo (en unidades)]],O206:O207)</f>
        <v>#VALUE!</v>
      </c>
      <c r="I207" s="68" t="str">
        <f>+IF(P207=0,"",DGET(Entradas[#All],Entradas[[#Headers],[Lote]],O206:P207))</f>
        <v/>
      </c>
      <c r="J207" s="20" t="str">
        <f ca="1">+IF(Inventario[[#This Row],[Días restantes (incluido hoy):]]="","",Inventario[[#This Row],[Días restantes (incluido hoy):]]+TODAY()-1)</f>
        <v/>
      </c>
      <c r="K207" s="27" t="str">
        <f t="shared" ref="K207" si="693">IF(P207=0,"",P207)</f>
        <v/>
      </c>
      <c r="L207" s="27" t="str">
        <f>+IF(P207=0,"",DSUM(Entradas[#All],Entradas[[#Headers],[Cantidad Existente]],Inventario!O206:P207))</f>
        <v/>
      </c>
      <c r="M207" s="65" t="e">
        <f>+Inventario[[#This Row],[Presentación (unidad)]]</f>
        <v>#VALUE!</v>
      </c>
      <c r="O207" s="19">
        <f t="shared" ref="O207" si="694">+$B207</f>
        <v>0</v>
      </c>
      <c r="P207" s="19">
        <f>+DMIN(Entradas[#All],P206,O206:O207)</f>
        <v>0</v>
      </c>
      <c r="Q207" s="17" t="str">
        <f t="shared" ref="Q207" si="695">+$O$6</f>
        <v>Elemento</v>
      </c>
      <c r="R207" s="17" t="str">
        <f t="shared" ref="R207" si="696">+$P$6</f>
        <v>Días restantes:</v>
      </c>
      <c r="S207" s="26"/>
    </row>
    <row r="208" spans="1:19" x14ac:dyDescent="0.25">
      <c r="A208" s="64" t="e">
        <f>DGET(Lista_elementos[#All],Lista_elementos[[#Headers],[Tipo]],Inventario!Q207:Q208)</f>
        <v>#VALUE!</v>
      </c>
      <c r="B208" s="27">
        <f>+Lista_elementos[[#This Row],[Elemento]]</f>
        <v>0</v>
      </c>
      <c r="C20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8" s="27" t="e">
        <f>DGET(Lista_elementos[#All],Lista_elementos[[#Headers],[Presentación (Unidad)]],Inventario!Q207:Q208)</f>
        <v>#VALUE!</v>
      </c>
      <c r="E208" s="20" t="str">
        <f>+IF(COUNTIF(Entradas[Elemento],Inventario[[#This Row],[Elemento]])=0,"",IF(DMAX(Entradas[#All],Entradas[[#Headers],[Fecha de ingreso]],Inventario!Q207:Q208)=0,"No registra",DMAX(Entradas[#All],Entradas[[#Headers],[Fecha de ingreso]],Inventario!Q207:Q208)))</f>
        <v/>
      </c>
      <c r="F208" s="20" t="str">
        <f>+IF(COUNTIF(Entradas[Elemento],Inventario[[#This Row],[Elemento]])=0,"",IF(DMAX(Entradas[#All],Entradas[[#Headers],[Fecha de última salida]],Inventario!Q207:Q208)=0,"",DMAX(Entradas[#All],Entradas[[#Headers],[Fecha de última salida]],Inventario!Q207:Q208)))</f>
        <v/>
      </c>
      <c r="G208" s="27" t="e">
        <f>DGET(Lista_elementos[#All],Lista_elementos[[#Headers],[Inventario máximo (en unidades)]],Q207:Q208)</f>
        <v>#VALUE!</v>
      </c>
      <c r="H208" s="27" t="e">
        <f>DGET(Lista_elementos[#All],Lista_elementos[[#Headers],[Inventario mínimo (en unidades)]],Q207:Q208)</f>
        <v>#VALUE!</v>
      </c>
      <c r="I208" s="68" t="str">
        <f>+IF(R208=0,"",DGET(Entradas[#All],Entradas[[#Headers],[Lote]],Q207:R208))</f>
        <v/>
      </c>
      <c r="J208" s="20" t="str">
        <f ca="1">+IF(Inventario[[#This Row],[Días restantes (incluido hoy):]]="","",Inventario[[#This Row],[Días restantes (incluido hoy):]]+TODAY()-1)</f>
        <v/>
      </c>
      <c r="K208" s="27" t="str">
        <f t="shared" ref="K208" si="697">IF(R208=0,"",R208)</f>
        <v/>
      </c>
      <c r="L208" s="27" t="str">
        <f>+IF(R208=0,"",DSUM(Entradas[#All],Entradas[[#Headers],[Cantidad Existente]],Inventario!Q207:R208))</f>
        <v/>
      </c>
      <c r="M208" s="65" t="e">
        <f>+Inventario[[#This Row],[Presentación (unidad)]]</f>
        <v>#VALUE!</v>
      </c>
      <c r="O208" s="17" t="str">
        <f t="shared" ref="O208" si="698">+$O$6</f>
        <v>Elemento</v>
      </c>
      <c r="P208" s="17" t="str">
        <f t="shared" ref="P208" si="699">+$P$6</f>
        <v>Días restantes:</v>
      </c>
      <c r="Q208" s="19">
        <f>Inventario[[#This Row],[Elemento]]</f>
        <v>0</v>
      </c>
      <c r="R208" s="19">
        <f>+DMIN(Entradas[#All],R207,Q207:Q208)</f>
        <v>0</v>
      </c>
      <c r="S208" s="26"/>
    </row>
    <row r="209" spans="1:19" x14ac:dyDescent="0.25">
      <c r="A209" s="64" t="e">
        <f>DGET(Lista_elementos[#All],Lista_elementos[[#Headers],[Tipo]],Inventario!O208:O209)</f>
        <v>#VALUE!</v>
      </c>
      <c r="B209" s="27">
        <f>+Lista_elementos[[#This Row],[Elemento]]</f>
        <v>0</v>
      </c>
      <c r="C20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09" s="27" t="e">
        <f>DGET(Lista_elementos[#All],Lista_elementos[[#Headers],[Presentación (Unidad)]],Inventario!O208:O209)</f>
        <v>#VALUE!</v>
      </c>
      <c r="E209" s="20" t="str">
        <f>+IF(COUNTIF(Entradas[Elemento],Inventario[[#This Row],[Elemento]])=0,"",IF(DMAX(Entradas[#All],Entradas[[#Headers],[Fecha de ingreso]],Inventario!O208:O209)=0,"No registra",DMAX(Entradas[#All],Entradas[[#Headers],[Fecha de ingreso]],Inventario!O208:O209)))</f>
        <v/>
      </c>
      <c r="F209" s="20" t="str">
        <f>+IF(COUNTIF(Entradas[Elemento],Inventario[[#This Row],[Elemento]])=0,"",IF(DMAX(Entradas[#All],Entradas[[#Headers],[Fecha de última salida]],Inventario!O208:O209)=0,"",DMAX(Entradas[#All],Entradas[[#Headers],[Fecha de última salida]],Inventario!O208:O209)))</f>
        <v/>
      </c>
      <c r="G209" s="27" t="e">
        <f>DGET(Lista_elementos[#All],Lista_elementos[[#Headers],[Inventario máximo (en unidades)]],O208:O209)</f>
        <v>#VALUE!</v>
      </c>
      <c r="H209" s="27" t="e">
        <f>DGET(Lista_elementos[#All],Lista_elementos[[#Headers],[Inventario mínimo (en unidades)]],O208:O209)</f>
        <v>#VALUE!</v>
      </c>
      <c r="I209" s="68" t="str">
        <f>+IF(P209=0,"",DGET(Entradas[#All],Entradas[[#Headers],[Lote]],O208:P209))</f>
        <v/>
      </c>
      <c r="J209" s="20" t="str">
        <f ca="1">+IF(Inventario[[#This Row],[Días restantes (incluido hoy):]]="","",Inventario[[#This Row],[Días restantes (incluido hoy):]]+TODAY()-1)</f>
        <v/>
      </c>
      <c r="K209" s="27" t="str">
        <f t="shared" ref="K209" si="700">IF(P209=0,"",P209)</f>
        <v/>
      </c>
      <c r="L209" s="27" t="str">
        <f>+IF(P209=0,"",DSUM(Entradas[#All],Entradas[[#Headers],[Cantidad Existente]],Inventario!O208:P209))</f>
        <v/>
      </c>
      <c r="M209" s="65" t="e">
        <f>+Inventario[[#This Row],[Presentación (unidad)]]</f>
        <v>#VALUE!</v>
      </c>
      <c r="O209" s="19">
        <f t="shared" ref="O209" si="701">+$B209</f>
        <v>0</v>
      </c>
      <c r="P209" s="19">
        <f>+DMIN(Entradas[#All],P208,O208:O209)</f>
        <v>0</v>
      </c>
      <c r="Q209" s="17" t="str">
        <f t="shared" ref="Q209" si="702">+$O$6</f>
        <v>Elemento</v>
      </c>
      <c r="R209" s="17" t="str">
        <f t="shared" ref="R209" si="703">+$P$6</f>
        <v>Días restantes:</v>
      </c>
      <c r="S209" s="26"/>
    </row>
    <row r="210" spans="1:19" x14ac:dyDescent="0.25">
      <c r="A210" s="64" t="e">
        <f>DGET(Lista_elementos[#All],Lista_elementos[[#Headers],[Tipo]],Inventario!Q209:Q210)</f>
        <v>#VALUE!</v>
      </c>
      <c r="B210" s="27">
        <f>+Lista_elementos[[#This Row],[Elemento]]</f>
        <v>0</v>
      </c>
      <c r="C2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0" s="27" t="e">
        <f>DGET(Lista_elementos[#All],Lista_elementos[[#Headers],[Presentación (Unidad)]],Inventario!Q209:Q210)</f>
        <v>#VALUE!</v>
      </c>
      <c r="E210" s="20" t="str">
        <f>+IF(COUNTIF(Entradas[Elemento],Inventario[[#This Row],[Elemento]])=0,"",IF(DMAX(Entradas[#All],Entradas[[#Headers],[Fecha de ingreso]],Inventario!Q209:Q210)=0,"No registra",DMAX(Entradas[#All],Entradas[[#Headers],[Fecha de ingreso]],Inventario!Q209:Q210)))</f>
        <v/>
      </c>
      <c r="F210" s="20" t="str">
        <f>+IF(COUNTIF(Entradas[Elemento],Inventario[[#This Row],[Elemento]])=0,"",IF(DMAX(Entradas[#All],Entradas[[#Headers],[Fecha de última salida]],Inventario!Q209:Q210)=0,"",DMAX(Entradas[#All],Entradas[[#Headers],[Fecha de última salida]],Inventario!Q209:Q210)))</f>
        <v/>
      </c>
      <c r="G210" s="27" t="e">
        <f>DGET(Lista_elementos[#All],Lista_elementos[[#Headers],[Inventario máximo (en unidades)]],Q209:Q210)</f>
        <v>#VALUE!</v>
      </c>
      <c r="H210" s="27" t="e">
        <f>DGET(Lista_elementos[#All],Lista_elementos[[#Headers],[Inventario mínimo (en unidades)]],Q209:Q210)</f>
        <v>#VALUE!</v>
      </c>
      <c r="I210" s="68" t="str">
        <f>+IF(R210=0,"",DGET(Entradas[#All],Entradas[[#Headers],[Lote]],Q209:R210))</f>
        <v/>
      </c>
      <c r="J210" s="20" t="str">
        <f ca="1">+IF(Inventario[[#This Row],[Días restantes (incluido hoy):]]="","",Inventario[[#This Row],[Días restantes (incluido hoy):]]+TODAY()-1)</f>
        <v/>
      </c>
      <c r="K210" s="27" t="str">
        <f t="shared" ref="K210" si="704">IF(R210=0,"",R210)</f>
        <v/>
      </c>
      <c r="L210" s="27" t="str">
        <f>+IF(R210=0,"",DSUM(Entradas[#All],Entradas[[#Headers],[Cantidad Existente]],Inventario!Q209:R210))</f>
        <v/>
      </c>
      <c r="M210" s="65" t="e">
        <f>+Inventario[[#This Row],[Presentación (unidad)]]</f>
        <v>#VALUE!</v>
      </c>
      <c r="O210" s="17" t="str">
        <f t="shared" ref="O210" si="705">+$O$6</f>
        <v>Elemento</v>
      </c>
      <c r="P210" s="17" t="str">
        <f t="shared" ref="P210" si="706">+$P$6</f>
        <v>Días restantes:</v>
      </c>
      <c r="Q210" s="19">
        <f>Inventario[[#This Row],[Elemento]]</f>
        <v>0</v>
      </c>
      <c r="R210" s="19">
        <f>+DMIN(Entradas[#All],R209,Q209:Q210)</f>
        <v>0</v>
      </c>
      <c r="S210" s="26"/>
    </row>
    <row r="211" spans="1:19" x14ac:dyDescent="0.25">
      <c r="A211" s="64" t="e">
        <f>DGET(Lista_elementos[#All],Lista_elementos[[#Headers],[Tipo]],Inventario!O210:O211)</f>
        <v>#VALUE!</v>
      </c>
      <c r="B211" s="27">
        <f>+Lista_elementos[[#This Row],[Elemento]]</f>
        <v>0</v>
      </c>
      <c r="C2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1" s="27" t="e">
        <f>DGET(Lista_elementos[#All],Lista_elementos[[#Headers],[Presentación (Unidad)]],Inventario!O210:O211)</f>
        <v>#VALUE!</v>
      </c>
      <c r="E211" s="20" t="str">
        <f>+IF(COUNTIF(Entradas[Elemento],Inventario[[#This Row],[Elemento]])=0,"",IF(DMAX(Entradas[#All],Entradas[[#Headers],[Fecha de ingreso]],Inventario!O210:O211)=0,"No registra",DMAX(Entradas[#All],Entradas[[#Headers],[Fecha de ingreso]],Inventario!O210:O211)))</f>
        <v/>
      </c>
      <c r="F211" s="20" t="str">
        <f>+IF(COUNTIF(Entradas[Elemento],Inventario[[#This Row],[Elemento]])=0,"",IF(DMAX(Entradas[#All],Entradas[[#Headers],[Fecha de última salida]],Inventario!O210:O211)=0,"",DMAX(Entradas[#All],Entradas[[#Headers],[Fecha de última salida]],Inventario!O210:O211)))</f>
        <v/>
      </c>
      <c r="G211" s="27" t="e">
        <f>DGET(Lista_elementos[#All],Lista_elementos[[#Headers],[Inventario máximo (en unidades)]],O210:O211)</f>
        <v>#VALUE!</v>
      </c>
      <c r="H211" s="27" t="e">
        <f>DGET(Lista_elementos[#All],Lista_elementos[[#Headers],[Inventario mínimo (en unidades)]],O210:O211)</f>
        <v>#VALUE!</v>
      </c>
      <c r="I211" s="68" t="str">
        <f>+IF(P211=0,"",DGET(Entradas[#All],Entradas[[#Headers],[Lote]],O210:P211))</f>
        <v/>
      </c>
      <c r="J211" s="20" t="str">
        <f ca="1">+IF(Inventario[[#This Row],[Días restantes (incluido hoy):]]="","",Inventario[[#This Row],[Días restantes (incluido hoy):]]+TODAY()-1)</f>
        <v/>
      </c>
      <c r="K211" s="27" t="str">
        <f t="shared" ref="K211" si="707">IF(P211=0,"",P211)</f>
        <v/>
      </c>
      <c r="L211" s="27" t="str">
        <f>+IF(P211=0,"",DSUM(Entradas[#All],Entradas[[#Headers],[Cantidad Existente]],Inventario!O210:P211))</f>
        <v/>
      </c>
      <c r="M211" s="65" t="e">
        <f>+Inventario[[#This Row],[Presentación (unidad)]]</f>
        <v>#VALUE!</v>
      </c>
      <c r="O211" s="19">
        <f t="shared" ref="O211" si="708">+$B211</f>
        <v>0</v>
      </c>
      <c r="P211" s="19">
        <f>+DMIN(Entradas[#All],P210,O210:O211)</f>
        <v>0</v>
      </c>
      <c r="Q211" s="17" t="str">
        <f t="shared" ref="Q211" si="709">+$O$6</f>
        <v>Elemento</v>
      </c>
      <c r="R211" s="17" t="str">
        <f t="shared" ref="R211" si="710">+$P$6</f>
        <v>Días restantes:</v>
      </c>
      <c r="S211" s="26"/>
    </row>
    <row r="212" spans="1:19" x14ac:dyDescent="0.25">
      <c r="A212" s="64" t="e">
        <f>DGET(Lista_elementos[#All],Lista_elementos[[#Headers],[Tipo]],Inventario!Q211:Q212)</f>
        <v>#VALUE!</v>
      </c>
      <c r="B212" s="27">
        <f>+Lista_elementos[[#This Row],[Elemento]]</f>
        <v>0</v>
      </c>
      <c r="C2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2" s="27" t="e">
        <f>DGET(Lista_elementos[#All],Lista_elementos[[#Headers],[Presentación (Unidad)]],Inventario!Q211:Q212)</f>
        <v>#VALUE!</v>
      </c>
      <c r="E212" s="20" t="str">
        <f>+IF(COUNTIF(Entradas[Elemento],Inventario[[#This Row],[Elemento]])=0,"",IF(DMAX(Entradas[#All],Entradas[[#Headers],[Fecha de ingreso]],Inventario!Q211:Q212)=0,"No registra",DMAX(Entradas[#All],Entradas[[#Headers],[Fecha de ingreso]],Inventario!Q211:Q212)))</f>
        <v/>
      </c>
      <c r="F212" s="20" t="str">
        <f>+IF(COUNTIF(Entradas[Elemento],Inventario[[#This Row],[Elemento]])=0,"",IF(DMAX(Entradas[#All],Entradas[[#Headers],[Fecha de última salida]],Inventario!Q211:Q212)=0,"",DMAX(Entradas[#All],Entradas[[#Headers],[Fecha de última salida]],Inventario!Q211:Q212)))</f>
        <v/>
      </c>
      <c r="G212" s="27" t="e">
        <f>DGET(Lista_elementos[#All],Lista_elementos[[#Headers],[Inventario máximo (en unidades)]],Q211:Q212)</f>
        <v>#VALUE!</v>
      </c>
      <c r="H212" s="27" t="e">
        <f>DGET(Lista_elementos[#All],Lista_elementos[[#Headers],[Inventario mínimo (en unidades)]],Q211:Q212)</f>
        <v>#VALUE!</v>
      </c>
      <c r="I212" s="68" t="str">
        <f>+IF(R212=0,"",DGET(Entradas[#All],Entradas[[#Headers],[Lote]],Q211:R212))</f>
        <v/>
      </c>
      <c r="J212" s="20" t="str">
        <f ca="1">+IF(Inventario[[#This Row],[Días restantes (incluido hoy):]]="","",Inventario[[#This Row],[Días restantes (incluido hoy):]]+TODAY()-1)</f>
        <v/>
      </c>
      <c r="K212" s="27" t="str">
        <f t="shared" ref="K212" si="711">IF(R212=0,"",R212)</f>
        <v/>
      </c>
      <c r="L212" s="27" t="str">
        <f>+IF(R212=0,"",DSUM(Entradas[#All],Entradas[[#Headers],[Cantidad Existente]],Inventario!Q211:R212))</f>
        <v/>
      </c>
      <c r="M212" s="65" t="e">
        <f>+Inventario[[#This Row],[Presentación (unidad)]]</f>
        <v>#VALUE!</v>
      </c>
      <c r="O212" s="17" t="str">
        <f t="shared" ref="O212" si="712">+$O$6</f>
        <v>Elemento</v>
      </c>
      <c r="P212" s="17" t="str">
        <f t="shared" ref="P212" si="713">+$P$6</f>
        <v>Días restantes:</v>
      </c>
      <c r="Q212" s="19">
        <f>Inventario[[#This Row],[Elemento]]</f>
        <v>0</v>
      </c>
      <c r="R212" s="19">
        <f>+DMIN(Entradas[#All],R211,Q211:Q212)</f>
        <v>0</v>
      </c>
      <c r="S212" s="26"/>
    </row>
    <row r="213" spans="1:19" x14ac:dyDescent="0.25">
      <c r="A213" s="64" t="e">
        <f>DGET(Lista_elementos[#All],Lista_elementos[[#Headers],[Tipo]],Inventario!O212:O213)</f>
        <v>#VALUE!</v>
      </c>
      <c r="B213" s="27">
        <f>+Lista_elementos[[#This Row],[Elemento]]</f>
        <v>0</v>
      </c>
      <c r="C2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3" s="27" t="e">
        <f>DGET(Lista_elementos[#All],Lista_elementos[[#Headers],[Presentación (Unidad)]],Inventario!O212:O213)</f>
        <v>#VALUE!</v>
      </c>
      <c r="E213" s="20" t="str">
        <f>+IF(COUNTIF(Entradas[Elemento],Inventario[[#This Row],[Elemento]])=0,"",IF(DMAX(Entradas[#All],Entradas[[#Headers],[Fecha de ingreso]],Inventario!O212:O213)=0,"No registra",DMAX(Entradas[#All],Entradas[[#Headers],[Fecha de ingreso]],Inventario!O212:O213)))</f>
        <v/>
      </c>
      <c r="F213" s="20" t="str">
        <f>+IF(COUNTIF(Entradas[Elemento],Inventario[[#This Row],[Elemento]])=0,"",IF(DMAX(Entradas[#All],Entradas[[#Headers],[Fecha de última salida]],Inventario!O212:O213)=0,"",DMAX(Entradas[#All],Entradas[[#Headers],[Fecha de última salida]],Inventario!O212:O213)))</f>
        <v/>
      </c>
      <c r="G213" s="27" t="e">
        <f>DGET(Lista_elementos[#All],Lista_elementos[[#Headers],[Inventario máximo (en unidades)]],O212:O213)</f>
        <v>#VALUE!</v>
      </c>
      <c r="H213" s="27" t="e">
        <f>DGET(Lista_elementos[#All],Lista_elementos[[#Headers],[Inventario mínimo (en unidades)]],O212:O213)</f>
        <v>#VALUE!</v>
      </c>
      <c r="I213" s="68" t="str">
        <f>+IF(P213=0,"",DGET(Entradas[#All],Entradas[[#Headers],[Lote]],O212:P213))</f>
        <v/>
      </c>
      <c r="J213" s="20" t="str">
        <f ca="1">+IF(Inventario[[#This Row],[Días restantes (incluido hoy):]]="","",Inventario[[#This Row],[Días restantes (incluido hoy):]]+TODAY()-1)</f>
        <v/>
      </c>
      <c r="K213" s="27" t="str">
        <f t="shared" ref="K213" si="714">IF(P213=0,"",P213)</f>
        <v/>
      </c>
      <c r="L213" s="27" t="str">
        <f>+IF(P213=0,"",DSUM(Entradas[#All],Entradas[[#Headers],[Cantidad Existente]],Inventario!O212:P213))</f>
        <v/>
      </c>
      <c r="M213" s="65" t="e">
        <f>+Inventario[[#This Row],[Presentación (unidad)]]</f>
        <v>#VALUE!</v>
      </c>
      <c r="O213" s="19">
        <f t="shared" ref="O213" si="715">+$B213</f>
        <v>0</v>
      </c>
      <c r="P213" s="19">
        <f>+DMIN(Entradas[#All],P212,O212:O213)</f>
        <v>0</v>
      </c>
      <c r="Q213" s="17" t="str">
        <f t="shared" ref="Q213" si="716">+$O$6</f>
        <v>Elemento</v>
      </c>
      <c r="R213" s="17" t="str">
        <f t="shared" ref="R213" si="717">+$P$6</f>
        <v>Días restantes:</v>
      </c>
      <c r="S213" s="26"/>
    </row>
    <row r="214" spans="1:19" x14ac:dyDescent="0.25">
      <c r="A214" s="64" t="e">
        <f>DGET(Lista_elementos[#All],Lista_elementos[[#Headers],[Tipo]],Inventario!Q213:Q214)</f>
        <v>#VALUE!</v>
      </c>
      <c r="B214" s="27">
        <f>+Lista_elementos[[#This Row],[Elemento]]</f>
        <v>0</v>
      </c>
      <c r="C2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4" s="27" t="e">
        <f>DGET(Lista_elementos[#All],Lista_elementos[[#Headers],[Presentación (Unidad)]],Inventario!Q213:Q214)</f>
        <v>#VALUE!</v>
      </c>
      <c r="E214" s="20" t="str">
        <f>+IF(COUNTIF(Entradas[Elemento],Inventario[[#This Row],[Elemento]])=0,"",IF(DMAX(Entradas[#All],Entradas[[#Headers],[Fecha de ingreso]],Inventario!Q213:Q214)=0,"No registra",DMAX(Entradas[#All],Entradas[[#Headers],[Fecha de ingreso]],Inventario!Q213:Q214)))</f>
        <v/>
      </c>
      <c r="F214" s="20" t="str">
        <f>+IF(COUNTIF(Entradas[Elemento],Inventario[[#This Row],[Elemento]])=0,"",IF(DMAX(Entradas[#All],Entradas[[#Headers],[Fecha de última salida]],Inventario!Q213:Q214)=0,"",DMAX(Entradas[#All],Entradas[[#Headers],[Fecha de última salida]],Inventario!Q213:Q214)))</f>
        <v/>
      </c>
      <c r="G214" s="27" t="e">
        <f>DGET(Lista_elementos[#All],Lista_elementos[[#Headers],[Inventario máximo (en unidades)]],Q213:Q214)</f>
        <v>#VALUE!</v>
      </c>
      <c r="H214" s="27" t="e">
        <f>DGET(Lista_elementos[#All],Lista_elementos[[#Headers],[Inventario mínimo (en unidades)]],Q213:Q214)</f>
        <v>#VALUE!</v>
      </c>
      <c r="I214" s="68" t="str">
        <f>+IF(R214=0,"",DGET(Entradas[#All],Entradas[[#Headers],[Lote]],Q213:R214))</f>
        <v/>
      </c>
      <c r="J214" s="20" t="str">
        <f ca="1">+IF(Inventario[[#This Row],[Días restantes (incluido hoy):]]="","",Inventario[[#This Row],[Días restantes (incluido hoy):]]+TODAY()-1)</f>
        <v/>
      </c>
      <c r="K214" s="27" t="str">
        <f t="shared" ref="K214" si="718">IF(R214=0,"",R214)</f>
        <v/>
      </c>
      <c r="L214" s="27" t="str">
        <f>+IF(R214=0,"",DSUM(Entradas[#All],Entradas[[#Headers],[Cantidad Existente]],Inventario!Q213:R214))</f>
        <v/>
      </c>
      <c r="M214" s="65" t="e">
        <f>+Inventario[[#This Row],[Presentación (unidad)]]</f>
        <v>#VALUE!</v>
      </c>
      <c r="O214" s="17" t="str">
        <f t="shared" ref="O214" si="719">+$O$6</f>
        <v>Elemento</v>
      </c>
      <c r="P214" s="17" t="str">
        <f t="shared" ref="P214" si="720">+$P$6</f>
        <v>Días restantes:</v>
      </c>
      <c r="Q214" s="19">
        <f>Inventario[[#This Row],[Elemento]]</f>
        <v>0</v>
      </c>
      <c r="R214" s="19">
        <f>+DMIN(Entradas[#All],R213,Q213:Q214)</f>
        <v>0</v>
      </c>
      <c r="S214" s="26"/>
    </row>
    <row r="215" spans="1:19" x14ac:dyDescent="0.25">
      <c r="A215" s="64" t="e">
        <f>DGET(Lista_elementos[#All],Lista_elementos[[#Headers],[Tipo]],Inventario!O214:O215)</f>
        <v>#VALUE!</v>
      </c>
      <c r="B215" s="27">
        <f>+Lista_elementos[[#This Row],[Elemento]]</f>
        <v>0</v>
      </c>
      <c r="C2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5" s="27" t="e">
        <f>DGET(Lista_elementos[#All],Lista_elementos[[#Headers],[Presentación (Unidad)]],Inventario!O214:O215)</f>
        <v>#VALUE!</v>
      </c>
      <c r="E215" s="20" t="str">
        <f>+IF(COUNTIF(Entradas[Elemento],Inventario[[#This Row],[Elemento]])=0,"",IF(DMAX(Entradas[#All],Entradas[[#Headers],[Fecha de ingreso]],Inventario!O214:O215)=0,"No registra",DMAX(Entradas[#All],Entradas[[#Headers],[Fecha de ingreso]],Inventario!O214:O215)))</f>
        <v/>
      </c>
      <c r="F215" s="20" t="str">
        <f>+IF(COUNTIF(Entradas[Elemento],Inventario[[#This Row],[Elemento]])=0,"",IF(DMAX(Entradas[#All],Entradas[[#Headers],[Fecha de última salida]],Inventario!O214:O215)=0,"",DMAX(Entradas[#All],Entradas[[#Headers],[Fecha de última salida]],Inventario!O214:O215)))</f>
        <v/>
      </c>
      <c r="G215" s="27" t="e">
        <f>DGET(Lista_elementos[#All],Lista_elementos[[#Headers],[Inventario máximo (en unidades)]],O214:O215)</f>
        <v>#VALUE!</v>
      </c>
      <c r="H215" s="27" t="e">
        <f>DGET(Lista_elementos[#All],Lista_elementos[[#Headers],[Inventario mínimo (en unidades)]],O214:O215)</f>
        <v>#VALUE!</v>
      </c>
      <c r="I215" s="68" t="str">
        <f>+IF(P215=0,"",DGET(Entradas[#All],Entradas[[#Headers],[Lote]],O214:P215))</f>
        <v/>
      </c>
      <c r="J215" s="20" t="str">
        <f ca="1">+IF(Inventario[[#This Row],[Días restantes (incluido hoy):]]="","",Inventario[[#This Row],[Días restantes (incluido hoy):]]+TODAY()-1)</f>
        <v/>
      </c>
      <c r="K215" s="27" t="str">
        <f t="shared" ref="K215" si="721">IF(P215=0,"",P215)</f>
        <v/>
      </c>
      <c r="L215" s="27" t="str">
        <f>+IF(P215=0,"",DSUM(Entradas[#All],Entradas[[#Headers],[Cantidad Existente]],Inventario!O214:P215))</f>
        <v/>
      </c>
      <c r="M215" s="65" t="e">
        <f>+Inventario[[#This Row],[Presentación (unidad)]]</f>
        <v>#VALUE!</v>
      </c>
      <c r="O215" s="19">
        <f t="shared" ref="O215" si="722">+$B215</f>
        <v>0</v>
      </c>
      <c r="P215" s="19">
        <f>+DMIN(Entradas[#All],P214,O214:O215)</f>
        <v>0</v>
      </c>
      <c r="Q215" s="17" t="str">
        <f t="shared" ref="Q215" si="723">+$O$6</f>
        <v>Elemento</v>
      </c>
      <c r="R215" s="17" t="str">
        <f t="shared" ref="R215" si="724">+$P$6</f>
        <v>Días restantes:</v>
      </c>
      <c r="S215" s="26"/>
    </row>
    <row r="216" spans="1:19" x14ac:dyDescent="0.25">
      <c r="A216" s="64" t="e">
        <f>DGET(Lista_elementos[#All],Lista_elementos[[#Headers],[Tipo]],Inventario!Q215:Q216)</f>
        <v>#VALUE!</v>
      </c>
      <c r="B216" s="27">
        <f>+Lista_elementos[[#This Row],[Elemento]]</f>
        <v>0</v>
      </c>
      <c r="C2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6" s="27" t="e">
        <f>DGET(Lista_elementos[#All],Lista_elementos[[#Headers],[Presentación (Unidad)]],Inventario!Q215:Q216)</f>
        <v>#VALUE!</v>
      </c>
      <c r="E216" s="20" t="str">
        <f>+IF(COUNTIF(Entradas[Elemento],Inventario[[#This Row],[Elemento]])=0,"",IF(DMAX(Entradas[#All],Entradas[[#Headers],[Fecha de ingreso]],Inventario!Q215:Q216)=0,"No registra",DMAX(Entradas[#All],Entradas[[#Headers],[Fecha de ingreso]],Inventario!Q215:Q216)))</f>
        <v/>
      </c>
      <c r="F216" s="20" t="str">
        <f>+IF(COUNTIF(Entradas[Elemento],Inventario[[#This Row],[Elemento]])=0,"",IF(DMAX(Entradas[#All],Entradas[[#Headers],[Fecha de última salida]],Inventario!Q215:Q216)=0,"",DMAX(Entradas[#All],Entradas[[#Headers],[Fecha de última salida]],Inventario!Q215:Q216)))</f>
        <v/>
      </c>
      <c r="G216" s="27" t="e">
        <f>DGET(Lista_elementos[#All],Lista_elementos[[#Headers],[Inventario máximo (en unidades)]],Q215:Q216)</f>
        <v>#VALUE!</v>
      </c>
      <c r="H216" s="27" t="e">
        <f>DGET(Lista_elementos[#All],Lista_elementos[[#Headers],[Inventario mínimo (en unidades)]],Q215:Q216)</f>
        <v>#VALUE!</v>
      </c>
      <c r="I216" s="68" t="str">
        <f>+IF(R216=0,"",DGET(Entradas[#All],Entradas[[#Headers],[Lote]],Q215:R216))</f>
        <v/>
      </c>
      <c r="J216" s="20" t="str">
        <f ca="1">+IF(Inventario[[#This Row],[Días restantes (incluido hoy):]]="","",Inventario[[#This Row],[Días restantes (incluido hoy):]]+TODAY()-1)</f>
        <v/>
      </c>
      <c r="K216" s="27" t="str">
        <f t="shared" ref="K216" si="725">IF(R216=0,"",R216)</f>
        <v/>
      </c>
      <c r="L216" s="27" t="str">
        <f>+IF(R216=0,"",DSUM(Entradas[#All],Entradas[[#Headers],[Cantidad Existente]],Inventario!Q215:R216))</f>
        <v/>
      </c>
      <c r="M216" s="65" t="e">
        <f>+Inventario[[#This Row],[Presentación (unidad)]]</f>
        <v>#VALUE!</v>
      </c>
      <c r="O216" s="17" t="str">
        <f t="shared" ref="O216" si="726">+$O$6</f>
        <v>Elemento</v>
      </c>
      <c r="P216" s="17" t="str">
        <f t="shared" ref="P216" si="727">+$P$6</f>
        <v>Días restantes:</v>
      </c>
      <c r="Q216" s="19">
        <f>Inventario[[#This Row],[Elemento]]</f>
        <v>0</v>
      </c>
      <c r="R216" s="19">
        <f>+DMIN(Entradas[#All],R215,Q215:Q216)</f>
        <v>0</v>
      </c>
      <c r="S216" s="26"/>
    </row>
    <row r="217" spans="1:19" x14ac:dyDescent="0.25">
      <c r="A217" s="64" t="e">
        <f>DGET(Lista_elementos[#All],Lista_elementos[[#Headers],[Tipo]],Inventario!O216:O217)</f>
        <v>#VALUE!</v>
      </c>
      <c r="B217" s="27">
        <f>+Lista_elementos[[#This Row],[Elemento]]</f>
        <v>0</v>
      </c>
      <c r="C2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7" s="27" t="e">
        <f>DGET(Lista_elementos[#All],Lista_elementos[[#Headers],[Presentación (Unidad)]],Inventario!O216:O217)</f>
        <v>#VALUE!</v>
      </c>
      <c r="E217" s="20" t="str">
        <f>+IF(COUNTIF(Entradas[Elemento],Inventario[[#This Row],[Elemento]])=0,"",IF(DMAX(Entradas[#All],Entradas[[#Headers],[Fecha de ingreso]],Inventario!O216:O217)=0,"No registra",DMAX(Entradas[#All],Entradas[[#Headers],[Fecha de ingreso]],Inventario!O216:O217)))</f>
        <v/>
      </c>
      <c r="F217" s="20" t="str">
        <f>+IF(COUNTIF(Entradas[Elemento],Inventario[[#This Row],[Elemento]])=0,"",IF(DMAX(Entradas[#All],Entradas[[#Headers],[Fecha de última salida]],Inventario!O216:O217)=0,"",DMAX(Entradas[#All],Entradas[[#Headers],[Fecha de última salida]],Inventario!O216:O217)))</f>
        <v/>
      </c>
      <c r="G217" s="27" t="e">
        <f>DGET(Lista_elementos[#All],Lista_elementos[[#Headers],[Inventario máximo (en unidades)]],O216:O217)</f>
        <v>#VALUE!</v>
      </c>
      <c r="H217" s="27" t="e">
        <f>DGET(Lista_elementos[#All],Lista_elementos[[#Headers],[Inventario mínimo (en unidades)]],O216:O217)</f>
        <v>#VALUE!</v>
      </c>
      <c r="I217" s="68" t="str">
        <f>+IF(P217=0,"",DGET(Entradas[#All],Entradas[[#Headers],[Lote]],O216:P217))</f>
        <v/>
      </c>
      <c r="J217" s="20" t="str">
        <f ca="1">+IF(Inventario[[#This Row],[Días restantes (incluido hoy):]]="","",Inventario[[#This Row],[Días restantes (incluido hoy):]]+TODAY()-1)</f>
        <v/>
      </c>
      <c r="K217" s="27" t="str">
        <f t="shared" ref="K217" si="728">IF(P217=0,"",P217)</f>
        <v/>
      </c>
      <c r="L217" s="27" t="str">
        <f>+IF(P217=0,"",DSUM(Entradas[#All],Entradas[[#Headers],[Cantidad Existente]],Inventario!O216:P217))</f>
        <v/>
      </c>
      <c r="M217" s="65" t="e">
        <f>+Inventario[[#This Row],[Presentación (unidad)]]</f>
        <v>#VALUE!</v>
      </c>
      <c r="O217" s="19">
        <f t="shared" ref="O217" si="729">+$B217</f>
        <v>0</v>
      </c>
      <c r="P217" s="19">
        <f>+DMIN(Entradas[#All],P216,O216:O217)</f>
        <v>0</v>
      </c>
      <c r="Q217" s="17" t="str">
        <f t="shared" ref="Q217" si="730">+$O$6</f>
        <v>Elemento</v>
      </c>
      <c r="R217" s="17" t="str">
        <f t="shared" ref="R217" si="731">+$P$6</f>
        <v>Días restantes:</v>
      </c>
      <c r="S217" s="26"/>
    </row>
    <row r="218" spans="1:19" x14ac:dyDescent="0.25">
      <c r="A218" s="64" t="e">
        <f>DGET(Lista_elementos[#All],Lista_elementos[[#Headers],[Tipo]],Inventario!Q217:Q218)</f>
        <v>#VALUE!</v>
      </c>
      <c r="B218" s="27">
        <f>+Lista_elementos[[#This Row],[Elemento]]</f>
        <v>0</v>
      </c>
      <c r="C2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8" s="27" t="e">
        <f>DGET(Lista_elementos[#All],Lista_elementos[[#Headers],[Presentación (Unidad)]],Inventario!Q217:Q218)</f>
        <v>#VALUE!</v>
      </c>
      <c r="E218" s="20" t="str">
        <f>+IF(COUNTIF(Entradas[Elemento],Inventario[[#This Row],[Elemento]])=0,"",IF(DMAX(Entradas[#All],Entradas[[#Headers],[Fecha de ingreso]],Inventario!Q217:Q218)=0,"No registra",DMAX(Entradas[#All],Entradas[[#Headers],[Fecha de ingreso]],Inventario!Q217:Q218)))</f>
        <v/>
      </c>
      <c r="F218" s="20" t="str">
        <f>+IF(COUNTIF(Entradas[Elemento],Inventario[[#This Row],[Elemento]])=0,"",IF(DMAX(Entradas[#All],Entradas[[#Headers],[Fecha de última salida]],Inventario!Q217:Q218)=0,"",DMAX(Entradas[#All],Entradas[[#Headers],[Fecha de última salida]],Inventario!Q217:Q218)))</f>
        <v/>
      </c>
      <c r="G218" s="27" t="e">
        <f>DGET(Lista_elementos[#All],Lista_elementos[[#Headers],[Inventario máximo (en unidades)]],Q217:Q218)</f>
        <v>#VALUE!</v>
      </c>
      <c r="H218" s="27" t="e">
        <f>DGET(Lista_elementos[#All],Lista_elementos[[#Headers],[Inventario mínimo (en unidades)]],Q217:Q218)</f>
        <v>#VALUE!</v>
      </c>
      <c r="I218" s="68" t="str">
        <f>+IF(R218=0,"",DGET(Entradas[#All],Entradas[[#Headers],[Lote]],Q217:R218))</f>
        <v/>
      </c>
      <c r="J218" s="20" t="str">
        <f ca="1">+IF(Inventario[[#This Row],[Días restantes (incluido hoy):]]="","",Inventario[[#This Row],[Días restantes (incluido hoy):]]+TODAY()-1)</f>
        <v/>
      </c>
      <c r="K218" s="27" t="str">
        <f t="shared" ref="K218" si="732">IF(R218=0,"",R218)</f>
        <v/>
      </c>
      <c r="L218" s="27" t="str">
        <f>+IF(R218=0,"",DSUM(Entradas[#All],Entradas[[#Headers],[Cantidad Existente]],Inventario!Q217:R218))</f>
        <v/>
      </c>
      <c r="M218" s="65" t="e">
        <f>+Inventario[[#This Row],[Presentación (unidad)]]</f>
        <v>#VALUE!</v>
      </c>
      <c r="O218" s="17" t="str">
        <f t="shared" ref="O218" si="733">+$O$6</f>
        <v>Elemento</v>
      </c>
      <c r="P218" s="17" t="str">
        <f t="shared" ref="P218" si="734">+$P$6</f>
        <v>Días restantes:</v>
      </c>
      <c r="Q218" s="19">
        <f>Inventario[[#This Row],[Elemento]]</f>
        <v>0</v>
      </c>
      <c r="R218" s="19">
        <f>+DMIN(Entradas[#All],R217,Q217:Q218)</f>
        <v>0</v>
      </c>
      <c r="S218" s="26"/>
    </row>
    <row r="219" spans="1:19" x14ac:dyDescent="0.25">
      <c r="A219" s="64" t="e">
        <f>DGET(Lista_elementos[#All],Lista_elementos[[#Headers],[Tipo]],Inventario!O218:O219)</f>
        <v>#VALUE!</v>
      </c>
      <c r="B219" s="27">
        <f>+Lista_elementos[[#This Row],[Elemento]]</f>
        <v>0</v>
      </c>
      <c r="C2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19" s="27" t="e">
        <f>DGET(Lista_elementos[#All],Lista_elementos[[#Headers],[Presentación (Unidad)]],Inventario!O218:O219)</f>
        <v>#VALUE!</v>
      </c>
      <c r="E219" s="20" t="str">
        <f>+IF(COUNTIF(Entradas[Elemento],Inventario[[#This Row],[Elemento]])=0,"",IF(DMAX(Entradas[#All],Entradas[[#Headers],[Fecha de ingreso]],Inventario!O218:O219)=0,"No registra",DMAX(Entradas[#All],Entradas[[#Headers],[Fecha de ingreso]],Inventario!O218:O219)))</f>
        <v/>
      </c>
      <c r="F219" s="20" t="str">
        <f>+IF(COUNTIF(Entradas[Elemento],Inventario[[#This Row],[Elemento]])=0,"",IF(DMAX(Entradas[#All],Entradas[[#Headers],[Fecha de última salida]],Inventario!O218:O219)=0,"",DMAX(Entradas[#All],Entradas[[#Headers],[Fecha de última salida]],Inventario!O218:O219)))</f>
        <v/>
      </c>
      <c r="G219" s="27" t="e">
        <f>DGET(Lista_elementos[#All],Lista_elementos[[#Headers],[Inventario máximo (en unidades)]],O218:O219)</f>
        <v>#VALUE!</v>
      </c>
      <c r="H219" s="27" t="e">
        <f>DGET(Lista_elementos[#All],Lista_elementos[[#Headers],[Inventario mínimo (en unidades)]],O218:O219)</f>
        <v>#VALUE!</v>
      </c>
      <c r="I219" s="68" t="str">
        <f>+IF(P219=0,"",DGET(Entradas[#All],Entradas[[#Headers],[Lote]],O218:P219))</f>
        <v/>
      </c>
      <c r="J219" s="20" t="str">
        <f ca="1">+IF(Inventario[[#This Row],[Días restantes (incluido hoy):]]="","",Inventario[[#This Row],[Días restantes (incluido hoy):]]+TODAY()-1)</f>
        <v/>
      </c>
      <c r="K219" s="27" t="str">
        <f t="shared" ref="K219" si="735">IF(P219=0,"",P219)</f>
        <v/>
      </c>
      <c r="L219" s="27" t="str">
        <f>+IF(P219=0,"",DSUM(Entradas[#All],Entradas[[#Headers],[Cantidad Existente]],Inventario!O218:P219))</f>
        <v/>
      </c>
      <c r="M219" s="65" t="e">
        <f>+Inventario[[#This Row],[Presentación (unidad)]]</f>
        <v>#VALUE!</v>
      </c>
      <c r="O219" s="19">
        <f t="shared" ref="O219" si="736">+$B219</f>
        <v>0</v>
      </c>
      <c r="P219" s="19">
        <f>+DMIN(Entradas[#All],P218,O218:O219)</f>
        <v>0</v>
      </c>
      <c r="Q219" s="17" t="str">
        <f t="shared" ref="Q219" si="737">+$O$6</f>
        <v>Elemento</v>
      </c>
      <c r="R219" s="17" t="str">
        <f t="shared" ref="R219" si="738">+$P$6</f>
        <v>Días restantes:</v>
      </c>
      <c r="S219" s="26"/>
    </row>
    <row r="220" spans="1:19" x14ac:dyDescent="0.25">
      <c r="A220" s="64" t="e">
        <f>DGET(Lista_elementos[#All],Lista_elementos[[#Headers],[Tipo]],Inventario!Q219:Q220)</f>
        <v>#VALUE!</v>
      </c>
      <c r="B220" s="27">
        <f>+Lista_elementos[[#This Row],[Elemento]]</f>
        <v>0</v>
      </c>
      <c r="C2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0" s="27" t="e">
        <f>DGET(Lista_elementos[#All],Lista_elementos[[#Headers],[Presentación (Unidad)]],Inventario!Q219:Q220)</f>
        <v>#VALUE!</v>
      </c>
      <c r="E220" s="20" t="str">
        <f>+IF(COUNTIF(Entradas[Elemento],Inventario[[#This Row],[Elemento]])=0,"",IF(DMAX(Entradas[#All],Entradas[[#Headers],[Fecha de ingreso]],Inventario!Q219:Q220)=0,"No registra",DMAX(Entradas[#All],Entradas[[#Headers],[Fecha de ingreso]],Inventario!Q219:Q220)))</f>
        <v/>
      </c>
      <c r="F220" s="20" t="str">
        <f>+IF(COUNTIF(Entradas[Elemento],Inventario[[#This Row],[Elemento]])=0,"",IF(DMAX(Entradas[#All],Entradas[[#Headers],[Fecha de última salida]],Inventario!Q219:Q220)=0,"",DMAX(Entradas[#All],Entradas[[#Headers],[Fecha de última salida]],Inventario!Q219:Q220)))</f>
        <v/>
      </c>
      <c r="G220" s="27" t="e">
        <f>DGET(Lista_elementos[#All],Lista_elementos[[#Headers],[Inventario máximo (en unidades)]],Q219:Q220)</f>
        <v>#VALUE!</v>
      </c>
      <c r="H220" s="27" t="e">
        <f>DGET(Lista_elementos[#All],Lista_elementos[[#Headers],[Inventario mínimo (en unidades)]],Q219:Q220)</f>
        <v>#VALUE!</v>
      </c>
      <c r="I220" s="68" t="str">
        <f>+IF(R220=0,"",DGET(Entradas[#All],Entradas[[#Headers],[Lote]],Q219:R220))</f>
        <v/>
      </c>
      <c r="J220" s="20" t="str">
        <f ca="1">+IF(Inventario[[#This Row],[Días restantes (incluido hoy):]]="","",Inventario[[#This Row],[Días restantes (incluido hoy):]]+TODAY()-1)</f>
        <v/>
      </c>
      <c r="K220" s="27" t="str">
        <f t="shared" ref="K220" si="739">IF(R220=0,"",R220)</f>
        <v/>
      </c>
      <c r="L220" s="27" t="str">
        <f>+IF(R220=0,"",DSUM(Entradas[#All],Entradas[[#Headers],[Cantidad Existente]],Inventario!Q219:R220))</f>
        <v/>
      </c>
      <c r="M220" s="65" t="e">
        <f>+Inventario[[#This Row],[Presentación (unidad)]]</f>
        <v>#VALUE!</v>
      </c>
      <c r="O220" s="17" t="str">
        <f t="shared" ref="O220" si="740">+$O$6</f>
        <v>Elemento</v>
      </c>
      <c r="P220" s="17" t="str">
        <f t="shared" ref="P220" si="741">+$P$6</f>
        <v>Días restantes:</v>
      </c>
      <c r="Q220" s="19">
        <f>Inventario[[#This Row],[Elemento]]</f>
        <v>0</v>
      </c>
      <c r="R220" s="19">
        <f>+DMIN(Entradas[#All],R219,Q219:Q220)</f>
        <v>0</v>
      </c>
      <c r="S220" s="26"/>
    </row>
    <row r="221" spans="1:19" x14ac:dyDescent="0.25">
      <c r="A221" s="64" t="e">
        <f>DGET(Lista_elementos[#All],Lista_elementos[[#Headers],[Tipo]],Inventario!O220:O221)</f>
        <v>#VALUE!</v>
      </c>
      <c r="B221" s="27">
        <f>+Lista_elementos[[#This Row],[Elemento]]</f>
        <v>0</v>
      </c>
      <c r="C2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1" s="27" t="e">
        <f>DGET(Lista_elementos[#All],Lista_elementos[[#Headers],[Presentación (Unidad)]],Inventario!O220:O221)</f>
        <v>#VALUE!</v>
      </c>
      <c r="E221" s="20" t="str">
        <f>+IF(COUNTIF(Entradas[Elemento],Inventario[[#This Row],[Elemento]])=0,"",IF(DMAX(Entradas[#All],Entradas[[#Headers],[Fecha de ingreso]],Inventario!O220:O221)=0,"No registra",DMAX(Entradas[#All],Entradas[[#Headers],[Fecha de ingreso]],Inventario!O220:O221)))</f>
        <v/>
      </c>
      <c r="F221" s="20" t="str">
        <f>+IF(COUNTIF(Entradas[Elemento],Inventario[[#This Row],[Elemento]])=0,"",IF(DMAX(Entradas[#All],Entradas[[#Headers],[Fecha de última salida]],Inventario!O220:O221)=0,"",DMAX(Entradas[#All],Entradas[[#Headers],[Fecha de última salida]],Inventario!O220:O221)))</f>
        <v/>
      </c>
      <c r="G221" s="27" t="e">
        <f>DGET(Lista_elementos[#All],Lista_elementos[[#Headers],[Inventario máximo (en unidades)]],O220:O221)</f>
        <v>#VALUE!</v>
      </c>
      <c r="H221" s="27" t="e">
        <f>DGET(Lista_elementos[#All],Lista_elementos[[#Headers],[Inventario mínimo (en unidades)]],O220:O221)</f>
        <v>#VALUE!</v>
      </c>
      <c r="I221" s="68" t="str">
        <f>+IF(P221=0,"",DGET(Entradas[#All],Entradas[[#Headers],[Lote]],O220:P221))</f>
        <v/>
      </c>
      <c r="J221" s="20" t="str">
        <f ca="1">+IF(Inventario[[#This Row],[Días restantes (incluido hoy):]]="","",Inventario[[#This Row],[Días restantes (incluido hoy):]]+TODAY()-1)</f>
        <v/>
      </c>
      <c r="K221" s="27" t="str">
        <f t="shared" ref="K221" si="742">IF(P221=0,"",P221)</f>
        <v/>
      </c>
      <c r="L221" s="27" t="str">
        <f>+IF(P221=0,"",DSUM(Entradas[#All],Entradas[[#Headers],[Cantidad Existente]],Inventario!O220:P221))</f>
        <v/>
      </c>
      <c r="M221" s="65" t="e">
        <f>+Inventario[[#This Row],[Presentación (unidad)]]</f>
        <v>#VALUE!</v>
      </c>
      <c r="O221" s="19">
        <f t="shared" ref="O221" si="743">+$B221</f>
        <v>0</v>
      </c>
      <c r="P221" s="19">
        <f>+DMIN(Entradas[#All],P220,O220:O221)</f>
        <v>0</v>
      </c>
      <c r="Q221" s="17" t="str">
        <f t="shared" ref="Q221" si="744">+$O$6</f>
        <v>Elemento</v>
      </c>
      <c r="R221" s="17" t="str">
        <f t="shared" ref="R221" si="745">+$P$6</f>
        <v>Días restantes:</v>
      </c>
      <c r="S221" s="26"/>
    </row>
    <row r="222" spans="1:19" x14ac:dyDescent="0.25">
      <c r="A222" s="64" t="e">
        <f>DGET(Lista_elementos[#All],Lista_elementos[[#Headers],[Tipo]],Inventario!Q221:Q222)</f>
        <v>#VALUE!</v>
      </c>
      <c r="B222" s="27">
        <f>+Lista_elementos[[#This Row],[Elemento]]</f>
        <v>0</v>
      </c>
      <c r="C2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2" s="27" t="e">
        <f>DGET(Lista_elementos[#All],Lista_elementos[[#Headers],[Presentación (Unidad)]],Inventario!Q221:Q222)</f>
        <v>#VALUE!</v>
      </c>
      <c r="E222" s="20" t="str">
        <f>+IF(COUNTIF(Entradas[Elemento],Inventario[[#This Row],[Elemento]])=0,"",IF(DMAX(Entradas[#All],Entradas[[#Headers],[Fecha de ingreso]],Inventario!Q221:Q222)=0,"No registra",DMAX(Entradas[#All],Entradas[[#Headers],[Fecha de ingreso]],Inventario!Q221:Q222)))</f>
        <v/>
      </c>
      <c r="F222" s="20" t="str">
        <f>+IF(COUNTIF(Entradas[Elemento],Inventario[[#This Row],[Elemento]])=0,"",IF(DMAX(Entradas[#All],Entradas[[#Headers],[Fecha de última salida]],Inventario!Q221:Q222)=0,"",DMAX(Entradas[#All],Entradas[[#Headers],[Fecha de última salida]],Inventario!Q221:Q222)))</f>
        <v/>
      </c>
      <c r="G222" s="27" t="e">
        <f>DGET(Lista_elementos[#All],Lista_elementos[[#Headers],[Inventario máximo (en unidades)]],Q221:Q222)</f>
        <v>#VALUE!</v>
      </c>
      <c r="H222" s="27" t="e">
        <f>DGET(Lista_elementos[#All],Lista_elementos[[#Headers],[Inventario mínimo (en unidades)]],Q221:Q222)</f>
        <v>#VALUE!</v>
      </c>
      <c r="I222" s="68" t="str">
        <f>+IF(R222=0,"",DGET(Entradas[#All],Entradas[[#Headers],[Lote]],Q221:R222))</f>
        <v/>
      </c>
      <c r="J222" s="20" t="str">
        <f ca="1">+IF(Inventario[[#This Row],[Días restantes (incluido hoy):]]="","",Inventario[[#This Row],[Días restantes (incluido hoy):]]+TODAY()-1)</f>
        <v/>
      </c>
      <c r="K222" s="27" t="str">
        <f t="shared" ref="K222" si="746">IF(R222=0,"",R222)</f>
        <v/>
      </c>
      <c r="L222" s="27" t="str">
        <f>+IF(R222=0,"",DSUM(Entradas[#All],Entradas[[#Headers],[Cantidad Existente]],Inventario!Q221:R222))</f>
        <v/>
      </c>
      <c r="M222" s="65" t="e">
        <f>+Inventario[[#This Row],[Presentación (unidad)]]</f>
        <v>#VALUE!</v>
      </c>
      <c r="O222" s="17" t="str">
        <f t="shared" ref="O222" si="747">+$O$6</f>
        <v>Elemento</v>
      </c>
      <c r="P222" s="17" t="str">
        <f t="shared" ref="P222" si="748">+$P$6</f>
        <v>Días restantes:</v>
      </c>
      <c r="Q222" s="19">
        <f>Inventario[[#This Row],[Elemento]]</f>
        <v>0</v>
      </c>
      <c r="R222" s="19">
        <f>+DMIN(Entradas[#All],R221,Q221:Q222)</f>
        <v>0</v>
      </c>
      <c r="S222" s="26"/>
    </row>
    <row r="223" spans="1:19" x14ac:dyDescent="0.25">
      <c r="A223" s="64" t="e">
        <f>DGET(Lista_elementos[#All],Lista_elementos[[#Headers],[Tipo]],Inventario!O222:O223)</f>
        <v>#VALUE!</v>
      </c>
      <c r="B223" s="27">
        <f>+Lista_elementos[[#This Row],[Elemento]]</f>
        <v>0</v>
      </c>
      <c r="C2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3" s="27" t="e">
        <f>DGET(Lista_elementos[#All],Lista_elementos[[#Headers],[Presentación (Unidad)]],Inventario!O222:O223)</f>
        <v>#VALUE!</v>
      </c>
      <c r="E223" s="20" t="str">
        <f>+IF(COUNTIF(Entradas[Elemento],Inventario[[#This Row],[Elemento]])=0,"",IF(DMAX(Entradas[#All],Entradas[[#Headers],[Fecha de ingreso]],Inventario!O222:O223)=0,"No registra",DMAX(Entradas[#All],Entradas[[#Headers],[Fecha de ingreso]],Inventario!O222:O223)))</f>
        <v/>
      </c>
      <c r="F223" s="20" t="str">
        <f>+IF(COUNTIF(Entradas[Elemento],Inventario[[#This Row],[Elemento]])=0,"",IF(DMAX(Entradas[#All],Entradas[[#Headers],[Fecha de última salida]],Inventario!O222:O223)=0,"",DMAX(Entradas[#All],Entradas[[#Headers],[Fecha de última salida]],Inventario!O222:O223)))</f>
        <v/>
      </c>
      <c r="G223" s="27" t="e">
        <f>DGET(Lista_elementos[#All],Lista_elementos[[#Headers],[Inventario máximo (en unidades)]],O222:O223)</f>
        <v>#VALUE!</v>
      </c>
      <c r="H223" s="27" t="e">
        <f>DGET(Lista_elementos[#All],Lista_elementos[[#Headers],[Inventario mínimo (en unidades)]],O222:O223)</f>
        <v>#VALUE!</v>
      </c>
      <c r="I223" s="68" t="str">
        <f>+IF(P223=0,"",DGET(Entradas[#All],Entradas[[#Headers],[Lote]],O222:P223))</f>
        <v/>
      </c>
      <c r="J223" s="20" t="str">
        <f ca="1">+IF(Inventario[[#This Row],[Días restantes (incluido hoy):]]="","",Inventario[[#This Row],[Días restantes (incluido hoy):]]+TODAY()-1)</f>
        <v/>
      </c>
      <c r="K223" s="27" t="str">
        <f t="shared" ref="K223" si="749">IF(P223=0,"",P223)</f>
        <v/>
      </c>
      <c r="L223" s="27" t="str">
        <f>+IF(P223=0,"",DSUM(Entradas[#All],Entradas[[#Headers],[Cantidad Existente]],Inventario!O222:P223))</f>
        <v/>
      </c>
      <c r="M223" s="65" t="e">
        <f>+Inventario[[#This Row],[Presentación (unidad)]]</f>
        <v>#VALUE!</v>
      </c>
      <c r="O223" s="19">
        <f t="shared" ref="O223" si="750">+$B223</f>
        <v>0</v>
      </c>
      <c r="P223" s="19">
        <f>+DMIN(Entradas[#All],P222,O222:O223)</f>
        <v>0</v>
      </c>
      <c r="Q223" s="17" t="str">
        <f t="shared" ref="Q223" si="751">+$O$6</f>
        <v>Elemento</v>
      </c>
      <c r="R223" s="17" t="str">
        <f t="shared" ref="R223" si="752">+$P$6</f>
        <v>Días restantes:</v>
      </c>
      <c r="S223" s="26"/>
    </row>
    <row r="224" spans="1:19" x14ac:dyDescent="0.25">
      <c r="A224" s="64" t="e">
        <f>DGET(Lista_elementos[#All],Lista_elementos[[#Headers],[Tipo]],Inventario!Q223:Q224)</f>
        <v>#VALUE!</v>
      </c>
      <c r="B224" s="27">
        <f>+Lista_elementos[[#This Row],[Elemento]]</f>
        <v>0</v>
      </c>
      <c r="C2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4" s="27" t="e">
        <f>DGET(Lista_elementos[#All],Lista_elementos[[#Headers],[Presentación (Unidad)]],Inventario!Q223:Q224)</f>
        <v>#VALUE!</v>
      </c>
      <c r="E224" s="20" t="str">
        <f>+IF(COUNTIF(Entradas[Elemento],Inventario[[#This Row],[Elemento]])=0,"",IF(DMAX(Entradas[#All],Entradas[[#Headers],[Fecha de ingreso]],Inventario!Q223:Q224)=0,"No registra",DMAX(Entradas[#All],Entradas[[#Headers],[Fecha de ingreso]],Inventario!Q223:Q224)))</f>
        <v/>
      </c>
      <c r="F224" s="20" t="str">
        <f>+IF(COUNTIF(Entradas[Elemento],Inventario[[#This Row],[Elemento]])=0,"",IF(DMAX(Entradas[#All],Entradas[[#Headers],[Fecha de última salida]],Inventario!Q223:Q224)=0,"",DMAX(Entradas[#All],Entradas[[#Headers],[Fecha de última salida]],Inventario!Q223:Q224)))</f>
        <v/>
      </c>
      <c r="G224" s="27" t="e">
        <f>DGET(Lista_elementos[#All],Lista_elementos[[#Headers],[Inventario máximo (en unidades)]],Q223:Q224)</f>
        <v>#VALUE!</v>
      </c>
      <c r="H224" s="27" t="e">
        <f>DGET(Lista_elementos[#All],Lista_elementos[[#Headers],[Inventario mínimo (en unidades)]],Q223:Q224)</f>
        <v>#VALUE!</v>
      </c>
      <c r="I224" s="68" t="str">
        <f>+IF(R224=0,"",DGET(Entradas[#All],Entradas[[#Headers],[Lote]],Q223:R224))</f>
        <v/>
      </c>
      <c r="J224" s="20" t="str">
        <f ca="1">+IF(Inventario[[#This Row],[Días restantes (incluido hoy):]]="","",Inventario[[#This Row],[Días restantes (incluido hoy):]]+TODAY()-1)</f>
        <v/>
      </c>
      <c r="K224" s="27" t="str">
        <f t="shared" ref="K224" si="753">IF(R224=0,"",R224)</f>
        <v/>
      </c>
      <c r="L224" s="27" t="str">
        <f>+IF(R224=0,"",DSUM(Entradas[#All],Entradas[[#Headers],[Cantidad Existente]],Inventario!Q223:R224))</f>
        <v/>
      </c>
      <c r="M224" s="65" t="e">
        <f>+Inventario[[#This Row],[Presentación (unidad)]]</f>
        <v>#VALUE!</v>
      </c>
      <c r="O224" s="17" t="str">
        <f t="shared" ref="O224" si="754">+$O$6</f>
        <v>Elemento</v>
      </c>
      <c r="P224" s="17" t="str">
        <f t="shared" ref="P224" si="755">+$P$6</f>
        <v>Días restantes:</v>
      </c>
      <c r="Q224" s="19">
        <f>Inventario[[#This Row],[Elemento]]</f>
        <v>0</v>
      </c>
      <c r="R224" s="19">
        <f>+DMIN(Entradas[#All],R223,Q223:Q224)</f>
        <v>0</v>
      </c>
      <c r="S224" s="26"/>
    </row>
    <row r="225" spans="1:19" x14ac:dyDescent="0.25">
      <c r="A225" s="64" t="e">
        <f>DGET(Lista_elementos[#All],Lista_elementos[[#Headers],[Tipo]],Inventario!O224:O225)</f>
        <v>#VALUE!</v>
      </c>
      <c r="B225" s="27">
        <f>+Lista_elementos[[#This Row],[Elemento]]</f>
        <v>0</v>
      </c>
      <c r="C2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5" s="27" t="e">
        <f>DGET(Lista_elementos[#All],Lista_elementos[[#Headers],[Presentación (Unidad)]],Inventario!O224:O225)</f>
        <v>#VALUE!</v>
      </c>
      <c r="E225" s="20" t="str">
        <f>+IF(COUNTIF(Entradas[Elemento],Inventario[[#This Row],[Elemento]])=0,"",IF(DMAX(Entradas[#All],Entradas[[#Headers],[Fecha de ingreso]],Inventario!O224:O225)=0,"No registra",DMAX(Entradas[#All],Entradas[[#Headers],[Fecha de ingreso]],Inventario!O224:O225)))</f>
        <v/>
      </c>
      <c r="F225" s="20" t="str">
        <f>+IF(COUNTIF(Entradas[Elemento],Inventario[[#This Row],[Elemento]])=0,"",IF(DMAX(Entradas[#All],Entradas[[#Headers],[Fecha de última salida]],Inventario!O224:O225)=0,"",DMAX(Entradas[#All],Entradas[[#Headers],[Fecha de última salida]],Inventario!O224:O225)))</f>
        <v/>
      </c>
      <c r="G225" s="27" t="e">
        <f>DGET(Lista_elementos[#All],Lista_elementos[[#Headers],[Inventario máximo (en unidades)]],O224:O225)</f>
        <v>#VALUE!</v>
      </c>
      <c r="H225" s="27" t="e">
        <f>DGET(Lista_elementos[#All],Lista_elementos[[#Headers],[Inventario mínimo (en unidades)]],O224:O225)</f>
        <v>#VALUE!</v>
      </c>
      <c r="I225" s="68" t="str">
        <f>+IF(P225=0,"",DGET(Entradas[#All],Entradas[[#Headers],[Lote]],O224:P225))</f>
        <v/>
      </c>
      <c r="J225" s="20" t="str">
        <f ca="1">+IF(Inventario[[#This Row],[Días restantes (incluido hoy):]]="","",Inventario[[#This Row],[Días restantes (incluido hoy):]]+TODAY()-1)</f>
        <v/>
      </c>
      <c r="K225" s="27" t="str">
        <f t="shared" ref="K225" si="756">IF(P225=0,"",P225)</f>
        <v/>
      </c>
      <c r="L225" s="27" t="str">
        <f>+IF(P225=0,"",DSUM(Entradas[#All],Entradas[[#Headers],[Cantidad Existente]],Inventario!O224:P225))</f>
        <v/>
      </c>
      <c r="M225" s="65" t="e">
        <f>+Inventario[[#This Row],[Presentación (unidad)]]</f>
        <v>#VALUE!</v>
      </c>
      <c r="O225" s="19">
        <f t="shared" ref="O225" si="757">+$B225</f>
        <v>0</v>
      </c>
      <c r="P225" s="19">
        <f>+DMIN(Entradas[#All],P224,O224:O225)</f>
        <v>0</v>
      </c>
      <c r="Q225" s="17" t="str">
        <f t="shared" ref="Q225" si="758">+$O$6</f>
        <v>Elemento</v>
      </c>
      <c r="R225" s="17" t="str">
        <f t="shared" ref="R225" si="759">+$P$6</f>
        <v>Días restantes:</v>
      </c>
      <c r="S225" s="26"/>
    </row>
    <row r="226" spans="1:19" x14ac:dyDescent="0.25">
      <c r="A226" s="64" t="e">
        <f>DGET(Lista_elementos[#All],Lista_elementos[[#Headers],[Tipo]],Inventario!Q225:Q226)</f>
        <v>#VALUE!</v>
      </c>
      <c r="B226" s="27">
        <f>+Lista_elementos[[#This Row],[Elemento]]</f>
        <v>0</v>
      </c>
      <c r="C2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6" s="27" t="e">
        <f>DGET(Lista_elementos[#All],Lista_elementos[[#Headers],[Presentación (Unidad)]],Inventario!Q225:Q226)</f>
        <v>#VALUE!</v>
      </c>
      <c r="E226" s="20" t="str">
        <f>+IF(COUNTIF(Entradas[Elemento],Inventario[[#This Row],[Elemento]])=0,"",IF(DMAX(Entradas[#All],Entradas[[#Headers],[Fecha de ingreso]],Inventario!Q225:Q226)=0,"No registra",DMAX(Entradas[#All],Entradas[[#Headers],[Fecha de ingreso]],Inventario!Q225:Q226)))</f>
        <v/>
      </c>
      <c r="F226" s="20" t="str">
        <f>+IF(COUNTIF(Entradas[Elemento],Inventario[[#This Row],[Elemento]])=0,"",IF(DMAX(Entradas[#All],Entradas[[#Headers],[Fecha de última salida]],Inventario!Q225:Q226)=0,"",DMAX(Entradas[#All],Entradas[[#Headers],[Fecha de última salida]],Inventario!Q225:Q226)))</f>
        <v/>
      </c>
      <c r="G226" s="27" t="e">
        <f>DGET(Lista_elementos[#All],Lista_elementos[[#Headers],[Inventario máximo (en unidades)]],Q225:Q226)</f>
        <v>#VALUE!</v>
      </c>
      <c r="H226" s="27" t="e">
        <f>DGET(Lista_elementos[#All],Lista_elementos[[#Headers],[Inventario mínimo (en unidades)]],Q225:Q226)</f>
        <v>#VALUE!</v>
      </c>
      <c r="I226" s="68" t="str">
        <f>+IF(R226=0,"",DGET(Entradas[#All],Entradas[[#Headers],[Lote]],Q225:R226))</f>
        <v/>
      </c>
      <c r="J226" s="20" t="str">
        <f ca="1">+IF(Inventario[[#This Row],[Días restantes (incluido hoy):]]="","",Inventario[[#This Row],[Días restantes (incluido hoy):]]+TODAY()-1)</f>
        <v/>
      </c>
      <c r="K226" s="27" t="str">
        <f t="shared" ref="K226" si="760">IF(R226=0,"",R226)</f>
        <v/>
      </c>
      <c r="L226" s="27" t="str">
        <f>+IF(R226=0,"",DSUM(Entradas[#All],Entradas[[#Headers],[Cantidad Existente]],Inventario!Q225:R226))</f>
        <v/>
      </c>
      <c r="M226" s="65" t="e">
        <f>+Inventario[[#This Row],[Presentación (unidad)]]</f>
        <v>#VALUE!</v>
      </c>
      <c r="O226" s="17" t="str">
        <f t="shared" ref="O226" si="761">+$O$6</f>
        <v>Elemento</v>
      </c>
      <c r="P226" s="17" t="str">
        <f t="shared" ref="P226" si="762">+$P$6</f>
        <v>Días restantes:</v>
      </c>
      <c r="Q226" s="19">
        <f>Inventario[[#This Row],[Elemento]]</f>
        <v>0</v>
      </c>
      <c r="R226" s="19">
        <f>+DMIN(Entradas[#All],R225,Q225:Q226)</f>
        <v>0</v>
      </c>
      <c r="S226" s="26"/>
    </row>
    <row r="227" spans="1:19" x14ac:dyDescent="0.25">
      <c r="A227" s="64" t="e">
        <f>DGET(Lista_elementos[#All],Lista_elementos[[#Headers],[Tipo]],Inventario!O226:O227)</f>
        <v>#VALUE!</v>
      </c>
      <c r="B227" s="27">
        <f>+Lista_elementos[[#This Row],[Elemento]]</f>
        <v>0</v>
      </c>
      <c r="C2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7" s="27" t="e">
        <f>DGET(Lista_elementos[#All],Lista_elementos[[#Headers],[Presentación (Unidad)]],Inventario!O226:O227)</f>
        <v>#VALUE!</v>
      </c>
      <c r="E227" s="20" t="str">
        <f>+IF(COUNTIF(Entradas[Elemento],Inventario[[#This Row],[Elemento]])=0,"",IF(DMAX(Entradas[#All],Entradas[[#Headers],[Fecha de ingreso]],Inventario!O226:O227)=0,"No registra",DMAX(Entradas[#All],Entradas[[#Headers],[Fecha de ingreso]],Inventario!O226:O227)))</f>
        <v/>
      </c>
      <c r="F227" s="20" t="str">
        <f>+IF(COUNTIF(Entradas[Elemento],Inventario[[#This Row],[Elemento]])=0,"",IF(DMAX(Entradas[#All],Entradas[[#Headers],[Fecha de última salida]],Inventario!O226:O227)=0,"",DMAX(Entradas[#All],Entradas[[#Headers],[Fecha de última salida]],Inventario!O226:O227)))</f>
        <v/>
      </c>
      <c r="G227" s="27" t="e">
        <f>DGET(Lista_elementos[#All],Lista_elementos[[#Headers],[Inventario máximo (en unidades)]],O226:O227)</f>
        <v>#VALUE!</v>
      </c>
      <c r="H227" s="27" t="e">
        <f>DGET(Lista_elementos[#All],Lista_elementos[[#Headers],[Inventario mínimo (en unidades)]],O226:O227)</f>
        <v>#VALUE!</v>
      </c>
      <c r="I227" s="68" t="str">
        <f>+IF(P227=0,"",DGET(Entradas[#All],Entradas[[#Headers],[Lote]],O226:P227))</f>
        <v/>
      </c>
      <c r="J227" s="20" t="str">
        <f ca="1">+IF(Inventario[[#This Row],[Días restantes (incluido hoy):]]="","",Inventario[[#This Row],[Días restantes (incluido hoy):]]+TODAY()-1)</f>
        <v/>
      </c>
      <c r="K227" s="27" t="str">
        <f t="shared" ref="K227" si="763">IF(P227=0,"",P227)</f>
        <v/>
      </c>
      <c r="L227" s="27" t="str">
        <f>+IF(P227=0,"",DSUM(Entradas[#All],Entradas[[#Headers],[Cantidad Existente]],Inventario!O226:P227))</f>
        <v/>
      </c>
      <c r="M227" s="65" t="e">
        <f>+Inventario[[#This Row],[Presentación (unidad)]]</f>
        <v>#VALUE!</v>
      </c>
      <c r="O227" s="19">
        <f t="shared" ref="O227" si="764">+$B227</f>
        <v>0</v>
      </c>
      <c r="P227" s="19">
        <f>+DMIN(Entradas[#All],P226,O226:O227)</f>
        <v>0</v>
      </c>
      <c r="Q227" s="17" t="str">
        <f t="shared" ref="Q227" si="765">+$O$6</f>
        <v>Elemento</v>
      </c>
      <c r="R227" s="17" t="str">
        <f t="shared" ref="R227" si="766">+$P$6</f>
        <v>Días restantes:</v>
      </c>
      <c r="S227" s="26"/>
    </row>
    <row r="228" spans="1:19" x14ac:dyDescent="0.25">
      <c r="A228" s="64" t="e">
        <f>DGET(Lista_elementos[#All],Lista_elementos[[#Headers],[Tipo]],Inventario!Q227:Q228)</f>
        <v>#VALUE!</v>
      </c>
      <c r="B228" s="27">
        <f>+Lista_elementos[[#This Row],[Elemento]]</f>
        <v>0</v>
      </c>
      <c r="C2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8" s="27" t="e">
        <f>DGET(Lista_elementos[#All],Lista_elementos[[#Headers],[Presentación (Unidad)]],Inventario!Q227:Q228)</f>
        <v>#VALUE!</v>
      </c>
      <c r="E228" s="20" t="str">
        <f>+IF(COUNTIF(Entradas[Elemento],Inventario[[#This Row],[Elemento]])=0,"",IF(DMAX(Entradas[#All],Entradas[[#Headers],[Fecha de ingreso]],Inventario!Q227:Q228)=0,"No registra",DMAX(Entradas[#All],Entradas[[#Headers],[Fecha de ingreso]],Inventario!Q227:Q228)))</f>
        <v/>
      </c>
      <c r="F228" s="20" t="str">
        <f>+IF(COUNTIF(Entradas[Elemento],Inventario[[#This Row],[Elemento]])=0,"",IF(DMAX(Entradas[#All],Entradas[[#Headers],[Fecha de última salida]],Inventario!Q227:Q228)=0,"",DMAX(Entradas[#All],Entradas[[#Headers],[Fecha de última salida]],Inventario!Q227:Q228)))</f>
        <v/>
      </c>
      <c r="G228" s="27" t="e">
        <f>DGET(Lista_elementos[#All],Lista_elementos[[#Headers],[Inventario máximo (en unidades)]],Q227:Q228)</f>
        <v>#VALUE!</v>
      </c>
      <c r="H228" s="27" t="e">
        <f>DGET(Lista_elementos[#All],Lista_elementos[[#Headers],[Inventario mínimo (en unidades)]],Q227:Q228)</f>
        <v>#VALUE!</v>
      </c>
      <c r="I228" s="68" t="str">
        <f>+IF(R228=0,"",DGET(Entradas[#All],Entradas[[#Headers],[Lote]],Q227:R228))</f>
        <v/>
      </c>
      <c r="J228" s="20" t="str">
        <f ca="1">+IF(Inventario[[#This Row],[Días restantes (incluido hoy):]]="","",Inventario[[#This Row],[Días restantes (incluido hoy):]]+TODAY()-1)</f>
        <v/>
      </c>
      <c r="K228" s="27" t="str">
        <f t="shared" ref="K228" si="767">IF(R228=0,"",R228)</f>
        <v/>
      </c>
      <c r="L228" s="27" t="str">
        <f>+IF(R228=0,"",DSUM(Entradas[#All],Entradas[[#Headers],[Cantidad Existente]],Inventario!Q227:R228))</f>
        <v/>
      </c>
      <c r="M228" s="65" t="e">
        <f>+Inventario[[#This Row],[Presentación (unidad)]]</f>
        <v>#VALUE!</v>
      </c>
      <c r="O228" s="17" t="str">
        <f t="shared" ref="O228" si="768">+$O$6</f>
        <v>Elemento</v>
      </c>
      <c r="P228" s="17" t="str">
        <f t="shared" ref="P228" si="769">+$P$6</f>
        <v>Días restantes:</v>
      </c>
      <c r="Q228" s="19">
        <f>Inventario[[#This Row],[Elemento]]</f>
        <v>0</v>
      </c>
      <c r="R228" s="19">
        <f>+DMIN(Entradas[#All],R227,Q227:Q228)</f>
        <v>0</v>
      </c>
      <c r="S228" s="26"/>
    </row>
    <row r="229" spans="1:19" x14ac:dyDescent="0.25">
      <c r="A229" s="64" t="e">
        <f>DGET(Lista_elementos[#All],Lista_elementos[[#Headers],[Tipo]],Inventario!O228:O229)</f>
        <v>#VALUE!</v>
      </c>
      <c r="B229" s="27">
        <f>+Lista_elementos[[#This Row],[Elemento]]</f>
        <v>0</v>
      </c>
      <c r="C2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29" s="27" t="e">
        <f>DGET(Lista_elementos[#All],Lista_elementos[[#Headers],[Presentación (Unidad)]],Inventario!O228:O229)</f>
        <v>#VALUE!</v>
      </c>
      <c r="E229" s="20" t="str">
        <f>+IF(COUNTIF(Entradas[Elemento],Inventario[[#This Row],[Elemento]])=0,"",IF(DMAX(Entradas[#All],Entradas[[#Headers],[Fecha de ingreso]],Inventario!O228:O229)=0,"No registra",DMAX(Entradas[#All],Entradas[[#Headers],[Fecha de ingreso]],Inventario!O228:O229)))</f>
        <v/>
      </c>
      <c r="F229" s="20" t="str">
        <f>+IF(COUNTIF(Entradas[Elemento],Inventario[[#This Row],[Elemento]])=0,"",IF(DMAX(Entradas[#All],Entradas[[#Headers],[Fecha de última salida]],Inventario!O228:O229)=0,"",DMAX(Entradas[#All],Entradas[[#Headers],[Fecha de última salida]],Inventario!O228:O229)))</f>
        <v/>
      </c>
      <c r="G229" s="27" t="e">
        <f>DGET(Lista_elementos[#All],Lista_elementos[[#Headers],[Inventario máximo (en unidades)]],O228:O229)</f>
        <v>#VALUE!</v>
      </c>
      <c r="H229" s="27" t="e">
        <f>DGET(Lista_elementos[#All],Lista_elementos[[#Headers],[Inventario mínimo (en unidades)]],O228:O229)</f>
        <v>#VALUE!</v>
      </c>
      <c r="I229" s="68" t="str">
        <f>+IF(P229=0,"",DGET(Entradas[#All],Entradas[[#Headers],[Lote]],O228:P229))</f>
        <v/>
      </c>
      <c r="J229" s="20" t="str">
        <f ca="1">+IF(Inventario[[#This Row],[Días restantes (incluido hoy):]]="","",Inventario[[#This Row],[Días restantes (incluido hoy):]]+TODAY()-1)</f>
        <v/>
      </c>
      <c r="K229" s="27" t="str">
        <f t="shared" ref="K229" si="770">IF(P229=0,"",P229)</f>
        <v/>
      </c>
      <c r="L229" s="27" t="str">
        <f>+IF(P229=0,"",DSUM(Entradas[#All],Entradas[[#Headers],[Cantidad Existente]],Inventario!O228:P229))</f>
        <v/>
      </c>
      <c r="M229" s="65" t="e">
        <f>+Inventario[[#This Row],[Presentación (unidad)]]</f>
        <v>#VALUE!</v>
      </c>
      <c r="O229" s="19">
        <f t="shared" ref="O229" si="771">+$B229</f>
        <v>0</v>
      </c>
      <c r="P229" s="19">
        <f>+DMIN(Entradas[#All],P228,O228:O229)</f>
        <v>0</v>
      </c>
      <c r="Q229" s="17" t="str">
        <f t="shared" ref="Q229" si="772">+$O$6</f>
        <v>Elemento</v>
      </c>
      <c r="R229" s="17" t="str">
        <f t="shared" ref="R229" si="773">+$P$6</f>
        <v>Días restantes:</v>
      </c>
      <c r="S229" s="26"/>
    </row>
    <row r="230" spans="1:19" x14ac:dyDescent="0.25">
      <c r="A230" s="64" t="e">
        <f>DGET(Lista_elementos[#All],Lista_elementos[[#Headers],[Tipo]],Inventario!Q229:Q230)</f>
        <v>#VALUE!</v>
      </c>
      <c r="B230" s="27">
        <f>+Lista_elementos[[#This Row],[Elemento]]</f>
        <v>0</v>
      </c>
      <c r="C2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0" s="27" t="e">
        <f>DGET(Lista_elementos[#All],Lista_elementos[[#Headers],[Presentación (Unidad)]],Inventario!Q229:Q230)</f>
        <v>#VALUE!</v>
      </c>
      <c r="E230" s="20" t="str">
        <f>+IF(COUNTIF(Entradas[Elemento],Inventario[[#This Row],[Elemento]])=0,"",IF(DMAX(Entradas[#All],Entradas[[#Headers],[Fecha de ingreso]],Inventario!Q229:Q230)=0,"No registra",DMAX(Entradas[#All],Entradas[[#Headers],[Fecha de ingreso]],Inventario!Q229:Q230)))</f>
        <v/>
      </c>
      <c r="F230" s="20" t="str">
        <f>+IF(COUNTIF(Entradas[Elemento],Inventario[[#This Row],[Elemento]])=0,"",IF(DMAX(Entradas[#All],Entradas[[#Headers],[Fecha de última salida]],Inventario!Q229:Q230)=0,"",DMAX(Entradas[#All],Entradas[[#Headers],[Fecha de última salida]],Inventario!Q229:Q230)))</f>
        <v/>
      </c>
      <c r="G230" s="27" t="e">
        <f>DGET(Lista_elementos[#All],Lista_elementos[[#Headers],[Inventario máximo (en unidades)]],Q229:Q230)</f>
        <v>#VALUE!</v>
      </c>
      <c r="H230" s="27" t="e">
        <f>DGET(Lista_elementos[#All],Lista_elementos[[#Headers],[Inventario mínimo (en unidades)]],Q229:Q230)</f>
        <v>#VALUE!</v>
      </c>
      <c r="I230" s="68" t="str">
        <f>+IF(R230=0,"",DGET(Entradas[#All],Entradas[[#Headers],[Lote]],Q229:R230))</f>
        <v/>
      </c>
      <c r="J230" s="20" t="str">
        <f ca="1">+IF(Inventario[[#This Row],[Días restantes (incluido hoy):]]="","",Inventario[[#This Row],[Días restantes (incluido hoy):]]+TODAY()-1)</f>
        <v/>
      </c>
      <c r="K230" s="27" t="str">
        <f t="shared" ref="K230" si="774">IF(R230=0,"",R230)</f>
        <v/>
      </c>
      <c r="L230" s="27" t="str">
        <f>+IF(R230=0,"",DSUM(Entradas[#All],Entradas[[#Headers],[Cantidad Existente]],Inventario!Q229:R230))</f>
        <v/>
      </c>
      <c r="M230" s="65" t="e">
        <f>+Inventario[[#This Row],[Presentación (unidad)]]</f>
        <v>#VALUE!</v>
      </c>
      <c r="O230" s="17" t="str">
        <f t="shared" ref="O230" si="775">+$O$6</f>
        <v>Elemento</v>
      </c>
      <c r="P230" s="17" t="str">
        <f t="shared" ref="P230" si="776">+$P$6</f>
        <v>Días restantes:</v>
      </c>
      <c r="Q230" s="19">
        <f>Inventario[[#This Row],[Elemento]]</f>
        <v>0</v>
      </c>
      <c r="R230" s="19">
        <f>+DMIN(Entradas[#All],R229,Q229:Q230)</f>
        <v>0</v>
      </c>
      <c r="S230" s="26"/>
    </row>
    <row r="231" spans="1:19" x14ac:dyDescent="0.25">
      <c r="A231" s="64" t="e">
        <f>DGET(Lista_elementos[#All],Lista_elementos[[#Headers],[Tipo]],Inventario!O230:O231)</f>
        <v>#VALUE!</v>
      </c>
      <c r="B231" s="27">
        <f>+Lista_elementos[[#This Row],[Elemento]]</f>
        <v>0</v>
      </c>
      <c r="C2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1" s="27" t="e">
        <f>DGET(Lista_elementos[#All],Lista_elementos[[#Headers],[Presentación (Unidad)]],Inventario!O230:O231)</f>
        <v>#VALUE!</v>
      </c>
      <c r="E231" s="20" t="str">
        <f>+IF(COUNTIF(Entradas[Elemento],Inventario[[#This Row],[Elemento]])=0,"",IF(DMAX(Entradas[#All],Entradas[[#Headers],[Fecha de ingreso]],Inventario!O230:O231)=0,"No registra",DMAX(Entradas[#All],Entradas[[#Headers],[Fecha de ingreso]],Inventario!O230:O231)))</f>
        <v/>
      </c>
      <c r="F231" s="20" t="str">
        <f>+IF(COUNTIF(Entradas[Elemento],Inventario[[#This Row],[Elemento]])=0,"",IF(DMAX(Entradas[#All],Entradas[[#Headers],[Fecha de última salida]],Inventario!O230:O231)=0,"",DMAX(Entradas[#All],Entradas[[#Headers],[Fecha de última salida]],Inventario!O230:O231)))</f>
        <v/>
      </c>
      <c r="G231" s="27" t="e">
        <f>DGET(Lista_elementos[#All],Lista_elementos[[#Headers],[Inventario máximo (en unidades)]],O230:O231)</f>
        <v>#VALUE!</v>
      </c>
      <c r="H231" s="27" t="e">
        <f>DGET(Lista_elementos[#All],Lista_elementos[[#Headers],[Inventario mínimo (en unidades)]],O230:O231)</f>
        <v>#VALUE!</v>
      </c>
      <c r="I231" s="68" t="str">
        <f>+IF(P231=0,"",DGET(Entradas[#All],Entradas[[#Headers],[Lote]],O230:P231))</f>
        <v/>
      </c>
      <c r="J231" s="20" t="str">
        <f ca="1">+IF(Inventario[[#This Row],[Días restantes (incluido hoy):]]="","",Inventario[[#This Row],[Días restantes (incluido hoy):]]+TODAY()-1)</f>
        <v/>
      </c>
      <c r="K231" s="27" t="str">
        <f t="shared" ref="K231" si="777">IF(P231=0,"",P231)</f>
        <v/>
      </c>
      <c r="L231" s="27" t="str">
        <f>+IF(P231=0,"",DSUM(Entradas[#All],Entradas[[#Headers],[Cantidad Existente]],Inventario!O230:P231))</f>
        <v/>
      </c>
      <c r="M231" s="65" t="e">
        <f>+Inventario[[#This Row],[Presentación (unidad)]]</f>
        <v>#VALUE!</v>
      </c>
      <c r="O231" s="19">
        <f t="shared" ref="O231" si="778">+$B231</f>
        <v>0</v>
      </c>
      <c r="P231" s="19">
        <f>+DMIN(Entradas[#All],P230,O230:O231)</f>
        <v>0</v>
      </c>
      <c r="Q231" s="17" t="str">
        <f t="shared" ref="Q231" si="779">+$O$6</f>
        <v>Elemento</v>
      </c>
      <c r="R231" s="17" t="str">
        <f t="shared" ref="R231" si="780">+$P$6</f>
        <v>Días restantes:</v>
      </c>
      <c r="S231" s="26"/>
    </row>
    <row r="232" spans="1:19" x14ac:dyDescent="0.25">
      <c r="A232" s="64" t="e">
        <f>DGET(Lista_elementos[#All],Lista_elementos[[#Headers],[Tipo]],Inventario!Q231:Q232)</f>
        <v>#VALUE!</v>
      </c>
      <c r="B232" s="27">
        <f>+Lista_elementos[[#This Row],[Elemento]]</f>
        <v>0</v>
      </c>
      <c r="C2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2" s="27" t="e">
        <f>DGET(Lista_elementos[#All],Lista_elementos[[#Headers],[Presentación (Unidad)]],Inventario!Q231:Q232)</f>
        <v>#VALUE!</v>
      </c>
      <c r="E232" s="20" t="str">
        <f>+IF(COUNTIF(Entradas[Elemento],Inventario[[#This Row],[Elemento]])=0,"",IF(DMAX(Entradas[#All],Entradas[[#Headers],[Fecha de ingreso]],Inventario!Q231:Q232)=0,"No registra",DMAX(Entradas[#All],Entradas[[#Headers],[Fecha de ingreso]],Inventario!Q231:Q232)))</f>
        <v/>
      </c>
      <c r="F232" s="20" t="str">
        <f>+IF(COUNTIF(Entradas[Elemento],Inventario[[#This Row],[Elemento]])=0,"",IF(DMAX(Entradas[#All],Entradas[[#Headers],[Fecha de última salida]],Inventario!Q231:Q232)=0,"",DMAX(Entradas[#All],Entradas[[#Headers],[Fecha de última salida]],Inventario!Q231:Q232)))</f>
        <v/>
      </c>
      <c r="G232" s="27" t="e">
        <f>DGET(Lista_elementos[#All],Lista_elementos[[#Headers],[Inventario máximo (en unidades)]],Q231:Q232)</f>
        <v>#VALUE!</v>
      </c>
      <c r="H232" s="27" t="e">
        <f>DGET(Lista_elementos[#All],Lista_elementos[[#Headers],[Inventario mínimo (en unidades)]],Q231:Q232)</f>
        <v>#VALUE!</v>
      </c>
      <c r="I232" s="68" t="str">
        <f>+IF(R232=0,"",DGET(Entradas[#All],Entradas[[#Headers],[Lote]],Q231:R232))</f>
        <v/>
      </c>
      <c r="J232" s="20" t="str">
        <f ca="1">+IF(Inventario[[#This Row],[Días restantes (incluido hoy):]]="","",Inventario[[#This Row],[Días restantes (incluido hoy):]]+TODAY()-1)</f>
        <v/>
      </c>
      <c r="K232" s="27" t="str">
        <f t="shared" ref="K232" si="781">IF(R232=0,"",R232)</f>
        <v/>
      </c>
      <c r="L232" s="27" t="str">
        <f>+IF(R232=0,"",DSUM(Entradas[#All],Entradas[[#Headers],[Cantidad Existente]],Inventario!Q231:R232))</f>
        <v/>
      </c>
      <c r="M232" s="65" t="e">
        <f>+Inventario[[#This Row],[Presentación (unidad)]]</f>
        <v>#VALUE!</v>
      </c>
      <c r="O232" s="17" t="str">
        <f t="shared" ref="O232" si="782">+$O$6</f>
        <v>Elemento</v>
      </c>
      <c r="P232" s="17" t="str">
        <f t="shared" ref="P232" si="783">+$P$6</f>
        <v>Días restantes:</v>
      </c>
      <c r="Q232" s="19">
        <f>Inventario[[#This Row],[Elemento]]</f>
        <v>0</v>
      </c>
      <c r="R232" s="19">
        <f>+DMIN(Entradas[#All],R231,Q231:Q232)</f>
        <v>0</v>
      </c>
      <c r="S232" s="26"/>
    </row>
    <row r="233" spans="1:19" x14ac:dyDescent="0.25">
      <c r="A233" s="64" t="e">
        <f>DGET(Lista_elementos[#All],Lista_elementos[[#Headers],[Tipo]],Inventario!O232:O233)</f>
        <v>#VALUE!</v>
      </c>
      <c r="B233" s="27">
        <f>+Lista_elementos[[#This Row],[Elemento]]</f>
        <v>0</v>
      </c>
      <c r="C2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3" s="27" t="e">
        <f>DGET(Lista_elementos[#All],Lista_elementos[[#Headers],[Presentación (Unidad)]],Inventario!O232:O233)</f>
        <v>#VALUE!</v>
      </c>
      <c r="E233" s="20" t="str">
        <f>+IF(COUNTIF(Entradas[Elemento],Inventario[[#This Row],[Elemento]])=0,"",IF(DMAX(Entradas[#All],Entradas[[#Headers],[Fecha de ingreso]],Inventario!O232:O233)=0,"No registra",DMAX(Entradas[#All],Entradas[[#Headers],[Fecha de ingreso]],Inventario!O232:O233)))</f>
        <v/>
      </c>
      <c r="F233" s="20" t="str">
        <f>+IF(COUNTIF(Entradas[Elemento],Inventario[[#This Row],[Elemento]])=0,"",IF(DMAX(Entradas[#All],Entradas[[#Headers],[Fecha de última salida]],Inventario!O232:O233)=0,"",DMAX(Entradas[#All],Entradas[[#Headers],[Fecha de última salida]],Inventario!O232:O233)))</f>
        <v/>
      </c>
      <c r="G233" s="27" t="e">
        <f>DGET(Lista_elementos[#All],Lista_elementos[[#Headers],[Inventario máximo (en unidades)]],O232:O233)</f>
        <v>#VALUE!</v>
      </c>
      <c r="H233" s="27" t="e">
        <f>DGET(Lista_elementos[#All],Lista_elementos[[#Headers],[Inventario mínimo (en unidades)]],O232:O233)</f>
        <v>#VALUE!</v>
      </c>
      <c r="I233" s="68" t="str">
        <f>+IF(P233=0,"",DGET(Entradas[#All],Entradas[[#Headers],[Lote]],O232:P233))</f>
        <v/>
      </c>
      <c r="J233" s="20" t="str">
        <f ca="1">+IF(Inventario[[#This Row],[Días restantes (incluido hoy):]]="","",Inventario[[#This Row],[Días restantes (incluido hoy):]]+TODAY()-1)</f>
        <v/>
      </c>
      <c r="K233" s="27" t="str">
        <f t="shared" ref="K233" si="784">IF(P233=0,"",P233)</f>
        <v/>
      </c>
      <c r="L233" s="27" t="str">
        <f>+IF(P233=0,"",DSUM(Entradas[#All],Entradas[[#Headers],[Cantidad Existente]],Inventario!O232:P233))</f>
        <v/>
      </c>
      <c r="M233" s="65" t="e">
        <f>+Inventario[[#This Row],[Presentación (unidad)]]</f>
        <v>#VALUE!</v>
      </c>
      <c r="O233" s="19">
        <f t="shared" ref="O233" si="785">+$B233</f>
        <v>0</v>
      </c>
      <c r="P233" s="19">
        <f>+DMIN(Entradas[#All],P232,O232:O233)</f>
        <v>0</v>
      </c>
      <c r="Q233" s="17" t="str">
        <f t="shared" ref="Q233" si="786">+$O$6</f>
        <v>Elemento</v>
      </c>
      <c r="R233" s="17" t="str">
        <f t="shared" ref="R233" si="787">+$P$6</f>
        <v>Días restantes:</v>
      </c>
      <c r="S233" s="26"/>
    </row>
    <row r="234" spans="1:19" x14ac:dyDescent="0.25">
      <c r="A234" s="64" t="e">
        <f>DGET(Lista_elementos[#All],Lista_elementos[[#Headers],[Tipo]],Inventario!Q233:Q234)</f>
        <v>#VALUE!</v>
      </c>
      <c r="B234" s="27">
        <f>+Lista_elementos[[#This Row],[Elemento]]</f>
        <v>0</v>
      </c>
      <c r="C2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4" s="27" t="e">
        <f>DGET(Lista_elementos[#All],Lista_elementos[[#Headers],[Presentación (Unidad)]],Inventario!Q233:Q234)</f>
        <v>#VALUE!</v>
      </c>
      <c r="E234" s="20" t="str">
        <f>+IF(COUNTIF(Entradas[Elemento],Inventario[[#This Row],[Elemento]])=0,"",IF(DMAX(Entradas[#All],Entradas[[#Headers],[Fecha de ingreso]],Inventario!Q233:Q234)=0,"No registra",DMAX(Entradas[#All],Entradas[[#Headers],[Fecha de ingreso]],Inventario!Q233:Q234)))</f>
        <v/>
      </c>
      <c r="F234" s="20" t="str">
        <f>+IF(COUNTIF(Entradas[Elemento],Inventario[[#This Row],[Elemento]])=0,"",IF(DMAX(Entradas[#All],Entradas[[#Headers],[Fecha de última salida]],Inventario!Q233:Q234)=0,"",DMAX(Entradas[#All],Entradas[[#Headers],[Fecha de última salida]],Inventario!Q233:Q234)))</f>
        <v/>
      </c>
      <c r="G234" s="27" t="e">
        <f>DGET(Lista_elementos[#All],Lista_elementos[[#Headers],[Inventario máximo (en unidades)]],Q233:Q234)</f>
        <v>#VALUE!</v>
      </c>
      <c r="H234" s="27" t="e">
        <f>DGET(Lista_elementos[#All],Lista_elementos[[#Headers],[Inventario mínimo (en unidades)]],Q233:Q234)</f>
        <v>#VALUE!</v>
      </c>
      <c r="I234" s="68" t="str">
        <f>+IF(R234=0,"",DGET(Entradas[#All],Entradas[[#Headers],[Lote]],Q233:R234))</f>
        <v/>
      </c>
      <c r="J234" s="20" t="str">
        <f ca="1">+IF(Inventario[[#This Row],[Días restantes (incluido hoy):]]="","",Inventario[[#This Row],[Días restantes (incluido hoy):]]+TODAY()-1)</f>
        <v/>
      </c>
      <c r="K234" s="27" t="str">
        <f t="shared" ref="K234" si="788">IF(R234=0,"",R234)</f>
        <v/>
      </c>
      <c r="L234" s="27" t="str">
        <f>+IF(R234=0,"",DSUM(Entradas[#All],Entradas[[#Headers],[Cantidad Existente]],Inventario!Q233:R234))</f>
        <v/>
      </c>
      <c r="M234" s="65" t="e">
        <f>+Inventario[[#This Row],[Presentación (unidad)]]</f>
        <v>#VALUE!</v>
      </c>
      <c r="O234" s="17" t="str">
        <f t="shared" ref="O234" si="789">+$O$6</f>
        <v>Elemento</v>
      </c>
      <c r="P234" s="17" t="str">
        <f t="shared" ref="P234" si="790">+$P$6</f>
        <v>Días restantes:</v>
      </c>
      <c r="Q234" s="19">
        <f>Inventario[[#This Row],[Elemento]]</f>
        <v>0</v>
      </c>
      <c r="R234" s="19">
        <f>+DMIN(Entradas[#All],R233,Q233:Q234)</f>
        <v>0</v>
      </c>
      <c r="S234" s="26"/>
    </row>
    <row r="235" spans="1:19" x14ac:dyDescent="0.25">
      <c r="A235" s="64" t="e">
        <f>DGET(Lista_elementos[#All],Lista_elementos[[#Headers],[Tipo]],Inventario!O234:O235)</f>
        <v>#VALUE!</v>
      </c>
      <c r="B235" s="27">
        <f>+Lista_elementos[[#This Row],[Elemento]]</f>
        <v>0</v>
      </c>
      <c r="C2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5" s="27" t="e">
        <f>DGET(Lista_elementos[#All],Lista_elementos[[#Headers],[Presentación (Unidad)]],Inventario!O234:O235)</f>
        <v>#VALUE!</v>
      </c>
      <c r="E235" s="20" t="str">
        <f>+IF(COUNTIF(Entradas[Elemento],Inventario[[#This Row],[Elemento]])=0,"",IF(DMAX(Entradas[#All],Entradas[[#Headers],[Fecha de ingreso]],Inventario!O234:O235)=0,"No registra",DMAX(Entradas[#All],Entradas[[#Headers],[Fecha de ingreso]],Inventario!O234:O235)))</f>
        <v/>
      </c>
      <c r="F235" s="20" t="str">
        <f>+IF(COUNTIF(Entradas[Elemento],Inventario[[#This Row],[Elemento]])=0,"",IF(DMAX(Entradas[#All],Entradas[[#Headers],[Fecha de última salida]],Inventario!O234:O235)=0,"",DMAX(Entradas[#All],Entradas[[#Headers],[Fecha de última salida]],Inventario!O234:O235)))</f>
        <v/>
      </c>
      <c r="G235" s="27" t="e">
        <f>DGET(Lista_elementos[#All],Lista_elementos[[#Headers],[Inventario máximo (en unidades)]],O234:O235)</f>
        <v>#VALUE!</v>
      </c>
      <c r="H235" s="27" t="e">
        <f>DGET(Lista_elementos[#All],Lista_elementos[[#Headers],[Inventario mínimo (en unidades)]],O234:O235)</f>
        <v>#VALUE!</v>
      </c>
      <c r="I235" s="68" t="str">
        <f>+IF(P235=0,"",DGET(Entradas[#All],Entradas[[#Headers],[Lote]],O234:P235))</f>
        <v/>
      </c>
      <c r="J235" s="20" t="str">
        <f ca="1">+IF(Inventario[[#This Row],[Días restantes (incluido hoy):]]="","",Inventario[[#This Row],[Días restantes (incluido hoy):]]+TODAY()-1)</f>
        <v/>
      </c>
      <c r="K235" s="27" t="str">
        <f t="shared" ref="K235" si="791">IF(P235=0,"",P235)</f>
        <v/>
      </c>
      <c r="L235" s="27" t="str">
        <f>+IF(P235=0,"",DSUM(Entradas[#All],Entradas[[#Headers],[Cantidad Existente]],Inventario!O234:P235))</f>
        <v/>
      </c>
      <c r="M235" s="65" t="e">
        <f>+Inventario[[#This Row],[Presentación (unidad)]]</f>
        <v>#VALUE!</v>
      </c>
      <c r="O235" s="19">
        <f t="shared" ref="O235" si="792">+$B235</f>
        <v>0</v>
      </c>
      <c r="P235" s="19">
        <f>+DMIN(Entradas[#All],P234,O234:O235)</f>
        <v>0</v>
      </c>
      <c r="Q235" s="17" t="str">
        <f t="shared" ref="Q235" si="793">+$O$6</f>
        <v>Elemento</v>
      </c>
      <c r="R235" s="17" t="str">
        <f t="shared" ref="R235" si="794">+$P$6</f>
        <v>Días restantes:</v>
      </c>
      <c r="S235" s="26"/>
    </row>
    <row r="236" spans="1:19" x14ac:dyDescent="0.25">
      <c r="A236" s="64" t="e">
        <f>DGET(Lista_elementos[#All],Lista_elementos[[#Headers],[Tipo]],Inventario!Q235:Q236)</f>
        <v>#VALUE!</v>
      </c>
      <c r="B236" s="27">
        <f>+Lista_elementos[[#This Row],[Elemento]]</f>
        <v>0</v>
      </c>
      <c r="C2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6" s="27" t="e">
        <f>DGET(Lista_elementos[#All],Lista_elementos[[#Headers],[Presentación (Unidad)]],Inventario!Q235:Q236)</f>
        <v>#VALUE!</v>
      </c>
      <c r="E236" s="20" t="str">
        <f>+IF(COUNTIF(Entradas[Elemento],Inventario[[#This Row],[Elemento]])=0,"",IF(DMAX(Entradas[#All],Entradas[[#Headers],[Fecha de ingreso]],Inventario!Q235:Q236)=0,"No registra",DMAX(Entradas[#All],Entradas[[#Headers],[Fecha de ingreso]],Inventario!Q235:Q236)))</f>
        <v/>
      </c>
      <c r="F236" s="20" t="str">
        <f>+IF(COUNTIF(Entradas[Elemento],Inventario[[#This Row],[Elemento]])=0,"",IF(DMAX(Entradas[#All],Entradas[[#Headers],[Fecha de última salida]],Inventario!Q235:Q236)=0,"",DMAX(Entradas[#All],Entradas[[#Headers],[Fecha de última salida]],Inventario!Q235:Q236)))</f>
        <v/>
      </c>
      <c r="G236" s="27" t="e">
        <f>DGET(Lista_elementos[#All],Lista_elementos[[#Headers],[Inventario máximo (en unidades)]],Q235:Q236)</f>
        <v>#VALUE!</v>
      </c>
      <c r="H236" s="27" t="e">
        <f>DGET(Lista_elementos[#All],Lista_elementos[[#Headers],[Inventario mínimo (en unidades)]],Q235:Q236)</f>
        <v>#VALUE!</v>
      </c>
      <c r="I236" s="68" t="str">
        <f>+IF(R236=0,"",DGET(Entradas[#All],Entradas[[#Headers],[Lote]],Q235:R236))</f>
        <v/>
      </c>
      <c r="J236" s="20" t="str">
        <f ca="1">+IF(Inventario[[#This Row],[Días restantes (incluido hoy):]]="","",Inventario[[#This Row],[Días restantes (incluido hoy):]]+TODAY()-1)</f>
        <v/>
      </c>
      <c r="K236" s="27" t="str">
        <f t="shared" ref="K236" si="795">IF(R236=0,"",R236)</f>
        <v/>
      </c>
      <c r="L236" s="27" t="str">
        <f>+IF(R236=0,"",DSUM(Entradas[#All],Entradas[[#Headers],[Cantidad Existente]],Inventario!Q235:R236))</f>
        <v/>
      </c>
      <c r="M236" s="65" t="e">
        <f>+Inventario[[#This Row],[Presentación (unidad)]]</f>
        <v>#VALUE!</v>
      </c>
      <c r="O236" s="17" t="str">
        <f t="shared" ref="O236" si="796">+$O$6</f>
        <v>Elemento</v>
      </c>
      <c r="P236" s="17" t="str">
        <f t="shared" ref="P236" si="797">+$P$6</f>
        <v>Días restantes:</v>
      </c>
      <c r="Q236" s="19">
        <f>Inventario[[#This Row],[Elemento]]</f>
        <v>0</v>
      </c>
      <c r="R236" s="19">
        <f>+DMIN(Entradas[#All],R235,Q235:Q236)</f>
        <v>0</v>
      </c>
      <c r="S236" s="26"/>
    </row>
    <row r="237" spans="1:19" x14ac:dyDescent="0.25">
      <c r="A237" s="64" t="e">
        <f>DGET(Lista_elementos[#All],Lista_elementos[[#Headers],[Tipo]],Inventario!O236:O237)</f>
        <v>#VALUE!</v>
      </c>
      <c r="B237" s="27">
        <f>+Lista_elementos[[#This Row],[Elemento]]</f>
        <v>0</v>
      </c>
      <c r="C2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7" s="27" t="e">
        <f>DGET(Lista_elementos[#All],Lista_elementos[[#Headers],[Presentación (Unidad)]],Inventario!O236:O237)</f>
        <v>#VALUE!</v>
      </c>
      <c r="E237" s="20" t="str">
        <f>+IF(COUNTIF(Entradas[Elemento],Inventario[[#This Row],[Elemento]])=0,"",IF(DMAX(Entradas[#All],Entradas[[#Headers],[Fecha de ingreso]],Inventario!O236:O237)=0,"No registra",DMAX(Entradas[#All],Entradas[[#Headers],[Fecha de ingreso]],Inventario!O236:O237)))</f>
        <v/>
      </c>
      <c r="F237" s="20" t="str">
        <f>+IF(COUNTIF(Entradas[Elemento],Inventario[[#This Row],[Elemento]])=0,"",IF(DMAX(Entradas[#All],Entradas[[#Headers],[Fecha de última salida]],Inventario!O236:O237)=0,"",DMAX(Entradas[#All],Entradas[[#Headers],[Fecha de última salida]],Inventario!O236:O237)))</f>
        <v/>
      </c>
      <c r="G237" s="27" t="e">
        <f>DGET(Lista_elementos[#All],Lista_elementos[[#Headers],[Inventario máximo (en unidades)]],O236:O237)</f>
        <v>#VALUE!</v>
      </c>
      <c r="H237" s="27" t="e">
        <f>DGET(Lista_elementos[#All],Lista_elementos[[#Headers],[Inventario mínimo (en unidades)]],O236:O237)</f>
        <v>#VALUE!</v>
      </c>
      <c r="I237" s="68" t="str">
        <f>+IF(P237=0,"",DGET(Entradas[#All],Entradas[[#Headers],[Lote]],O236:P237))</f>
        <v/>
      </c>
      <c r="J237" s="20" t="str">
        <f ca="1">+IF(Inventario[[#This Row],[Días restantes (incluido hoy):]]="","",Inventario[[#This Row],[Días restantes (incluido hoy):]]+TODAY()-1)</f>
        <v/>
      </c>
      <c r="K237" s="27" t="str">
        <f t="shared" ref="K237" si="798">IF(P237=0,"",P237)</f>
        <v/>
      </c>
      <c r="L237" s="27" t="str">
        <f>+IF(P237=0,"",DSUM(Entradas[#All],Entradas[[#Headers],[Cantidad Existente]],Inventario!O236:P237))</f>
        <v/>
      </c>
      <c r="M237" s="65" t="e">
        <f>+Inventario[[#This Row],[Presentación (unidad)]]</f>
        <v>#VALUE!</v>
      </c>
      <c r="O237" s="19">
        <f t="shared" ref="O237" si="799">+$B237</f>
        <v>0</v>
      </c>
      <c r="P237" s="19">
        <f>+DMIN(Entradas[#All],P236,O236:O237)</f>
        <v>0</v>
      </c>
      <c r="Q237" s="17" t="str">
        <f t="shared" ref="Q237" si="800">+$O$6</f>
        <v>Elemento</v>
      </c>
      <c r="R237" s="17" t="str">
        <f t="shared" ref="R237" si="801">+$P$6</f>
        <v>Días restantes:</v>
      </c>
      <c r="S237" s="26"/>
    </row>
    <row r="238" spans="1:19" x14ac:dyDescent="0.25">
      <c r="A238" s="64" t="e">
        <f>DGET(Lista_elementos[#All],Lista_elementos[[#Headers],[Tipo]],Inventario!Q237:Q238)</f>
        <v>#VALUE!</v>
      </c>
      <c r="B238" s="27">
        <f>+Lista_elementos[[#This Row],[Elemento]]</f>
        <v>0</v>
      </c>
      <c r="C2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8" s="27" t="e">
        <f>DGET(Lista_elementos[#All],Lista_elementos[[#Headers],[Presentación (Unidad)]],Inventario!Q237:Q238)</f>
        <v>#VALUE!</v>
      </c>
      <c r="E238" s="20" t="str">
        <f>+IF(COUNTIF(Entradas[Elemento],Inventario[[#This Row],[Elemento]])=0,"",IF(DMAX(Entradas[#All],Entradas[[#Headers],[Fecha de ingreso]],Inventario!Q237:Q238)=0,"No registra",DMAX(Entradas[#All],Entradas[[#Headers],[Fecha de ingreso]],Inventario!Q237:Q238)))</f>
        <v/>
      </c>
      <c r="F238" s="20" t="str">
        <f>+IF(COUNTIF(Entradas[Elemento],Inventario[[#This Row],[Elemento]])=0,"",IF(DMAX(Entradas[#All],Entradas[[#Headers],[Fecha de última salida]],Inventario!Q237:Q238)=0,"",DMAX(Entradas[#All],Entradas[[#Headers],[Fecha de última salida]],Inventario!Q237:Q238)))</f>
        <v/>
      </c>
      <c r="G238" s="27" t="e">
        <f>DGET(Lista_elementos[#All],Lista_elementos[[#Headers],[Inventario máximo (en unidades)]],Q237:Q238)</f>
        <v>#VALUE!</v>
      </c>
      <c r="H238" s="27" t="e">
        <f>DGET(Lista_elementos[#All],Lista_elementos[[#Headers],[Inventario mínimo (en unidades)]],Q237:Q238)</f>
        <v>#VALUE!</v>
      </c>
      <c r="I238" s="68" t="str">
        <f>+IF(R238=0,"",DGET(Entradas[#All],Entradas[[#Headers],[Lote]],Q237:R238))</f>
        <v/>
      </c>
      <c r="J238" s="20" t="str">
        <f ca="1">+IF(Inventario[[#This Row],[Días restantes (incluido hoy):]]="","",Inventario[[#This Row],[Días restantes (incluido hoy):]]+TODAY()-1)</f>
        <v/>
      </c>
      <c r="K238" s="27" t="str">
        <f t="shared" ref="K238" si="802">IF(R238=0,"",R238)</f>
        <v/>
      </c>
      <c r="L238" s="27" t="str">
        <f>+IF(R238=0,"",DSUM(Entradas[#All],Entradas[[#Headers],[Cantidad Existente]],Inventario!Q237:R238))</f>
        <v/>
      </c>
      <c r="M238" s="65" t="e">
        <f>+Inventario[[#This Row],[Presentación (unidad)]]</f>
        <v>#VALUE!</v>
      </c>
      <c r="O238" s="17" t="str">
        <f t="shared" ref="O238" si="803">+$O$6</f>
        <v>Elemento</v>
      </c>
      <c r="P238" s="17" t="str">
        <f t="shared" ref="P238" si="804">+$P$6</f>
        <v>Días restantes:</v>
      </c>
      <c r="Q238" s="19">
        <f>Inventario[[#This Row],[Elemento]]</f>
        <v>0</v>
      </c>
      <c r="R238" s="19">
        <f>+DMIN(Entradas[#All],R237,Q237:Q238)</f>
        <v>0</v>
      </c>
      <c r="S238" s="26"/>
    </row>
    <row r="239" spans="1:19" x14ac:dyDescent="0.25">
      <c r="A239" s="64" t="e">
        <f>DGET(Lista_elementos[#All],Lista_elementos[[#Headers],[Tipo]],Inventario!O238:O239)</f>
        <v>#VALUE!</v>
      </c>
      <c r="B239" s="27">
        <f>+Lista_elementos[[#This Row],[Elemento]]</f>
        <v>0</v>
      </c>
      <c r="C2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39" s="27" t="e">
        <f>DGET(Lista_elementos[#All],Lista_elementos[[#Headers],[Presentación (Unidad)]],Inventario!O238:O239)</f>
        <v>#VALUE!</v>
      </c>
      <c r="E239" s="20" t="str">
        <f>+IF(COUNTIF(Entradas[Elemento],Inventario[[#This Row],[Elemento]])=0,"",IF(DMAX(Entradas[#All],Entradas[[#Headers],[Fecha de ingreso]],Inventario!O238:O239)=0,"No registra",DMAX(Entradas[#All],Entradas[[#Headers],[Fecha de ingreso]],Inventario!O238:O239)))</f>
        <v/>
      </c>
      <c r="F239" s="20" t="str">
        <f>+IF(COUNTIF(Entradas[Elemento],Inventario[[#This Row],[Elemento]])=0,"",IF(DMAX(Entradas[#All],Entradas[[#Headers],[Fecha de última salida]],Inventario!O238:O239)=0,"",DMAX(Entradas[#All],Entradas[[#Headers],[Fecha de última salida]],Inventario!O238:O239)))</f>
        <v/>
      </c>
      <c r="G239" s="27" t="e">
        <f>DGET(Lista_elementos[#All],Lista_elementos[[#Headers],[Inventario máximo (en unidades)]],O238:O239)</f>
        <v>#VALUE!</v>
      </c>
      <c r="H239" s="27" t="e">
        <f>DGET(Lista_elementos[#All],Lista_elementos[[#Headers],[Inventario mínimo (en unidades)]],O238:O239)</f>
        <v>#VALUE!</v>
      </c>
      <c r="I239" s="68" t="str">
        <f>+IF(P239=0,"",DGET(Entradas[#All],Entradas[[#Headers],[Lote]],O238:P239))</f>
        <v/>
      </c>
      <c r="J239" s="20" t="str">
        <f ca="1">+IF(Inventario[[#This Row],[Días restantes (incluido hoy):]]="","",Inventario[[#This Row],[Días restantes (incluido hoy):]]+TODAY()-1)</f>
        <v/>
      </c>
      <c r="K239" s="27" t="str">
        <f t="shared" ref="K239" si="805">IF(P239=0,"",P239)</f>
        <v/>
      </c>
      <c r="L239" s="27" t="str">
        <f>+IF(P239=0,"",DSUM(Entradas[#All],Entradas[[#Headers],[Cantidad Existente]],Inventario!O238:P239))</f>
        <v/>
      </c>
      <c r="M239" s="65" t="e">
        <f>+Inventario[[#This Row],[Presentación (unidad)]]</f>
        <v>#VALUE!</v>
      </c>
      <c r="O239" s="19">
        <f t="shared" ref="O239" si="806">+$B239</f>
        <v>0</v>
      </c>
      <c r="P239" s="19">
        <f>+DMIN(Entradas[#All],P238,O238:O239)</f>
        <v>0</v>
      </c>
      <c r="Q239" s="17" t="str">
        <f t="shared" ref="Q239" si="807">+$O$6</f>
        <v>Elemento</v>
      </c>
      <c r="R239" s="17" t="str">
        <f t="shared" ref="R239" si="808">+$P$6</f>
        <v>Días restantes:</v>
      </c>
      <c r="S239" s="26"/>
    </row>
    <row r="240" spans="1:19" x14ac:dyDescent="0.25">
      <c r="A240" s="64" t="e">
        <f>DGET(Lista_elementos[#All],Lista_elementos[[#Headers],[Tipo]],Inventario!Q239:Q240)</f>
        <v>#VALUE!</v>
      </c>
      <c r="B240" s="27">
        <f>+Lista_elementos[[#This Row],[Elemento]]</f>
        <v>0</v>
      </c>
      <c r="C2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0" s="27" t="e">
        <f>DGET(Lista_elementos[#All],Lista_elementos[[#Headers],[Presentación (Unidad)]],Inventario!Q239:Q240)</f>
        <v>#VALUE!</v>
      </c>
      <c r="E240" s="20" t="str">
        <f>+IF(COUNTIF(Entradas[Elemento],Inventario[[#This Row],[Elemento]])=0,"",IF(DMAX(Entradas[#All],Entradas[[#Headers],[Fecha de ingreso]],Inventario!Q239:Q240)=0,"No registra",DMAX(Entradas[#All],Entradas[[#Headers],[Fecha de ingreso]],Inventario!Q239:Q240)))</f>
        <v/>
      </c>
      <c r="F240" s="20" t="str">
        <f>+IF(COUNTIF(Entradas[Elemento],Inventario[[#This Row],[Elemento]])=0,"",IF(DMAX(Entradas[#All],Entradas[[#Headers],[Fecha de última salida]],Inventario!Q239:Q240)=0,"",DMAX(Entradas[#All],Entradas[[#Headers],[Fecha de última salida]],Inventario!Q239:Q240)))</f>
        <v/>
      </c>
      <c r="G240" s="27" t="e">
        <f>DGET(Lista_elementos[#All],Lista_elementos[[#Headers],[Inventario máximo (en unidades)]],Q239:Q240)</f>
        <v>#VALUE!</v>
      </c>
      <c r="H240" s="27" t="e">
        <f>DGET(Lista_elementos[#All],Lista_elementos[[#Headers],[Inventario mínimo (en unidades)]],Q239:Q240)</f>
        <v>#VALUE!</v>
      </c>
      <c r="I240" s="68" t="str">
        <f>+IF(R240=0,"",DGET(Entradas[#All],Entradas[[#Headers],[Lote]],Q239:R240))</f>
        <v/>
      </c>
      <c r="J240" s="20" t="str">
        <f ca="1">+IF(Inventario[[#This Row],[Días restantes (incluido hoy):]]="","",Inventario[[#This Row],[Días restantes (incluido hoy):]]+TODAY()-1)</f>
        <v/>
      </c>
      <c r="K240" s="27" t="str">
        <f t="shared" ref="K240" si="809">IF(R240=0,"",R240)</f>
        <v/>
      </c>
      <c r="L240" s="27" t="str">
        <f>+IF(R240=0,"",DSUM(Entradas[#All],Entradas[[#Headers],[Cantidad Existente]],Inventario!Q239:R240))</f>
        <v/>
      </c>
      <c r="M240" s="65" t="e">
        <f>+Inventario[[#This Row],[Presentación (unidad)]]</f>
        <v>#VALUE!</v>
      </c>
      <c r="O240" s="17" t="str">
        <f t="shared" ref="O240" si="810">+$O$6</f>
        <v>Elemento</v>
      </c>
      <c r="P240" s="17" t="str">
        <f t="shared" ref="P240" si="811">+$P$6</f>
        <v>Días restantes:</v>
      </c>
      <c r="Q240" s="19">
        <f>Inventario[[#This Row],[Elemento]]</f>
        <v>0</v>
      </c>
      <c r="R240" s="19">
        <f>+DMIN(Entradas[#All],R239,Q239:Q240)</f>
        <v>0</v>
      </c>
      <c r="S240" s="26"/>
    </row>
    <row r="241" spans="1:19" x14ac:dyDescent="0.25">
      <c r="A241" s="64" t="e">
        <f>DGET(Lista_elementos[#All],Lista_elementos[[#Headers],[Tipo]],Inventario!O240:O241)</f>
        <v>#VALUE!</v>
      </c>
      <c r="B241" s="27">
        <f>+Lista_elementos[[#This Row],[Elemento]]</f>
        <v>0</v>
      </c>
      <c r="C2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1" s="27" t="e">
        <f>DGET(Lista_elementos[#All],Lista_elementos[[#Headers],[Presentación (Unidad)]],Inventario!O240:O241)</f>
        <v>#VALUE!</v>
      </c>
      <c r="E241" s="20" t="str">
        <f>+IF(COUNTIF(Entradas[Elemento],Inventario[[#This Row],[Elemento]])=0,"",IF(DMAX(Entradas[#All],Entradas[[#Headers],[Fecha de ingreso]],Inventario!O240:O241)=0,"No registra",DMAX(Entradas[#All],Entradas[[#Headers],[Fecha de ingreso]],Inventario!O240:O241)))</f>
        <v/>
      </c>
      <c r="F241" s="20" t="str">
        <f>+IF(COUNTIF(Entradas[Elemento],Inventario[[#This Row],[Elemento]])=0,"",IF(DMAX(Entradas[#All],Entradas[[#Headers],[Fecha de última salida]],Inventario!O240:O241)=0,"",DMAX(Entradas[#All],Entradas[[#Headers],[Fecha de última salida]],Inventario!O240:O241)))</f>
        <v/>
      </c>
      <c r="G241" s="27" t="e">
        <f>DGET(Lista_elementos[#All],Lista_elementos[[#Headers],[Inventario máximo (en unidades)]],O240:O241)</f>
        <v>#VALUE!</v>
      </c>
      <c r="H241" s="27" t="e">
        <f>DGET(Lista_elementos[#All],Lista_elementos[[#Headers],[Inventario mínimo (en unidades)]],O240:O241)</f>
        <v>#VALUE!</v>
      </c>
      <c r="I241" s="68" t="str">
        <f>+IF(P241=0,"",DGET(Entradas[#All],Entradas[[#Headers],[Lote]],O240:P241))</f>
        <v/>
      </c>
      <c r="J241" s="20" t="str">
        <f ca="1">+IF(Inventario[[#This Row],[Días restantes (incluido hoy):]]="","",Inventario[[#This Row],[Días restantes (incluido hoy):]]+TODAY()-1)</f>
        <v/>
      </c>
      <c r="K241" s="27" t="str">
        <f t="shared" ref="K241" si="812">IF(P241=0,"",P241)</f>
        <v/>
      </c>
      <c r="L241" s="27" t="str">
        <f>+IF(P241=0,"",DSUM(Entradas[#All],Entradas[[#Headers],[Cantidad Existente]],Inventario!O240:P241))</f>
        <v/>
      </c>
      <c r="M241" s="65" t="e">
        <f>+Inventario[[#This Row],[Presentación (unidad)]]</f>
        <v>#VALUE!</v>
      </c>
      <c r="O241" s="19">
        <f t="shared" ref="O241" si="813">+$B241</f>
        <v>0</v>
      </c>
      <c r="P241" s="19">
        <f>+DMIN(Entradas[#All],P240,O240:O241)</f>
        <v>0</v>
      </c>
      <c r="Q241" s="17" t="str">
        <f t="shared" ref="Q241" si="814">+$O$6</f>
        <v>Elemento</v>
      </c>
      <c r="R241" s="17" t="str">
        <f t="shared" ref="R241" si="815">+$P$6</f>
        <v>Días restantes:</v>
      </c>
      <c r="S241" s="26"/>
    </row>
    <row r="242" spans="1:19" x14ac:dyDescent="0.25">
      <c r="A242" s="64" t="e">
        <f>DGET(Lista_elementos[#All],Lista_elementos[[#Headers],[Tipo]],Inventario!Q241:Q242)</f>
        <v>#VALUE!</v>
      </c>
      <c r="B242" s="27">
        <f>+Lista_elementos[[#This Row],[Elemento]]</f>
        <v>0</v>
      </c>
      <c r="C2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2" s="27" t="e">
        <f>DGET(Lista_elementos[#All],Lista_elementos[[#Headers],[Presentación (Unidad)]],Inventario!Q241:Q242)</f>
        <v>#VALUE!</v>
      </c>
      <c r="E242" s="20" t="str">
        <f>+IF(COUNTIF(Entradas[Elemento],Inventario[[#This Row],[Elemento]])=0,"",IF(DMAX(Entradas[#All],Entradas[[#Headers],[Fecha de ingreso]],Inventario!Q241:Q242)=0,"No registra",DMAX(Entradas[#All],Entradas[[#Headers],[Fecha de ingreso]],Inventario!Q241:Q242)))</f>
        <v/>
      </c>
      <c r="F242" s="20" t="str">
        <f>+IF(COUNTIF(Entradas[Elemento],Inventario[[#This Row],[Elemento]])=0,"",IF(DMAX(Entradas[#All],Entradas[[#Headers],[Fecha de última salida]],Inventario!Q241:Q242)=0,"",DMAX(Entradas[#All],Entradas[[#Headers],[Fecha de última salida]],Inventario!Q241:Q242)))</f>
        <v/>
      </c>
      <c r="G242" s="27" t="e">
        <f>DGET(Lista_elementos[#All],Lista_elementos[[#Headers],[Inventario máximo (en unidades)]],Q241:Q242)</f>
        <v>#VALUE!</v>
      </c>
      <c r="H242" s="27" t="e">
        <f>DGET(Lista_elementos[#All],Lista_elementos[[#Headers],[Inventario mínimo (en unidades)]],Q241:Q242)</f>
        <v>#VALUE!</v>
      </c>
      <c r="I242" s="68" t="str">
        <f>+IF(R242=0,"",DGET(Entradas[#All],Entradas[[#Headers],[Lote]],Q241:R242))</f>
        <v/>
      </c>
      <c r="J242" s="20" t="str">
        <f ca="1">+IF(Inventario[[#This Row],[Días restantes (incluido hoy):]]="","",Inventario[[#This Row],[Días restantes (incluido hoy):]]+TODAY()-1)</f>
        <v/>
      </c>
      <c r="K242" s="27" t="str">
        <f t="shared" ref="K242" si="816">IF(R242=0,"",R242)</f>
        <v/>
      </c>
      <c r="L242" s="27" t="str">
        <f>+IF(R242=0,"",DSUM(Entradas[#All],Entradas[[#Headers],[Cantidad Existente]],Inventario!Q241:R242))</f>
        <v/>
      </c>
      <c r="M242" s="65" t="e">
        <f>+Inventario[[#This Row],[Presentación (unidad)]]</f>
        <v>#VALUE!</v>
      </c>
      <c r="O242" s="17" t="str">
        <f t="shared" ref="O242" si="817">+$O$6</f>
        <v>Elemento</v>
      </c>
      <c r="P242" s="17" t="str">
        <f t="shared" ref="P242" si="818">+$P$6</f>
        <v>Días restantes:</v>
      </c>
      <c r="Q242" s="19">
        <f>Inventario[[#This Row],[Elemento]]</f>
        <v>0</v>
      </c>
      <c r="R242" s="19">
        <f>+DMIN(Entradas[#All],R241,Q241:Q242)</f>
        <v>0</v>
      </c>
      <c r="S242" s="26"/>
    </row>
    <row r="243" spans="1:19" x14ac:dyDescent="0.25">
      <c r="A243" s="64" t="e">
        <f>DGET(Lista_elementos[#All],Lista_elementos[[#Headers],[Tipo]],Inventario!O242:O243)</f>
        <v>#VALUE!</v>
      </c>
      <c r="B243" s="27">
        <f>+Lista_elementos[[#This Row],[Elemento]]</f>
        <v>0</v>
      </c>
      <c r="C2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3" s="27" t="e">
        <f>DGET(Lista_elementos[#All],Lista_elementos[[#Headers],[Presentación (Unidad)]],Inventario!O242:O243)</f>
        <v>#VALUE!</v>
      </c>
      <c r="E243" s="20" t="str">
        <f>+IF(COUNTIF(Entradas[Elemento],Inventario[[#This Row],[Elemento]])=0,"",IF(DMAX(Entradas[#All],Entradas[[#Headers],[Fecha de ingreso]],Inventario!O242:O243)=0,"No registra",DMAX(Entradas[#All],Entradas[[#Headers],[Fecha de ingreso]],Inventario!O242:O243)))</f>
        <v/>
      </c>
      <c r="F243" s="20" t="str">
        <f>+IF(COUNTIF(Entradas[Elemento],Inventario[[#This Row],[Elemento]])=0,"",IF(DMAX(Entradas[#All],Entradas[[#Headers],[Fecha de última salida]],Inventario!O242:O243)=0,"",DMAX(Entradas[#All],Entradas[[#Headers],[Fecha de última salida]],Inventario!O242:O243)))</f>
        <v/>
      </c>
      <c r="G243" s="27" t="e">
        <f>DGET(Lista_elementos[#All],Lista_elementos[[#Headers],[Inventario máximo (en unidades)]],O242:O243)</f>
        <v>#VALUE!</v>
      </c>
      <c r="H243" s="27" t="e">
        <f>DGET(Lista_elementos[#All],Lista_elementos[[#Headers],[Inventario mínimo (en unidades)]],O242:O243)</f>
        <v>#VALUE!</v>
      </c>
      <c r="I243" s="68" t="str">
        <f>+IF(P243=0,"",DGET(Entradas[#All],Entradas[[#Headers],[Lote]],O242:P243))</f>
        <v/>
      </c>
      <c r="J243" s="20" t="str">
        <f ca="1">+IF(Inventario[[#This Row],[Días restantes (incluido hoy):]]="","",Inventario[[#This Row],[Días restantes (incluido hoy):]]+TODAY()-1)</f>
        <v/>
      </c>
      <c r="K243" s="27" t="str">
        <f t="shared" ref="K243" si="819">IF(P243=0,"",P243)</f>
        <v/>
      </c>
      <c r="L243" s="27" t="str">
        <f>+IF(P243=0,"",DSUM(Entradas[#All],Entradas[[#Headers],[Cantidad Existente]],Inventario!O242:P243))</f>
        <v/>
      </c>
      <c r="M243" s="65" t="e">
        <f>+Inventario[[#This Row],[Presentación (unidad)]]</f>
        <v>#VALUE!</v>
      </c>
      <c r="O243" s="19">
        <f t="shared" ref="O243" si="820">+$B243</f>
        <v>0</v>
      </c>
      <c r="P243" s="19">
        <f>+DMIN(Entradas[#All],P242,O242:O243)</f>
        <v>0</v>
      </c>
      <c r="Q243" s="17" t="str">
        <f t="shared" ref="Q243" si="821">+$O$6</f>
        <v>Elemento</v>
      </c>
      <c r="R243" s="17" t="str">
        <f t="shared" ref="R243" si="822">+$P$6</f>
        <v>Días restantes:</v>
      </c>
      <c r="S243" s="26"/>
    </row>
    <row r="244" spans="1:19" x14ac:dyDescent="0.25">
      <c r="A244" s="64" t="e">
        <f>DGET(Lista_elementos[#All],Lista_elementos[[#Headers],[Tipo]],Inventario!Q243:Q244)</f>
        <v>#VALUE!</v>
      </c>
      <c r="B244" s="27">
        <f>+Lista_elementos[[#This Row],[Elemento]]</f>
        <v>0</v>
      </c>
      <c r="C2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4" s="27" t="e">
        <f>DGET(Lista_elementos[#All],Lista_elementos[[#Headers],[Presentación (Unidad)]],Inventario!Q243:Q244)</f>
        <v>#VALUE!</v>
      </c>
      <c r="E244" s="20" t="str">
        <f>+IF(COUNTIF(Entradas[Elemento],Inventario[[#This Row],[Elemento]])=0,"",IF(DMAX(Entradas[#All],Entradas[[#Headers],[Fecha de ingreso]],Inventario!Q243:Q244)=0,"No registra",DMAX(Entradas[#All],Entradas[[#Headers],[Fecha de ingreso]],Inventario!Q243:Q244)))</f>
        <v/>
      </c>
      <c r="F244" s="20" t="str">
        <f>+IF(COUNTIF(Entradas[Elemento],Inventario[[#This Row],[Elemento]])=0,"",IF(DMAX(Entradas[#All],Entradas[[#Headers],[Fecha de última salida]],Inventario!Q243:Q244)=0,"",DMAX(Entradas[#All],Entradas[[#Headers],[Fecha de última salida]],Inventario!Q243:Q244)))</f>
        <v/>
      </c>
      <c r="G244" s="27" t="e">
        <f>DGET(Lista_elementos[#All],Lista_elementos[[#Headers],[Inventario máximo (en unidades)]],Q243:Q244)</f>
        <v>#VALUE!</v>
      </c>
      <c r="H244" s="27" t="e">
        <f>DGET(Lista_elementos[#All],Lista_elementos[[#Headers],[Inventario mínimo (en unidades)]],Q243:Q244)</f>
        <v>#VALUE!</v>
      </c>
      <c r="I244" s="68" t="str">
        <f>+IF(R244=0,"",DGET(Entradas[#All],Entradas[[#Headers],[Lote]],Q243:R244))</f>
        <v/>
      </c>
      <c r="J244" s="20" t="str">
        <f ca="1">+IF(Inventario[[#This Row],[Días restantes (incluido hoy):]]="","",Inventario[[#This Row],[Días restantes (incluido hoy):]]+TODAY()-1)</f>
        <v/>
      </c>
      <c r="K244" s="27" t="str">
        <f t="shared" ref="K244" si="823">IF(R244=0,"",R244)</f>
        <v/>
      </c>
      <c r="L244" s="27" t="str">
        <f>+IF(R244=0,"",DSUM(Entradas[#All],Entradas[[#Headers],[Cantidad Existente]],Inventario!Q243:R244))</f>
        <v/>
      </c>
      <c r="M244" s="65" t="e">
        <f>+Inventario[[#This Row],[Presentación (unidad)]]</f>
        <v>#VALUE!</v>
      </c>
      <c r="O244" s="17" t="str">
        <f t="shared" ref="O244" si="824">+$O$6</f>
        <v>Elemento</v>
      </c>
      <c r="P244" s="17" t="str">
        <f t="shared" ref="P244" si="825">+$P$6</f>
        <v>Días restantes:</v>
      </c>
      <c r="Q244" s="19">
        <f>Inventario[[#This Row],[Elemento]]</f>
        <v>0</v>
      </c>
      <c r="R244" s="19">
        <f>+DMIN(Entradas[#All],R243,Q243:Q244)</f>
        <v>0</v>
      </c>
      <c r="S244" s="26"/>
    </row>
    <row r="245" spans="1:19" x14ac:dyDescent="0.25">
      <c r="A245" s="64" t="e">
        <f>DGET(Lista_elementos[#All],Lista_elementos[[#Headers],[Tipo]],Inventario!O244:O245)</f>
        <v>#VALUE!</v>
      </c>
      <c r="B245" s="27">
        <f>+Lista_elementos[[#This Row],[Elemento]]</f>
        <v>0</v>
      </c>
      <c r="C2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5" s="27" t="e">
        <f>DGET(Lista_elementos[#All],Lista_elementos[[#Headers],[Presentación (Unidad)]],Inventario!O244:O245)</f>
        <v>#VALUE!</v>
      </c>
      <c r="E245" s="20" t="str">
        <f>+IF(COUNTIF(Entradas[Elemento],Inventario[[#This Row],[Elemento]])=0,"",IF(DMAX(Entradas[#All],Entradas[[#Headers],[Fecha de ingreso]],Inventario!O244:O245)=0,"No registra",DMAX(Entradas[#All],Entradas[[#Headers],[Fecha de ingreso]],Inventario!O244:O245)))</f>
        <v/>
      </c>
      <c r="F245" s="20" t="str">
        <f>+IF(COUNTIF(Entradas[Elemento],Inventario[[#This Row],[Elemento]])=0,"",IF(DMAX(Entradas[#All],Entradas[[#Headers],[Fecha de última salida]],Inventario!O244:O245)=0,"",DMAX(Entradas[#All],Entradas[[#Headers],[Fecha de última salida]],Inventario!O244:O245)))</f>
        <v/>
      </c>
      <c r="G245" s="27" t="e">
        <f>DGET(Lista_elementos[#All],Lista_elementos[[#Headers],[Inventario máximo (en unidades)]],O244:O245)</f>
        <v>#VALUE!</v>
      </c>
      <c r="H245" s="27" t="e">
        <f>DGET(Lista_elementos[#All],Lista_elementos[[#Headers],[Inventario mínimo (en unidades)]],O244:O245)</f>
        <v>#VALUE!</v>
      </c>
      <c r="I245" s="68" t="str">
        <f>+IF(P245=0,"",DGET(Entradas[#All],Entradas[[#Headers],[Lote]],O244:P245))</f>
        <v/>
      </c>
      <c r="J245" s="20" t="str">
        <f ca="1">+IF(Inventario[[#This Row],[Días restantes (incluido hoy):]]="","",Inventario[[#This Row],[Días restantes (incluido hoy):]]+TODAY()-1)</f>
        <v/>
      </c>
      <c r="K245" s="27" t="str">
        <f t="shared" ref="K245" si="826">IF(P245=0,"",P245)</f>
        <v/>
      </c>
      <c r="L245" s="27" t="str">
        <f>+IF(P245=0,"",DSUM(Entradas[#All],Entradas[[#Headers],[Cantidad Existente]],Inventario!O244:P245))</f>
        <v/>
      </c>
      <c r="M245" s="65" t="e">
        <f>+Inventario[[#This Row],[Presentación (unidad)]]</f>
        <v>#VALUE!</v>
      </c>
      <c r="O245" s="19">
        <f t="shared" ref="O245" si="827">+$B245</f>
        <v>0</v>
      </c>
      <c r="P245" s="19">
        <f>+DMIN(Entradas[#All],P244,O244:O245)</f>
        <v>0</v>
      </c>
      <c r="Q245" s="17" t="str">
        <f t="shared" ref="Q245" si="828">+$O$6</f>
        <v>Elemento</v>
      </c>
      <c r="R245" s="17" t="str">
        <f t="shared" ref="R245" si="829">+$P$6</f>
        <v>Días restantes:</v>
      </c>
      <c r="S245" s="26"/>
    </row>
    <row r="246" spans="1:19" x14ac:dyDescent="0.25">
      <c r="A246" s="64" t="e">
        <f>DGET(Lista_elementos[#All],Lista_elementos[[#Headers],[Tipo]],Inventario!Q245:Q246)</f>
        <v>#VALUE!</v>
      </c>
      <c r="B246" s="27">
        <f>+Lista_elementos[[#This Row],[Elemento]]</f>
        <v>0</v>
      </c>
      <c r="C2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6" s="27" t="e">
        <f>DGET(Lista_elementos[#All],Lista_elementos[[#Headers],[Presentación (Unidad)]],Inventario!Q245:Q246)</f>
        <v>#VALUE!</v>
      </c>
      <c r="E246" s="20" t="str">
        <f>+IF(COUNTIF(Entradas[Elemento],Inventario[[#This Row],[Elemento]])=0,"",IF(DMAX(Entradas[#All],Entradas[[#Headers],[Fecha de ingreso]],Inventario!Q245:Q246)=0,"No registra",DMAX(Entradas[#All],Entradas[[#Headers],[Fecha de ingreso]],Inventario!Q245:Q246)))</f>
        <v/>
      </c>
      <c r="F246" s="20" t="str">
        <f>+IF(COUNTIF(Entradas[Elemento],Inventario[[#This Row],[Elemento]])=0,"",IF(DMAX(Entradas[#All],Entradas[[#Headers],[Fecha de última salida]],Inventario!Q245:Q246)=0,"",DMAX(Entradas[#All],Entradas[[#Headers],[Fecha de última salida]],Inventario!Q245:Q246)))</f>
        <v/>
      </c>
      <c r="G246" s="27" t="e">
        <f>DGET(Lista_elementos[#All],Lista_elementos[[#Headers],[Inventario máximo (en unidades)]],Q245:Q246)</f>
        <v>#VALUE!</v>
      </c>
      <c r="H246" s="27" t="e">
        <f>DGET(Lista_elementos[#All],Lista_elementos[[#Headers],[Inventario mínimo (en unidades)]],Q245:Q246)</f>
        <v>#VALUE!</v>
      </c>
      <c r="I246" s="68" t="str">
        <f>+IF(R246=0,"",DGET(Entradas[#All],Entradas[[#Headers],[Lote]],Q245:R246))</f>
        <v/>
      </c>
      <c r="J246" s="20" t="str">
        <f ca="1">+IF(Inventario[[#This Row],[Días restantes (incluido hoy):]]="","",Inventario[[#This Row],[Días restantes (incluido hoy):]]+TODAY()-1)</f>
        <v/>
      </c>
      <c r="K246" s="27" t="str">
        <f t="shared" ref="K246" si="830">IF(R246=0,"",R246)</f>
        <v/>
      </c>
      <c r="L246" s="27" t="str">
        <f>+IF(R246=0,"",DSUM(Entradas[#All],Entradas[[#Headers],[Cantidad Existente]],Inventario!Q245:R246))</f>
        <v/>
      </c>
      <c r="M246" s="65" t="e">
        <f>+Inventario[[#This Row],[Presentación (unidad)]]</f>
        <v>#VALUE!</v>
      </c>
      <c r="O246" s="17" t="str">
        <f t="shared" ref="O246" si="831">+$O$6</f>
        <v>Elemento</v>
      </c>
      <c r="P246" s="17" t="str">
        <f t="shared" ref="P246" si="832">+$P$6</f>
        <v>Días restantes:</v>
      </c>
      <c r="Q246" s="19">
        <f>Inventario[[#This Row],[Elemento]]</f>
        <v>0</v>
      </c>
      <c r="R246" s="19">
        <f>+DMIN(Entradas[#All],R245,Q245:Q246)</f>
        <v>0</v>
      </c>
      <c r="S246" s="26"/>
    </row>
    <row r="247" spans="1:19" x14ac:dyDescent="0.25">
      <c r="A247" s="64" t="e">
        <f>DGET(Lista_elementos[#All],Lista_elementos[[#Headers],[Tipo]],Inventario!O246:O247)</f>
        <v>#VALUE!</v>
      </c>
      <c r="B247" s="27">
        <f>+Lista_elementos[[#This Row],[Elemento]]</f>
        <v>0</v>
      </c>
      <c r="C2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7" s="27" t="e">
        <f>DGET(Lista_elementos[#All],Lista_elementos[[#Headers],[Presentación (Unidad)]],Inventario!O246:O247)</f>
        <v>#VALUE!</v>
      </c>
      <c r="E247" s="20" t="str">
        <f>+IF(COUNTIF(Entradas[Elemento],Inventario[[#This Row],[Elemento]])=0,"",IF(DMAX(Entradas[#All],Entradas[[#Headers],[Fecha de ingreso]],Inventario!O246:O247)=0,"No registra",DMAX(Entradas[#All],Entradas[[#Headers],[Fecha de ingreso]],Inventario!O246:O247)))</f>
        <v/>
      </c>
      <c r="F247" s="20" t="str">
        <f>+IF(COUNTIF(Entradas[Elemento],Inventario[[#This Row],[Elemento]])=0,"",IF(DMAX(Entradas[#All],Entradas[[#Headers],[Fecha de última salida]],Inventario!O246:O247)=0,"",DMAX(Entradas[#All],Entradas[[#Headers],[Fecha de última salida]],Inventario!O246:O247)))</f>
        <v/>
      </c>
      <c r="G247" s="27" t="e">
        <f>DGET(Lista_elementos[#All],Lista_elementos[[#Headers],[Inventario máximo (en unidades)]],O246:O247)</f>
        <v>#VALUE!</v>
      </c>
      <c r="H247" s="27" t="e">
        <f>DGET(Lista_elementos[#All],Lista_elementos[[#Headers],[Inventario mínimo (en unidades)]],O246:O247)</f>
        <v>#VALUE!</v>
      </c>
      <c r="I247" s="68" t="str">
        <f>+IF(P247=0,"",DGET(Entradas[#All],Entradas[[#Headers],[Lote]],O246:P247))</f>
        <v/>
      </c>
      <c r="J247" s="20" t="str">
        <f ca="1">+IF(Inventario[[#This Row],[Días restantes (incluido hoy):]]="","",Inventario[[#This Row],[Días restantes (incluido hoy):]]+TODAY()-1)</f>
        <v/>
      </c>
      <c r="K247" s="27" t="str">
        <f t="shared" ref="K247" si="833">IF(P247=0,"",P247)</f>
        <v/>
      </c>
      <c r="L247" s="27" t="str">
        <f>+IF(P247=0,"",DSUM(Entradas[#All],Entradas[[#Headers],[Cantidad Existente]],Inventario!O246:P247))</f>
        <v/>
      </c>
      <c r="M247" s="65" t="e">
        <f>+Inventario[[#This Row],[Presentación (unidad)]]</f>
        <v>#VALUE!</v>
      </c>
      <c r="O247" s="19">
        <f t="shared" ref="O247" si="834">+$B247</f>
        <v>0</v>
      </c>
      <c r="P247" s="19">
        <f>+DMIN(Entradas[#All],P246,O246:O247)</f>
        <v>0</v>
      </c>
      <c r="Q247" s="17" t="str">
        <f t="shared" ref="Q247" si="835">+$O$6</f>
        <v>Elemento</v>
      </c>
      <c r="R247" s="17" t="str">
        <f t="shared" ref="R247" si="836">+$P$6</f>
        <v>Días restantes:</v>
      </c>
      <c r="S247" s="26"/>
    </row>
    <row r="248" spans="1:19" x14ac:dyDescent="0.25">
      <c r="A248" s="64" t="e">
        <f>DGET(Lista_elementos[#All],Lista_elementos[[#Headers],[Tipo]],Inventario!Q247:Q248)</f>
        <v>#VALUE!</v>
      </c>
      <c r="B248" s="27">
        <f>+Lista_elementos[[#This Row],[Elemento]]</f>
        <v>0</v>
      </c>
      <c r="C2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8" s="27" t="e">
        <f>DGET(Lista_elementos[#All],Lista_elementos[[#Headers],[Presentación (Unidad)]],Inventario!Q247:Q248)</f>
        <v>#VALUE!</v>
      </c>
      <c r="E248" s="20" t="str">
        <f>+IF(COUNTIF(Entradas[Elemento],Inventario[[#This Row],[Elemento]])=0,"",IF(DMAX(Entradas[#All],Entradas[[#Headers],[Fecha de ingreso]],Inventario!Q247:Q248)=0,"No registra",DMAX(Entradas[#All],Entradas[[#Headers],[Fecha de ingreso]],Inventario!Q247:Q248)))</f>
        <v/>
      </c>
      <c r="F248" s="20" t="str">
        <f>+IF(COUNTIF(Entradas[Elemento],Inventario[[#This Row],[Elemento]])=0,"",IF(DMAX(Entradas[#All],Entradas[[#Headers],[Fecha de última salida]],Inventario!Q247:Q248)=0,"",DMAX(Entradas[#All],Entradas[[#Headers],[Fecha de última salida]],Inventario!Q247:Q248)))</f>
        <v/>
      </c>
      <c r="G248" s="27" t="e">
        <f>DGET(Lista_elementos[#All],Lista_elementos[[#Headers],[Inventario máximo (en unidades)]],Q247:Q248)</f>
        <v>#VALUE!</v>
      </c>
      <c r="H248" s="27" t="e">
        <f>DGET(Lista_elementos[#All],Lista_elementos[[#Headers],[Inventario mínimo (en unidades)]],Q247:Q248)</f>
        <v>#VALUE!</v>
      </c>
      <c r="I248" s="68" t="str">
        <f>+IF(R248=0,"",DGET(Entradas[#All],Entradas[[#Headers],[Lote]],Q247:R248))</f>
        <v/>
      </c>
      <c r="J248" s="20" t="str">
        <f ca="1">+IF(Inventario[[#This Row],[Días restantes (incluido hoy):]]="","",Inventario[[#This Row],[Días restantes (incluido hoy):]]+TODAY()-1)</f>
        <v/>
      </c>
      <c r="K248" s="27" t="str">
        <f t="shared" ref="K248" si="837">IF(R248=0,"",R248)</f>
        <v/>
      </c>
      <c r="L248" s="27" t="str">
        <f>+IF(R248=0,"",DSUM(Entradas[#All],Entradas[[#Headers],[Cantidad Existente]],Inventario!Q247:R248))</f>
        <v/>
      </c>
      <c r="M248" s="65" t="e">
        <f>+Inventario[[#This Row],[Presentación (unidad)]]</f>
        <v>#VALUE!</v>
      </c>
      <c r="O248" s="17" t="str">
        <f t="shared" ref="O248" si="838">+$O$6</f>
        <v>Elemento</v>
      </c>
      <c r="P248" s="17" t="str">
        <f t="shared" ref="P248" si="839">+$P$6</f>
        <v>Días restantes:</v>
      </c>
      <c r="Q248" s="19">
        <f>Inventario[[#This Row],[Elemento]]</f>
        <v>0</v>
      </c>
      <c r="R248" s="19">
        <f>+DMIN(Entradas[#All],R247,Q247:Q248)</f>
        <v>0</v>
      </c>
      <c r="S248" s="26"/>
    </row>
    <row r="249" spans="1:19" x14ac:dyDescent="0.25">
      <c r="A249" s="64" t="e">
        <f>DGET(Lista_elementos[#All],Lista_elementos[[#Headers],[Tipo]],Inventario!O248:O249)</f>
        <v>#VALUE!</v>
      </c>
      <c r="B249" s="27">
        <f>+Lista_elementos[[#This Row],[Elemento]]</f>
        <v>0</v>
      </c>
      <c r="C2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49" s="27" t="e">
        <f>DGET(Lista_elementos[#All],Lista_elementos[[#Headers],[Presentación (Unidad)]],Inventario!O248:O249)</f>
        <v>#VALUE!</v>
      </c>
      <c r="E249" s="20" t="str">
        <f>+IF(COUNTIF(Entradas[Elemento],Inventario[[#This Row],[Elemento]])=0,"",IF(DMAX(Entradas[#All],Entradas[[#Headers],[Fecha de ingreso]],Inventario!O248:O249)=0,"No registra",DMAX(Entradas[#All],Entradas[[#Headers],[Fecha de ingreso]],Inventario!O248:O249)))</f>
        <v/>
      </c>
      <c r="F249" s="20" t="str">
        <f>+IF(COUNTIF(Entradas[Elemento],Inventario[[#This Row],[Elemento]])=0,"",IF(DMAX(Entradas[#All],Entradas[[#Headers],[Fecha de última salida]],Inventario!O248:O249)=0,"",DMAX(Entradas[#All],Entradas[[#Headers],[Fecha de última salida]],Inventario!O248:O249)))</f>
        <v/>
      </c>
      <c r="G249" s="27" t="e">
        <f>DGET(Lista_elementos[#All],Lista_elementos[[#Headers],[Inventario máximo (en unidades)]],O248:O249)</f>
        <v>#VALUE!</v>
      </c>
      <c r="H249" s="27" t="e">
        <f>DGET(Lista_elementos[#All],Lista_elementos[[#Headers],[Inventario mínimo (en unidades)]],O248:O249)</f>
        <v>#VALUE!</v>
      </c>
      <c r="I249" s="68" t="str">
        <f>+IF(P249=0,"",DGET(Entradas[#All],Entradas[[#Headers],[Lote]],O248:P249))</f>
        <v/>
      </c>
      <c r="J249" s="20" t="str">
        <f ca="1">+IF(Inventario[[#This Row],[Días restantes (incluido hoy):]]="","",Inventario[[#This Row],[Días restantes (incluido hoy):]]+TODAY()-1)</f>
        <v/>
      </c>
      <c r="K249" s="27" t="str">
        <f t="shared" ref="K249" si="840">IF(P249=0,"",P249)</f>
        <v/>
      </c>
      <c r="L249" s="27" t="str">
        <f>+IF(P249=0,"",DSUM(Entradas[#All],Entradas[[#Headers],[Cantidad Existente]],Inventario!O248:P249))</f>
        <v/>
      </c>
      <c r="M249" s="65" t="e">
        <f>+Inventario[[#This Row],[Presentación (unidad)]]</f>
        <v>#VALUE!</v>
      </c>
      <c r="O249" s="19">
        <f t="shared" ref="O249" si="841">+$B249</f>
        <v>0</v>
      </c>
      <c r="P249" s="19">
        <f>+DMIN(Entradas[#All],P248,O248:O249)</f>
        <v>0</v>
      </c>
      <c r="Q249" s="17" t="str">
        <f t="shared" ref="Q249" si="842">+$O$6</f>
        <v>Elemento</v>
      </c>
      <c r="R249" s="17" t="str">
        <f t="shared" ref="R249" si="843">+$P$6</f>
        <v>Días restantes:</v>
      </c>
      <c r="S249" s="26"/>
    </row>
    <row r="250" spans="1:19" x14ac:dyDescent="0.25">
      <c r="A250" s="64" t="e">
        <f>DGET(Lista_elementos[#All],Lista_elementos[[#Headers],[Tipo]],Inventario!Q249:Q250)</f>
        <v>#VALUE!</v>
      </c>
      <c r="B250" s="27">
        <f>+Lista_elementos[[#This Row],[Elemento]]</f>
        <v>0</v>
      </c>
      <c r="C2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0" s="27" t="e">
        <f>DGET(Lista_elementos[#All],Lista_elementos[[#Headers],[Presentación (Unidad)]],Inventario!Q249:Q250)</f>
        <v>#VALUE!</v>
      </c>
      <c r="E250" s="20" t="str">
        <f>+IF(COUNTIF(Entradas[Elemento],Inventario[[#This Row],[Elemento]])=0,"",IF(DMAX(Entradas[#All],Entradas[[#Headers],[Fecha de ingreso]],Inventario!Q249:Q250)=0,"No registra",DMAX(Entradas[#All],Entradas[[#Headers],[Fecha de ingreso]],Inventario!Q249:Q250)))</f>
        <v/>
      </c>
      <c r="F250" s="20" t="str">
        <f>+IF(COUNTIF(Entradas[Elemento],Inventario[[#This Row],[Elemento]])=0,"",IF(DMAX(Entradas[#All],Entradas[[#Headers],[Fecha de última salida]],Inventario!Q249:Q250)=0,"",DMAX(Entradas[#All],Entradas[[#Headers],[Fecha de última salida]],Inventario!Q249:Q250)))</f>
        <v/>
      </c>
      <c r="G250" s="27" t="e">
        <f>DGET(Lista_elementos[#All],Lista_elementos[[#Headers],[Inventario máximo (en unidades)]],Q249:Q250)</f>
        <v>#VALUE!</v>
      </c>
      <c r="H250" s="27" t="e">
        <f>DGET(Lista_elementos[#All],Lista_elementos[[#Headers],[Inventario mínimo (en unidades)]],Q249:Q250)</f>
        <v>#VALUE!</v>
      </c>
      <c r="I250" s="68" t="str">
        <f>+IF(R250=0,"",DGET(Entradas[#All],Entradas[[#Headers],[Lote]],Q249:R250))</f>
        <v/>
      </c>
      <c r="J250" s="20" t="str">
        <f ca="1">+IF(Inventario[[#This Row],[Días restantes (incluido hoy):]]="","",Inventario[[#This Row],[Días restantes (incluido hoy):]]+TODAY()-1)</f>
        <v/>
      </c>
      <c r="K250" s="27" t="str">
        <f t="shared" ref="K250" si="844">IF(R250=0,"",R250)</f>
        <v/>
      </c>
      <c r="L250" s="27" t="str">
        <f>+IF(R250=0,"",DSUM(Entradas[#All],Entradas[[#Headers],[Cantidad Existente]],Inventario!Q249:R250))</f>
        <v/>
      </c>
      <c r="M250" s="65" t="e">
        <f>+Inventario[[#This Row],[Presentación (unidad)]]</f>
        <v>#VALUE!</v>
      </c>
      <c r="O250" s="17" t="str">
        <f t="shared" ref="O250" si="845">+$O$6</f>
        <v>Elemento</v>
      </c>
      <c r="P250" s="17" t="str">
        <f t="shared" ref="P250" si="846">+$P$6</f>
        <v>Días restantes:</v>
      </c>
      <c r="Q250" s="19">
        <f>Inventario[[#This Row],[Elemento]]</f>
        <v>0</v>
      </c>
      <c r="R250" s="19">
        <f>+DMIN(Entradas[#All],R249,Q249:Q250)</f>
        <v>0</v>
      </c>
      <c r="S250" s="26"/>
    </row>
    <row r="251" spans="1:19" x14ac:dyDescent="0.25">
      <c r="A251" s="64" t="e">
        <f>DGET(Lista_elementos[#All],Lista_elementos[[#Headers],[Tipo]],Inventario!O250:O251)</f>
        <v>#VALUE!</v>
      </c>
      <c r="B251" s="27">
        <f>+Lista_elementos[[#This Row],[Elemento]]</f>
        <v>0</v>
      </c>
      <c r="C2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1" s="27" t="e">
        <f>DGET(Lista_elementos[#All],Lista_elementos[[#Headers],[Presentación (Unidad)]],Inventario!O250:O251)</f>
        <v>#VALUE!</v>
      </c>
      <c r="E251" s="20" t="str">
        <f>+IF(COUNTIF(Entradas[Elemento],Inventario[[#This Row],[Elemento]])=0,"",IF(DMAX(Entradas[#All],Entradas[[#Headers],[Fecha de ingreso]],Inventario!O250:O251)=0,"No registra",DMAX(Entradas[#All],Entradas[[#Headers],[Fecha de ingreso]],Inventario!O250:O251)))</f>
        <v/>
      </c>
      <c r="F251" s="20" t="str">
        <f>+IF(COUNTIF(Entradas[Elemento],Inventario[[#This Row],[Elemento]])=0,"",IF(DMAX(Entradas[#All],Entradas[[#Headers],[Fecha de última salida]],Inventario!O250:O251)=0,"",DMAX(Entradas[#All],Entradas[[#Headers],[Fecha de última salida]],Inventario!O250:O251)))</f>
        <v/>
      </c>
      <c r="G251" s="27" t="e">
        <f>DGET(Lista_elementos[#All],Lista_elementos[[#Headers],[Inventario máximo (en unidades)]],O250:O251)</f>
        <v>#VALUE!</v>
      </c>
      <c r="H251" s="27" t="e">
        <f>DGET(Lista_elementos[#All],Lista_elementos[[#Headers],[Inventario mínimo (en unidades)]],O250:O251)</f>
        <v>#VALUE!</v>
      </c>
      <c r="I251" s="68" t="str">
        <f>+IF(P251=0,"",DGET(Entradas[#All],Entradas[[#Headers],[Lote]],O250:P251))</f>
        <v/>
      </c>
      <c r="J251" s="20" t="str">
        <f ca="1">+IF(Inventario[[#This Row],[Días restantes (incluido hoy):]]="","",Inventario[[#This Row],[Días restantes (incluido hoy):]]+TODAY()-1)</f>
        <v/>
      </c>
      <c r="K251" s="27" t="str">
        <f t="shared" ref="K251" si="847">IF(P251=0,"",P251)</f>
        <v/>
      </c>
      <c r="L251" s="27" t="str">
        <f>+IF(P251=0,"",DSUM(Entradas[#All],Entradas[[#Headers],[Cantidad Existente]],Inventario!O250:P251))</f>
        <v/>
      </c>
      <c r="M251" s="65" t="e">
        <f>+Inventario[[#This Row],[Presentación (unidad)]]</f>
        <v>#VALUE!</v>
      </c>
      <c r="O251" s="19">
        <f t="shared" ref="O251" si="848">+$B251</f>
        <v>0</v>
      </c>
      <c r="P251" s="19">
        <f>+DMIN(Entradas[#All],P250,O250:O251)</f>
        <v>0</v>
      </c>
      <c r="Q251" s="17" t="str">
        <f t="shared" ref="Q251" si="849">+$O$6</f>
        <v>Elemento</v>
      </c>
      <c r="R251" s="17" t="str">
        <f t="shared" ref="R251" si="850">+$P$6</f>
        <v>Días restantes:</v>
      </c>
      <c r="S251" s="26"/>
    </row>
    <row r="252" spans="1:19" x14ac:dyDescent="0.25">
      <c r="A252" s="64" t="e">
        <f>DGET(Lista_elementos[#All],Lista_elementos[[#Headers],[Tipo]],Inventario!Q251:Q252)</f>
        <v>#VALUE!</v>
      </c>
      <c r="B252" s="27">
        <f>+Lista_elementos[[#This Row],[Elemento]]</f>
        <v>0</v>
      </c>
      <c r="C2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2" s="27" t="e">
        <f>DGET(Lista_elementos[#All],Lista_elementos[[#Headers],[Presentación (Unidad)]],Inventario!Q251:Q252)</f>
        <v>#VALUE!</v>
      </c>
      <c r="E252" s="20" t="str">
        <f>+IF(COUNTIF(Entradas[Elemento],Inventario[[#This Row],[Elemento]])=0,"",IF(DMAX(Entradas[#All],Entradas[[#Headers],[Fecha de ingreso]],Inventario!Q251:Q252)=0,"No registra",DMAX(Entradas[#All],Entradas[[#Headers],[Fecha de ingreso]],Inventario!Q251:Q252)))</f>
        <v/>
      </c>
      <c r="F252" s="20" t="str">
        <f>+IF(COUNTIF(Entradas[Elemento],Inventario[[#This Row],[Elemento]])=0,"",IF(DMAX(Entradas[#All],Entradas[[#Headers],[Fecha de última salida]],Inventario!Q251:Q252)=0,"",DMAX(Entradas[#All],Entradas[[#Headers],[Fecha de última salida]],Inventario!Q251:Q252)))</f>
        <v/>
      </c>
      <c r="G252" s="27" t="e">
        <f>DGET(Lista_elementos[#All],Lista_elementos[[#Headers],[Inventario máximo (en unidades)]],Q251:Q252)</f>
        <v>#VALUE!</v>
      </c>
      <c r="H252" s="27" t="e">
        <f>DGET(Lista_elementos[#All],Lista_elementos[[#Headers],[Inventario mínimo (en unidades)]],Q251:Q252)</f>
        <v>#VALUE!</v>
      </c>
      <c r="I252" s="68" t="str">
        <f>+IF(R252=0,"",DGET(Entradas[#All],Entradas[[#Headers],[Lote]],Q251:R252))</f>
        <v/>
      </c>
      <c r="J252" s="20" t="str">
        <f ca="1">+IF(Inventario[[#This Row],[Días restantes (incluido hoy):]]="","",Inventario[[#This Row],[Días restantes (incluido hoy):]]+TODAY()-1)</f>
        <v/>
      </c>
      <c r="K252" s="27" t="str">
        <f t="shared" ref="K252" si="851">IF(R252=0,"",R252)</f>
        <v/>
      </c>
      <c r="L252" s="27" t="str">
        <f>+IF(R252=0,"",DSUM(Entradas[#All],Entradas[[#Headers],[Cantidad Existente]],Inventario!Q251:R252))</f>
        <v/>
      </c>
      <c r="M252" s="65" t="e">
        <f>+Inventario[[#This Row],[Presentación (unidad)]]</f>
        <v>#VALUE!</v>
      </c>
      <c r="O252" s="17" t="str">
        <f t="shared" ref="O252" si="852">+$O$6</f>
        <v>Elemento</v>
      </c>
      <c r="P252" s="17" t="str">
        <f t="shared" ref="P252" si="853">+$P$6</f>
        <v>Días restantes:</v>
      </c>
      <c r="Q252" s="19">
        <f>Inventario[[#This Row],[Elemento]]</f>
        <v>0</v>
      </c>
      <c r="R252" s="19">
        <f>+DMIN(Entradas[#All],R251,Q251:Q252)</f>
        <v>0</v>
      </c>
      <c r="S252" s="26"/>
    </row>
    <row r="253" spans="1:19" x14ac:dyDescent="0.25">
      <c r="A253" s="64" t="e">
        <f>DGET(Lista_elementos[#All],Lista_elementos[[#Headers],[Tipo]],Inventario!O252:O253)</f>
        <v>#VALUE!</v>
      </c>
      <c r="B253" s="27">
        <f>+Lista_elementos[[#This Row],[Elemento]]</f>
        <v>0</v>
      </c>
      <c r="C2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3" s="27" t="e">
        <f>DGET(Lista_elementos[#All],Lista_elementos[[#Headers],[Presentación (Unidad)]],Inventario!O252:O253)</f>
        <v>#VALUE!</v>
      </c>
      <c r="E253" s="20" t="str">
        <f>+IF(COUNTIF(Entradas[Elemento],Inventario[[#This Row],[Elemento]])=0,"",IF(DMAX(Entradas[#All],Entradas[[#Headers],[Fecha de ingreso]],Inventario!O252:O253)=0,"No registra",DMAX(Entradas[#All],Entradas[[#Headers],[Fecha de ingreso]],Inventario!O252:O253)))</f>
        <v/>
      </c>
      <c r="F253" s="20" t="str">
        <f>+IF(COUNTIF(Entradas[Elemento],Inventario[[#This Row],[Elemento]])=0,"",IF(DMAX(Entradas[#All],Entradas[[#Headers],[Fecha de última salida]],Inventario!O252:O253)=0,"",DMAX(Entradas[#All],Entradas[[#Headers],[Fecha de última salida]],Inventario!O252:O253)))</f>
        <v/>
      </c>
      <c r="G253" s="27" t="e">
        <f>DGET(Lista_elementos[#All],Lista_elementos[[#Headers],[Inventario máximo (en unidades)]],O252:O253)</f>
        <v>#VALUE!</v>
      </c>
      <c r="H253" s="27" t="e">
        <f>DGET(Lista_elementos[#All],Lista_elementos[[#Headers],[Inventario mínimo (en unidades)]],O252:O253)</f>
        <v>#VALUE!</v>
      </c>
      <c r="I253" s="68" t="str">
        <f>+IF(P253=0,"",DGET(Entradas[#All],Entradas[[#Headers],[Lote]],O252:P253))</f>
        <v/>
      </c>
      <c r="J253" s="20" t="str">
        <f ca="1">+IF(Inventario[[#This Row],[Días restantes (incluido hoy):]]="","",Inventario[[#This Row],[Días restantes (incluido hoy):]]+TODAY()-1)</f>
        <v/>
      </c>
      <c r="K253" s="27" t="str">
        <f t="shared" ref="K253" si="854">IF(P253=0,"",P253)</f>
        <v/>
      </c>
      <c r="L253" s="27" t="str">
        <f>+IF(P253=0,"",DSUM(Entradas[#All],Entradas[[#Headers],[Cantidad Existente]],Inventario!O252:P253))</f>
        <v/>
      </c>
      <c r="M253" s="65" t="e">
        <f>+Inventario[[#This Row],[Presentación (unidad)]]</f>
        <v>#VALUE!</v>
      </c>
      <c r="O253" s="19">
        <f t="shared" ref="O253" si="855">+$B253</f>
        <v>0</v>
      </c>
      <c r="P253" s="19">
        <f>+DMIN(Entradas[#All],P252,O252:O253)</f>
        <v>0</v>
      </c>
      <c r="Q253" s="17" t="str">
        <f t="shared" ref="Q253" si="856">+$O$6</f>
        <v>Elemento</v>
      </c>
      <c r="R253" s="17" t="str">
        <f t="shared" ref="R253" si="857">+$P$6</f>
        <v>Días restantes:</v>
      </c>
      <c r="S253" s="26"/>
    </row>
    <row r="254" spans="1:19" x14ac:dyDescent="0.25">
      <c r="A254" s="64" t="e">
        <f>DGET(Lista_elementos[#All],Lista_elementos[[#Headers],[Tipo]],Inventario!Q253:Q254)</f>
        <v>#VALUE!</v>
      </c>
      <c r="B254" s="27">
        <f>+Lista_elementos[[#This Row],[Elemento]]</f>
        <v>0</v>
      </c>
      <c r="C2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4" s="27" t="e">
        <f>DGET(Lista_elementos[#All],Lista_elementos[[#Headers],[Presentación (Unidad)]],Inventario!Q253:Q254)</f>
        <v>#VALUE!</v>
      </c>
      <c r="E254" s="20" t="str">
        <f>+IF(COUNTIF(Entradas[Elemento],Inventario[[#This Row],[Elemento]])=0,"",IF(DMAX(Entradas[#All],Entradas[[#Headers],[Fecha de ingreso]],Inventario!Q253:Q254)=0,"No registra",DMAX(Entradas[#All],Entradas[[#Headers],[Fecha de ingreso]],Inventario!Q253:Q254)))</f>
        <v/>
      </c>
      <c r="F254" s="20" t="str">
        <f>+IF(COUNTIF(Entradas[Elemento],Inventario[[#This Row],[Elemento]])=0,"",IF(DMAX(Entradas[#All],Entradas[[#Headers],[Fecha de última salida]],Inventario!Q253:Q254)=0,"",DMAX(Entradas[#All],Entradas[[#Headers],[Fecha de última salida]],Inventario!Q253:Q254)))</f>
        <v/>
      </c>
      <c r="G254" s="27" t="e">
        <f>DGET(Lista_elementos[#All],Lista_elementos[[#Headers],[Inventario máximo (en unidades)]],Q253:Q254)</f>
        <v>#VALUE!</v>
      </c>
      <c r="H254" s="27" t="e">
        <f>DGET(Lista_elementos[#All],Lista_elementos[[#Headers],[Inventario mínimo (en unidades)]],Q253:Q254)</f>
        <v>#VALUE!</v>
      </c>
      <c r="I254" s="68" t="str">
        <f>+IF(R254=0,"",DGET(Entradas[#All],Entradas[[#Headers],[Lote]],Q253:R254))</f>
        <v/>
      </c>
      <c r="J254" s="20" t="str">
        <f ca="1">+IF(Inventario[[#This Row],[Días restantes (incluido hoy):]]="","",Inventario[[#This Row],[Días restantes (incluido hoy):]]+TODAY()-1)</f>
        <v/>
      </c>
      <c r="K254" s="27" t="str">
        <f t="shared" ref="K254" si="858">IF(R254=0,"",R254)</f>
        <v/>
      </c>
      <c r="L254" s="27" t="str">
        <f>+IF(R254=0,"",DSUM(Entradas[#All],Entradas[[#Headers],[Cantidad Existente]],Inventario!Q253:R254))</f>
        <v/>
      </c>
      <c r="M254" s="65" t="e">
        <f>+Inventario[[#This Row],[Presentación (unidad)]]</f>
        <v>#VALUE!</v>
      </c>
      <c r="O254" s="17" t="str">
        <f t="shared" ref="O254" si="859">+$O$6</f>
        <v>Elemento</v>
      </c>
      <c r="P254" s="17" t="str">
        <f t="shared" ref="P254" si="860">+$P$6</f>
        <v>Días restantes:</v>
      </c>
      <c r="Q254" s="19">
        <f>Inventario[[#This Row],[Elemento]]</f>
        <v>0</v>
      </c>
      <c r="R254" s="19">
        <f>+DMIN(Entradas[#All],R253,Q253:Q254)</f>
        <v>0</v>
      </c>
      <c r="S254" s="26"/>
    </row>
    <row r="255" spans="1:19" x14ac:dyDescent="0.25">
      <c r="A255" s="64" t="e">
        <f>DGET(Lista_elementos[#All],Lista_elementos[[#Headers],[Tipo]],Inventario!O254:O255)</f>
        <v>#VALUE!</v>
      </c>
      <c r="B255" s="27">
        <f>+Lista_elementos[[#This Row],[Elemento]]</f>
        <v>0</v>
      </c>
      <c r="C2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5" s="27" t="e">
        <f>DGET(Lista_elementos[#All],Lista_elementos[[#Headers],[Presentación (Unidad)]],Inventario!O254:O255)</f>
        <v>#VALUE!</v>
      </c>
      <c r="E255" s="20" t="str">
        <f>+IF(COUNTIF(Entradas[Elemento],Inventario[[#This Row],[Elemento]])=0,"",IF(DMAX(Entradas[#All],Entradas[[#Headers],[Fecha de ingreso]],Inventario!O254:O255)=0,"No registra",DMAX(Entradas[#All],Entradas[[#Headers],[Fecha de ingreso]],Inventario!O254:O255)))</f>
        <v/>
      </c>
      <c r="F255" s="20" t="str">
        <f>+IF(COUNTIF(Entradas[Elemento],Inventario[[#This Row],[Elemento]])=0,"",IF(DMAX(Entradas[#All],Entradas[[#Headers],[Fecha de última salida]],Inventario!O254:O255)=0,"",DMAX(Entradas[#All],Entradas[[#Headers],[Fecha de última salida]],Inventario!O254:O255)))</f>
        <v/>
      </c>
      <c r="G255" s="27" t="e">
        <f>DGET(Lista_elementos[#All],Lista_elementos[[#Headers],[Inventario máximo (en unidades)]],O254:O255)</f>
        <v>#VALUE!</v>
      </c>
      <c r="H255" s="27" t="e">
        <f>DGET(Lista_elementos[#All],Lista_elementos[[#Headers],[Inventario mínimo (en unidades)]],O254:O255)</f>
        <v>#VALUE!</v>
      </c>
      <c r="I255" s="68" t="str">
        <f>+IF(P255=0,"",DGET(Entradas[#All],Entradas[[#Headers],[Lote]],O254:P255))</f>
        <v/>
      </c>
      <c r="J255" s="20" t="str">
        <f ca="1">+IF(Inventario[[#This Row],[Días restantes (incluido hoy):]]="","",Inventario[[#This Row],[Días restantes (incluido hoy):]]+TODAY()-1)</f>
        <v/>
      </c>
      <c r="K255" s="27" t="str">
        <f t="shared" ref="K255" si="861">IF(P255=0,"",P255)</f>
        <v/>
      </c>
      <c r="L255" s="27" t="str">
        <f>+IF(P255=0,"",DSUM(Entradas[#All],Entradas[[#Headers],[Cantidad Existente]],Inventario!O254:P255))</f>
        <v/>
      </c>
      <c r="M255" s="65" t="e">
        <f>+Inventario[[#This Row],[Presentación (unidad)]]</f>
        <v>#VALUE!</v>
      </c>
      <c r="O255" s="19">
        <f t="shared" ref="O255" si="862">+$B255</f>
        <v>0</v>
      </c>
      <c r="P255" s="19">
        <f>+DMIN(Entradas[#All],P254,O254:O255)</f>
        <v>0</v>
      </c>
      <c r="Q255" s="17" t="str">
        <f t="shared" ref="Q255" si="863">+$O$6</f>
        <v>Elemento</v>
      </c>
      <c r="R255" s="17" t="str">
        <f t="shared" ref="R255" si="864">+$P$6</f>
        <v>Días restantes:</v>
      </c>
      <c r="S255" s="26"/>
    </row>
    <row r="256" spans="1:19" x14ac:dyDescent="0.25">
      <c r="A256" s="64" t="e">
        <f>DGET(Lista_elementos[#All],Lista_elementos[[#Headers],[Tipo]],Inventario!Q255:Q256)</f>
        <v>#VALUE!</v>
      </c>
      <c r="B256" s="27">
        <f>+Lista_elementos[[#This Row],[Elemento]]</f>
        <v>0</v>
      </c>
      <c r="C2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6" s="27" t="e">
        <f>DGET(Lista_elementos[#All],Lista_elementos[[#Headers],[Presentación (Unidad)]],Inventario!Q255:Q256)</f>
        <v>#VALUE!</v>
      </c>
      <c r="E256" s="20" t="str">
        <f>+IF(COUNTIF(Entradas[Elemento],Inventario[[#This Row],[Elemento]])=0,"",IF(DMAX(Entradas[#All],Entradas[[#Headers],[Fecha de ingreso]],Inventario!Q255:Q256)=0,"No registra",DMAX(Entradas[#All],Entradas[[#Headers],[Fecha de ingreso]],Inventario!Q255:Q256)))</f>
        <v/>
      </c>
      <c r="F256" s="20" t="str">
        <f>+IF(COUNTIF(Entradas[Elemento],Inventario[[#This Row],[Elemento]])=0,"",IF(DMAX(Entradas[#All],Entradas[[#Headers],[Fecha de última salida]],Inventario!Q255:Q256)=0,"",DMAX(Entradas[#All],Entradas[[#Headers],[Fecha de última salida]],Inventario!Q255:Q256)))</f>
        <v/>
      </c>
      <c r="G256" s="27" t="e">
        <f>DGET(Lista_elementos[#All],Lista_elementos[[#Headers],[Inventario máximo (en unidades)]],Q255:Q256)</f>
        <v>#VALUE!</v>
      </c>
      <c r="H256" s="27" t="e">
        <f>DGET(Lista_elementos[#All],Lista_elementos[[#Headers],[Inventario mínimo (en unidades)]],Q255:Q256)</f>
        <v>#VALUE!</v>
      </c>
      <c r="I256" s="68" t="str">
        <f>+IF(R256=0,"",DGET(Entradas[#All],Entradas[[#Headers],[Lote]],Q255:R256))</f>
        <v/>
      </c>
      <c r="J256" s="20" t="str">
        <f ca="1">+IF(Inventario[[#This Row],[Días restantes (incluido hoy):]]="","",Inventario[[#This Row],[Días restantes (incluido hoy):]]+TODAY()-1)</f>
        <v/>
      </c>
      <c r="K256" s="27" t="str">
        <f t="shared" ref="K256" si="865">IF(R256=0,"",R256)</f>
        <v/>
      </c>
      <c r="L256" s="27" t="str">
        <f>+IF(R256=0,"",DSUM(Entradas[#All],Entradas[[#Headers],[Cantidad Existente]],Inventario!Q255:R256))</f>
        <v/>
      </c>
      <c r="M256" s="65" t="e">
        <f>+Inventario[[#This Row],[Presentación (unidad)]]</f>
        <v>#VALUE!</v>
      </c>
      <c r="O256" s="17" t="str">
        <f t="shared" ref="O256" si="866">+$O$6</f>
        <v>Elemento</v>
      </c>
      <c r="P256" s="17" t="str">
        <f t="shared" ref="P256" si="867">+$P$6</f>
        <v>Días restantes:</v>
      </c>
      <c r="Q256" s="19">
        <f>Inventario[[#This Row],[Elemento]]</f>
        <v>0</v>
      </c>
      <c r="R256" s="19">
        <f>+DMIN(Entradas[#All],R255,Q255:Q256)</f>
        <v>0</v>
      </c>
      <c r="S256" s="26"/>
    </row>
    <row r="257" spans="1:19" x14ac:dyDescent="0.25">
      <c r="A257" s="64" t="e">
        <f>DGET(Lista_elementos[#All],Lista_elementos[[#Headers],[Tipo]],Inventario!O256:O257)</f>
        <v>#VALUE!</v>
      </c>
      <c r="B257" s="27">
        <f>+Lista_elementos[[#This Row],[Elemento]]</f>
        <v>0</v>
      </c>
      <c r="C2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7" s="27" t="e">
        <f>DGET(Lista_elementos[#All],Lista_elementos[[#Headers],[Presentación (Unidad)]],Inventario!O256:O257)</f>
        <v>#VALUE!</v>
      </c>
      <c r="E257" s="20" t="str">
        <f>+IF(COUNTIF(Entradas[Elemento],Inventario[[#This Row],[Elemento]])=0,"",IF(DMAX(Entradas[#All],Entradas[[#Headers],[Fecha de ingreso]],Inventario!O256:O257)=0,"No registra",DMAX(Entradas[#All],Entradas[[#Headers],[Fecha de ingreso]],Inventario!O256:O257)))</f>
        <v/>
      </c>
      <c r="F257" s="20" t="str">
        <f>+IF(COUNTIF(Entradas[Elemento],Inventario[[#This Row],[Elemento]])=0,"",IF(DMAX(Entradas[#All],Entradas[[#Headers],[Fecha de última salida]],Inventario!O256:O257)=0,"",DMAX(Entradas[#All],Entradas[[#Headers],[Fecha de última salida]],Inventario!O256:O257)))</f>
        <v/>
      </c>
      <c r="G257" s="27" t="e">
        <f>DGET(Lista_elementos[#All],Lista_elementos[[#Headers],[Inventario máximo (en unidades)]],O256:O257)</f>
        <v>#VALUE!</v>
      </c>
      <c r="H257" s="27" t="e">
        <f>DGET(Lista_elementos[#All],Lista_elementos[[#Headers],[Inventario mínimo (en unidades)]],O256:O257)</f>
        <v>#VALUE!</v>
      </c>
      <c r="I257" s="68" t="str">
        <f>+IF(P257=0,"",DGET(Entradas[#All],Entradas[[#Headers],[Lote]],O256:P257))</f>
        <v/>
      </c>
      <c r="J257" s="20" t="str">
        <f ca="1">+IF(Inventario[[#This Row],[Días restantes (incluido hoy):]]="","",Inventario[[#This Row],[Días restantes (incluido hoy):]]+TODAY()-1)</f>
        <v/>
      </c>
      <c r="K257" s="27" t="str">
        <f t="shared" ref="K257" si="868">IF(P257=0,"",P257)</f>
        <v/>
      </c>
      <c r="L257" s="27" t="str">
        <f>+IF(P257=0,"",DSUM(Entradas[#All],Entradas[[#Headers],[Cantidad Existente]],Inventario!O256:P257))</f>
        <v/>
      </c>
      <c r="M257" s="65" t="e">
        <f>+Inventario[[#This Row],[Presentación (unidad)]]</f>
        <v>#VALUE!</v>
      </c>
      <c r="O257" s="19">
        <f t="shared" ref="O257" si="869">+$B257</f>
        <v>0</v>
      </c>
      <c r="P257" s="19">
        <f>+DMIN(Entradas[#All],P256,O256:O257)</f>
        <v>0</v>
      </c>
      <c r="Q257" s="17" t="str">
        <f t="shared" ref="Q257" si="870">+$O$6</f>
        <v>Elemento</v>
      </c>
      <c r="R257" s="17" t="str">
        <f t="shared" ref="R257" si="871">+$P$6</f>
        <v>Días restantes:</v>
      </c>
      <c r="S257" s="26"/>
    </row>
    <row r="258" spans="1:19" x14ac:dyDescent="0.25">
      <c r="A258" s="64" t="e">
        <f>DGET(Lista_elementos[#All],Lista_elementos[[#Headers],[Tipo]],Inventario!Q257:Q258)</f>
        <v>#VALUE!</v>
      </c>
      <c r="B258" s="27">
        <f>+Lista_elementos[[#This Row],[Elemento]]</f>
        <v>0</v>
      </c>
      <c r="C2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8" s="27" t="e">
        <f>DGET(Lista_elementos[#All],Lista_elementos[[#Headers],[Presentación (Unidad)]],Inventario!Q257:Q258)</f>
        <v>#VALUE!</v>
      </c>
      <c r="E258" s="20" t="str">
        <f>+IF(COUNTIF(Entradas[Elemento],Inventario[[#This Row],[Elemento]])=0,"",IF(DMAX(Entradas[#All],Entradas[[#Headers],[Fecha de ingreso]],Inventario!Q257:Q258)=0,"No registra",DMAX(Entradas[#All],Entradas[[#Headers],[Fecha de ingreso]],Inventario!Q257:Q258)))</f>
        <v/>
      </c>
      <c r="F258" s="20" t="str">
        <f>+IF(COUNTIF(Entradas[Elemento],Inventario[[#This Row],[Elemento]])=0,"",IF(DMAX(Entradas[#All],Entradas[[#Headers],[Fecha de última salida]],Inventario!Q257:Q258)=0,"",DMAX(Entradas[#All],Entradas[[#Headers],[Fecha de última salida]],Inventario!Q257:Q258)))</f>
        <v/>
      </c>
      <c r="G258" s="27" t="e">
        <f>DGET(Lista_elementos[#All],Lista_elementos[[#Headers],[Inventario máximo (en unidades)]],Q257:Q258)</f>
        <v>#VALUE!</v>
      </c>
      <c r="H258" s="27" t="e">
        <f>DGET(Lista_elementos[#All],Lista_elementos[[#Headers],[Inventario mínimo (en unidades)]],Q257:Q258)</f>
        <v>#VALUE!</v>
      </c>
      <c r="I258" s="68" t="str">
        <f>+IF(R258=0,"",DGET(Entradas[#All],Entradas[[#Headers],[Lote]],Q257:R258))</f>
        <v/>
      </c>
      <c r="J258" s="20" t="str">
        <f ca="1">+IF(Inventario[[#This Row],[Días restantes (incluido hoy):]]="","",Inventario[[#This Row],[Días restantes (incluido hoy):]]+TODAY()-1)</f>
        <v/>
      </c>
      <c r="K258" s="27" t="str">
        <f t="shared" ref="K258" si="872">IF(R258=0,"",R258)</f>
        <v/>
      </c>
      <c r="L258" s="27" t="str">
        <f>+IF(R258=0,"",DSUM(Entradas[#All],Entradas[[#Headers],[Cantidad Existente]],Inventario!Q257:R258))</f>
        <v/>
      </c>
      <c r="M258" s="65" t="e">
        <f>+Inventario[[#This Row],[Presentación (unidad)]]</f>
        <v>#VALUE!</v>
      </c>
      <c r="O258" s="17" t="str">
        <f t="shared" ref="O258" si="873">+$O$6</f>
        <v>Elemento</v>
      </c>
      <c r="P258" s="17" t="str">
        <f t="shared" ref="P258" si="874">+$P$6</f>
        <v>Días restantes:</v>
      </c>
      <c r="Q258" s="19">
        <f>Inventario[[#This Row],[Elemento]]</f>
        <v>0</v>
      </c>
      <c r="R258" s="19">
        <f>+DMIN(Entradas[#All],R257,Q257:Q258)</f>
        <v>0</v>
      </c>
      <c r="S258" s="26"/>
    </row>
    <row r="259" spans="1:19" x14ac:dyDescent="0.25">
      <c r="A259" s="64" t="e">
        <f>DGET(Lista_elementos[#All],Lista_elementos[[#Headers],[Tipo]],Inventario!O258:O259)</f>
        <v>#VALUE!</v>
      </c>
      <c r="B259" s="27">
        <f>+Lista_elementos[[#This Row],[Elemento]]</f>
        <v>0</v>
      </c>
      <c r="C2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59" s="27" t="e">
        <f>DGET(Lista_elementos[#All],Lista_elementos[[#Headers],[Presentación (Unidad)]],Inventario!O258:O259)</f>
        <v>#VALUE!</v>
      </c>
      <c r="E259" s="20" t="str">
        <f>+IF(COUNTIF(Entradas[Elemento],Inventario[[#This Row],[Elemento]])=0,"",IF(DMAX(Entradas[#All],Entradas[[#Headers],[Fecha de ingreso]],Inventario!O258:O259)=0,"No registra",DMAX(Entradas[#All],Entradas[[#Headers],[Fecha de ingreso]],Inventario!O258:O259)))</f>
        <v/>
      </c>
      <c r="F259" s="20" t="str">
        <f>+IF(COUNTIF(Entradas[Elemento],Inventario[[#This Row],[Elemento]])=0,"",IF(DMAX(Entradas[#All],Entradas[[#Headers],[Fecha de última salida]],Inventario!O258:O259)=0,"",DMAX(Entradas[#All],Entradas[[#Headers],[Fecha de última salida]],Inventario!O258:O259)))</f>
        <v/>
      </c>
      <c r="G259" s="27" t="e">
        <f>DGET(Lista_elementos[#All],Lista_elementos[[#Headers],[Inventario máximo (en unidades)]],O258:O259)</f>
        <v>#VALUE!</v>
      </c>
      <c r="H259" s="27" t="e">
        <f>DGET(Lista_elementos[#All],Lista_elementos[[#Headers],[Inventario mínimo (en unidades)]],O258:O259)</f>
        <v>#VALUE!</v>
      </c>
      <c r="I259" s="68" t="str">
        <f>+IF(P259=0,"",DGET(Entradas[#All],Entradas[[#Headers],[Lote]],O258:P259))</f>
        <v/>
      </c>
      <c r="J259" s="20" t="str">
        <f ca="1">+IF(Inventario[[#This Row],[Días restantes (incluido hoy):]]="","",Inventario[[#This Row],[Días restantes (incluido hoy):]]+TODAY()-1)</f>
        <v/>
      </c>
      <c r="K259" s="27" t="str">
        <f t="shared" ref="K259" si="875">IF(P259=0,"",P259)</f>
        <v/>
      </c>
      <c r="L259" s="27" t="str">
        <f>+IF(P259=0,"",DSUM(Entradas[#All],Entradas[[#Headers],[Cantidad Existente]],Inventario!O258:P259))</f>
        <v/>
      </c>
      <c r="M259" s="65" t="e">
        <f>+Inventario[[#This Row],[Presentación (unidad)]]</f>
        <v>#VALUE!</v>
      </c>
      <c r="O259" s="19">
        <f t="shared" ref="O259" si="876">+$B259</f>
        <v>0</v>
      </c>
      <c r="P259" s="19">
        <f>+DMIN(Entradas[#All],P258,O258:O259)</f>
        <v>0</v>
      </c>
      <c r="Q259" s="17" t="str">
        <f t="shared" ref="Q259" si="877">+$O$6</f>
        <v>Elemento</v>
      </c>
      <c r="R259" s="17" t="str">
        <f t="shared" ref="R259" si="878">+$P$6</f>
        <v>Días restantes:</v>
      </c>
      <c r="S259" s="26"/>
    </row>
    <row r="260" spans="1:19" x14ac:dyDescent="0.25">
      <c r="A260" s="64" t="e">
        <f>DGET(Lista_elementos[#All],Lista_elementos[[#Headers],[Tipo]],Inventario!Q259:Q260)</f>
        <v>#VALUE!</v>
      </c>
      <c r="B260" s="27">
        <f>+Lista_elementos[[#This Row],[Elemento]]</f>
        <v>0</v>
      </c>
      <c r="C2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0" s="27" t="e">
        <f>DGET(Lista_elementos[#All],Lista_elementos[[#Headers],[Presentación (Unidad)]],Inventario!Q259:Q260)</f>
        <v>#VALUE!</v>
      </c>
      <c r="E260" s="20" t="str">
        <f>+IF(COUNTIF(Entradas[Elemento],Inventario[[#This Row],[Elemento]])=0,"",IF(DMAX(Entradas[#All],Entradas[[#Headers],[Fecha de ingreso]],Inventario!Q259:Q260)=0,"No registra",DMAX(Entradas[#All],Entradas[[#Headers],[Fecha de ingreso]],Inventario!Q259:Q260)))</f>
        <v/>
      </c>
      <c r="F260" s="20" t="str">
        <f>+IF(COUNTIF(Entradas[Elemento],Inventario[[#This Row],[Elemento]])=0,"",IF(DMAX(Entradas[#All],Entradas[[#Headers],[Fecha de última salida]],Inventario!Q259:Q260)=0,"",DMAX(Entradas[#All],Entradas[[#Headers],[Fecha de última salida]],Inventario!Q259:Q260)))</f>
        <v/>
      </c>
      <c r="G260" s="27" t="e">
        <f>DGET(Lista_elementos[#All],Lista_elementos[[#Headers],[Inventario máximo (en unidades)]],Q259:Q260)</f>
        <v>#VALUE!</v>
      </c>
      <c r="H260" s="27" t="e">
        <f>DGET(Lista_elementos[#All],Lista_elementos[[#Headers],[Inventario mínimo (en unidades)]],Q259:Q260)</f>
        <v>#VALUE!</v>
      </c>
      <c r="I260" s="68" t="str">
        <f>+IF(R260=0,"",DGET(Entradas[#All],Entradas[[#Headers],[Lote]],Q259:R260))</f>
        <v/>
      </c>
      <c r="J260" s="20" t="str">
        <f ca="1">+IF(Inventario[[#This Row],[Días restantes (incluido hoy):]]="","",Inventario[[#This Row],[Días restantes (incluido hoy):]]+TODAY()-1)</f>
        <v/>
      </c>
      <c r="K260" s="27" t="str">
        <f t="shared" ref="K260" si="879">IF(R260=0,"",R260)</f>
        <v/>
      </c>
      <c r="L260" s="27" t="str">
        <f>+IF(R260=0,"",DSUM(Entradas[#All],Entradas[[#Headers],[Cantidad Existente]],Inventario!Q259:R260))</f>
        <v/>
      </c>
      <c r="M260" s="65" t="e">
        <f>+Inventario[[#This Row],[Presentación (unidad)]]</f>
        <v>#VALUE!</v>
      </c>
      <c r="O260" s="17" t="str">
        <f t="shared" ref="O260" si="880">+$O$6</f>
        <v>Elemento</v>
      </c>
      <c r="P260" s="17" t="str">
        <f t="shared" ref="P260" si="881">+$P$6</f>
        <v>Días restantes:</v>
      </c>
      <c r="Q260" s="19">
        <f>Inventario[[#This Row],[Elemento]]</f>
        <v>0</v>
      </c>
      <c r="R260" s="19">
        <f>+DMIN(Entradas[#All],R259,Q259:Q260)</f>
        <v>0</v>
      </c>
      <c r="S260" s="26"/>
    </row>
    <row r="261" spans="1:19" x14ac:dyDescent="0.25">
      <c r="A261" s="64" t="e">
        <f>DGET(Lista_elementos[#All],Lista_elementos[[#Headers],[Tipo]],Inventario!O260:O261)</f>
        <v>#VALUE!</v>
      </c>
      <c r="B261" s="27">
        <f>+Lista_elementos[[#This Row],[Elemento]]</f>
        <v>0</v>
      </c>
      <c r="C2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1" s="27" t="e">
        <f>DGET(Lista_elementos[#All],Lista_elementos[[#Headers],[Presentación (Unidad)]],Inventario!O260:O261)</f>
        <v>#VALUE!</v>
      </c>
      <c r="E261" s="20" t="str">
        <f>+IF(COUNTIF(Entradas[Elemento],Inventario[[#This Row],[Elemento]])=0,"",IF(DMAX(Entradas[#All],Entradas[[#Headers],[Fecha de ingreso]],Inventario!O260:O261)=0,"No registra",DMAX(Entradas[#All],Entradas[[#Headers],[Fecha de ingreso]],Inventario!O260:O261)))</f>
        <v/>
      </c>
      <c r="F261" s="20" t="str">
        <f>+IF(COUNTIF(Entradas[Elemento],Inventario[[#This Row],[Elemento]])=0,"",IF(DMAX(Entradas[#All],Entradas[[#Headers],[Fecha de última salida]],Inventario!O260:O261)=0,"",DMAX(Entradas[#All],Entradas[[#Headers],[Fecha de última salida]],Inventario!O260:O261)))</f>
        <v/>
      </c>
      <c r="G261" s="27" t="e">
        <f>DGET(Lista_elementos[#All],Lista_elementos[[#Headers],[Inventario máximo (en unidades)]],O260:O261)</f>
        <v>#VALUE!</v>
      </c>
      <c r="H261" s="27" t="e">
        <f>DGET(Lista_elementos[#All],Lista_elementos[[#Headers],[Inventario mínimo (en unidades)]],O260:O261)</f>
        <v>#VALUE!</v>
      </c>
      <c r="I261" s="68" t="str">
        <f>+IF(P261=0,"",DGET(Entradas[#All],Entradas[[#Headers],[Lote]],O260:P261))</f>
        <v/>
      </c>
      <c r="J261" s="20" t="str">
        <f ca="1">+IF(Inventario[[#This Row],[Días restantes (incluido hoy):]]="","",Inventario[[#This Row],[Días restantes (incluido hoy):]]+TODAY()-1)</f>
        <v/>
      </c>
      <c r="K261" s="27" t="str">
        <f t="shared" ref="K261" si="882">IF(P261=0,"",P261)</f>
        <v/>
      </c>
      <c r="L261" s="27" t="str">
        <f>+IF(P261=0,"",DSUM(Entradas[#All],Entradas[[#Headers],[Cantidad Existente]],Inventario!O260:P261))</f>
        <v/>
      </c>
      <c r="M261" s="65" t="e">
        <f>+Inventario[[#This Row],[Presentación (unidad)]]</f>
        <v>#VALUE!</v>
      </c>
      <c r="O261" s="19">
        <f t="shared" ref="O261" si="883">+$B261</f>
        <v>0</v>
      </c>
      <c r="P261" s="19">
        <f>+DMIN(Entradas[#All],P260,O260:O261)</f>
        <v>0</v>
      </c>
      <c r="Q261" s="17" t="str">
        <f t="shared" ref="Q261" si="884">+$O$6</f>
        <v>Elemento</v>
      </c>
      <c r="R261" s="17" t="str">
        <f t="shared" ref="R261" si="885">+$P$6</f>
        <v>Días restantes:</v>
      </c>
      <c r="S261" s="26"/>
    </row>
    <row r="262" spans="1:19" x14ac:dyDescent="0.25">
      <c r="A262" s="64" t="e">
        <f>DGET(Lista_elementos[#All],Lista_elementos[[#Headers],[Tipo]],Inventario!Q261:Q262)</f>
        <v>#VALUE!</v>
      </c>
      <c r="B262" s="27">
        <f>+Lista_elementos[[#This Row],[Elemento]]</f>
        <v>0</v>
      </c>
      <c r="C2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2" s="27" t="e">
        <f>DGET(Lista_elementos[#All],Lista_elementos[[#Headers],[Presentación (Unidad)]],Inventario!Q261:Q262)</f>
        <v>#VALUE!</v>
      </c>
      <c r="E262" s="20" t="str">
        <f>+IF(COUNTIF(Entradas[Elemento],Inventario[[#This Row],[Elemento]])=0,"",IF(DMAX(Entradas[#All],Entradas[[#Headers],[Fecha de ingreso]],Inventario!Q261:Q262)=0,"No registra",DMAX(Entradas[#All],Entradas[[#Headers],[Fecha de ingreso]],Inventario!Q261:Q262)))</f>
        <v/>
      </c>
      <c r="F262" s="20" t="str">
        <f>+IF(COUNTIF(Entradas[Elemento],Inventario[[#This Row],[Elemento]])=0,"",IF(DMAX(Entradas[#All],Entradas[[#Headers],[Fecha de última salida]],Inventario!Q261:Q262)=0,"",DMAX(Entradas[#All],Entradas[[#Headers],[Fecha de última salida]],Inventario!Q261:Q262)))</f>
        <v/>
      </c>
      <c r="G262" s="27" t="e">
        <f>DGET(Lista_elementos[#All],Lista_elementos[[#Headers],[Inventario máximo (en unidades)]],Q261:Q262)</f>
        <v>#VALUE!</v>
      </c>
      <c r="H262" s="27" t="e">
        <f>DGET(Lista_elementos[#All],Lista_elementos[[#Headers],[Inventario mínimo (en unidades)]],Q261:Q262)</f>
        <v>#VALUE!</v>
      </c>
      <c r="I262" s="68" t="str">
        <f>+IF(R262=0,"",DGET(Entradas[#All],Entradas[[#Headers],[Lote]],Q261:R262))</f>
        <v/>
      </c>
      <c r="J262" s="20" t="str">
        <f ca="1">+IF(Inventario[[#This Row],[Días restantes (incluido hoy):]]="","",Inventario[[#This Row],[Días restantes (incluido hoy):]]+TODAY()-1)</f>
        <v/>
      </c>
      <c r="K262" s="27" t="str">
        <f t="shared" ref="K262" si="886">IF(R262=0,"",R262)</f>
        <v/>
      </c>
      <c r="L262" s="27" t="str">
        <f>+IF(R262=0,"",DSUM(Entradas[#All],Entradas[[#Headers],[Cantidad Existente]],Inventario!Q261:R262))</f>
        <v/>
      </c>
      <c r="M262" s="65" t="e">
        <f>+Inventario[[#This Row],[Presentación (unidad)]]</f>
        <v>#VALUE!</v>
      </c>
      <c r="O262" s="17" t="str">
        <f t="shared" ref="O262" si="887">+$O$6</f>
        <v>Elemento</v>
      </c>
      <c r="P262" s="17" t="str">
        <f t="shared" ref="P262" si="888">+$P$6</f>
        <v>Días restantes:</v>
      </c>
      <c r="Q262" s="19">
        <f>Inventario[[#This Row],[Elemento]]</f>
        <v>0</v>
      </c>
      <c r="R262" s="19">
        <f>+DMIN(Entradas[#All],R261,Q261:Q262)</f>
        <v>0</v>
      </c>
      <c r="S262" s="26"/>
    </row>
    <row r="263" spans="1:19" x14ac:dyDescent="0.25">
      <c r="A263" s="64" t="e">
        <f>DGET(Lista_elementos[#All],Lista_elementos[[#Headers],[Tipo]],Inventario!O262:O263)</f>
        <v>#VALUE!</v>
      </c>
      <c r="B263" s="27">
        <f>+Lista_elementos[[#This Row],[Elemento]]</f>
        <v>0</v>
      </c>
      <c r="C2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3" s="27" t="e">
        <f>DGET(Lista_elementos[#All],Lista_elementos[[#Headers],[Presentación (Unidad)]],Inventario!O262:O263)</f>
        <v>#VALUE!</v>
      </c>
      <c r="E263" s="20" t="str">
        <f>+IF(COUNTIF(Entradas[Elemento],Inventario[[#This Row],[Elemento]])=0,"",IF(DMAX(Entradas[#All],Entradas[[#Headers],[Fecha de ingreso]],Inventario!O262:O263)=0,"No registra",DMAX(Entradas[#All],Entradas[[#Headers],[Fecha de ingreso]],Inventario!O262:O263)))</f>
        <v/>
      </c>
      <c r="F263" s="20" t="str">
        <f>+IF(COUNTIF(Entradas[Elemento],Inventario[[#This Row],[Elemento]])=0,"",IF(DMAX(Entradas[#All],Entradas[[#Headers],[Fecha de última salida]],Inventario!O262:O263)=0,"",DMAX(Entradas[#All],Entradas[[#Headers],[Fecha de última salida]],Inventario!O262:O263)))</f>
        <v/>
      </c>
      <c r="G263" s="27" t="e">
        <f>DGET(Lista_elementos[#All],Lista_elementos[[#Headers],[Inventario máximo (en unidades)]],O262:O263)</f>
        <v>#VALUE!</v>
      </c>
      <c r="H263" s="27" t="e">
        <f>DGET(Lista_elementos[#All],Lista_elementos[[#Headers],[Inventario mínimo (en unidades)]],O262:O263)</f>
        <v>#VALUE!</v>
      </c>
      <c r="I263" s="68" t="str">
        <f>+IF(P263=0,"",DGET(Entradas[#All],Entradas[[#Headers],[Lote]],O262:P263))</f>
        <v/>
      </c>
      <c r="J263" s="20" t="str">
        <f ca="1">+IF(Inventario[[#This Row],[Días restantes (incluido hoy):]]="","",Inventario[[#This Row],[Días restantes (incluido hoy):]]+TODAY()-1)</f>
        <v/>
      </c>
      <c r="K263" s="27" t="str">
        <f t="shared" ref="K263" si="889">IF(P263=0,"",P263)</f>
        <v/>
      </c>
      <c r="L263" s="27" t="str">
        <f>+IF(P263=0,"",DSUM(Entradas[#All],Entradas[[#Headers],[Cantidad Existente]],Inventario!O262:P263))</f>
        <v/>
      </c>
      <c r="M263" s="65" t="e">
        <f>+Inventario[[#This Row],[Presentación (unidad)]]</f>
        <v>#VALUE!</v>
      </c>
      <c r="O263" s="19">
        <f t="shared" ref="O263" si="890">+$B263</f>
        <v>0</v>
      </c>
      <c r="P263" s="19">
        <f>+DMIN(Entradas[#All],P262,O262:O263)</f>
        <v>0</v>
      </c>
      <c r="Q263" s="17" t="str">
        <f t="shared" ref="Q263" si="891">+$O$6</f>
        <v>Elemento</v>
      </c>
      <c r="R263" s="17" t="str">
        <f t="shared" ref="R263" si="892">+$P$6</f>
        <v>Días restantes:</v>
      </c>
      <c r="S263" s="26"/>
    </row>
    <row r="264" spans="1:19" x14ac:dyDescent="0.25">
      <c r="A264" s="64" t="e">
        <f>DGET(Lista_elementos[#All],Lista_elementos[[#Headers],[Tipo]],Inventario!Q263:Q264)</f>
        <v>#VALUE!</v>
      </c>
      <c r="B264" s="27">
        <f>+Lista_elementos[[#This Row],[Elemento]]</f>
        <v>0</v>
      </c>
      <c r="C2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4" s="27" t="e">
        <f>DGET(Lista_elementos[#All],Lista_elementos[[#Headers],[Presentación (Unidad)]],Inventario!Q263:Q264)</f>
        <v>#VALUE!</v>
      </c>
      <c r="E264" s="20" t="str">
        <f>+IF(COUNTIF(Entradas[Elemento],Inventario[[#This Row],[Elemento]])=0,"",IF(DMAX(Entradas[#All],Entradas[[#Headers],[Fecha de ingreso]],Inventario!Q263:Q264)=0,"No registra",DMAX(Entradas[#All],Entradas[[#Headers],[Fecha de ingreso]],Inventario!Q263:Q264)))</f>
        <v/>
      </c>
      <c r="F264" s="20" t="str">
        <f>+IF(COUNTIF(Entradas[Elemento],Inventario[[#This Row],[Elemento]])=0,"",IF(DMAX(Entradas[#All],Entradas[[#Headers],[Fecha de última salida]],Inventario!Q263:Q264)=0,"",DMAX(Entradas[#All],Entradas[[#Headers],[Fecha de última salida]],Inventario!Q263:Q264)))</f>
        <v/>
      </c>
      <c r="G264" s="27" t="e">
        <f>DGET(Lista_elementos[#All],Lista_elementos[[#Headers],[Inventario máximo (en unidades)]],Q263:Q264)</f>
        <v>#VALUE!</v>
      </c>
      <c r="H264" s="27" t="e">
        <f>DGET(Lista_elementos[#All],Lista_elementos[[#Headers],[Inventario mínimo (en unidades)]],Q263:Q264)</f>
        <v>#VALUE!</v>
      </c>
      <c r="I264" s="68" t="str">
        <f>+IF(R264=0,"",DGET(Entradas[#All],Entradas[[#Headers],[Lote]],Q263:R264))</f>
        <v/>
      </c>
      <c r="J264" s="20" t="str">
        <f ca="1">+IF(Inventario[[#This Row],[Días restantes (incluido hoy):]]="","",Inventario[[#This Row],[Días restantes (incluido hoy):]]+TODAY()-1)</f>
        <v/>
      </c>
      <c r="K264" s="27" t="str">
        <f t="shared" ref="K264" si="893">IF(R264=0,"",R264)</f>
        <v/>
      </c>
      <c r="L264" s="27" t="str">
        <f>+IF(R264=0,"",DSUM(Entradas[#All],Entradas[[#Headers],[Cantidad Existente]],Inventario!Q263:R264))</f>
        <v/>
      </c>
      <c r="M264" s="65" t="e">
        <f>+Inventario[[#This Row],[Presentación (unidad)]]</f>
        <v>#VALUE!</v>
      </c>
      <c r="O264" s="17" t="str">
        <f t="shared" ref="O264" si="894">+$O$6</f>
        <v>Elemento</v>
      </c>
      <c r="P264" s="17" t="str">
        <f t="shared" ref="P264" si="895">+$P$6</f>
        <v>Días restantes:</v>
      </c>
      <c r="Q264" s="19">
        <f>Inventario[[#This Row],[Elemento]]</f>
        <v>0</v>
      </c>
      <c r="R264" s="19">
        <f>+DMIN(Entradas[#All],R263,Q263:Q264)</f>
        <v>0</v>
      </c>
      <c r="S264" s="26"/>
    </row>
    <row r="265" spans="1:19" x14ac:dyDescent="0.25">
      <c r="A265" s="64" t="e">
        <f>DGET(Lista_elementos[#All],Lista_elementos[[#Headers],[Tipo]],Inventario!O264:O265)</f>
        <v>#VALUE!</v>
      </c>
      <c r="B265" s="27">
        <f>+Lista_elementos[[#This Row],[Elemento]]</f>
        <v>0</v>
      </c>
      <c r="C2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5" s="27" t="e">
        <f>DGET(Lista_elementos[#All],Lista_elementos[[#Headers],[Presentación (Unidad)]],Inventario!O264:O265)</f>
        <v>#VALUE!</v>
      </c>
      <c r="E265" s="20" t="str">
        <f>+IF(COUNTIF(Entradas[Elemento],Inventario[[#This Row],[Elemento]])=0,"",IF(DMAX(Entradas[#All],Entradas[[#Headers],[Fecha de ingreso]],Inventario!O264:O265)=0,"No registra",DMAX(Entradas[#All],Entradas[[#Headers],[Fecha de ingreso]],Inventario!O264:O265)))</f>
        <v/>
      </c>
      <c r="F265" s="20" t="str">
        <f>+IF(COUNTIF(Entradas[Elemento],Inventario[[#This Row],[Elemento]])=0,"",IF(DMAX(Entradas[#All],Entradas[[#Headers],[Fecha de última salida]],Inventario!O264:O265)=0,"",DMAX(Entradas[#All],Entradas[[#Headers],[Fecha de última salida]],Inventario!O264:O265)))</f>
        <v/>
      </c>
      <c r="G265" s="27" t="e">
        <f>DGET(Lista_elementos[#All],Lista_elementos[[#Headers],[Inventario máximo (en unidades)]],O264:O265)</f>
        <v>#VALUE!</v>
      </c>
      <c r="H265" s="27" t="e">
        <f>DGET(Lista_elementos[#All],Lista_elementos[[#Headers],[Inventario mínimo (en unidades)]],O264:O265)</f>
        <v>#VALUE!</v>
      </c>
      <c r="I265" s="68" t="str">
        <f>+IF(P265=0,"",DGET(Entradas[#All],Entradas[[#Headers],[Lote]],O264:P265))</f>
        <v/>
      </c>
      <c r="J265" s="20" t="str">
        <f ca="1">+IF(Inventario[[#This Row],[Días restantes (incluido hoy):]]="","",Inventario[[#This Row],[Días restantes (incluido hoy):]]+TODAY()-1)</f>
        <v/>
      </c>
      <c r="K265" s="27" t="str">
        <f t="shared" ref="K265" si="896">IF(P265=0,"",P265)</f>
        <v/>
      </c>
      <c r="L265" s="27" t="str">
        <f>+IF(P265=0,"",DSUM(Entradas[#All],Entradas[[#Headers],[Cantidad Existente]],Inventario!O264:P265))</f>
        <v/>
      </c>
      <c r="M265" s="65" t="e">
        <f>+Inventario[[#This Row],[Presentación (unidad)]]</f>
        <v>#VALUE!</v>
      </c>
      <c r="O265" s="19">
        <f t="shared" ref="O265" si="897">+$B265</f>
        <v>0</v>
      </c>
      <c r="P265" s="19">
        <f>+DMIN(Entradas[#All],P264,O264:O265)</f>
        <v>0</v>
      </c>
      <c r="Q265" s="17" t="str">
        <f t="shared" ref="Q265" si="898">+$O$6</f>
        <v>Elemento</v>
      </c>
      <c r="R265" s="17" t="str">
        <f t="shared" ref="R265" si="899">+$P$6</f>
        <v>Días restantes:</v>
      </c>
      <c r="S265" s="26"/>
    </row>
    <row r="266" spans="1:19" x14ac:dyDescent="0.25">
      <c r="A266" s="64" t="e">
        <f>DGET(Lista_elementos[#All],Lista_elementos[[#Headers],[Tipo]],Inventario!Q265:Q266)</f>
        <v>#VALUE!</v>
      </c>
      <c r="B266" s="27">
        <f>+Lista_elementos[[#This Row],[Elemento]]</f>
        <v>0</v>
      </c>
      <c r="C2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6" s="27" t="e">
        <f>DGET(Lista_elementos[#All],Lista_elementos[[#Headers],[Presentación (Unidad)]],Inventario!Q265:Q266)</f>
        <v>#VALUE!</v>
      </c>
      <c r="E266" s="20" t="str">
        <f>+IF(COUNTIF(Entradas[Elemento],Inventario[[#This Row],[Elemento]])=0,"",IF(DMAX(Entradas[#All],Entradas[[#Headers],[Fecha de ingreso]],Inventario!Q265:Q266)=0,"No registra",DMAX(Entradas[#All],Entradas[[#Headers],[Fecha de ingreso]],Inventario!Q265:Q266)))</f>
        <v/>
      </c>
      <c r="F266" s="20" t="str">
        <f>+IF(COUNTIF(Entradas[Elemento],Inventario[[#This Row],[Elemento]])=0,"",IF(DMAX(Entradas[#All],Entradas[[#Headers],[Fecha de última salida]],Inventario!Q265:Q266)=0,"",DMAX(Entradas[#All],Entradas[[#Headers],[Fecha de última salida]],Inventario!Q265:Q266)))</f>
        <v/>
      </c>
      <c r="G266" s="27" t="e">
        <f>DGET(Lista_elementos[#All],Lista_elementos[[#Headers],[Inventario máximo (en unidades)]],Q265:Q266)</f>
        <v>#VALUE!</v>
      </c>
      <c r="H266" s="27" t="e">
        <f>DGET(Lista_elementos[#All],Lista_elementos[[#Headers],[Inventario mínimo (en unidades)]],Q265:Q266)</f>
        <v>#VALUE!</v>
      </c>
      <c r="I266" s="68" t="str">
        <f>+IF(R266=0,"",DGET(Entradas[#All],Entradas[[#Headers],[Lote]],Q265:R266))</f>
        <v/>
      </c>
      <c r="J266" s="20" t="str">
        <f ca="1">+IF(Inventario[[#This Row],[Días restantes (incluido hoy):]]="","",Inventario[[#This Row],[Días restantes (incluido hoy):]]+TODAY()-1)</f>
        <v/>
      </c>
      <c r="K266" s="27" t="str">
        <f t="shared" ref="K266" si="900">IF(R266=0,"",R266)</f>
        <v/>
      </c>
      <c r="L266" s="27" t="str">
        <f>+IF(R266=0,"",DSUM(Entradas[#All],Entradas[[#Headers],[Cantidad Existente]],Inventario!Q265:R266))</f>
        <v/>
      </c>
      <c r="M266" s="65" t="e">
        <f>+Inventario[[#This Row],[Presentación (unidad)]]</f>
        <v>#VALUE!</v>
      </c>
      <c r="O266" s="17" t="str">
        <f t="shared" ref="O266" si="901">+$O$6</f>
        <v>Elemento</v>
      </c>
      <c r="P266" s="17" t="str">
        <f t="shared" ref="P266" si="902">+$P$6</f>
        <v>Días restantes:</v>
      </c>
      <c r="Q266" s="19">
        <f>Inventario[[#This Row],[Elemento]]</f>
        <v>0</v>
      </c>
      <c r="R266" s="19">
        <f>+DMIN(Entradas[#All],R265,Q265:Q266)</f>
        <v>0</v>
      </c>
      <c r="S266" s="26"/>
    </row>
    <row r="267" spans="1:19" x14ac:dyDescent="0.25">
      <c r="A267" s="64" t="e">
        <f>DGET(Lista_elementos[#All],Lista_elementos[[#Headers],[Tipo]],Inventario!O266:O267)</f>
        <v>#VALUE!</v>
      </c>
      <c r="B267" s="27">
        <f>+Lista_elementos[[#This Row],[Elemento]]</f>
        <v>0</v>
      </c>
      <c r="C2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7" s="27" t="e">
        <f>DGET(Lista_elementos[#All],Lista_elementos[[#Headers],[Presentación (Unidad)]],Inventario!O266:O267)</f>
        <v>#VALUE!</v>
      </c>
      <c r="E267" s="20" t="str">
        <f>+IF(COUNTIF(Entradas[Elemento],Inventario[[#This Row],[Elemento]])=0,"",IF(DMAX(Entradas[#All],Entradas[[#Headers],[Fecha de ingreso]],Inventario!O266:O267)=0,"No registra",DMAX(Entradas[#All],Entradas[[#Headers],[Fecha de ingreso]],Inventario!O266:O267)))</f>
        <v/>
      </c>
      <c r="F267" s="20" t="str">
        <f>+IF(COUNTIF(Entradas[Elemento],Inventario[[#This Row],[Elemento]])=0,"",IF(DMAX(Entradas[#All],Entradas[[#Headers],[Fecha de última salida]],Inventario!O266:O267)=0,"",DMAX(Entradas[#All],Entradas[[#Headers],[Fecha de última salida]],Inventario!O266:O267)))</f>
        <v/>
      </c>
      <c r="G267" s="27" t="e">
        <f>DGET(Lista_elementos[#All],Lista_elementos[[#Headers],[Inventario máximo (en unidades)]],O266:O267)</f>
        <v>#VALUE!</v>
      </c>
      <c r="H267" s="27" t="e">
        <f>DGET(Lista_elementos[#All],Lista_elementos[[#Headers],[Inventario mínimo (en unidades)]],O266:O267)</f>
        <v>#VALUE!</v>
      </c>
      <c r="I267" s="68" t="str">
        <f>+IF(P267=0,"",DGET(Entradas[#All],Entradas[[#Headers],[Lote]],O266:P267))</f>
        <v/>
      </c>
      <c r="J267" s="20" t="str">
        <f ca="1">+IF(Inventario[[#This Row],[Días restantes (incluido hoy):]]="","",Inventario[[#This Row],[Días restantes (incluido hoy):]]+TODAY()-1)</f>
        <v/>
      </c>
      <c r="K267" s="27" t="str">
        <f t="shared" ref="K267" si="903">IF(P267=0,"",P267)</f>
        <v/>
      </c>
      <c r="L267" s="27" t="str">
        <f>+IF(P267=0,"",DSUM(Entradas[#All],Entradas[[#Headers],[Cantidad Existente]],Inventario!O266:P267))</f>
        <v/>
      </c>
      <c r="M267" s="65" t="e">
        <f>+Inventario[[#This Row],[Presentación (unidad)]]</f>
        <v>#VALUE!</v>
      </c>
      <c r="O267" s="19">
        <f t="shared" ref="O267" si="904">+$B267</f>
        <v>0</v>
      </c>
      <c r="P267" s="19">
        <f>+DMIN(Entradas[#All],P266,O266:O267)</f>
        <v>0</v>
      </c>
      <c r="Q267" s="17" t="str">
        <f t="shared" ref="Q267" si="905">+$O$6</f>
        <v>Elemento</v>
      </c>
      <c r="R267" s="17" t="str">
        <f t="shared" ref="R267" si="906">+$P$6</f>
        <v>Días restantes:</v>
      </c>
      <c r="S267" s="26"/>
    </row>
    <row r="268" spans="1:19" x14ac:dyDescent="0.25">
      <c r="A268" s="64" t="e">
        <f>DGET(Lista_elementos[#All],Lista_elementos[[#Headers],[Tipo]],Inventario!Q267:Q268)</f>
        <v>#VALUE!</v>
      </c>
      <c r="B268" s="27">
        <f>+Lista_elementos[[#This Row],[Elemento]]</f>
        <v>0</v>
      </c>
      <c r="C2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8" s="27" t="e">
        <f>DGET(Lista_elementos[#All],Lista_elementos[[#Headers],[Presentación (Unidad)]],Inventario!Q267:Q268)</f>
        <v>#VALUE!</v>
      </c>
      <c r="E268" s="20" t="str">
        <f>+IF(COUNTIF(Entradas[Elemento],Inventario[[#This Row],[Elemento]])=0,"",IF(DMAX(Entradas[#All],Entradas[[#Headers],[Fecha de ingreso]],Inventario!Q267:Q268)=0,"No registra",DMAX(Entradas[#All],Entradas[[#Headers],[Fecha de ingreso]],Inventario!Q267:Q268)))</f>
        <v/>
      </c>
      <c r="F268" s="20" t="str">
        <f>+IF(COUNTIF(Entradas[Elemento],Inventario[[#This Row],[Elemento]])=0,"",IF(DMAX(Entradas[#All],Entradas[[#Headers],[Fecha de última salida]],Inventario!Q267:Q268)=0,"",DMAX(Entradas[#All],Entradas[[#Headers],[Fecha de última salida]],Inventario!Q267:Q268)))</f>
        <v/>
      </c>
      <c r="G268" s="27" t="e">
        <f>DGET(Lista_elementos[#All],Lista_elementos[[#Headers],[Inventario máximo (en unidades)]],Q267:Q268)</f>
        <v>#VALUE!</v>
      </c>
      <c r="H268" s="27" t="e">
        <f>DGET(Lista_elementos[#All],Lista_elementos[[#Headers],[Inventario mínimo (en unidades)]],Q267:Q268)</f>
        <v>#VALUE!</v>
      </c>
      <c r="I268" s="68" t="str">
        <f>+IF(R268=0,"",DGET(Entradas[#All],Entradas[[#Headers],[Lote]],Q267:R268))</f>
        <v/>
      </c>
      <c r="J268" s="20" t="str">
        <f ca="1">+IF(Inventario[[#This Row],[Días restantes (incluido hoy):]]="","",Inventario[[#This Row],[Días restantes (incluido hoy):]]+TODAY()-1)</f>
        <v/>
      </c>
      <c r="K268" s="27" t="str">
        <f t="shared" ref="K268" si="907">IF(R268=0,"",R268)</f>
        <v/>
      </c>
      <c r="L268" s="27" t="str">
        <f>+IF(R268=0,"",DSUM(Entradas[#All],Entradas[[#Headers],[Cantidad Existente]],Inventario!Q267:R268))</f>
        <v/>
      </c>
      <c r="M268" s="65" t="e">
        <f>+Inventario[[#This Row],[Presentación (unidad)]]</f>
        <v>#VALUE!</v>
      </c>
      <c r="O268" s="17" t="str">
        <f t="shared" ref="O268" si="908">+$O$6</f>
        <v>Elemento</v>
      </c>
      <c r="P268" s="17" t="str">
        <f t="shared" ref="P268" si="909">+$P$6</f>
        <v>Días restantes:</v>
      </c>
      <c r="Q268" s="19">
        <f>Inventario[[#This Row],[Elemento]]</f>
        <v>0</v>
      </c>
      <c r="R268" s="19">
        <f>+DMIN(Entradas[#All],R267,Q267:Q268)</f>
        <v>0</v>
      </c>
      <c r="S268" s="26"/>
    </row>
    <row r="269" spans="1:19" x14ac:dyDescent="0.25">
      <c r="A269" s="64" t="e">
        <f>DGET(Lista_elementos[#All],Lista_elementos[[#Headers],[Tipo]],Inventario!O268:O269)</f>
        <v>#VALUE!</v>
      </c>
      <c r="B269" s="27">
        <f>+Lista_elementos[[#This Row],[Elemento]]</f>
        <v>0</v>
      </c>
      <c r="C2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69" s="27" t="e">
        <f>DGET(Lista_elementos[#All],Lista_elementos[[#Headers],[Presentación (Unidad)]],Inventario!O268:O269)</f>
        <v>#VALUE!</v>
      </c>
      <c r="E269" s="20" t="str">
        <f>+IF(COUNTIF(Entradas[Elemento],Inventario[[#This Row],[Elemento]])=0,"",IF(DMAX(Entradas[#All],Entradas[[#Headers],[Fecha de ingreso]],Inventario!O268:O269)=0,"No registra",DMAX(Entradas[#All],Entradas[[#Headers],[Fecha de ingreso]],Inventario!O268:O269)))</f>
        <v/>
      </c>
      <c r="F269" s="20" t="str">
        <f>+IF(COUNTIF(Entradas[Elemento],Inventario[[#This Row],[Elemento]])=0,"",IF(DMAX(Entradas[#All],Entradas[[#Headers],[Fecha de última salida]],Inventario!O268:O269)=0,"",DMAX(Entradas[#All],Entradas[[#Headers],[Fecha de última salida]],Inventario!O268:O269)))</f>
        <v/>
      </c>
      <c r="G269" s="27" t="e">
        <f>DGET(Lista_elementos[#All],Lista_elementos[[#Headers],[Inventario máximo (en unidades)]],O268:O269)</f>
        <v>#VALUE!</v>
      </c>
      <c r="H269" s="27" t="e">
        <f>DGET(Lista_elementos[#All],Lista_elementos[[#Headers],[Inventario mínimo (en unidades)]],O268:O269)</f>
        <v>#VALUE!</v>
      </c>
      <c r="I269" s="68" t="str">
        <f>+IF(P269=0,"",DGET(Entradas[#All],Entradas[[#Headers],[Lote]],O268:P269))</f>
        <v/>
      </c>
      <c r="J269" s="20" t="str">
        <f ca="1">+IF(Inventario[[#This Row],[Días restantes (incluido hoy):]]="","",Inventario[[#This Row],[Días restantes (incluido hoy):]]+TODAY()-1)</f>
        <v/>
      </c>
      <c r="K269" s="27" t="str">
        <f t="shared" ref="K269" si="910">IF(P269=0,"",P269)</f>
        <v/>
      </c>
      <c r="L269" s="27" t="str">
        <f>+IF(P269=0,"",DSUM(Entradas[#All],Entradas[[#Headers],[Cantidad Existente]],Inventario!O268:P269))</f>
        <v/>
      </c>
      <c r="M269" s="65" t="e">
        <f>+Inventario[[#This Row],[Presentación (unidad)]]</f>
        <v>#VALUE!</v>
      </c>
      <c r="O269" s="19">
        <f t="shared" ref="O269" si="911">+$B269</f>
        <v>0</v>
      </c>
      <c r="P269" s="19">
        <f>+DMIN(Entradas[#All],P268,O268:O269)</f>
        <v>0</v>
      </c>
      <c r="Q269" s="17" t="str">
        <f t="shared" ref="Q269" si="912">+$O$6</f>
        <v>Elemento</v>
      </c>
      <c r="R269" s="17" t="str">
        <f t="shared" ref="R269" si="913">+$P$6</f>
        <v>Días restantes:</v>
      </c>
      <c r="S269" s="26"/>
    </row>
    <row r="270" spans="1:19" x14ac:dyDescent="0.25">
      <c r="A270" s="64" t="e">
        <f>DGET(Lista_elementos[#All],Lista_elementos[[#Headers],[Tipo]],Inventario!Q269:Q270)</f>
        <v>#VALUE!</v>
      </c>
      <c r="B270" s="27">
        <f>+Lista_elementos[[#This Row],[Elemento]]</f>
        <v>0</v>
      </c>
      <c r="C2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0" s="27" t="e">
        <f>DGET(Lista_elementos[#All],Lista_elementos[[#Headers],[Presentación (Unidad)]],Inventario!Q269:Q270)</f>
        <v>#VALUE!</v>
      </c>
      <c r="E270" s="20" t="str">
        <f>+IF(COUNTIF(Entradas[Elemento],Inventario[[#This Row],[Elemento]])=0,"",IF(DMAX(Entradas[#All],Entradas[[#Headers],[Fecha de ingreso]],Inventario!Q269:Q270)=0,"No registra",DMAX(Entradas[#All],Entradas[[#Headers],[Fecha de ingreso]],Inventario!Q269:Q270)))</f>
        <v/>
      </c>
      <c r="F270" s="20" t="str">
        <f>+IF(COUNTIF(Entradas[Elemento],Inventario[[#This Row],[Elemento]])=0,"",IF(DMAX(Entradas[#All],Entradas[[#Headers],[Fecha de última salida]],Inventario!Q269:Q270)=0,"",DMAX(Entradas[#All],Entradas[[#Headers],[Fecha de última salida]],Inventario!Q269:Q270)))</f>
        <v/>
      </c>
      <c r="G270" s="27" t="e">
        <f>DGET(Lista_elementos[#All],Lista_elementos[[#Headers],[Inventario máximo (en unidades)]],Q269:Q270)</f>
        <v>#VALUE!</v>
      </c>
      <c r="H270" s="27" t="e">
        <f>DGET(Lista_elementos[#All],Lista_elementos[[#Headers],[Inventario mínimo (en unidades)]],Q269:Q270)</f>
        <v>#VALUE!</v>
      </c>
      <c r="I270" s="68" t="str">
        <f>+IF(R270=0,"",DGET(Entradas[#All],Entradas[[#Headers],[Lote]],Q269:R270))</f>
        <v/>
      </c>
      <c r="J270" s="20" t="str">
        <f ca="1">+IF(Inventario[[#This Row],[Días restantes (incluido hoy):]]="","",Inventario[[#This Row],[Días restantes (incluido hoy):]]+TODAY()-1)</f>
        <v/>
      </c>
      <c r="K270" s="27" t="str">
        <f t="shared" ref="K270" si="914">IF(R270=0,"",R270)</f>
        <v/>
      </c>
      <c r="L270" s="27" t="str">
        <f>+IF(R270=0,"",DSUM(Entradas[#All],Entradas[[#Headers],[Cantidad Existente]],Inventario!Q269:R270))</f>
        <v/>
      </c>
      <c r="M270" s="65" t="e">
        <f>+Inventario[[#This Row],[Presentación (unidad)]]</f>
        <v>#VALUE!</v>
      </c>
      <c r="O270" s="17" t="str">
        <f t="shared" ref="O270" si="915">+$O$6</f>
        <v>Elemento</v>
      </c>
      <c r="P270" s="17" t="str">
        <f t="shared" ref="P270" si="916">+$P$6</f>
        <v>Días restantes:</v>
      </c>
      <c r="Q270" s="19">
        <f>Inventario[[#This Row],[Elemento]]</f>
        <v>0</v>
      </c>
      <c r="R270" s="19">
        <f>+DMIN(Entradas[#All],R269,Q269:Q270)</f>
        <v>0</v>
      </c>
      <c r="S270" s="26"/>
    </row>
    <row r="271" spans="1:19" x14ac:dyDescent="0.25">
      <c r="A271" s="64" t="e">
        <f>DGET(Lista_elementos[#All],Lista_elementos[[#Headers],[Tipo]],Inventario!O270:O271)</f>
        <v>#VALUE!</v>
      </c>
      <c r="B271" s="27">
        <f>+Lista_elementos[[#This Row],[Elemento]]</f>
        <v>0</v>
      </c>
      <c r="C2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1" s="27" t="e">
        <f>DGET(Lista_elementos[#All],Lista_elementos[[#Headers],[Presentación (Unidad)]],Inventario!O270:O271)</f>
        <v>#VALUE!</v>
      </c>
      <c r="E271" s="20" t="str">
        <f>+IF(COUNTIF(Entradas[Elemento],Inventario[[#This Row],[Elemento]])=0,"",IF(DMAX(Entradas[#All],Entradas[[#Headers],[Fecha de ingreso]],Inventario!O270:O271)=0,"No registra",DMAX(Entradas[#All],Entradas[[#Headers],[Fecha de ingreso]],Inventario!O270:O271)))</f>
        <v/>
      </c>
      <c r="F271" s="20" t="str">
        <f>+IF(COUNTIF(Entradas[Elemento],Inventario[[#This Row],[Elemento]])=0,"",IF(DMAX(Entradas[#All],Entradas[[#Headers],[Fecha de última salida]],Inventario!O270:O271)=0,"",DMAX(Entradas[#All],Entradas[[#Headers],[Fecha de última salida]],Inventario!O270:O271)))</f>
        <v/>
      </c>
      <c r="G271" s="27" t="e">
        <f>DGET(Lista_elementos[#All],Lista_elementos[[#Headers],[Inventario máximo (en unidades)]],O270:O271)</f>
        <v>#VALUE!</v>
      </c>
      <c r="H271" s="27" t="e">
        <f>DGET(Lista_elementos[#All],Lista_elementos[[#Headers],[Inventario mínimo (en unidades)]],O270:O271)</f>
        <v>#VALUE!</v>
      </c>
      <c r="I271" s="68" t="str">
        <f>+IF(P271=0,"",DGET(Entradas[#All],Entradas[[#Headers],[Lote]],O270:P271))</f>
        <v/>
      </c>
      <c r="J271" s="20" t="str">
        <f ca="1">+IF(Inventario[[#This Row],[Días restantes (incluido hoy):]]="","",Inventario[[#This Row],[Días restantes (incluido hoy):]]+TODAY()-1)</f>
        <v/>
      </c>
      <c r="K271" s="27" t="str">
        <f t="shared" ref="K271" si="917">IF(P271=0,"",P271)</f>
        <v/>
      </c>
      <c r="L271" s="27" t="str">
        <f>+IF(P271=0,"",DSUM(Entradas[#All],Entradas[[#Headers],[Cantidad Existente]],Inventario!O270:P271))</f>
        <v/>
      </c>
      <c r="M271" s="65" t="e">
        <f>+Inventario[[#This Row],[Presentación (unidad)]]</f>
        <v>#VALUE!</v>
      </c>
      <c r="O271" s="19">
        <f t="shared" ref="O271" si="918">+$B271</f>
        <v>0</v>
      </c>
      <c r="P271" s="19">
        <f>+DMIN(Entradas[#All],P270,O270:O271)</f>
        <v>0</v>
      </c>
      <c r="Q271" s="17" t="str">
        <f t="shared" ref="Q271" si="919">+$O$6</f>
        <v>Elemento</v>
      </c>
      <c r="R271" s="17" t="str">
        <f t="shared" ref="R271" si="920">+$P$6</f>
        <v>Días restantes:</v>
      </c>
      <c r="S271" s="26"/>
    </row>
    <row r="272" spans="1:19" x14ac:dyDescent="0.25">
      <c r="A272" s="64" t="e">
        <f>DGET(Lista_elementos[#All],Lista_elementos[[#Headers],[Tipo]],Inventario!Q271:Q272)</f>
        <v>#VALUE!</v>
      </c>
      <c r="B272" s="27">
        <f>+Lista_elementos[[#This Row],[Elemento]]</f>
        <v>0</v>
      </c>
      <c r="C2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2" s="27" t="e">
        <f>DGET(Lista_elementos[#All],Lista_elementos[[#Headers],[Presentación (Unidad)]],Inventario!Q271:Q272)</f>
        <v>#VALUE!</v>
      </c>
      <c r="E272" s="20" t="str">
        <f>+IF(COUNTIF(Entradas[Elemento],Inventario[[#This Row],[Elemento]])=0,"",IF(DMAX(Entradas[#All],Entradas[[#Headers],[Fecha de ingreso]],Inventario!Q271:Q272)=0,"No registra",DMAX(Entradas[#All],Entradas[[#Headers],[Fecha de ingreso]],Inventario!Q271:Q272)))</f>
        <v/>
      </c>
      <c r="F272" s="20" t="str">
        <f>+IF(COUNTIF(Entradas[Elemento],Inventario[[#This Row],[Elemento]])=0,"",IF(DMAX(Entradas[#All],Entradas[[#Headers],[Fecha de última salida]],Inventario!Q271:Q272)=0,"",DMAX(Entradas[#All],Entradas[[#Headers],[Fecha de última salida]],Inventario!Q271:Q272)))</f>
        <v/>
      </c>
      <c r="G272" s="27" t="e">
        <f>DGET(Lista_elementos[#All],Lista_elementos[[#Headers],[Inventario máximo (en unidades)]],Q271:Q272)</f>
        <v>#VALUE!</v>
      </c>
      <c r="H272" s="27" t="e">
        <f>DGET(Lista_elementos[#All],Lista_elementos[[#Headers],[Inventario mínimo (en unidades)]],Q271:Q272)</f>
        <v>#VALUE!</v>
      </c>
      <c r="I272" s="68" t="str">
        <f>+IF(R272=0,"",DGET(Entradas[#All],Entradas[[#Headers],[Lote]],Q271:R272))</f>
        <v/>
      </c>
      <c r="J272" s="20" t="str">
        <f ca="1">+IF(Inventario[[#This Row],[Días restantes (incluido hoy):]]="","",Inventario[[#This Row],[Días restantes (incluido hoy):]]+TODAY()-1)</f>
        <v/>
      </c>
      <c r="K272" s="27" t="str">
        <f t="shared" ref="K272" si="921">IF(R272=0,"",R272)</f>
        <v/>
      </c>
      <c r="L272" s="27" t="str">
        <f>+IF(R272=0,"",DSUM(Entradas[#All],Entradas[[#Headers],[Cantidad Existente]],Inventario!Q271:R272))</f>
        <v/>
      </c>
      <c r="M272" s="65" t="e">
        <f>+Inventario[[#This Row],[Presentación (unidad)]]</f>
        <v>#VALUE!</v>
      </c>
      <c r="O272" s="17" t="str">
        <f t="shared" ref="O272" si="922">+$O$6</f>
        <v>Elemento</v>
      </c>
      <c r="P272" s="17" t="str">
        <f t="shared" ref="P272" si="923">+$P$6</f>
        <v>Días restantes:</v>
      </c>
      <c r="Q272" s="19">
        <f>Inventario[[#This Row],[Elemento]]</f>
        <v>0</v>
      </c>
      <c r="R272" s="19">
        <f>+DMIN(Entradas[#All],R271,Q271:Q272)</f>
        <v>0</v>
      </c>
      <c r="S272" s="26"/>
    </row>
    <row r="273" spans="1:19" x14ac:dyDescent="0.25">
      <c r="A273" s="64" t="e">
        <f>DGET(Lista_elementos[#All],Lista_elementos[[#Headers],[Tipo]],Inventario!O272:O273)</f>
        <v>#VALUE!</v>
      </c>
      <c r="B273" s="27">
        <f>+Lista_elementos[[#This Row],[Elemento]]</f>
        <v>0</v>
      </c>
      <c r="C2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3" s="27" t="e">
        <f>DGET(Lista_elementos[#All],Lista_elementos[[#Headers],[Presentación (Unidad)]],Inventario!O272:O273)</f>
        <v>#VALUE!</v>
      </c>
      <c r="E273" s="20" t="str">
        <f>+IF(COUNTIF(Entradas[Elemento],Inventario[[#This Row],[Elemento]])=0,"",IF(DMAX(Entradas[#All],Entradas[[#Headers],[Fecha de ingreso]],Inventario!O272:O273)=0,"No registra",DMAX(Entradas[#All],Entradas[[#Headers],[Fecha de ingreso]],Inventario!O272:O273)))</f>
        <v/>
      </c>
      <c r="F273" s="20" t="str">
        <f>+IF(COUNTIF(Entradas[Elemento],Inventario[[#This Row],[Elemento]])=0,"",IF(DMAX(Entradas[#All],Entradas[[#Headers],[Fecha de última salida]],Inventario!O272:O273)=0,"",DMAX(Entradas[#All],Entradas[[#Headers],[Fecha de última salida]],Inventario!O272:O273)))</f>
        <v/>
      </c>
      <c r="G273" s="27" t="e">
        <f>DGET(Lista_elementos[#All],Lista_elementos[[#Headers],[Inventario máximo (en unidades)]],O272:O273)</f>
        <v>#VALUE!</v>
      </c>
      <c r="H273" s="27" t="e">
        <f>DGET(Lista_elementos[#All],Lista_elementos[[#Headers],[Inventario mínimo (en unidades)]],O272:O273)</f>
        <v>#VALUE!</v>
      </c>
      <c r="I273" s="68" t="str">
        <f>+IF(P273=0,"",DGET(Entradas[#All],Entradas[[#Headers],[Lote]],O272:P273))</f>
        <v/>
      </c>
      <c r="J273" s="20" t="str">
        <f ca="1">+IF(Inventario[[#This Row],[Días restantes (incluido hoy):]]="","",Inventario[[#This Row],[Días restantes (incluido hoy):]]+TODAY()-1)</f>
        <v/>
      </c>
      <c r="K273" s="27" t="str">
        <f t="shared" ref="K273" si="924">IF(P273=0,"",P273)</f>
        <v/>
      </c>
      <c r="L273" s="27" t="str">
        <f>+IF(P273=0,"",DSUM(Entradas[#All],Entradas[[#Headers],[Cantidad Existente]],Inventario!O272:P273))</f>
        <v/>
      </c>
      <c r="M273" s="65" t="e">
        <f>+Inventario[[#This Row],[Presentación (unidad)]]</f>
        <v>#VALUE!</v>
      </c>
      <c r="O273" s="19">
        <f t="shared" ref="O273" si="925">+$B273</f>
        <v>0</v>
      </c>
      <c r="P273" s="19">
        <f>+DMIN(Entradas[#All],P272,O272:O273)</f>
        <v>0</v>
      </c>
      <c r="Q273" s="17" t="str">
        <f t="shared" ref="Q273" si="926">+$O$6</f>
        <v>Elemento</v>
      </c>
      <c r="R273" s="17" t="str">
        <f t="shared" ref="R273" si="927">+$P$6</f>
        <v>Días restantes:</v>
      </c>
      <c r="S273" s="26"/>
    </row>
    <row r="274" spans="1:19" x14ac:dyDescent="0.25">
      <c r="A274" s="64" t="e">
        <f>DGET(Lista_elementos[#All],Lista_elementos[[#Headers],[Tipo]],Inventario!Q273:Q274)</f>
        <v>#VALUE!</v>
      </c>
      <c r="B274" s="27">
        <f>+Lista_elementos[[#This Row],[Elemento]]</f>
        <v>0</v>
      </c>
      <c r="C2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4" s="27" t="e">
        <f>DGET(Lista_elementos[#All],Lista_elementos[[#Headers],[Presentación (Unidad)]],Inventario!Q273:Q274)</f>
        <v>#VALUE!</v>
      </c>
      <c r="E274" s="20" t="str">
        <f>+IF(COUNTIF(Entradas[Elemento],Inventario[[#This Row],[Elemento]])=0,"",IF(DMAX(Entradas[#All],Entradas[[#Headers],[Fecha de ingreso]],Inventario!Q273:Q274)=0,"No registra",DMAX(Entradas[#All],Entradas[[#Headers],[Fecha de ingreso]],Inventario!Q273:Q274)))</f>
        <v/>
      </c>
      <c r="F274" s="20" t="str">
        <f>+IF(COUNTIF(Entradas[Elemento],Inventario[[#This Row],[Elemento]])=0,"",IF(DMAX(Entradas[#All],Entradas[[#Headers],[Fecha de última salida]],Inventario!Q273:Q274)=0,"",DMAX(Entradas[#All],Entradas[[#Headers],[Fecha de última salida]],Inventario!Q273:Q274)))</f>
        <v/>
      </c>
      <c r="G274" s="27" t="e">
        <f>DGET(Lista_elementos[#All],Lista_elementos[[#Headers],[Inventario máximo (en unidades)]],Q273:Q274)</f>
        <v>#VALUE!</v>
      </c>
      <c r="H274" s="27" t="e">
        <f>DGET(Lista_elementos[#All],Lista_elementos[[#Headers],[Inventario mínimo (en unidades)]],Q273:Q274)</f>
        <v>#VALUE!</v>
      </c>
      <c r="I274" s="68" t="str">
        <f>+IF(R274=0,"",DGET(Entradas[#All],Entradas[[#Headers],[Lote]],Q273:R274))</f>
        <v/>
      </c>
      <c r="J274" s="20" t="str">
        <f ca="1">+IF(Inventario[[#This Row],[Días restantes (incluido hoy):]]="","",Inventario[[#This Row],[Días restantes (incluido hoy):]]+TODAY()-1)</f>
        <v/>
      </c>
      <c r="K274" s="27" t="str">
        <f t="shared" ref="K274" si="928">IF(R274=0,"",R274)</f>
        <v/>
      </c>
      <c r="L274" s="27" t="str">
        <f>+IF(R274=0,"",DSUM(Entradas[#All],Entradas[[#Headers],[Cantidad Existente]],Inventario!Q273:R274))</f>
        <v/>
      </c>
      <c r="M274" s="65" t="e">
        <f>+Inventario[[#This Row],[Presentación (unidad)]]</f>
        <v>#VALUE!</v>
      </c>
      <c r="O274" s="17" t="str">
        <f t="shared" ref="O274" si="929">+$O$6</f>
        <v>Elemento</v>
      </c>
      <c r="P274" s="17" t="str">
        <f t="shared" ref="P274" si="930">+$P$6</f>
        <v>Días restantes:</v>
      </c>
      <c r="Q274" s="19">
        <f>Inventario[[#This Row],[Elemento]]</f>
        <v>0</v>
      </c>
      <c r="R274" s="19">
        <f>+DMIN(Entradas[#All],R273,Q273:Q274)</f>
        <v>0</v>
      </c>
      <c r="S274" s="26"/>
    </row>
    <row r="275" spans="1:19" x14ac:dyDescent="0.25">
      <c r="A275" s="64" t="e">
        <f>DGET(Lista_elementos[#All],Lista_elementos[[#Headers],[Tipo]],Inventario!O274:O275)</f>
        <v>#VALUE!</v>
      </c>
      <c r="B275" s="27">
        <f>+Lista_elementos[[#This Row],[Elemento]]</f>
        <v>0</v>
      </c>
      <c r="C2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5" s="27" t="e">
        <f>DGET(Lista_elementos[#All],Lista_elementos[[#Headers],[Presentación (Unidad)]],Inventario!O274:O275)</f>
        <v>#VALUE!</v>
      </c>
      <c r="E275" s="20" t="str">
        <f>+IF(COUNTIF(Entradas[Elemento],Inventario[[#This Row],[Elemento]])=0,"",IF(DMAX(Entradas[#All],Entradas[[#Headers],[Fecha de ingreso]],Inventario!O274:O275)=0,"No registra",DMAX(Entradas[#All],Entradas[[#Headers],[Fecha de ingreso]],Inventario!O274:O275)))</f>
        <v/>
      </c>
      <c r="F275" s="20" t="str">
        <f>+IF(COUNTIF(Entradas[Elemento],Inventario[[#This Row],[Elemento]])=0,"",IF(DMAX(Entradas[#All],Entradas[[#Headers],[Fecha de última salida]],Inventario!O274:O275)=0,"",DMAX(Entradas[#All],Entradas[[#Headers],[Fecha de última salida]],Inventario!O274:O275)))</f>
        <v/>
      </c>
      <c r="G275" s="27" t="e">
        <f>DGET(Lista_elementos[#All],Lista_elementos[[#Headers],[Inventario máximo (en unidades)]],O274:O275)</f>
        <v>#VALUE!</v>
      </c>
      <c r="H275" s="27" t="e">
        <f>DGET(Lista_elementos[#All],Lista_elementos[[#Headers],[Inventario mínimo (en unidades)]],O274:O275)</f>
        <v>#VALUE!</v>
      </c>
      <c r="I275" s="68" t="str">
        <f>+IF(P275=0,"",DGET(Entradas[#All],Entradas[[#Headers],[Lote]],O274:P275))</f>
        <v/>
      </c>
      <c r="J275" s="20" t="str">
        <f ca="1">+IF(Inventario[[#This Row],[Días restantes (incluido hoy):]]="","",Inventario[[#This Row],[Días restantes (incluido hoy):]]+TODAY()-1)</f>
        <v/>
      </c>
      <c r="K275" s="27" t="str">
        <f t="shared" ref="K275" si="931">IF(P275=0,"",P275)</f>
        <v/>
      </c>
      <c r="L275" s="27" t="str">
        <f>+IF(P275=0,"",DSUM(Entradas[#All],Entradas[[#Headers],[Cantidad Existente]],Inventario!O274:P275))</f>
        <v/>
      </c>
      <c r="M275" s="65" t="e">
        <f>+Inventario[[#This Row],[Presentación (unidad)]]</f>
        <v>#VALUE!</v>
      </c>
      <c r="O275" s="19">
        <f t="shared" ref="O275" si="932">+$B275</f>
        <v>0</v>
      </c>
      <c r="P275" s="19">
        <f>+DMIN(Entradas[#All],P274,O274:O275)</f>
        <v>0</v>
      </c>
      <c r="Q275" s="17" t="str">
        <f t="shared" ref="Q275" si="933">+$O$6</f>
        <v>Elemento</v>
      </c>
      <c r="R275" s="17" t="str">
        <f t="shared" ref="R275" si="934">+$P$6</f>
        <v>Días restantes:</v>
      </c>
      <c r="S275" s="26"/>
    </row>
    <row r="276" spans="1:19" x14ac:dyDescent="0.25">
      <c r="A276" s="64" t="e">
        <f>DGET(Lista_elementos[#All],Lista_elementos[[#Headers],[Tipo]],Inventario!Q275:Q276)</f>
        <v>#VALUE!</v>
      </c>
      <c r="B276" s="27">
        <f>+Lista_elementos[[#This Row],[Elemento]]</f>
        <v>0</v>
      </c>
      <c r="C2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6" s="27" t="e">
        <f>DGET(Lista_elementos[#All],Lista_elementos[[#Headers],[Presentación (Unidad)]],Inventario!Q275:Q276)</f>
        <v>#VALUE!</v>
      </c>
      <c r="E276" s="20" t="str">
        <f>+IF(COUNTIF(Entradas[Elemento],Inventario[[#This Row],[Elemento]])=0,"",IF(DMAX(Entradas[#All],Entradas[[#Headers],[Fecha de ingreso]],Inventario!Q275:Q276)=0,"No registra",DMAX(Entradas[#All],Entradas[[#Headers],[Fecha de ingreso]],Inventario!Q275:Q276)))</f>
        <v/>
      </c>
      <c r="F276" s="20" t="str">
        <f>+IF(COUNTIF(Entradas[Elemento],Inventario[[#This Row],[Elemento]])=0,"",IF(DMAX(Entradas[#All],Entradas[[#Headers],[Fecha de última salida]],Inventario!Q275:Q276)=0,"",DMAX(Entradas[#All],Entradas[[#Headers],[Fecha de última salida]],Inventario!Q275:Q276)))</f>
        <v/>
      </c>
      <c r="G276" s="27" t="e">
        <f>DGET(Lista_elementos[#All],Lista_elementos[[#Headers],[Inventario máximo (en unidades)]],Q275:Q276)</f>
        <v>#VALUE!</v>
      </c>
      <c r="H276" s="27" t="e">
        <f>DGET(Lista_elementos[#All],Lista_elementos[[#Headers],[Inventario mínimo (en unidades)]],Q275:Q276)</f>
        <v>#VALUE!</v>
      </c>
      <c r="I276" s="68" t="str">
        <f>+IF(R276=0,"",DGET(Entradas[#All],Entradas[[#Headers],[Lote]],Q275:R276))</f>
        <v/>
      </c>
      <c r="J276" s="20" t="str">
        <f ca="1">+IF(Inventario[[#This Row],[Días restantes (incluido hoy):]]="","",Inventario[[#This Row],[Días restantes (incluido hoy):]]+TODAY()-1)</f>
        <v/>
      </c>
      <c r="K276" s="27" t="str">
        <f t="shared" ref="K276" si="935">IF(R276=0,"",R276)</f>
        <v/>
      </c>
      <c r="L276" s="27" t="str">
        <f>+IF(R276=0,"",DSUM(Entradas[#All],Entradas[[#Headers],[Cantidad Existente]],Inventario!Q275:R276))</f>
        <v/>
      </c>
      <c r="M276" s="65" t="e">
        <f>+Inventario[[#This Row],[Presentación (unidad)]]</f>
        <v>#VALUE!</v>
      </c>
      <c r="O276" s="17" t="str">
        <f t="shared" ref="O276" si="936">+$O$6</f>
        <v>Elemento</v>
      </c>
      <c r="P276" s="17" t="str">
        <f t="shared" ref="P276" si="937">+$P$6</f>
        <v>Días restantes:</v>
      </c>
      <c r="Q276" s="19">
        <f>Inventario[[#This Row],[Elemento]]</f>
        <v>0</v>
      </c>
      <c r="R276" s="19">
        <f>+DMIN(Entradas[#All],R275,Q275:Q276)</f>
        <v>0</v>
      </c>
      <c r="S276" s="26"/>
    </row>
    <row r="277" spans="1:19" x14ac:dyDescent="0.25">
      <c r="A277" s="64" t="e">
        <f>DGET(Lista_elementos[#All],Lista_elementos[[#Headers],[Tipo]],Inventario!O276:O277)</f>
        <v>#VALUE!</v>
      </c>
      <c r="B277" s="27">
        <f>+Lista_elementos[[#This Row],[Elemento]]</f>
        <v>0</v>
      </c>
      <c r="C2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7" s="27" t="e">
        <f>DGET(Lista_elementos[#All],Lista_elementos[[#Headers],[Presentación (Unidad)]],Inventario!O276:O277)</f>
        <v>#VALUE!</v>
      </c>
      <c r="E277" s="20" t="str">
        <f>+IF(COUNTIF(Entradas[Elemento],Inventario[[#This Row],[Elemento]])=0,"",IF(DMAX(Entradas[#All],Entradas[[#Headers],[Fecha de ingreso]],Inventario!O276:O277)=0,"No registra",DMAX(Entradas[#All],Entradas[[#Headers],[Fecha de ingreso]],Inventario!O276:O277)))</f>
        <v/>
      </c>
      <c r="F277" s="20" t="str">
        <f>+IF(COUNTIF(Entradas[Elemento],Inventario[[#This Row],[Elemento]])=0,"",IF(DMAX(Entradas[#All],Entradas[[#Headers],[Fecha de última salida]],Inventario!O276:O277)=0,"",DMAX(Entradas[#All],Entradas[[#Headers],[Fecha de última salida]],Inventario!O276:O277)))</f>
        <v/>
      </c>
      <c r="G277" s="27" t="e">
        <f>DGET(Lista_elementos[#All],Lista_elementos[[#Headers],[Inventario máximo (en unidades)]],O276:O277)</f>
        <v>#VALUE!</v>
      </c>
      <c r="H277" s="27" t="e">
        <f>DGET(Lista_elementos[#All],Lista_elementos[[#Headers],[Inventario mínimo (en unidades)]],O276:O277)</f>
        <v>#VALUE!</v>
      </c>
      <c r="I277" s="68" t="str">
        <f>+IF(P277=0,"",DGET(Entradas[#All],Entradas[[#Headers],[Lote]],O276:P277))</f>
        <v/>
      </c>
      <c r="J277" s="20" t="str">
        <f ca="1">+IF(Inventario[[#This Row],[Días restantes (incluido hoy):]]="","",Inventario[[#This Row],[Días restantes (incluido hoy):]]+TODAY()-1)</f>
        <v/>
      </c>
      <c r="K277" s="27" t="str">
        <f t="shared" ref="K277" si="938">IF(P277=0,"",P277)</f>
        <v/>
      </c>
      <c r="L277" s="27" t="str">
        <f>+IF(P277=0,"",DSUM(Entradas[#All],Entradas[[#Headers],[Cantidad Existente]],Inventario!O276:P277))</f>
        <v/>
      </c>
      <c r="M277" s="65" t="e">
        <f>+Inventario[[#This Row],[Presentación (unidad)]]</f>
        <v>#VALUE!</v>
      </c>
      <c r="O277" s="19">
        <f t="shared" ref="O277" si="939">+$B277</f>
        <v>0</v>
      </c>
      <c r="P277" s="19">
        <f>+DMIN(Entradas[#All],P276,O276:O277)</f>
        <v>0</v>
      </c>
      <c r="Q277" s="17" t="str">
        <f t="shared" ref="Q277" si="940">+$O$6</f>
        <v>Elemento</v>
      </c>
      <c r="R277" s="17" t="str">
        <f t="shared" ref="R277" si="941">+$P$6</f>
        <v>Días restantes:</v>
      </c>
      <c r="S277" s="26"/>
    </row>
    <row r="278" spans="1:19" x14ac:dyDescent="0.25">
      <c r="A278" s="64" t="e">
        <f>DGET(Lista_elementos[#All],Lista_elementos[[#Headers],[Tipo]],Inventario!Q277:Q278)</f>
        <v>#VALUE!</v>
      </c>
      <c r="B278" s="27">
        <f>+Lista_elementos[[#This Row],[Elemento]]</f>
        <v>0</v>
      </c>
      <c r="C2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8" s="27" t="e">
        <f>DGET(Lista_elementos[#All],Lista_elementos[[#Headers],[Presentación (Unidad)]],Inventario!Q277:Q278)</f>
        <v>#VALUE!</v>
      </c>
      <c r="E278" s="20" t="str">
        <f>+IF(COUNTIF(Entradas[Elemento],Inventario[[#This Row],[Elemento]])=0,"",IF(DMAX(Entradas[#All],Entradas[[#Headers],[Fecha de ingreso]],Inventario!Q277:Q278)=0,"No registra",DMAX(Entradas[#All],Entradas[[#Headers],[Fecha de ingreso]],Inventario!Q277:Q278)))</f>
        <v/>
      </c>
      <c r="F278" s="20" t="str">
        <f>+IF(COUNTIF(Entradas[Elemento],Inventario[[#This Row],[Elemento]])=0,"",IF(DMAX(Entradas[#All],Entradas[[#Headers],[Fecha de última salida]],Inventario!Q277:Q278)=0,"",DMAX(Entradas[#All],Entradas[[#Headers],[Fecha de última salida]],Inventario!Q277:Q278)))</f>
        <v/>
      </c>
      <c r="G278" s="27" t="e">
        <f>DGET(Lista_elementos[#All],Lista_elementos[[#Headers],[Inventario máximo (en unidades)]],Q277:Q278)</f>
        <v>#VALUE!</v>
      </c>
      <c r="H278" s="27" t="e">
        <f>DGET(Lista_elementos[#All],Lista_elementos[[#Headers],[Inventario mínimo (en unidades)]],Q277:Q278)</f>
        <v>#VALUE!</v>
      </c>
      <c r="I278" s="68" t="str">
        <f>+IF(R278=0,"",DGET(Entradas[#All],Entradas[[#Headers],[Lote]],Q277:R278))</f>
        <v/>
      </c>
      <c r="J278" s="20" t="str">
        <f ca="1">+IF(Inventario[[#This Row],[Días restantes (incluido hoy):]]="","",Inventario[[#This Row],[Días restantes (incluido hoy):]]+TODAY()-1)</f>
        <v/>
      </c>
      <c r="K278" s="27" t="str">
        <f t="shared" ref="K278" si="942">IF(R278=0,"",R278)</f>
        <v/>
      </c>
      <c r="L278" s="27" t="str">
        <f>+IF(R278=0,"",DSUM(Entradas[#All],Entradas[[#Headers],[Cantidad Existente]],Inventario!Q277:R278))</f>
        <v/>
      </c>
      <c r="M278" s="65" t="e">
        <f>+Inventario[[#This Row],[Presentación (unidad)]]</f>
        <v>#VALUE!</v>
      </c>
      <c r="O278" s="17" t="str">
        <f t="shared" ref="O278" si="943">+$O$6</f>
        <v>Elemento</v>
      </c>
      <c r="P278" s="17" t="str">
        <f t="shared" ref="P278" si="944">+$P$6</f>
        <v>Días restantes:</v>
      </c>
      <c r="Q278" s="19">
        <f>Inventario[[#This Row],[Elemento]]</f>
        <v>0</v>
      </c>
      <c r="R278" s="19">
        <f>+DMIN(Entradas[#All],R277,Q277:Q278)</f>
        <v>0</v>
      </c>
      <c r="S278" s="26"/>
    </row>
    <row r="279" spans="1:19" x14ac:dyDescent="0.25">
      <c r="A279" s="64" t="e">
        <f>DGET(Lista_elementos[#All],Lista_elementos[[#Headers],[Tipo]],Inventario!O278:O279)</f>
        <v>#VALUE!</v>
      </c>
      <c r="B279" s="27">
        <f>+Lista_elementos[[#This Row],[Elemento]]</f>
        <v>0</v>
      </c>
      <c r="C2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79" s="27" t="e">
        <f>DGET(Lista_elementos[#All],Lista_elementos[[#Headers],[Presentación (Unidad)]],Inventario!O278:O279)</f>
        <v>#VALUE!</v>
      </c>
      <c r="E279" s="20" t="str">
        <f>+IF(COUNTIF(Entradas[Elemento],Inventario[[#This Row],[Elemento]])=0,"",IF(DMAX(Entradas[#All],Entradas[[#Headers],[Fecha de ingreso]],Inventario!O278:O279)=0,"No registra",DMAX(Entradas[#All],Entradas[[#Headers],[Fecha de ingreso]],Inventario!O278:O279)))</f>
        <v/>
      </c>
      <c r="F279" s="20" t="str">
        <f>+IF(COUNTIF(Entradas[Elemento],Inventario[[#This Row],[Elemento]])=0,"",IF(DMAX(Entradas[#All],Entradas[[#Headers],[Fecha de última salida]],Inventario!O278:O279)=0,"",DMAX(Entradas[#All],Entradas[[#Headers],[Fecha de última salida]],Inventario!O278:O279)))</f>
        <v/>
      </c>
      <c r="G279" s="27" t="e">
        <f>DGET(Lista_elementos[#All],Lista_elementos[[#Headers],[Inventario máximo (en unidades)]],O278:O279)</f>
        <v>#VALUE!</v>
      </c>
      <c r="H279" s="27" t="e">
        <f>DGET(Lista_elementos[#All],Lista_elementos[[#Headers],[Inventario mínimo (en unidades)]],O278:O279)</f>
        <v>#VALUE!</v>
      </c>
      <c r="I279" s="68" t="str">
        <f>+IF(P279=0,"",DGET(Entradas[#All],Entradas[[#Headers],[Lote]],O278:P279))</f>
        <v/>
      </c>
      <c r="J279" s="20" t="str">
        <f ca="1">+IF(Inventario[[#This Row],[Días restantes (incluido hoy):]]="","",Inventario[[#This Row],[Días restantes (incluido hoy):]]+TODAY()-1)</f>
        <v/>
      </c>
      <c r="K279" s="27" t="str">
        <f t="shared" ref="K279" si="945">IF(P279=0,"",P279)</f>
        <v/>
      </c>
      <c r="L279" s="27" t="str">
        <f>+IF(P279=0,"",DSUM(Entradas[#All],Entradas[[#Headers],[Cantidad Existente]],Inventario!O278:P279))</f>
        <v/>
      </c>
      <c r="M279" s="65" t="e">
        <f>+Inventario[[#This Row],[Presentación (unidad)]]</f>
        <v>#VALUE!</v>
      </c>
      <c r="O279" s="19">
        <f t="shared" ref="O279" si="946">+$B279</f>
        <v>0</v>
      </c>
      <c r="P279" s="19">
        <f>+DMIN(Entradas[#All],P278,O278:O279)</f>
        <v>0</v>
      </c>
      <c r="Q279" s="17" t="str">
        <f t="shared" ref="Q279" si="947">+$O$6</f>
        <v>Elemento</v>
      </c>
      <c r="R279" s="17" t="str">
        <f t="shared" ref="R279" si="948">+$P$6</f>
        <v>Días restantes:</v>
      </c>
      <c r="S279" s="26" t="s">
        <v>10</v>
      </c>
    </row>
    <row r="280" spans="1:19" x14ac:dyDescent="0.25">
      <c r="A280" s="64" t="e">
        <f>DGET(Lista_elementos[#All],Lista_elementos[[#Headers],[Tipo]],Inventario!Q279:Q280)</f>
        <v>#VALUE!</v>
      </c>
      <c r="B280" s="27">
        <f>+Lista_elementos[[#This Row],[Elemento]]</f>
        <v>0</v>
      </c>
      <c r="C2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0" s="27" t="e">
        <f>DGET(Lista_elementos[#All],Lista_elementos[[#Headers],[Presentación (Unidad)]],Inventario!Q279:Q280)</f>
        <v>#VALUE!</v>
      </c>
      <c r="E280" s="20" t="str">
        <f>+IF(COUNTIF(Entradas[Elemento],Inventario[[#This Row],[Elemento]])=0,"",IF(DMAX(Entradas[#All],Entradas[[#Headers],[Fecha de ingreso]],Inventario!Q279:Q280)=0,"No registra",DMAX(Entradas[#All],Entradas[[#Headers],[Fecha de ingreso]],Inventario!Q279:Q280)))</f>
        <v/>
      </c>
      <c r="F280" s="20" t="str">
        <f>+IF(COUNTIF(Entradas[Elemento],Inventario[[#This Row],[Elemento]])=0,"",IF(DMAX(Entradas[#All],Entradas[[#Headers],[Fecha de última salida]],Inventario!Q279:Q280)=0,"",DMAX(Entradas[#All],Entradas[[#Headers],[Fecha de última salida]],Inventario!Q279:Q280)))</f>
        <v/>
      </c>
      <c r="G280" s="27" t="e">
        <f>DGET(Lista_elementos[#All],Lista_elementos[[#Headers],[Inventario máximo (en unidades)]],Q279:Q280)</f>
        <v>#VALUE!</v>
      </c>
      <c r="H280" s="27" t="e">
        <f>DGET(Lista_elementos[#All],Lista_elementos[[#Headers],[Inventario mínimo (en unidades)]],Q279:Q280)</f>
        <v>#VALUE!</v>
      </c>
      <c r="I280" s="68" t="str">
        <f>+IF(R280=0,"",DGET(Entradas[#All],Entradas[[#Headers],[Lote]],Q279:R280))</f>
        <v/>
      </c>
      <c r="J280" s="20" t="str">
        <f ca="1">+IF(Inventario[[#This Row],[Días restantes (incluido hoy):]]="","",Inventario[[#This Row],[Días restantes (incluido hoy):]]+TODAY()-1)</f>
        <v/>
      </c>
      <c r="K280" s="27" t="str">
        <f t="shared" ref="K280" si="949">IF(R280=0,"",R280)</f>
        <v/>
      </c>
      <c r="L280" s="27" t="str">
        <f>+IF(R280=0,"",DSUM(Entradas[#All],Entradas[[#Headers],[Cantidad Existente]],Inventario!Q279:R280))</f>
        <v/>
      </c>
      <c r="M280" s="65" t="e">
        <f>+Inventario[[#This Row],[Presentación (unidad)]]</f>
        <v>#VALUE!</v>
      </c>
      <c r="O280" s="17" t="str">
        <f t="shared" ref="O280" si="950">+$O$6</f>
        <v>Elemento</v>
      </c>
      <c r="P280" s="17" t="str">
        <f t="shared" ref="P280" si="951">+$P$6</f>
        <v>Días restantes:</v>
      </c>
      <c r="Q280" s="19">
        <f>Inventario[[#This Row],[Elemento]]</f>
        <v>0</v>
      </c>
      <c r="R280" s="19">
        <f>+DMIN(Entradas[#All],R279,Q279:Q280)</f>
        <v>0</v>
      </c>
      <c r="S280" s="26" t="s">
        <v>10</v>
      </c>
    </row>
    <row r="281" spans="1:19" x14ac:dyDescent="0.25">
      <c r="A281" s="64" t="e">
        <f>DGET(Lista_elementos[#All],Lista_elementos[[#Headers],[Tipo]],Inventario!O280:O281)</f>
        <v>#VALUE!</v>
      </c>
      <c r="B281" s="27">
        <f>+Lista_elementos[[#This Row],[Elemento]]</f>
        <v>0</v>
      </c>
      <c r="C2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1" s="27" t="e">
        <f>DGET(Lista_elementos[#All],Lista_elementos[[#Headers],[Presentación (Unidad)]],Inventario!O280:O281)</f>
        <v>#VALUE!</v>
      </c>
      <c r="E281" s="20" t="str">
        <f>+IF(COUNTIF(Entradas[Elemento],Inventario[[#This Row],[Elemento]])=0,"",IF(DMAX(Entradas[#All],Entradas[[#Headers],[Fecha de ingreso]],Inventario!O280:O281)=0,"No registra",DMAX(Entradas[#All],Entradas[[#Headers],[Fecha de ingreso]],Inventario!O280:O281)))</f>
        <v/>
      </c>
      <c r="F281" s="20" t="str">
        <f>+IF(COUNTIF(Entradas[Elemento],Inventario[[#This Row],[Elemento]])=0,"",IF(DMAX(Entradas[#All],Entradas[[#Headers],[Fecha de última salida]],Inventario!O280:O281)=0,"",DMAX(Entradas[#All],Entradas[[#Headers],[Fecha de última salida]],Inventario!O280:O281)))</f>
        <v/>
      </c>
      <c r="G281" s="27" t="e">
        <f>DGET(Lista_elementos[#All],Lista_elementos[[#Headers],[Inventario máximo (en unidades)]],O280:O281)</f>
        <v>#VALUE!</v>
      </c>
      <c r="H281" s="27" t="e">
        <f>DGET(Lista_elementos[#All],Lista_elementos[[#Headers],[Inventario mínimo (en unidades)]],O280:O281)</f>
        <v>#VALUE!</v>
      </c>
      <c r="I281" s="68" t="str">
        <f>+IF(P281=0,"",DGET(Entradas[#All],Entradas[[#Headers],[Lote]],O280:P281))</f>
        <v/>
      </c>
      <c r="J281" s="20" t="str">
        <f ca="1">+IF(Inventario[[#This Row],[Días restantes (incluido hoy):]]="","",Inventario[[#This Row],[Días restantes (incluido hoy):]]+TODAY()-1)</f>
        <v/>
      </c>
      <c r="K281" s="27" t="str">
        <f t="shared" ref="K281" si="952">IF(P281=0,"",P281)</f>
        <v/>
      </c>
      <c r="L281" s="27" t="str">
        <f>+IF(P281=0,"",DSUM(Entradas[#All],Entradas[[#Headers],[Cantidad Existente]],Inventario!O280:P281))</f>
        <v/>
      </c>
      <c r="M281" s="65" t="e">
        <f>+Inventario[[#This Row],[Presentación (unidad)]]</f>
        <v>#VALUE!</v>
      </c>
      <c r="O281" s="19">
        <f t="shared" ref="O281" si="953">+$B281</f>
        <v>0</v>
      </c>
      <c r="P281" s="19">
        <f>+DMIN(Entradas[#All],P280,O280:O281)</f>
        <v>0</v>
      </c>
      <c r="Q281" s="17" t="str">
        <f t="shared" ref="Q281" si="954">+$O$6</f>
        <v>Elemento</v>
      </c>
      <c r="R281" s="17" t="str">
        <f t="shared" ref="R281" si="955">+$P$6</f>
        <v>Días restantes:</v>
      </c>
      <c r="S281" s="26" t="s">
        <v>10</v>
      </c>
    </row>
    <row r="282" spans="1:19" x14ac:dyDescent="0.25">
      <c r="A282" s="64" t="e">
        <f>DGET(Lista_elementos[#All],Lista_elementos[[#Headers],[Tipo]],Inventario!Q281:Q282)</f>
        <v>#VALUE!</v>
      </c>
      <c r="B282" s="27">
        <f>+Lista_elementos[[#This Row],[Elemento]]</f>
        <v>0</v>
      </c>
      <c r="C2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2" s="27" t="e">
        <f>DGET(Lista_elementos[#All],Lista_elementos[[#Headers],[Presentación (Unidad)]],Inventario!Q281:Q282)</f>
        <v>#VALUE!</v>
      </c>
      <c r="E282" s="20" t="str">
        <f>+IF(COUNTIF(Entradas[Elemento],Inventario[[#This Row],[Elemento]])=0,"",IF(DMAX(Entradas[#All],Entradas[[#Headers],[Fecha de ingreso]],Inventario!Q281:Q282)=0,"No registra",DMAX(Entradas[#All],Entradas[[#Headers],[Fecha de ingreso]],Inventario!Q281:Q282)))</f>
        <v/>
      </c>
      <c r="F282" s="20" t="str">
        <f>+IF(COUNTIF(Entradas[Elemento],Inventario[[#This Row],[Elemento]])=0,"",IF(DMAX(Entradas[#All],Entradas[[#Headers],[Fecha de última salida]],Inventario!Q281:Q282)=0,"",DMAX(Entradas[#All],Entradas[[#Headers],[Fecha de última salida]],Inventario!Q281:Q282)))</f>
        <v/>
      </c>
      <c r="G282" s="27" t="e">
        <f>DGET(Lista_elementos[#All],Lista_elementos[[#Headers],[Inventario máximo (en unidades)]],Q281:Q282)</f>
        <v>#VALUE!</v>
      </c>
      <c r="H282" s="27" t="e">
        <f>DGET(Lista_elementos[#All],Lista_elementos[[#Headers],[Inventario mínimo (en unidades)]],Q281:Q282)</f>
        <v>#VALUE!</v>
      </c>
      <c r="I282" s="68" t="str">
        <f>+IF(R282=0,"",DGET(Entradas[#All],Entradas[[#Headers],[Lote]],Q281:R282))</f>
        <v/>
      </c>
      <c r="J282" s="20" t="str">
        <f ca="1">+IF(Inventario[[#This Row],[Días restantes (incluido hoy):]]="","",Inventario[[#This Row],[Días restantes (incluido hoy):]]+TODAY()-1)</f>
        <v/>
      </c>
      <c r="K282" s="27" t="str">
        <f t="shared" ref="K282" si="956">IF(R282=0,"",R282)</f>
        <v/>
      </c>
      <c r="L282" s="27" t="str">
        <f>+IF(R282=0,"",DSUM(Entradas[#All],Entradas[[#Headers],[Cantidad Existente]],Inventario!Q281:R282))</f>
        <v/>
      </c>
      <c r="M282" s="65" t="e">
        <f>+Inventario[[#This Row],[Presentación (unidad)]]</f>
        <v>#VALUE!</v>
      </c>
      <c r="O282" s="17" t="str">
        <f t="shared" ref="O282" si="957">+$O$6</f>
        <v>Elemento</v>
      </c>
      <c r="P282" s="17" t="str">
        <f t="shared" ref="P282" si="958">+$P$6</f>
        <v>Días restantes:</v>
      </c>
      <c r="Q282" s="19">
        <f>Inventario[[#This Row],[Elemento]]</f>
        <v>0</v>
      </c>
      <c r="R282" s="19">
        <f>+DMIN(Entradas[#All],R281,Q281:Q282)</f>
        <v>0</v>
      </c>
      <c r="S282" s="26" t="s">
        <v>10</v>
      </c>
    </row>
    <row r="283" spans="1:19" x14ac:dyDescent="0.25">
      <c r="A283" s="64" t="e">
        <f>DGET(Lista_elementos[#All],Lista_elementos[[#Headers],[Tipo]],Inventario!O282:O283)</f>
        <v>#VALUE!</v>
      </c>
      <c r="B283" s="27">
        <f>+Lista_elementos[[#This Row],[Elemento]]</f>
        <v>0</v>
      </c>
      <c r="C2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3" s="27" t="e">
        <f>DGET(Lista_elementos[#All],Lista_elementos[[#Headers],[Presentación (Unidad)]],Inventario!O282:O283)</f>
        <v>#VALUE!</v>
      </c>
      <c r="E283" s="20" t="str">
        <f>+IF(COUNTIF(Entradas[Elemento],Inventario[[#This Row],[Elemento]])=0,"",IF(DMAX(Entradas[#All],Entradas[[#Headers],[Fecha de ingreso]],Inventario!O282:O283)=0,"No registra",DMAX(Entradas[#All],Entradas[[#Headers],[Fecha de ingreso]],Inventario!O282:O283)))</f>
        <v/>
      </c>
      <c r="F283" s="20" t="str">
        <f>+IF(COUNTIF(Entradas[Elemento],Inventario[[#This Row],[Elemento]])=0,"",IF(DMAX(Entradas[#All],Entradas[[#Headers],[Fecha de última salida]],Inventario!O282:O283)=0,"",DMAX(Entradas[#All],Entradas[[#Headers],[Fecha de última salida]],Inventario!O282:O283)))</f>
        <v/>
      </c>
      <c r="G283" s="27" t="e">
        <f>DGET(Lista_elementos[#All],Lista_elementos[[#Headers],[Inventario máximo (en unidades)]],O282:O283)</f>
        <v>#VALUE!</v>
      </c>
      <c r="H283" s="27" t="e">
        <f>DGET(Lista_elementos[#All],Lista_elementos[[#Headers],[Inventario mínimo (en unidades)]],O282:O283)</f>
        <v>#VALUE!</v>
      </c>
      <c r="I283" s="68" t="str">
        <f>+IF(P283=0,"",DGET(Entradas[#All],Entradas[[#Headers],[Lote]],O282:P283))</f>
        <v/>
      </c>
      <c r="J283" s="20" t="str">
        <f ca="1">+IF(Inventario[[#This Row],[Días restantes (incluido hoy):]]="","",Inventario[[#This Row],[Días restantes (incluido hoy):]]+TODAY()-1)</f>
        <v/>
      </c>
      <c r="K283" s="27" t="str">
        <f t="shared" ref="K283" si="959">IF(P283=0,"",P283)</f>
        <v/>
      </c>
      <c r="L283" s="27" t="str">
        <f>+IF(P283=0,"",DSUM(Entradas[#All],Entradas[[#Headers],[Cantidad Existente]],Inventario!O282:P283))</f>
        <v/>
      </c>
      <c r="M283" s="65" t="e">
        <f>+Inventario[[#This Row],[Presentación (unidad)]]</f>
        <v>#VALUE!</v>
      </c>
      <c r="O283" s="19">
        <f t="shared" ref="O283" si="960">+$B283</f>
        <v>0</v>
      </c>
      <c r="P283" s="19">
        <f>+DMIN(Entradas[#All],P282,O282:O283)</f>
        <v>0</v>
      </c>
      <c r="Q283" s="17" t="str">
        <f t="shared" ref="Q283" si="961">+$O$6</f>
        <v>Elemento</v>
      </c>
      <c r="R283" s="17" t="str">
        <f t="shared" ref="R283" si="962">+$P$6</f>
        <v>Días restantes:</v>
      </c>
      <c r="S283" s="26" t="s">
        <v>10</v>
      </c>
    </row>
    <row r="284" spans="1:19" x14ac:dyDescent="0.25">
      <c r="A284" s="64" t="e">
        <f>DGET(Lista_elementos[#All],Lista_elementos[[#Headers],[Tipo]],Inventario!Q283:Q284)</f>
        <v>#VALUE!</v>
      </c>
      <c r="B284" s="27">
        <f>+Lista_elementos[[#This Row],[Elemento]]</f>
        <v>0</v>
      </c>
      <c r="C2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4" s="27" t="e">
        <f>DGET(Lista_elementos[#All],Lista_elementos[[#Headers],[Presentación (Unidad)]],Inventario!Q283:Q284)</f>
        <v>#VALUE!</v>
      </c>
      <c r="E284" s="20" t="str">
        <f>+IF(COUNTIF(Entradas[Elemento],Inventario[[#This Row],[Elemento]])=0,"",IF(DMAX(Entradas[#All],Entradas[[#Headers],[Fecha de ingreso]],Inventario!Q283:Q284)=0,"No registra",DMAX(Entradas[#All],Entradas[[#Headers],[Fecha de ingreso]],Inventario!Q283:Q284)))</f>
        <v/>
      </c>
      <c r="F284" s="20" t="str">
        <f>+IF(COUNTIF(Entradas[Elemento],Inventario[[#This Row],[Elemento]])=0,"",IF(DMAX(Entradas[#All],Entradas[[#Headers],[Fecha de última salida]],Inventario!Q283:Q284)=0,"",DMAX(Entradas[#All],Entradas[[#Headers],[Fecha de última salida]],Inventario!Q283:Q284)))</f>
        <v/>
      </c>
      <c r="G284" s="27" t="e">
        <f>DGET(Lista_elementos[#All],Lista_elementos[[#Headers],[Inventario máximo (en unidades)]],Q283:Q284)</f>
        <v>#VALUE!</v>
      </c>
      <c r="H284" s="27" t="e">
        <f>DGET(Lista_elementos[#All],Lista_elementos[[#Headers],[Inventario mínimo (en unidades)]],Q283:Q284)</f>
        <v>#VALUE!</v>
      </c>
      <c r="I284" s="68" t="str">
        <f>+IF(R284=0,"",DGET(Entradas[#All],Entradas[[#Headers],[Lote]],Q283:R284))</f>
        <v/>
      </c>
      <c r="J284" s="20" t="str">
        <f ca="1">+IF(Inventario[[#This Row],[Días restantes (incluido hoy):]]="","",Inventario[[#This Row],[Días restantes (incluido hoy):]]+TODAY()-1)</f>
        <v/>
      </c>
      <c r="K284" s="27" t="str">
        <f t="shared" ref="K284" si="963">IF(R284=0,"",R284)</f>
        <v/>
      </c>
      <c r="L284" s="27" t="str">
        <f>+IF(R284=0,"",DSUM(Entradas[#All],Entradas[[#Headers],[Cantidad Existente]],Inventario!Q283:R284))</f>
        <v/>
      </c>
      <c r="M284" s="65" t="e">
        <f>+Inventario[[#This Row],[Presentación (unidad)]]</f>
        <v>#VALUE!</v>
      </c>
      <c r="O284" s="17" t="str">
        <f t="shared" ref="O284" si="964">+$O$6</f>
        <v>Elemento</v>
      </c>
      <c r="P284" s="17" t="str">
        <f t="shared" ref="P284" si="965">+$P$6</f>
        <v>Días restantes:</v>
      </c>
      <c r="Q284" s="19">
        <f>Inventario[[#This Row],[Elemento]]</f>
        <v>0</v>
      </c>
      <c r="R284" s="19">
        <f>+DMIN(Entradas[#All],R283,Q283:Q284)</f>
        <v>0</v>
      </c>
      <c r="S284" s="26" t="s">
        <v>10</v>
      </c>
    </row>
    <row r="285" spans="1:19" x14ac:dyDescent="0.25">
      <c r="A285" s="64" t="e">
        <f>DGET(Lista_elementos[#All],Lista_elementos[[#Headers],[Tipo]],Inventario!O284:O285)</f>
        <v>#VALUE!</v>
      </c>
      <c r="B285" s="27">
        <f>+Lista_elementos[[#This Row],[Elemento]]</f>
        <v>0</v>
      </c>
      <c r="C2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5" s="27" t="e">
        <f>DGET(Lista_elementos[#All],Lista_elementos[[#Headers],[Presentación (Unidad)]],Inventario!O284:O285)</f>
        <v>#VALUE!</v>
      </c>
      <c r="E285" s="20" t="str">
        <f>+IF(COUNTIF(Entradas[Elemento],Inventario[[#This Row],[Elemento]])=0,"",IF(DMAX(Entradas[#All],Entradas[[#Headers],[Fecha de ingreso]],Inventario!O284:O285)=0,"No registra",DMAX(Entradas[#All],Entradas[[#Headers],[Fecha de ingreso]],Inventario!O284:O285)))</f>
        <v/>
      </c>
      <c r="F285" s="20" t="str">
        <f>+IF(COUNTIF(Entradas[Elemento],Inventario[[#This Row],[Elemento]])=0,"",IF(DMAX(Entradas[#All],Entradas[[#Headers],[Fecha de última salida]],Inventario!O284:O285)=0,"",DMAX(Entradas[#All],Entradas[[#Headers],[Fecha de última salida]],Inventario!O284:O285)))</f>
        <v/>
      </c>
      <c r="G285" s="27" t="e">
        <f>DGET(Lista_elementos[#All],Lista_elementos[[#Headers],[Inventario máximo (en unidades)]],O284:O285)</f>
        <v>#VALUE!</v>
      </c>
      <c r="H285" s="27" t="e">
        <f>DGET(Lista_elementos[#All],Lista_elementos[[#Headers],[Inventario mínimo (en unidades)]],O284:O285)</f>
        <v>#VALUE!</v>
      </c>
      <c r="I285" s="68" t="str">
        <f>+IF(P285=0,"",DGET(Entradas[#All],Entradas[[#Headers],[Lote]],O284:P285))</f>
        <v/>
      </c>
      <c r="J285" s="20" t="str">
        <f ca="1">+IF(Inventario[[#This Row],[Días restantes (incluido hoy):]]="","",Inventario[[#This Row],[Días restantes (incluido hoy):]]+TODAY()-1)</f>
        <v/>
      </c>
      <c r="K285" s="27" t="str">
        <f t="shared" ref="K285" si="966">IF(P285=0,"",P285)</f>
        <v/>
      </c>
      <c r="L285" s="27" t="str">
        <f>+IF(P285=0,"",DSUM(Entradas[#All],Entradas[[#Headers],[Cantidad Existente]],Inventario!O284:P285))</f>
        <v/>
      </c>
      <c r="M285" s="65" t="e">
        <f>+Inventario[[#This Row],[Presentación (unidad)]]</f>
        <v>#VALUE!</v>
      </c>
      <c r="O285" s="19">
        <f t="shared" ref="O285" si="967">+$B285</f>
        <v>0</v>
      </c>
      <c r="P285" s="19">
        <f>+DMIN(Entradas[#All],P284,O284:O285)</f>
        <v>0</v>
      </c>
      <c r="Q285" s="17" t="str">
        <f t="shared" ref="Q285" si="968">+$O$6</f>
        <v>Elemento</v>
      </c>
      <c r="R285" s="17" t="str">
        <f t="shared" ref="R285" si="969">+$P$6</f>
        <v>Días restantes:</v>
      </c>
      <c r="S285" s="26" t="s">
        <v>10</v>
      </c>
    </row>
    <row r="286" spans="1:19" x14ac:dyDescent="0.25">
      <c r="A286" s="64" t="e">
        <f>DGET(Lista_elementos[#All],Lista_elementos[[#Headers],[Tipo]],Inventario!Q285:Q286)</f>
        <v>#VALUE!</v>
      </c>
      <c r="B286" s="27">
        <f>+Lista_elementos[[#This Row],[Elemento]]</f>
        <v>0</v>
      </c>
      <c r="C2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6" s="27" t="e">
        <f>DGET(Lista_elementos[#All],Lista_elementos[[#Headers],[Presentación (Unidad)]],Inventario!Q285:Q286)</f>
        <v>#VALUE!</v>
      </c>
      <c r="E286" s="20" t="str">
        <f>+IF(COUNTIF(Entradas[Elemento],Inventario[[#This Row],[Elemento]])=0,"",IF(DMAX(Entradas[#All],Entradas[[#Headers],[Fecha de ingreso]],Inventario!Q285:Q286)=0,"No registra",DMAX(Entradas[#All],Entradas[[#Headers],[Fecha de ingreso]],Inventario!Q285:Q286)))</f>
        <v/>
      </c>
      <c r="F286" s="20" t="str">
        <f>+IF(COUNTIF(Entradas[Elemento],Inventario[[#This Row],[Elemento]])=0,"",IF(DMAX(Entradas[#All],Entradas[[#Headers],[Fecha de última salida]],Inventario!Q285:Q286)=0,"",DMAX(Entradas[#All],Entradas[[#Headers],[Fecha de última salida]],Inventario!Q285:Q286)))</f>
        <v/>
      </c>
      <c r="G286" s="27" t="e">
        <f>DGET(Lista_elementos[#All],Lista_elementos[[#Headers],[Inventario máximo (en unidades)]],Q285:Q286)</f>
        <v>#VALUE!</v>
      </c>
      <c r="H286" s="27" t="e">
        <f>DGET(Lista_elementos[#All],Lista_elementos[[#Headers],[Inventario mínimo (en unidades)]],Q285:Q286)</f>
        <v>#VALUE!</v>
      </c>
      <c r="I286" s="68" t="str">
        <f>+IF(R286=0,"",DGET(Entradas[#All],Entradas[[#Headers],[Lote]],Q285:R286))</f>
        <v/>
      </c>
      <c r="J286" s="20" t="str">
        <f ca="1">+IF(Inventario[[#This Row],[Días restantes (incluido hoy):]]="","",Inventario[[#This Row],[Días restantes (incluido hoy):]]+TODAY()-1)</f>
        <v/>
      </c>
      <c r="K286" s="27" t="str">
        <f t="shared" ref="K286" si="970">IF(R286=0,"",R286)</f>
        <v/>
      </c>
      <c r="L286" s="27" t="str">
        <f>+IF(R286=0,"",DSUM(Entradas[#All],Entradas[[#Headers],[Cantidad Existente]],Inventario!Q285:R286))</f>
        <v/>
      </c>
      <c r="M286" s="65" t="e">
        <f>+Inventario[[#This Row],[Presentación (unidad)]]</f>
        <v>#VALUE!</v>
      </c>
      <c r="O286" s="17" t="str">
        <f t="shared" ref="O286" si="971">+$O$6</f>
        <v>Elemento</v>
      </c>
      <c r="P286" s="17" t="str">
        <f t="shared" ref="P286" si="972">+$P$6</f>
        <v>Días restantes:</v>
      </c>
      <c r="Q286" s="19">
        <f>Inventario[[#This Row],[Elemento]]</f>
        <v>0</v>
      </c>
      <c r="R286" s="19">
        <f>+DMIN(Entradas[#All],R285,Q285:Q286)</f>
        <v>0</v>
      </c>
      <c r="S286" s="26" t="s">
        <v>10</v>
      </c>
    </row>
    <row r="287" spans="1:19" x14ac:dyDescent="0.25">
      <c r="A287" s="64" t="e">
        <f>DGET(Lista_elementos[#All],Lista_elementos[[#Headers],[Tipo]],Inventario!O286:O287)</f>
        <v>#VALUE!</v>
      </c>
      <c r="B287" s="27">
        <f>+Lista_elementos[[#This Row],[Elemento]]</f>
        <v>0</v>
      </c>
      <c r="C2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7" s="27" t="e">
        <f>DGET(Lista_elementos[#All],Lista_elementos[[#Headers],[Presentación (Unidad)]],Inventario!O286:O287)</f>
        <v>#VALUE!</v>
      </c>
      <c r="E287" s="20" t="str">
        <f>+IF(COUNTIF(Entradas[Elemento],Inventario[[#This Row],[Elemento]])=0,"",IF(DMAX(Entradas[#All],Entradas[[#Headers],[Fecha de ingreso]],Inventario!O286:O287)=0,"No registra",DMAX(Entradas[#All],Entradas[[#Headers],[Fecha de ingreso]],Inventario!O286:O287)))</f>
        <v/>
      </c>
      <c r="F287" s="20" t="str">
        <f>+IF(COUNTIF(Entradas[Elemento],Inventario[[#This Row],[Elemento]])=0,"",IF(DMAX(Entradas[#All],Entradas[[#Headers],[Fecha de última salida]],Inventario!O286:O287)=0,"",DMAX(Entradas[#All],Entradas[[#Headers],[Fecha de última salida]],Inventario!O286:O287)))</f>
        <v/>
      </c>
      <c r="G287" s="27" t="e">
        <f>DGET(Lista_elementos[#All],Lista_elementos[[#Headers],[Inventario máximo (en unidades)]],O286:O287)</f>
        <v>#VALUE!</v>
      </c>
      <c r="H287" s="27" t="e">
        <f>DGET(Lista_elementos[#All],Lista_elementos[[#Headers],[Inventario mínimo (en unidades)]],O286:O287)</f>
        <v>#VALUE!</v>
      </c>
      <c r="I287" s="68" t="str">
        <f>+IF(P287=0,"",DGET(Entradas[#All],Entradas[[#Headers],[Lote]],O286:P287))</f>
        <v/>
      </c>
      <c r="J287" s="20" t="str">
        <f ca="1">+IF(Inventario[[#This Row],[Días restantes (incluido hoy):]]="","",Inventario[[#This Row],[Días restantes (incluido hoy):]]+TODAY()-1)</f>
        <v/>
      </c>
      <c r="K287" s="27" t="str">
        <f t="shared" ref="K287" si="973">IF(P287=0,"",P287)</f>
        <v/>
      </c>
      <c r="L287" s="27" t="str">
        <f>+IF(P287=0,"",DSUM(Entradas[#All],Entradas[[#Headers],[Cantidad Existente]],Inventario!O286:P287))</f>
        <v/>
      </c>
      <c r="M287" s="65" t="e">
        <f>+Inventario[[#This Row],[Presentación (unidad)]]</f>
        <v>#VALUE!</v>
      </c>
      <c r="O287" s="19">
        <f t="shared" ref="O287" si="974">+$B287</f>
        <v>0</v>
      </c>
      <c r="P287" s="19">
        <f>+DMIN(Entradas[#All],P286,O286:O287)</f>
        <v>0</v>
      </c>
      <c r="Q287" s="17" t="str">
        <f t="shared" ref="Q287" si="975">+$O$6</f>
        <v>Elemento</v>
      </c>
      <c r="R287" s="17" t="str">
        <f t="shared" ref="R287" si="976">+$P$6</f>
        <v>Días restantes:</v>
      </c>
      <c r="S287" s="26" t="s">
        <v>10</v>
      </c>
    </row>
    <row r="288" spans="1:19" x14ac:dyDescent="0.25">
      <c r="A288" s="64" t="e">
        <f>DGET(Lista_elementos[#All],Lista_elementos[[#Headers],[Tipo]],Inventario!Q287:Q288)</f>
        <v>#VALUE!</v>
      </c>
      <c r="B288" s="27">
        <f>+Lista_elementos[[#This Row],[Elemento]]</f>
        <v>0</v>
      </c>
      <c r="C2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8" s="27" t="e">
        <f>DGET(Lista_elementos[#All],Lista_elementos[[#Headers],[Presentación (Unidad)]],Inventario!Q287:Q288)</f>
        <v>#VALUE!</v>
      </c>
      <c r="E288" s="20" t="str">
        <f>+IF(COUNTIF(Entradas[Elemento],Inventario[[#This Row],[Elemento]])=0,"",IF(DMAX(Entradas[#All],Entradas[[#Headers],[Fecha de ingreso]],Inventario!Q287:Q288)=0,"No registra",DMAX(Entradas[#All],Entradas[[#Headers],[Fecha de ingreso]],Inventario!Q287:Q288)))</f>
        <v/>
      </c>
      <c r="F288" s="20" t="str">
        <f>+IF(COUNTIF(Entradas[Elemento],Inventario[[#This Row],[Elemento]])=0,"",IF(DMAX(Entradas[#All],Entradas[[#Headers],[Fecha de última salida]],Inventario!Q287:Q288)=0,"",DMAX(Entradas[#All],Entradas[[#Headers],[Fecha de última salida]],Inventario!Q287:Q288)))</f>
        <v/>
      </c>
      <c r="G288" s="27" t="e">
        <f>DGET(Lista_elementos[#All],Lista_elementos[[#Headers],[Inventario máximo (en unidades)]],Q287:Q288)</f>
        <v>#VALUE!</v>
      </c>
      <c r="H288" s="27" t="e">
        <f>DGET(Lista_elementos[#All],Lista_elementos[[#Headers],[Inventario mínimo (en unidades)]],Q287:Q288)</f>
        <v>#VALUE!</v>
      </c>
      <c r="I288" s="68" t="str">
        <f>+IF(R288=0,"",DGET(Entradas[#All],Entradas[[#Headers],[Lote]],Q287:R288))</f>
        <v/>
      </c>
      <c r="J288" s="20" t="str">
        <f ca="1">+IF(Inventario[[#This Row],[Días restantes (incluido hoy):]]="","",Inventario[[#This Row],[Días restantes (incluido hoy):]]+TODAY()-1)</f>
        <v/>
      </c>
      <c r="K288" s="27" t="str">
        <f t="shared" ref="K288" si="977">IF(R288=0,"",R288)</f>
        <v/>
      </c>
      <c r="L288" s="27" t="str">
        <f>+IF(R288=0,"",DSUM(Entradas[#All],Entradas[[#Headers],[Cantidad Existente]],Inventario!Q287:R288))</f>
        <v/>
      </c>
      <c r="M288" s="65" t="e">
        <f>+Inventario[[#This Row],[Presentación (unidad)]]</f>
        <v>#VALUE!</v>
      </c>
      <c r="O288" s="17" t="str">
        <f t="shared" ref="O288" si="978">+$O$6</f>
        <v>Elemento</v>
      </c>
      <c r="P288" s="17" t="str">
        <f t="shared" ref="P288" si="979">+$P$6</f>
        <v>Días restantes:</v>
      </c>
      <c r="Q288" s="19">
        <f>Inventario[[#This Row],[Elemento]]</f>
        <v>0</v>
      </c>
      <c r="R288" s="19">
        <f>+DMIN(Entradas[#All],R287,Q287:Q288)</f>
        <v>0</v>
      </c>
      <c r="S288" s="26" t="s">
        <v>10</v>
      </c>
    </row>
    <row r="289" spans="1:19" x14ac:dyDescent="0.25">
      <c r="A289" s="64" t="e">
        <f>DGET(Lista_elementos[#All],Lista_elementos[[#Headers],[Tipo]],Inventario!O288:O289)</f>
        <v>#VALUE!</v>
      </c>
      <c r="B289" s="27">
        <f>+Lista_elementos[[#This Row],[Elemento]]</f>
        <v>0</v>
      </c>
      <c r="C2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89" s="27" t="e">
        <f>DGET(Lista_elementos[#All],Lista_elementos[[#Headers],[Presentación (Unidad)]],Inventario!O288:O289)</f>
        <v>#VALUE!</v>
      </c>
      <c r="E289" s="20" t="str">
        <f>+IF(COUNTIF(Entradas[Elemento],Inventario[[#This Row],[Elemento]])=0,"",IF(DMAX(Entradas[#All],Entradas[[#Headers],[Fecha de ingreso]],Inventario!O288:O289)=0,"No registra",DMAX(Entradas[#All],Entradas[[#Headers],[Fecha de ingreso]],Inventario!O288:O289)))</f>
        <v/>
      </c>
      <c r="F289" s="20" t="str">
        <f>+IF(COUNTIF(Entradas[Elemento],Inventario[[#This Row],[Elemento]])=0,"",IF(DMAX(Entradas[#All],Entradas[[#Headers],[Fecha de última salida]],Inventario!O288:O289)=0,"",DMAX(Entradas[#All],Entradas[[#Headers],[Fecha de última salida]],Inventario!O288:O289)))</f>
        <v/>
      </c>
      <c r="G289" s="27" t="e">
        <f>DGET(Lista_elementos[#All],Lista_elementos[[#Headers],[Inventario máximo (en unidades)]],O288:O289)</f>
        <v>#VALUE!</v>
      </c>
      <c r="H289" s="27" t="e">
        <f>DGET(Lista_elementos[#All],Lista_elementos[[#Headers],[Inventario mínimo (en unidades)]],O288:O289)</f>
        <v>#VALUE!</v>
      </c>
      <c r="I289" s="68" t="str">
        <f>+IF(P289=0,"",DGET(Entradas[#All],Entradas[[#Headers],[Lote]],O288:P289))</f>
        <v/>
      </c>
      <c r="J289" s="20" t="str">
        <f ca="1">+IF(Inventario[[#This Row],[Días restantes (incluido hoy):]]="","",Inventario[[#This Row],[Días restantes (incluido hoy):]]+TODAY()-1)</f>
        <v/>
      </c>
      <c r="K289" s="27" t="str">
        <f t="shared" ref="K289" si="980">IF(P289=0,"",P289)</f>
        <v/>
      </c>
      <c r="L289" s="27" t="str">
        <f>+IF(P289=0,"",DSUM(Entradas[#All],Entradas[[#Headers],[Cantidad Existente]],Inventario!O288:P289))</f>
        <v/>
      </c>
      <c r="M289" s="65" t="e">
        <f>+Inventario[[#This Row],[Presentación (unidad)]]</f>
        <v>#VALUE!</v>
      </c>
      <c r="O289" s="19">
        <f t="shared" ref="O289" si="981">+$B289</f>
        <v>0</v>
      </c>
      <c r="P289" s="19">
        <f>+DMIN(Entradas[#All],P288,O288:O289)</f>
        <v>0</v>
      </c>
      <c r="Q289" s="17" t="str">
        <f t="shared" ref="Q289" si="982">+$O$6</f>
        <v>Elemento</v>
      </c>
      <c r="R289" s="17" t="str">
        <f t="shared" ref="R289" si="983">+$P$6</f>
        <v>Días restantes:</v>
      </c>
      <c r="S289" s="26" t="s">
        <v>10</v>
      </c>
    </row>
    <row r="290" spans="1:19" x14ac:dyDescent="0.25">
      <c r="A290" s="64" t="e">
        <f>DGET(Lista_elementos[#All],Lista_elementos[[#Headers],[Tipo]],Inventario!Q289:Q290)</f>
        <v>#VALUE!</v>
      </c>
      <c r="B290" s="27">
        <f>+Lista_elementos[[#This Row],[Elemento]]</f>
        <v>0</v>
      </c>
      <c r="C2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0" s="27" t="e">
        <f>DGET(Lista_elementos[#All],Lista_elementos[[#Headers],[Presentación (Unidad)]],Inventario!Q289:Q290)</f>
        <v>#VALUE!</v>
      </c>
      <c r="E290" s="20" t="str">
        <f>+IF(COUNTIF(Entradas[Elemento],Inventario[[#This Row],[Elemento]])=0,"",IF(DMAX(Entradas[#All],Entradas[[#Headers],[Fecha de ingreso]],Inventario!Q289:Q290)=0,"No registra",DMAX(Entradas[#All],Entradas[[#Headers],[Fecha de ingreso]],Inventario!Q289:Q290)))</f>
        <v/>
      </c>
      <c r="F290" s="20" t="str">
        <f>+IF(COUNTIF(Entradas[Elemento],Inventario[[#This Row],[Elemento]])=0,"",IF(DMAX(Entradas[#All],Entradas[[#Headers],[Fecha de última salida]],Inventario!Q289:Q290)=0,"",DMAX(Entradas[#All],Entradas[[#Headers],[Fecha de última salida]],Inventario!Q289:Q290)))</f>
        <v/>
      </c>
      <c r="G290" s="27" t="e">
        <f>DGET(Lista_elementos[#All],Lista_elementos[[#Headers],[Inventario máximo (en unidades)]],Q289:Q290)</f>
        <v>#VALUE!</v>
      </c>
      <c r="H290" s="27" t="e">
        <f>DGET(Lista_elementos[#All],Lista_elementos[[#Headers],[Inventario mínimo (en unidades)]],Q289:Q290)</f>
        <v>#VALUE!</v>
      </c>
      <c r="I290" s="68" t="str">
        <f>+IF(R290=0,"",DGET(Entradas[#All],Entradas[[#Headers],[Lote]],Q289:R290))</f>
        <v/>
      </c>
      <c r="J290" s="20" t="str">
        <f ca="1">+IF(Inventario[[#This Row],[Días restantes (incluido hoy):]]="","",Inventario[[#This Row],[Días restantes (incluido hoy):]]+TODAY()-1)</f>
        <v/>
      </c>
      <c r="K290" s="27" t="str">
        <f t="shared" ref="K290" si="984">IF(R290=0,"",R290)</f>
        <v/>
      </c>
      <c r="L290" s="27" t="str">
        <f>+IF(R290=0,"",DSUM(Entradas[#All],Entradas[[#Headers],[Cantidad Existente]],Inventario!Q289:R290))</f>
        <v/>
      </c>
      <c r="M290" s="65" t="e">
        <f>+Inventario[[#This Row],[Presentación (unidad)]]</f>
        <v>#VALUE!</v>
      </c>
      <c r="O290" s="17" t="str">
        <f t="shared" ref="O290" si="985">+$O$6</f>
        <v>Elemento</v>
      </c>
      <c r="P290" s="17" t="str">
        <f t="shared" ref="P290" si="986">+$P$6</f>
        <v>Días restantes:</v>
      </c>
      <c r="Q290" s="19">
        <f>Inventario[[#This Row],[Elemento]]</f>
        <v>0</v>
      </c>
      <c r="R290" s="19">
        <f>+DMIN(Entradas[#All],R289,Q289:Q290)</f>
        <v>0</v>
      </c>
      <c r="S290" s="26" t="s">
        <v>10</v>
      </c>
    </row>
    <row r="291" spans="1:19" x14ac:dyDescent="0.25">
      <c r="A291" s="64" t="e">
        <f>DGET(Lista_elementos[#All],Lista_elementos[[#Headers],[Tipo]],Inventario!O290:O291)</f>
        <v>#VALUE!</v>
      </c>
      <c r="B291" s="27">
        <f>+Lista_elementos[[#This Row],[Elemento]]</f>
        <v>0</v>
      </c>
      <c r="C2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1" s="27" t="e">
        <f>DGET(Lista_elementos[#All],Lista_elementos[[#Headers],[Presentación (Unidad)]],Inventario!O290:O291)</f>
        <v>#VALUE!</v>
      </c>
      <c r="E291" s="20" t="str">
        <f>+IF(COUNTIF(Entradas[Elemento],Inventario[[#This Row],[Elemento]])=0,"",IF(DMAX(Entradas[#All],Entradas[[#Headers],[Fecha de ingreso]],Inventario!O290:O291)=0,"No registra",DMAX(Entradas[#All],Entradas[[#Headers],[Fecha de ingreso]],Inventario!O290:O291)))</f>
        <v/>
      </c>
      <c r="F291" s="20" t="str">
        <f>+IF(COUNTIF(Entradas[Elemento],Inventario[[#This Row],[Elemento]])=0,"",IF(DMAX(Entradas[#All],Entradas[[#Headers],[Fecha de última salida]],Inventario!O290:O291)=0,"",DMAX(Entradas[#All],Entradas[[#Headers],[Fecha de última salida]],Inventario!O290:O291)))</f>
        <v/>
      </c>
      <c r="G291" s="27" t="e">
        <f>DGET(Lista_elementos[#All],Lista_elementos[[#Headers],[Inventario máximo (en unidades)]],O290:O291)</f>
        <v>#VALUE!</v>
      </c>
      <c r="H291" s="27" t="e">
        <f>DGET(Lista_elementos[#All],Lista_elementos[[#Headers],[Inventario mínimo (en unidades)]],O290:O291)</f>
        <v>#VALUE!</v>
      </c>
      <c r="I291" s="68" t="str">
        <f>+IF(P291=0,"",DGET(Entradas[#All],Entradas[[#Headers],[Lote]],O290:P291))</f>
        <v/>
      </c>
      <c r="J291" s="20" t="str">
        <f ca="1">+IF(Inventario[[#This Row],[Días restantes (incluido hoy):]]="","",Inventario[[#This Row],[Días restantes (incluido hoy):]]+TODAY()-1)</f>
        <v/>
      </c>
      <c r="K291" s="27" t="str">
        <f t="shared" ref="K291" si="987">IF(P291=0,"",P291)</f>
        <v/>
      </c>
      <c r="L291" s="27" t="str">
        <f>+IF(P291=0,"",DSUM(Entradas[#All],Entradas[[#Headers],[Cantidad Existente]],Inventario!O290:P291))</f>
        <v/>
      </c>
      <c r="M291" s="65" t="e">
        <f>+Inventario[[#This Row],[Presentación (unidad)]]</f>
        <v>#VALUE!</v>
      </c>
      <c r="O291" s="19">
        <f t="shared" ref="O291" si="988">+$B291</f>
        <v>0</v>
      </c>
      <c r="P291" s="19">
        <f>+DMIN(Entradas[#All],P290,O290:O291)</f>
        <v>0</v>
      </c>
      <c r="Q291" s="17" t="str">
        <f t="shared" ref="Q291" si="989">+$O$6</f>
        <v>Elemento</v>
      </c>
      <c r="R291" s="17" t="str">
        <f t="shared" ref="R291" si="990">+$P$6</f>
        <v>Días restantes:</v>
      </c>
      <c r="S291" s="26" t="s">
        <v>10</v>
      </c>
    </row>
    <row r="292" spans="1:19" x14ac:dyDescent="0.25">
      <c r="A292" s="64" t="e">
        <f>DGET(Lista_elementos[#All],Lista_elementos[[#Headers],[Tipo]],Inventario!Q291:Q292)</f>
        <v>#VALUE!</v>
      </c>
      <c r="B292" s="27">
        <f>+Lista_elementos[[#This Row],[Elemento]]</f>
        <v>0</v>
      </c>
      <c r="C2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2" s="27" t="e">
        <f>DGET(Lista_elementos[#All],Lista_elementos[[#Headers],[Presentación (Unidad)]],Inventario!Q291:Q292)</f>
        <v>#VALUE!</v>
      </c>
      <c r="E292" s="20" t="str">
        <f>+IF(COUNTIF(Entradas[Elemento],Inventario[[#This Row],[Elemento]])=0,"",IF(DMAX(Entradas[#All],Entradas[[#Headers],[Fecha de ingreso]],Inventario!Q291:Q292)=0,"No registra",DMAX(Entradas[#All],Entradas[[#Headers],[Fecha de ingreso]],Inventario!Q291:Q292)))</f>
        <v/>
      </c>
      <c r="F292" s="20" t="str">
        <f>+IF(COUNTIF(Entradas[Elemento],Inventario[[#This Row],[Elemento]])=0,"",IF(DMAX(Entradas[#All],Entradas[[#Headers],[Fecha de última salida]],Inventario!Q291:Q292)=0,"",DMAX(Entradas[#All],Entradas[[#Headers],[Fecha de última salida]],Inventario!Q291:Q292)))</f>
        <v/>
      </c>
      <c r="G292" s="27" t="e">
        <f>DGET(Lista_elementos[#All],Lista_elementos[[#Headers],[Inventario máximo (en unidades)]],Q291:Q292)</f>
        <v>#VALUE!</v>
      </c>
      <c r="H292" s="27" t="e">
        <f>DGET(Lista_elementos[#All],Lista_elementos[[#Headers],[Inventario mínimo (en unidades)]],Q291:Q292)</f>
        <v>#VALUE!</v>
      </c>
      <c r="I292" s="68" t="str">
        <f>+IF(R292=0,"",DGET(Entradas[#All],Entradas[[#Headers],[Lote]],Q291:R292))</f>
        <v/>
      </c>
      <c r="J292" s="20" t="str">
        <f ca="1">+IF(Inventario[[#This Row],[Días restantes (incluido hoy):]]="","",Inventario[[#This Row],[Días restantes (incluido hoy):]]+TODAY()-1)</f>
        <v/>
      </c>
      <c r="K292" s="27" t="str">
        <f t="shared" ref="K292" si="991">IF(R292=0,"",R292)</f>
        <v/>
      </c>
      <c r="L292" s="27" t="str">
        <f>+IF(R292=0,"",DSUM(Entradas[#All],Entradas[[#Headers],[Cantidad Existente]],Inventario!Q291:R292))</f>
        <v/>
      </c>
      <c r="M292" s="65" t="e">
        <f>+Inventario[[#This Row],[Presentación (unidad)]]</f>
        <v>#VALUE!</v>
      </c>
      <c r="O292" s="17" t="str">
        <f t="shared" ref="O292" si="992">+$O$6</f>
        <v>Elemento</v>
      </c>
      <c r="P292" s="17" t="str">
        <f t="shared" ref="P292" si="993">+$P$6</f>
        <v>Días restantes:</v>
      </c>
      <c r="Q292" s="19">
        <f>Inventario[[#This Row],[Elemento]]</f>
        <v>0</v>
      </c>
      <c r="R292" s="19">
        <f>+DMIN(Entradas[#All],R291,Q291:Q292)</f>
        <v>0</v>
      </c>
      <c r="S292" s="26" t="s">
        <v>10</v>
      </c>
    </row>
    <row r="293" spans="1:19" x14ac:dyDescent="0.25">
      <c r="A293" s="64" t="e">
        <f>DGET(Lista_elementos[#All],Lista_elementos[[#Headers],[Tipo]],Inventario!O292:O293)</f>
        <v>#VALUE!</v>
      </c>
      <c r="B293" s="27">
        <f>+Lista_elementos[[#This Row],[Elemento]]</f>
        <v>0</v>
      </c>
      <c r="C2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3" s="27" t="e">
        <f>DGET(Lista_elementos[#All],Lista_elementos[[#Headers],[Presentación (Unidad)]],Inventario!O292:O293)</f>
        <v>#VALUE!</v>
      </c>
      <c r="E293" s="20" t="str">
        <f>+IF(COUNTIF(Entradas[Elemento],Inventario[[#This Row],[Elemento]])=0,"",IF(DMAX(Entradas[#All],Entradas[[#Headers],[Fecha de ingreso]],Inventario!O292:O293)=0,"No registra",DMAX(Entradas[#All],Entradas[[#Headers],[Fecha de ingreso]],Inventario!O292:O293)))</f>
        <v/>
      </c>
      <c r="F293" s="20" t="str">
        <f>+IF(COUNTIF(Entradas[Elemento],Inventario[[#This Row],[Elemento]])=0,"",IF(DMAX(Entradas[#All],Entradas[[#Headers],[Fecha de última salida]],Inventario!O292:O293)=0,"",DMAX(Entradas[#All],Entradas[[#Headers],[Fecha de última salida]],Inventario!O292:O293)))</f>
        <v/>
      </c>
      <c r="G293" s="27" t="e">
        <f>DGET(Lista_elementos[#All],Lista_elementos[[#Headers],[Inventario máximo (en unidades)]],O292:O293)</f>
        <v>#VALUE!</v>
      </c>
      <c r="H293" s="27" t="e">
        <f>DGET(Lista_elementos[#All],Lista_elementos[[#Headers],[Inventario mínimo (en unidades)]],O292:O293)</f>
        <v>#VALUE!</v>
      </c>
      <c r="I293" s="68" t="str">
        <f>+IF(P293=0,"",DGET(Entradas[#All],Entradas[[#Headers],[Lote]],O292:P293))</f>
        <v/>
      </c>
      <c r="J293" s="20" t="str">
        <f ca="1">+IF(Inventario[[#This Row],[Días restantes (incluido hoy):]]="","",Inventario[[#This Row],[Días restantes (incluido hoy):]]+TODAY()-1)</f>
        <v/>
      </c>
      <c r="K293" s="27" t="str">
        <f t="shared" ref="K293" si="994">IF(P293=0,"",P293)</f>
        <v/>
      </c>
      <c r="L293" s="27" t="str">
        <f>+IF(P293=0,"",DSUM(Entradas[#All],Entradas[[#Headers],[Cantidad Existente]],Inventario!O292:P293))</f>
        <v/>
      </c>
      <c r="M293" s="65" t="e">
        <f>+Inventario[[#This Row],[Presentación (unidad)]]</f>
        <v>#VALUE!</v>
      </c>
      <c r="O293" s="19">
        <f t="shared" ref="O293" si="995">+$B293</f>
        <v>0</v>
      </c>
      <c r="P293" s="19">
        <f>+DMIN(Entradas[#All],P292,O292:O293)</f>
        <v>0</v>
      </c>
      <c r="Q293" s="17" t="str">
        <f t="shared" ref="Q293" si="996">+$O$6</f>
        <v>Elemento</v>
      </c>
      <c r="R293" s="17" t="str">
        <f t="shared" ref="R293" si="997">+$P$6</f>
        <v>Días restantes:</v>
      </c>
      <c r="S293" s="26" t="s">
        <v>10</v>
      </c>
    </row>
    <row r="294" spans="1:19" x14ac:dyDescent="0.25">
      <c r="A294" s="64" t="e">
        <f>DGET(Lista_elementos[#All],Lista_elementos[[#Headers],[Tipo]],Inventario!Q293:Q294)</f>
        <v>#VALUE!</v>
      </c>
      <c r="B294" s="27">
        <f>+Lista_elementos[[#This Row],[Elemento]]</f>
        <v>0</v>
      </c>
      <c r="C2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4" s="27" t="e">
        <f>DGET(Lista_elementos[#All],Lista_elementos[[#Headers],[Presentación (Unidad)]],Inventario!Q293:Q294)</f>
        <v>#VALUE!</v>
      </c>
      <c r="E294" s="20" t="str">
        <f>+IF(COUNTIF(Entradas[Elemento],Inventario[[#This Row],[Elemento]])=0,"",IF(DMAX(Entradas[#All],Entradas[[#Headers],[Fecha de ingreso]],Inventario!Q293:Q294)=0,"No registra",DMAX(Entradas[#All],Entradas[[#Headers],[Fecha de ingreso]],Inventario!Q293:Q294)))</f>
        <v/>
      </c>
      <c r="F294" s="20" t="str">
        <f>+IF(COUNTIF(Entradas[Elemento],Inventario[[#This Row],[Elemento]])=0,"",IF(DMAX(Entradas[#All],Entradas[[#Headers],[Fecha de última salida]],Inventario!Q293:Q294)=0,"",DMAX(Entradas[#All],Entradas[[#Headers],[Fecha de última salida]],Inventario!Q293:Q294)))</f>
        <v/>
      </c>
      <c r="G294" s="27" t="e">
        <f>DGET(Lista_elementos[#All],Lista_elementos[[#Headers],[Inventario máximo (en unidades)]],Q293:Q294)</f>
        <v>#VALUE!</v>
      </c>
      <c r="H294" s="27" t="e">
        <f>DGET(Lista_elementos[#All],Lista_elementos[[#Headers],[Inventario mínimo (en unidades)]],Q293:Q294)</f>
        <v>#VALUE!</v>
      </c>
      <c r="I294" s="68" t="str">
        <f>+IF(R294=0,"",DGET(Entradas[#All],Entradas[[#Headers],[Lote]],Q293:R294))</f>
        <v/>
      </c>
      <c r="J294" s="20" t="str">
        <f ca="1">+IF(Inventario[[#This Row],[Días restantes (incluido hoy):]]="","",Inventario[[#This Row],[Días restantes (incluido hoy):]]+TODAY()-1)</f>
        <v/>
      </c>
      <c r="K294" s="27" t="str">
        <f t="shared" ref="K294" si="998">IF(R294=0,"",R294)</f>
        <v/>
      </c>
      <c r="L294" s="27" t="str">
        <f>+IF(R294=0,"",DSUM(Entradas[#All],Entradas[[#Headers],[Cantidad Existente]],Inventario!Q293:R294))</f>
        <v/>
      </c>
      <c r="M294" s="65" t="e">
        <f>+Inventario[[#This Row],[Presentación (unidad)]]</f>
        <v>#VALUE!</v>
      </c>
      <c r="O294" s="17" t="str">
        <f t="shared" ref="O294" si="999">+$O$6</f>
        <v>Elemento</v>
      </c>
      <c r="P294" s="17" t="str">
        <f t="shared" ref="P294" si="1000">+$P$6</f>
        <v>Días restantes:</v>
      </c>
      <c r="Q294" s="19">
        <f>Inventario[[#This Row],[Elemento]]</f>
        <v>0</v>
      </c>
      <c r="R294" s="19">
        <f>+DMIN(Entradas[#All],R293,Q293:Q294)</f>
        <v>0</v>
      </c>
      <c r="S294" s="26" t="s">
        <v>10</v>
      </c>
    </row>
    <row r="295" spans="1:19" x14ac:dyDescent="0.25">
      <c r="A295" s="64" t="e">
        <f>DGET(Lista_elementos[#All],Lista_elementos[[#Headers],[Tipo]],Inventario!O294:O295)</f>
        <v>#VALUE!</v>
      </c>
      <c r="B295" s="27">
        <f>+Lista_elementos[[#This Row],[Elemento]]</f>
        <v>0</v>
      </c>
      <c r="C2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5" s="27" t="e">
        <f>DGET(Lista_elementos[#All],Lista_elementos[[#Headers],[Presentación (Unidad)]],Inventario!O294:O295)</f>
        <v>#VALUE!</v>
      </c>
      <c r="E295" s="20" t="str">
        <f>+IF(COUNTIF(Entradas[Elemento],Inventario[[#This Row],[Elemento]])=0,"",IF(DMAX(Entradas[#All],Entradas[[#Headers],[Fecha de ingreso]],Inventario!O294:O295)=0,"No registra",DMAX(Entradas[#All],Entradas[[#Headers],[Fecha de ingreso]],Inventario!O294:O295)))</f>
        <v/>
      </c>
      <c r="F295" s="20" t="str">
        <f>+IF(COUNTIF(Entradas[Elemento],Inventario[[#This Row],[Elemento]])=0,"",IF(DMAX(Entradas[#All],Entradas[[#Headers],[Fecha de última salida]],Inventario!O294:O295)=0,"",DMAX(Entradas[#All],Entradas[[#Headers],[Fecha de última salida]],Inventario!O294:O295)))</f>
        <v/>
      </c>
      <c r="G295" s="27" t="e">
        <f>DGET(Lista_elementos[#All],Lista_elementos[[#Headers],[Inventario máximo (en unidades)]],O294:O295)</f>
        <v>#VALUE!</v>
      </c>
      <c r="H295" s="27" t="e">
        <f>DGET(Lista_elementos[#All],Lista_elementos[[#Headers],[Inventario mínimo (en unidades)]],O294:O295)</f>
        <v>#VALUE!</v>
      </c>
      <c r="I295" s="68" t="str">
        <f>+IF(P295=0,"",DGET(Entradas[#All],Entradas[[#Headers],[Lote]],O294:P295))</f>
        <v/>
      </c>
      <c r="J295" s="20" t="str">
        <f ca="1">+IF(Inventario[[#This Row],[Días restantes (incluido hoy):]]="","",Inventario[[#This Row],[Días restantes (incluido hoy):]]+TODAY()-1)</f>
        <v/>
      </c>
      <c r="K295" s="27" t="str">
        <f t="shared" ref="K295" si="1001">IF(P295=0,"",P295)</f>
        <v/>
      </c>
      <c r="L295" s="27" t="str">
        <f>+IF(P295=0,"",DSUM(Entradas[#All],Entradas[[#Headers],[Cantidad Existente]],Inventario!O294:P295))</f>
        <v/>
      </c>
      <c r="M295" s="65" t="e">
        <f>+Inventario[[#This Row],[Presentación (unidad)]]</f>
        <v>#VALUE!</v>
      </c>
      <c r="O295" s="19">
        <f t="shared" ref="O295" si="1002">+$B295</f>
        <v>0</v>
      </c>
      <c r="P295" s="19">
        <f>+DMIN(Entradas[#All],P294,O294:O295)</f>
        <v>0</v>
      </c>
      <c r="Q295" s="17" t="str">
        <f t="shared" ref="Q295" si="1003">+$O$6</f>
        <v>Elemento</v>
      </c>
      <c r="R295" s="17" t="str">
        <f t="shared" ref="R295" si="1004">+$P$6</f>
        <v>Días restantes:</v>
      </c>
      <c r="S295" s="26" t="s">
        <v>10</v>
      </c>
    </row>
    <row r="296" spans="1:19" x14ac:dyDescent="0.25">
      <c r="A296" s="64" t="e">
        <f>DGET(Lista_elementos[#All],Lista_elementos[[#Headers],[Tipo]],Inventario!Q295:Q296)</f>
        <v>#VALUE!</v>
      </c>
      <c r="B296" s="27">
        <f>+Lista_elementos[[#This Row],[Elemento]]</f>
        <v>0</v>
      </c>
      <c r="C2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6" s="27" t="e">
        <f>DGET(Lista_elementos[#All],Lista_elementos[[#Headers],[Presentación (Unidad)]],Inventario!Q295:Q296)</f>
        <v>#VALUE!</v>
      </c>
      <c r="E296" s="20" t="str">
        <f>+IF(COUNTIF(Entradas[Elemento],Inventario[[#This Row],[Elemento]])=0,"",IF(DMAX(Entradas[#All],Entradas[[#Headers],[Fecha de ingreso]],Inventario!Q295:Q296)=0,"No registra",DMAX(Entradas[#All],Entradas[[#Headers],[Fecha de ingreso]],Inventario!Q295:Q296)))</f>
        <v/>
      </c>
      <c r="F296" s="20" t="str">
        <f>+IF(COUNTIF(Entradas[Elemento],Inventario[[#This Row],[Elemento]])=0,"",IF(DMAX(Entradas[#All],Entradas[[#Headers],[Fecha de última salida]],Inventario!Q295:Q296)=0,"",DMAX(Entradas[#All],Entradas[[#Headers],[Fecha de última salida]],Inventario!Q295:Q296)))</f>
        <v/>
      </c>
      <c r="G296" s="27" t="e">
        <f>DGET(Lista_elementos[#All],Lista_elementos[[#Headers],[Inventario máximo (en unidades)]],Q295:Q296)</f>
        <v>#VALUE!</v>
      </c>
      <c r="H296" s="27" t="e">
        <f>DGET(Lista_elementos[#All],Lista_elementos[[#Headers],[Inventario mínimo (en unidades)]],Q295:Q296)</f>
        <v>#VALUE!</v>
      </c>
      <c r="I296" s="68" t="str">
        <f>+IF(R296=0,"",DGET(Entradas[#All],Entradas[[#Headers],[Lote]],Q295:R296))</f>
        <v/>
      </c>
      <c r="J296" s="20" t="str">
        <f ca="1">+IF(Inventario[[#This Row],[Días restantes (incluido hoy):]]="","",Inventario[[#This Row],[Días restantes (incluido hoy):]]+TODAY()-1)</f>
        <v/>
      </c>
      <c r="K296" s="27" t="str">
        <f t="shared" ref="K296" si="1005">IF(R296=0,"",R296)</f>
        <v/>
      </c>
      <c r="L296" s="27" t="str">
        <f>+IF(R296=0,"",DSUM(Entradas[#All],Entradas[[#Headers],[Cantidad Existente]],Inventario!Q295:R296))</f>
        <v/>
      </c>
      <c r="M296" s="65" t="e">
        <f>+Inventario[[#This Row],[Presentación (unidad)]]</f>
        <v>#VALUE!</v>
      </c>
      <c r="O296" s="17" t="str">
        <f t="shared" ref="O296" si="1006">+$O$6</f>
        <v>Elemento</v>
      </c>
      <c r="P296" s="17" t="str">
        <f t="shared" ref="P296" si="1007">+$P$6</f>
        <v>Días restantes:</v>
      </c>
      <c r="Q296" s="19">
        <f>Inventario[[#This Row],[Elemento]]</f>
        <v>0</v>
      </c>
      <c r="R296" s="19">
        <f>+DMIN(Entradas[#All],R295,Q295:Q296)</f>
        <v>0</v>
      </c>
      <c r="S296" s="26" t="s">
        <v>10</v>
      </c>
    </row>
    <row r="297" spans="1:19" x14ac:dyDescent="0.25">
      <c r="A297" s="64" t="e">
        <f>DGET(Lista_elementos[#All],Lista_elementos[[#Headers],[Tipo]],Inventario!O296:O297)</f>
        <v>#VALUE!</v>
      </c>
      <c r="B297" s="27">
        <f>+Lista_elementos[[#This Row],[Elemento]]</f>
        <v>0</v>
      </c>
      <c r="C2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7" s="27" t="e">
        <f>DGET(Lista_elementos[#All],Lista_elementos[[#Headers],[Presentación (Unidad)]],Inventario!O296:O297)</f>
        <v>#VALUE!</v>
      </c>
      <c r="E297" s="20" t="str">
        <f>+IF(COUNTIF(Entradas[Elemento],Inventario[[#This Row],[Elemento]])=0,"",IF(DMAX(Entradas[#All],Entradas[[#Headers],[Fecha de ingreso]],Inventario!O296:O297)=0,"No registra",DMAX(Entradas[#All],Entradas[[#Headers],[Fecha de ingreso]],Inventario!O296:O297)))</f>
        <v/>
      </c>
      <c r="F297" s="20" t="str">
        <f>+IF(COUNTIF(Entradas[Elemento],Inventario[[#This Row],[Elemento]])=0,"",IF(DMAX(Entradas[#All],Entradas[[#Headers],[Fecha de última salida]],Inventario!O296:O297)=0,"",DMAX(Entradas[#All],Entradas[[#Headers],[Fecha de última salida]],Inventario!O296:O297)))</f>
        <v/>
      </c>
      <c r="G297" s="27" t="e">
        <f>DGET(Lista_elementos[#All],Lista_elementos[[#Headers],[Inventario máximo (en unidades)]],O296:O297)</f>
        <v>#VALUE!</v>
      </c>
      <c r="H297" s="27" t="e">
        <f>DGET(Lista_elementos[#All],Lista_elementos[[#Headers],[Inventario mínimo (en unidades)]],O296:O297)</f>
        <v>#VALUE!</v>
      </c>
      <c r="I297" s="68" t="str">
        <f>+IF(P297=0,"",DGET(Entradas[#All],Entradas[[#Headers],[Lote]],O296:P297))</f>
        <v/>
      </c>
      <c r="J297" s="20" t="str">
        <f ca="1">+IF(Inventario[[#This Row],[Días restantes (incluido hoy):]]="","",Inventario[[#This Row],[Días restantes (incluido hoy):]]+TODAY()-1)</f>
        <v/>
      </c>
      <c r="K297" s="27" t="str">
        <f t="shared" ref="K297" si="1008">IF(P297=0,"",P297)</f>
        <v/>
      </c>
      <c r="L297" s="27" t="str">
        <f>+IF(P297=0,"",DSUM(Entradas[#All],Entradas[[#Headers],[Cantidad Existente]],Inventario!O296:P297))</f>
        <v/>
      </c>
      <c r="M297" s="65" t="e">
        <f>+Inventario[[#This Row],[Presentación (unidad)]]</f>
        <v>#VALUE!</v>
      </c>
      <c r="O297" s="19">
        <f t="shared" ref="O297" si="1009">+$B297</f>
        <v>0</v>
      </c>
      <c r="P297" s="19">
        <f>+DMIN(Entradas[#All],P296,O296:O297)</f>
        <v>0</v>
      </c>
      <c r="Q297" s="17" t="str">
        <f t="shared" ref="Q297" si="1010">+$O$6</f>
        <v>Elemento</v>
      </c>
      <c r="R297" s="17" t="str">
        <f t="shared" ref="R297" si="1011">+$P$6</f>
        <v>Días restantes:</v>
      </c>
      <c r="S297" s="26" t="s">
        <v>10</v>
      </c>
    </row>
    <row r="298" spans="1:19" x14ac:dyDescent="0.25">
      <c r="A298" s="64" t="e">
        <f>DGET(Lista_elementos[#All],Lista_elementos[[#Headers],[Tipo]],Inventario!Q297:Q298)</f>
        <v>#VALUE!</v>
      </c>
      <c r="B298" s="27" t="e">
        <f>+Lista_elementos[[#This Row],[Elemento]]</f>
        <v>#VALUE!</v>
      </c>
      <c r="C2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8" s="27" t="e">
        <f>DGET(Lista_elementos[#All],Lista_elementos[[#Headers],[Presentación (Unidad)]],Inventario!Q297:Q298)</f>
        <v>#VALUE!</v>
      </c>
      <c r="E298" s="20" t="str">
        <f>+IF(COUNTIF(Entradas[Elemento],Inventario[[#This Row],[Elemento]])=0,"",IF(DMAX(Entradas[#All],Entradas[[#Headers],[Fecha de ingreso]],Inventario!Q297:Q298)=0,"No registra",DMAX(Entradas[#All],Entradas[[#Headers],[Fecha de ingreso]],Inventario!Q297:Q298)))</f>
        <v/>
      </c>
      <c r="F298" s="20" t="str">
        <f>+IF(COUNTIF(Entradas[Elemento],Inventario[[#This Row],[Elemento]])=0,"",IF(DMAX(Entradas[#All],Entradas[[#Headers],[Fecha de última salida]],Inventario!Q297:Q298)=0,"",DMAX(Entradas[#All],Entradas[[#Headers],[Fecha de última salida]],Inventario!Q297:Q298)))</f>
        <v/>
      </c>
      <c r="G298" s="27" t="e">
        <f>DGET(Lista_elementos[#All],Lista_elementos[[#Headers],[Inventario máximo (en unidades)]],Q297:Q298)</f>
        <v>#VALUE!</v>
      </c>
      <c r="H298" s="27" t="e">
        <f>DGET(Lista_elementos[#All],Lista_elementos[[#Headers],[Inventario mínimo (en unidades)]],Q297:Q298)</f>
        <v>#VALUE!</v>
      </c>
      <c r="I298" s="68" t="str">
        <f>+IF(R298=0,"",DGET(Entradas[#All],Entradas[[#Headers],[Lote]],Q297:R298))</f>
        <v/>
      </c>
      <c r="J298" s="20" t="str">
        <f ca="1">+IF(Inventario[[#This Row],[Días restantes (incluido hoy):]]="","",Inventario[[#This Row],[Días restantes (incluido hoy):]]+TODAY()-1)</f>
        <v/>
      </c>
      <c r="K298" s="27" t="str">
        <f t="shared" ref="K298" si="1012">IF(R298=0,"",R298)</f>
        <v/>
      </c>
      <c r="L298" s="27" t="str">
        <f>+IF(R298=0,"",DSUM(Entradas[#All],Entradas[[#Headers],[Cantidad Existente]],Inventario!Q297:R298))</f>
        <v/>
      </c>
      <c r="M298" s="65" t="e">
        <f>+Inventario[[#This Row],[Presentación (unidad)]]</f>
        <v>#VALUE!</v>
      </c>
      <c r="O298" s="17" t="str">
        <f t="shared" ref="O298" si="1013">+$O$6</f>
        <v>Elemento</v>
      </c>
      <c r="P298" s="17" t="str">
        <f t="shared" ref="P298" si="1014">+$P$6</f>
        <v>Días restantes:</v>
      </c>
      <c r="Q298" s="19" t="e">
        <f>Inventario[[#This Row],[Elemento]]</f>
        <v>#VALUE!</v>
      </c>
      <c r="R298" s="19">
        <f>+DMIN(Entradas[#All],R297,Q297:Q298)</f>
        <v>0</v>
      </c>
      <c r="S298" s="26" t="s">
        <v>10</v>
      </c>
    </row>
    <row r="299" spans="1:19" x14ac:dyDescent="0.25">
      <c r="A299" s="64" t="e">
        <f>DGET(Lista_elementos[#All],Lista_elementos[[#Headers],[Tipo]],Inventario!O298:O299)</f>
        <v>#VALUE!</v>
      </c>
      <c r="B299" s="27" t="e">
        <f>+Lista_elementos[[#This Row],[Elemento]]</f>
        <v>#VALUE!</v>
      </c>
      <c r="C2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299" s="27" t="e">
        <f>DGET(Lista_elementos[#All],Lista_elementos[[#Headers],[Presentación (Unidad)]],Inventario!O298:O299)</f>
        <v>#VALUE!</v>
      </c>
      <c r="E299" s="20" t="str">
        <f>+IF(COUNTIF(Entradas[Elemento],Inventario[[#This Row],[Elemento]])=0,"",IF(DMAX(Entradas[#All],Entradas[[#Headers],[Fecha de ingreso]],Inventario!O298:O299)=0,"No registra",DMAX(Entradas[#All],Entradas[[#Headers],[Fecha de ingreso]],Inventario!O298:O299)))</f>
        <v/>
      </c>
      <c r="F299" s="20" t="str">
        <f>+IF(COUNTIF(Entradas[Elemento],Inventario[[#This Row],[Elemento]])=0,"",IF(DMAX(Entradas[#All],Entradas[[#Headers],[Fecha de última salida]],Inventario!O298:O299)=0,"",DMAX(Entradas[#All],Entradas[[#Headers],[Fecha de última salida]],Inventario!O298:O299)))</f>
        <v/>
      </c>
      <c r="G299" s="27" t="e">
        <f>DGET(Lista_elementos[#All],Lista_elementos[[#Headers],[Inventario máximo (en unidades)]],O298:O299)</f>
        <v>#VALUE!</v>
      </c>
      <c r="H299" s="27" t="e">
        <f>DGET(Lista_elementos[#All],Lista_elementos[[#Headers],[Inventario mínimo (en unidades)]],O298:O299)</f>
        <v>#VALUE!</v>
      </c>
      <c r="I299" s="68" t="str">
        <f>+IF(P299=0,"",DGET(Entradas[#All],Entradas[[#Headers],[Lote]],O298:P299))</f>
        <v/>
      </c>
      <c r="J299" s="20" t="str">
        <f ca="1">+IF(Inventario[[#This Row],[Días restantes (incluido hoy):]]="","",Inventario[[#This Row],[Días restantes (incluido hoy):]]+TODAY()-1)</f>
        <v/>
      </c>
      <c r="K299" s="27" t="str">
        <f t="shared" ref="K299" si="1015">IF(P299=0,"",P299)</f>
        <v/>
      </c>
      <c r="L299" s="27" t="str">
        <f>+IF(P299=0,"",DSUM(Entradas[#All],Entradas[[#Headers],[Cantidad Existente]],Inventario!O298:P299))</f>
        <v/>
      </c>
      <c r="M299" s="65" t="e">
        <f>+Inventario[[#This Row],[Presentación (unidad)]]</f>
        <v>#VALUE!</v>
      </c>
      <c r="O299" s="19" t="e">
        <f t="shared" ref="O299" si="1016">+$B299</f>
        <v>#VALUE!</v>
      </c>
      <c r="P299" s="19">
        <f>+DMIN(Entradas[#All],P298,O298:O299)</f>
        <v>0</v>
      </c>
      <c r="Q299" s="17" t="str">
        <f t="shared" ref="Q299" si="1017">+$O$6</f>
        <v>Elemento</v>
      </c>
      <c r="R299" s="17" t="str">
        <f t="shared" ref="R299" si="1018">+$P$6</f>
        <v>Días restantes:</v>
      </c>
      <c r="S299" s="26" t="s">
        <v>10</v>
      </c>
    </row>
    <row r="300" spans="1:19" x14ac:dyDescent="0.25">
      <c r="A300" s="64" t="e">
        <f>DGET(Lista_elementos[#All],Lista_elementos[[#Headers],[Tipo]],Inventario!Q299:Q300)</f>
        <v>#VALUE!</v>
      </c>
      <c r="B300" s="27" t="e">
        <f>+Lista_elementos[[#This Row],[Elemento]]</f>
        <v>#VALUE!</v>
      </c>
      <c r="C3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0" s="27" t="e">
        <f>DGET(Lista_elementos[#All],Lista_elementos[[#Headers],[Presentación (Unidad)]],Inventario!Q299:Q300)</f>
        <v>#VALUE!</v>
      </c>
      <c r="E300" s="20" t="str">
        <f>+IF(COUNTIF(Entradas[Elemento],Inventario[[#This Row],[Elemento]])=0,"",IF(DMAX(Entradas[#All],Entradas[[#Headers],[Fecha de ingreso]],Inventario!Q299:Q300)=0,"No registra",DMAX(Entradas[#All],Entradas[[#Headers],[Fecha de ingreso]],Inventario!Q299:Q300)))</f>
        <v/>
      </c>
      <c r="F300" s="20" t="str">
        <f>+IF(COUNTIF(Entradas[Elemento],Inventario[[#This Row],[Elemento]])=0,"",IF(DMAX(Entradas[#All],Entradas[[#Headers],[Fecha de última salida]],Inventario!Q299:Q300)=0,"",DMAX(Entradas[#All],Entradas[[#Headers],[Fecha de última salida]],Inventario!Q299:Q300)))</f>
        <v/>
      </c>
      <c r="G300" s="27" t="e">
        <f>DGET(Lista_elementos[#All],Lista_elementos[[#Headers],[Inventario máximo (en unidades)]],Q299:Q300)</f>
        <v>#VALUE!</v>
      </c>
      <c r="H300" s="27" t="e">
        <f>DGET(Lista_elementos[#All],Lista_elementos[[#Headers],[Inventario mínimo (en unidades)]],Q299:Q300)</f>
        <v>#VALUE!</v>
      </c>
      <c r="I300" s="68" t="str">
        <f>+IF(R300=0,"",DGET(Entradas[#All],Entradas[[#Headers],[Lote]],Q299:R300))</f>
        <v/>
      </c>
      <c r="J300" s="20" t="str">
        <f ca="1">+IF(Inventario[[#This Row],[Días restantes (incluido hoy):]]="","",Inventario[[#This Row],[Días restantes (incluido hoy):]]+TODAY()-1)</f>
        <v/>
      </c>
      <c r="K300" s="27" t="str">
        <f t="shared" ref="K300" si="1019">IF(R300=0,"",R300)</f>
        <v/>
      </c>
      <c r="L300" s="27" t="str">
        <f>+IF(R300=0,"",DSUM(Entradas[#All],Entradas[[#Headers],[Cantidad Existente]],Inventario!Q299:R300))</f>
        <v/>
      </c>
      <c r="M300" s="65" t="e">
        <f>+Inventario[[#This Row],[Presentación (unidad)]]</f>
        <v>#VALUE!</v>
      </c>
      <c r="O300" s="17" t="str">
        <f t="shared" ref="O300" si="1020">+$O$6</f>
        <v>Elemento</v>
      </c>
      <c r="P300" s="17" t="str">
        <f t="shared" ref="P300" si="1021">+$P$6</f>
        <v>Días restantes:</v>
      </c>
      <c r="Q300" s="19" t="e">
        <f>Inventario[[#This Row],[Elemento]]</f>
        <v>#VALUE!</v>
      </c>
      <c r="R300" s="19">
        <f>+DMIN(Entradas[#All],R299,Q299:Q300)</f>
        <v>0</v>
      </c>
      <c r="S300" s="26" t="s">
        <v>10</v>
      </c>
    </row>
    <row r="301" spans="1:19" x14ac:dyDescent="0.25">
      <c r="A301" s="64" t="e">
        <f>DGET(Lista_elementos[#All],Lista_elementos[[#Headers],[Tipo]],Inventario!O300:O301)</f>
        <v>#VALUE!</v>
      </c>
      <c r="B301" s="27" t="e">
        <f>+Lista_elementos[[#This Row],[Elemento]]</f>
        <v>#VALUE!</v>
      </c>
      <c r="C3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1" s="27" t="e">
        <f>DGET(Lista_elementos[#All],Lista_elementos[[#Headers],[Presentación (Unidad)]],Inventario!O300:O301)</f>
        <v>#VALUE!</v>
      </c>
      <c r="E301" s="20" t="str">
        <f>+IF(COUNTIF(Entradas[Elemento],Inventario[[#This Row],[Elemento]])=0,"",IF(DMAX(Entradas[#All],Entradas[[#Headers],[Fecha de ingreso]],Inventario!O300:O301)=0,"No registra",DMAX(Entradas[#All],Entradas[[#Headers],[Fecha de ingreso]],Inventario!O300:O301)))</f>
        <v/>
      </c>
      <c r="F301" s="20" t="str">
        <f>+IF(COUNTIF(Entradas[Elemento],Inventario[[#This Row],[Elemento]])=0,"",IF(DMAX(Entradas[#All],Entradas[[#Headers],[Fecha de última salida]],Inventario!O300:O301)=0,"",DMAX(Entradas[#All],Entradas[[#Headers],[Fecha de última salida]],Inventario!O300:O301)))</f>
        <v/>
      </c>
      <c r="G301" s="27" t="e">
        <f>DGET(Lista_elementos[#All],Lista_elementos[[#Headers],[Inventario máximo (en unidades)]],O300:O301)</f>
        <v>#VALUE!</v>
      </c>
      <c r="H301" s="27" t="e">
        <f>DGET(Lista_elementos[#All],Lista_elementos[[#Headers],[Inventario mínimo (en unidades)]],O300:O301)</f>
        <v>#VALUE!</v>
      </c>
      <c r="I301" s="68" t="str">
        <f>+IF(P301=0,"",DGET(Entradas[#All],Entradas[[#Headers],[Lote]],O300:P301))</f>
        <v/>
      </c>
      <c r="J301" s="20" t="str">
        <f ca="1">+IF(Inventario[[#This Row],[Días restantes (incluido hoy):]]="","",Inventario[[#This Row],[Días restantes (incluido hoy):]]+TODAY()-1)</f>
        <v/>
      </c>
      <c r="K301" s="27" t="str">
        <f t="shared" ref="K301" si="1022">IF(P301=0,"",P301)</f>
        <v/>
      </c>
      <c r="L301" s="27" t="str">
        <f>+IF(P301=0,"",DSUM(Entradas[#All],Entradas[[#Headers],[Cantidad Existente]],Inventario!O300:P301))</f>
        <v/>
      </c>
      <c r="M301" s="65" t="e">
        <f>+Inventario[[#This Row],[Presentación (unidad)]]</f>
        <v>#VALUE!</v>
      </c>
      <c r="O301" s="19" t="e">
        <f t="shared" ref="O301" si="1023">+$B301</f>
        <v>#VALUE!</v>
      </c>
      <c r="P301" s="19">
        <f>+DMIN(Entradas[#All],P300,O300:O301)</f>
        <v>0</v>
      </c>
      <c r="Q301" s="17" t="str">
        <f t="shared" ref="Q301" si="1024">+$O$6</f>
        <v>Elemento</v>
      </c>
      <c r="R301" s="17" t="str">
        <f t="shared" ref="R301" si="1025">+$P$6</f>
        <v>Días restantes:</v>
      </c>
      <c r="S301" s="26" t="s">
        <v>10</v>
      </c>
    </row>
    <row r="302" spans="1:19" x14ac:dyDescent="0.25">
      <c r="A302" s="64" t="e">
        <f>DGET(Lista_elementos[#All],Lista_elementos[[#Headers],[Tipo]],Inventario!Q301:Q302)</f>
        <v>#VALUE!</v>
      </c>
      <c r="B302" s="27" t="e">
        <f>+Lista_elementos[[#This Row],[Elemento]]</f>
        <v>#VALUE!</v>
      </c>
      <c r="C3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2" s="27" t="e">
        <f>DGET(Lista_elementos[#All],Lista_elementos[[#Headers],[Presentación (Unidad)]],Inventario!Q301:Q302)</f>
        <v>#VALUE!</v>
      </c>
      <c r="E302" s="20" t="str">
        <f>+IF(COUNTIF(Entradas[Elemento],Inventario[[#This Row],[Elemento]])=0,"",IF(DMAX(Entradas[#All],Entradas[[#Headers],[Fecha de ingreso]],Inventario!Q301:Q302)=0,"No registra",DMAX(Entradas[#All],Entradas[[#Headers],[Fecha de ingreso]],Inventario!Q301:Q302)))</f>
        <v/>
      </c>
      <c r="F302" s="20" t="str">
        <f>+IF(COUNTIF(Entradas[Elemento],Inventario[[#This Row],[Elemento]])=0,"",IF(DMAX(Entradas[#All],Entradas[[#Headers],[Fecha de última salida]],Inventario!Q301:Q302)=0,"",DMAX(Entradas[#All],Entradas[[#Headers],[Fecha de última salida]],Inventario!Q301:Q302)))</f>
        <v/>
      </c>
      <c r="G302" s="27" t="e">
        <f>DGET(Lista_elementos[#All],Lista_elementos[[#Headers],[Inventario máximo (en unidades)]],Q301:Q302)</f>
        <v>#VALUE!</v>
      </c>
      <c r="H302" s="27" t="e">
        <f>DGET(Lista_elementos[#All],Lista_elementos[[#Headers],[Inventario mínimo (en unidades)]],Q301:Q302)</f>
        <v>#VALUE!</v>
      </c>
      <c r="I302" s="68" t="str">
        <f>+IF(R302=0,"",DGET(Entradas[#All],Entradas[[#Headers],[Lote]],Q301:R302))</f>
        <v/>
      </c>
      <c r="J302" s="20" t="str">
        <f ca="1">+IF(Inventario[[#This Row],[Días restantes (incluido hoy):]]="","",Inventario[[#This Row],[Días restantes (incluido hoy):]]+TODAY()-1)</f>
        <v/>
      </c>
      <c r="K302" s="27" t="str">
        <f t="shared" ref="K302" si="1026">IF(R302=0,"",R302)</f>
        <v/>
      </c>
      <c r="L302" s="27" t="str">
        <f>+IF(R302=0,"",DSUM(Entradas[#All],Entradas[[#Headers],[Cantidad Existente]],Inventario!Q301:R302))</f>
        <v/>
      </c>
      <c r="M302" s="65" t="e">
        <f>+Inventario[[#This Row],[Presentación (unidad)]]</f>
        <v>#VALUE!</v>
      </c>
      <c r="O302" s="17" t="str">
        <f t="shared" ref="O302" si="1027">+$O$6</f>
        <v>Elemento</v>
      </c>
      <c r="P302" s="17" t="str">
        <f t="shared" ref="P302" si="1028">+$P$6</f>
        <v>Días restantes:</v>
      </c>
      <c r="Q302" s="19" t="e">
        <f>Inventario[[#This Row],[Elemento]]</f>
        <v>#VALUE!</v>
      </c>
      <c r="R302" s="19">
        <f>+DMIN(Entradas[#All],R301,Q301:Q302)</f>
        <v>0</v>
      </c>
      <c r="S302" s="26" t="s">
        <v>10</v>
      </c>
    </row>
    <row r="303" spans="1:19" x14ac:dyDescent="0.25">
      <c r="A303" s="64" t="e">
        <f>DGET(Lista_elementos[#All],Lista_elementos[[#Headers],[Tipo]],Inventario!O302:O303)</f>
        <v>#VALUE!</v>
      </c>
      <c r="B303" s="27" t="e">
        <f>+Lista_elementos[[#This Row],[Elemento]]</f>
        <v>#VALUE!</v>
      </c>
      <c r="C3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3" s="27" t="e">
        <f>DGET(Lista_elementos[#All],Lista_elementos[[#Headers],[Presentación (Unidad)]],Inventario!O302:O303)</f>
        <v>#VALUE!</v>
      </c>
      <c r="E303" s="20" t="str">
        <f>+IF(COUNTIF(Entradas[Elemento],Inventario[[#This Row],[Elemento]])=0,"",IF(DMAX(Entradas[#All],Entradas[[#Headers],[Fecha de ingreso]],Inventario!O302:O303)=0,"No registra",DMAX(Entradas[#All],Entradas[[#Headers],[Fecha de ingreso]],Inventario!O302:O303)))</f>
        <v/>
      </c>
      <c r="F303" s="20" t="str">
        <f>+IF(COUNTIF(Entradas[Elemento],Inventario[[#This Row],[Elemento]])=0,"",IF(DMAX(Entradas[#All],Entradas[[#Headers],[Fecha de última salida]],Inventario!O302:O303)=0,"",DMAX(Entradas[#All],Entradas[[#Headers],[Fecha de última salida]],Inventario!O302:O303)))</f>
        <v/>
      </c>
      <c r="G303" s="27" t="e">
        <f>DGET(Lista_elementos[#All],Lista_elementos[[#Headers],[Inventario máximo (en unidades)]],O302:O303)</f>
        <v>#VALUE!</v>
      </c>
      <c r="H303" s="27" t="e">
        <f>DGET(Lista_elementos[#All],Lista_elementos[[#Headers],[Inventario mínimo (en unidades)]],O302:O303)</f>
        <v>#VALUE!</v>
      </c>
      <c r="I303" s="68" t="str">
        <f>+IF(P303=0,"",DGET(Entradas[#All],Entradas[[#Headers],[Lote]],O302:P303))</f>
        <v/>
      </c>
      <c r="J303" s="20" t="str">
        <f ca="1">+IF(Inventario[[#This Row],[Días restantes (incluido hoy):]]="","",Inventario[[#This Row],[Días restantes (incluido hoy):]]+TODAY()-1)</f>
        <v/>
      </c>
      <c r="K303" s="27" t="str">
        <f t="shared" ref="K303" si="1029">IF(P303=0,"",P303)</f>
        <v/>
      </c>
      <c r="L303" s="27" t="str">
        <f>+IF(P303=0,"",DSUM(Entradas[#All],Entradas[[#Headers],[Cantidad Existente]],Inventario!O302:P303))</f>
        <v/>
      </c>
      <c r="M303" s="65" t="e">
        <f>+Inventario[[#This Row],[Presentación (unidad)]]</f>
        <v>#VALUE!</v>
      </c>
      <c r="O303" s="19" t="e">
        <f t="shared" ref="O303" si="1030">+$B303</f>
        <v>#VALUE!</v>
      </c>
      <c r="P303" s="19">
        <f>+DMIN(Entradas[#All],P302,O302:O303)</f>
        <v>0</v>
      </c>
      <c r="Q303" s="17" t="str">
        <f t="shared" ref="Q303" si="1031">+$O$6</f>
        <v>Elemento</v>
      </c>
      <c r="R303" s="17" t="str">
        <f t="shared" ref="R303" si="1032">+$P$6</f>
        <v>Días restantes:</v>
      </c>
      <c r="S303" s="26" t="s">
        <v>10</v>
      </c>
    </row>
    <row r="304" spans="1:19" x14ac:dyDescent="0.25">
      <c r="A304" s="64" t="e">
        <f>DGET(Lista_elementos[#All],Lista_elementos[[#Headers],[Tipo]],Inventario!Q303:Q304)</f>
        <v>#VALUE!</v>
      </c>
      <c r="B304" s="27" t="e">
        <f>+Lista_elementos[[#This Row],[Elemento]]</f>
        <v>#VALUE!</v>
      </c>
      <c r="C3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4" s="27" t="e">
        <f>DGET(Lista_elementos[#All],Lista_elementos[[#Headers],[Presentación (Unidad)]],Inventario!Q303:Q304)</f>
        <v>#VALUE!</v>
      </c>
      <c r="E304" s="20" t="str">
        <f>+IF(COUNTIF(Entradas[Elemento],Inventario[[#This Row],[Elemento]])=0,"",IF(DMAX(Entradas[#All],Entradas[[#Headers],[Fecha de ingreso]],Inventario!Q303:Q304)=0,"No registra",DMAX(Entradas[#All],Entradas[[#Headers],[Fecha de ingreso]],Inventario!Q303:Q304)))</f>
        <v/>
      </c>
      <c r="F304" s="20" t="str">
        <f>+IF(COUNTIF(Entradas[Elemento],Inventario[[#This Row],[Elemento]])=0,"",IF(DMAX(Entradas[#All],Entradas[[#Headers],[Fecha de última salida]],Inventario!Q303:Q304)=0,"",DMAX(Entradas[#All],Entradas[[#Headers],[Fecha de última salida]],Inventario!Q303:Q304)))</f>
        <v/>
      </c>
      <c r="G304" s="27" t="e">
        <f>DGET(Lista_elementos[#All],Lista_elementos[[#Headers],[Inventario máximo (en unidades)]],Q303:Q304)</f>
        <v>#VALUE!</v>
      </c>
      <c r="H304" s="27" t="e">
        <f>DGET(Lista_elementos[#All],Lista_elementos[[#Headers],[Inventario mínimo (en unidades)]],Q303:Q304)</f>
        <v>#VALUE!</v>
      </c>
      <c r="I304" s="68" t="str">
        <f>+IF(R304=0,"",DGET(Entradas[#All],Entradas[[#Headers],[Lote]],Q303:R304))</f>
        <v/>
      </c>
      <c r="J304" s="20" t="str">
        <f ca="1">+IF(Inventario[[#This Row],[Días restantes (incluido hoy):]]="","",Inventario[[#This Row],[Días restantes (incluido hoy):]]+TODAY()-1)</f>
        <v/>
      </c>
      <c r="K304" s="27" t="str">
        <f t="shared" ref="K304" si="1033">IF(R304=0,"",R304)</f>
        <v/>
      </c>
      <c r="L304" s="27" t="str">
        <f>+IF(R304=0,"",DSUM(Entradas[#All],Entradas[[#Headers],[Cantidad Existente]],Inventario!Q303:R304))</f>
        <v/>
      </c>
      <c r="M304" s="65" t="e">
        <f>+Inventario[[#This Row],[Presentación (unidad)]]</f>
        <v>#VALUE!</v>
      </c>
      <c r="O304" s="17" t="str">
        <f t="shared" ref="O304" si="1034">+$O$6</f>
        <v>Elemento</v>
      </c>
      <c r="P304" s="17" t="str">
        <f t="shared" ref="P304" si="1035">+$P$6</f>
        <v>Días restantes:</v>
      </c>
      <c r="Q304" s="19" t="e">
        <f>Inventario[[#This Row],[Elemento]]</f>
        <v>#VALUE!</v>
      </c>
      <c r="R304" s="19">
        <f>+DMIN(Entradas[#All],R303,Q303:Q304)</f>
        <v>0</v>
      </c>
      <c r="S304" s="26" t="s">
        <v>10</v>
      </c>
    </row>
    <row r="305" spans="1:19" x14ac:dyDescent="0.25">
      <c r="A305" s="64" t="e">
        <f>DGET(Lista_elementos[#All],Lista_elementos[[#Headers],[Tipo]],Inventario!O304:O305)</f>
        <v>#VALUE!</v>
      </c>
      <c r="B305" s="27" t="e">
        <f>+Lista_elementos[[#This Row],[Elemento]]</f>
        <v>#VALUE!</v>
      </c>
      <c r="C3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5" s="27" t="e">
        <f>DGET(Lista_elementos[#All],Lista_elementos[[#Headers],[Presentación (Unidad)]],Inventario!O304:O305)</f>
        <v>#VALUE!</v>
      </c>
      <c r="E305" s="20" t="str">
        <f>+IF(COUNTIF(Entradas[Elemento],Inventario[[#This Row],[Elemento]])=0,"",IF(DMAX(Entradas[#All],Entradas[[#Headers],[Fecha de ingreso]],Inventario!O304:O305)=0,"No registra",DMAX(Entradas[#All],Entradas[[#Headers],[Fecha de ingreso]],Inventario!O304:O305)))</f>
        <v/>
      </c>
      <c r="F305" s="20" t="str">
        <f>+IF(COUNTIF(Entradas[Elemento],Inventario[[#This Row],[Elemento]])=0,"",IF(DMAX(Entradas[#All],Entradas[[#Headers],[Fecha de última salida]],Inventario!O304:O305)=0,"",DMAX(Entradas[#All],Entradas[[#Headers],[Fecha de última salida]],Inventario!O304:O305)))</f>
        <v/>
      </c>
      <c r="G305" s="27" t="e">
        <f>DGET(Lista_elementos[#All],Lista_elementos[[#Headers],[Inventario máximo (en unidades)]],O304:O305)</f>
        <v>#VALUE!</v>
      </c>
      <c r="H305" s="27" t="e">
        <f>DGET(Lista_elementos[#All],Lista_elementos[[#Headers],[Inventario mínimo (en unidades)]],O304:O305)</f>
        <v>#VALUE!</v>
      </c>
      <c r="I305" s="68" t="str">
        <f>+IF(P305=0,"",DGET(Entradas[#All],Entradas[[#Headers],[Lote]],O304:P305))</f>
        <v/>
      </c>
      <c r="J305" s="20" t="str">
        <f ca="1">+IF(Inventario[[#This Row],[Días restantes (incluido hoy):]]="","",Inventario[[#This Row],[Días restantes (incluido hoy):]]+TODAY()-1)</f>
        <v/>
      </c>
      <c r="K305" s="27" t="str">
        <f t="shared" ref="K305" si="1036">IF(P305=0,"",P305)</f>
        <v/>
      </c>
      <c r="L305" s="27" t="str">
        <f>+IF(P305=0,"",DSUM(Entradas[#All],Entradas[[#Headers],[Cantidad Existente]],Inventario!O304:P305))</f>
        <v/>
      </c>
      <c r="M305" s="65" t="e">
        <f>+Inventario[[#This Row],[Presentación (unidad)]]</f>
        <v>#VALUE!</v>
      </c>
      <c r="O305" s="19" t="e">
        <f t="shared" ref="O305" si="1037">+$B305</f>
        <v>#VALUE!</v>
      </c>
      <c r="P305" s="19">
        <f>+DMIN(Entradas[#All],P304,O304:O305)</f>
        <v>0</v>
      </c>
      <c r="Q305" s="17" t="str">
        <f t="shared" ref="Q305" si="1038">+$O$6</f>
        <v>Elemento</v>
      </c>
      <c r="R305" s="17" t="str">
        <f t="shared" ref="R305" si="1039">+$P$6</f>
        <v>Días restantes:</v>
      </c>
      <c r="S305" s="26" t="s">
        <v>10</v>
      </c>
    </row>
    <row r="306" spans="1:19" x14ac:dyDescent="0.25">
      <c r="A306" s="64" t="e">
        <f>DGET(Lista_elementos[#All],Lista_elementos[[#Headers],[Tipo]],Inventario!Q305:Q306)</f>
        <v>#VALUE!</v>
      </c>
      <c r="B306" s="27" t="e">
        <f>+Lista_elementos[[#This Row],[Elemento]]</f>
        <v>#VALUE!</v>
      </c>
      <c r="C30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6" s="27" t="e">
        <f>DGET(Lista_elementos[#All],Lista_elementos[[#Headers],[Presentación (Unidad)]],Inventario!Q305:Q306)</f>
        <v>#VALUE!</v>
      </c>
      <c r="E306" s="20" t="str">
        <f>+IF(COUNTIF(Entradas[Elemento],Inventario[[#This Row],[Elemento]])=0,"",IF(DMAX(Entradas[#All],Entradas[[#Headers],[Fecha de ingreso]],Inventario!Q305:Q306)=0,"No registra",DMAX(Entradas[#All],Entradas[[#Headers],[Fecha de ingreso]],Inventario!Q305:Q306)))</f>
        <v/>
      </c>
      <c r="F306" s="20" t="str">
        <f>+IF(COUNTIF(Entradas[Elemento],Inventario[[#This Row],[Elemento]])=0,"",IF(DMAX(Entradas[#All],Entradas[[#Headers],[Fecha de última salida]],Inventario!Q305:Q306)=0,"",DMAX(Entradas[#All],Entradas[[#Headers],[Fecha de última salida]],Inventario!Q305:Q306)))</f>
        <v/>
      </c>
      <c r="G306" s="27" t="e">
        <f>DGET(Lista_elementos[#All],Lista_elementos[[#Headers],[Inventario máximo (en unidades)]],Q305:Q306)</f>
        <v>#VALUE!</v>
      </c>
      <c r="H306" s="27" t="e">
        <f>DGET(Lista_elementos[#All],Lista_elementos[[#Headers],[Inventario mínimo (en unidades)]],Q305:Q306)</f>
        <v>#VALUE!</v>
      </c>
      <c r="I306" s="68" t="str">
        <f>+IF(R306=0,"",DGET(Entradas[#All],Entradas[[#Headers],[Lote]],Q305:R306))</f>
        <v/>
      </c>
      <c r="J306" s="20" t="str">
        <f ca="1">+IF(Inventario[[#This Row],[Días restantes (incluido hoy):]]="","",Inventario[[#This Row],[Días restantes (incluido hoy):]]+TODAY()-1)</f>
        <v/>
      </c>
      <c r="K306" s="27" t="str">
        <f t="shared" ref="K306" si="1040">IF(R306=0,"",R306)</f>
        <v/>
      </c>
      <c r="L306" s="27" t="str">
        <f>+IF(R306=0,"",DSUM(Entradas[#All],Entradas[[#Headers],[Cantidad Existente]],Inventario!Q305:R306))</f>
        <v/>
      </c>
      <c r="M306" s="65" t="e">
        <f>+Inventario[[#This Row],[Presentación (unidad)]]</f>
        <v>#VALUE!</v>
      </c>
      <c r="O306" s="17" t="str">
        <f t="shared" ref="O306" si="1041">+$O$6</f>
        <v>Elemento</v>
      </c>
      <c r="P306" s="17" t="str">
        <f t="shared" ref="P306" si="1042">+$P$6</f>
        <v>Días restantes:</v>
      </c>
      <c r="Q306" s="19" t="e">
        <f>Inventario[[#This Row],[Elemento]]</f>
        <v>#VALUE!</v>
      </c>
      <c r="R306" s="19">
        <f>+DMIN(Entradas[#All],R305,Q305:Q306)</f>
        <v>0</v>
      </c>
      <c r="S306" s="26" t="s">
        <v>10</v>
      </c>
    </row>
    <row r="307" spans="1:19" x14ac:dyDescent="0.25">
      <c r="A307" s="64" t="e">
        <f>DGET(Lista_elementos[#All],Lista_elementos[[#Headers],[Tipo]],Inventario!O306:O307)</f>
        <v>#VALUE!</v>
      </c>
      <c r="B307" s="27" t="e">
        <f>+Lista_elementos[[#This Row],[Elemento]]</f>
        <v>#VALUE!</v>
      </c>
      <c r="C30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7" s="27" t="e">
        <f>DGET(Lista_elementos[#All],Lista_elementos[[#Headers],[Presentación (Unidad)]],Inventario!O306:O307)</f>
        <v>#VALUE!</v>
      </c>
      <c r="E307" s="20" t="str">
        <f>+IF(COUNTIF(Entradas[Elemento],Inventario[[#This Row],[Elemento]])=0,"",IF(DMAX(Entradas[#All],Entradas[[#Headers],[Fecha de ingreso]],Inventario!O306:O307)=0,"No registra",DMAX(Entradas[#All],Entradas[[#Headers],[Fecha de ingreso]],Inventario!O306:O307)))</f>
        <v/>
      </c>
      <c r="F307" s="20" t="str">
        <f>+IF(COUNTIF(Entradas[Elemento],Inventario[[#This Row],[Elemento]])=0,"",IF(DMAX(Entradas[#All],Entradas[[#Headers],[Fecha de última salida]],Inventario!O306:O307)=0,"",DMAX(Entradas[#All],Entradas[[#Headers],[Fecha de última salida]],Inventario!O306:O307)))</f>
        <v/>
      </c>
      <c r="G307" s="27" t="e">
        <f>DGET(Lista_elementos[#All],Lista_elementos[[#Headers],[Inventario máximo (en unidades)]],O306:O307)</f>
        <v>#VALUE!</v>
      </c>
      <c r="H307" s="27" t="e">
        <f>DGET(Lista_elementos[#All],Lista_elementos[[#Headers],[Inventario mínimo (en unidades)]],O306:O307)</f>
        <v>#VALUE!</v>
      </c>
      <c r="I307" s="68" t="str">
        <f>+IF(P307=0,"",DGET(Entradas[#All],Entradas[[#Headers],[Lote]],O306:P307))</f>
        <v/>
      </c>
      <c r="J307" s="20" t="str">
        <f ca="1">+IF(Inventario[[#This Row],[Días restantes (incluido hoy):]]="","",Inventario[[#This Row],[Días restantes (incluido hoy):]]+TODAY()-1)</f>
        <v/>
      </c>
      <c r="K307" s="27" t="str">
        <f t="shared" ref="K307" si="1043">IF(P307=0,"",P307)</f>
        <v/>
      </c>
      <c r="L307" s="27" t="str">
        <f>+IF(P307=0,"",DSUM(Entradas[#All],Entradas[[#Headers],[Cantidad Existente]],Inventario!O306:P307))</f>
        <v/>
      </c>
      <c r="M307" s="65" t="e">
        <f>+Inventario[[#This Row],[Presentación (unidad)]]</f>
        <v>#VALUE!</v>
      </c>
      <c r="O307" s="19" t="e">
        <f t="shared" ref="O307" si="1044">+$B307</f>
        <v>#VALUE!</v>
      </c>
      <c r="P307" s="19">
        <f>+DMIN(Entradas[#All],P306,O306:O307)</f>
        <v>0</v>
      </c>
      <c r="Q307" s="17" t="str">
        <f t="shared" ref="Q307" si="1045">+$O$6</f>
        <v>Elemento</v>
      </c>
      <c r="R307" s="17" t="str">
        <f t="shared" ref="R307" si="1046">+$P$6</f>
        <v>Días restantes:</v>
      </c>
      <c r="S307" s="26" t="s">
        <v>10</v>
      </c>
    </row>
    <row r="308" spans="1:19" x14ac:dyDescent="0.25">
      <c r="A308" s="64" t="e">
        <f>DGET(Lista_elementos[#All],Lista_elementos[[#Headers],[Tipo]],Inventario!Q307:Q308)</f>
        <v>#VALUE!</v>
      </c>
      <c r="B308" s="27" t="e">
        <f>+Lista_elementos[[#This Row],[Elemento]]</f>
        <v>#VALUE!</v>
      </c>
      <c r="C30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8" s="27" t="e">
        <f>DGET(Lista_elementos[#All],Lista_elementos[[#Headers],[Presentación (Unidad)]],Inventario!Q307:Q308)</f>
        <v>#VALUE!</v>
      </c>
      <c r="E308" s="20" t="str">
        <f>+IF(COUNTIF(Entradas[Elemento],Inventario[[#This Row],[Elemento]])=0,"",IF(DMAX(Entradas[#All],Entradas[[#Headers],[Fecha de ingreso]],Inventario!Q307:Q308)=0,"No registra",DMAX(Entradas[#All],Entradas[[#Headers],[Fecha de ingreso]],Inventario!Q307:Q308)))</f>
        <v/>
      </c>
      <c r="F308" s="20" t="str">
        <f>+IF(COUNTIF(Entradas[Elemento],Inventario[[#This Row],[Elemento]])=0,"",IF(DMAX(Entradas[#All],Entradas[[#Headers],[Fecha de última salida]],Inventario!Q307:Q308)=0,"",DMAX(Entradas[#All],Entradas[[#Headers],[Fecha de última salida]],Inventario!Q307:Q308)))</f>
        <v/>
      </c>
      <c r="G308" s="27" t="e">
        <f>DGET(Lista_elementos[#All],Lista_elementos[[#Headers],[Inventario máximo (en unidades)]],Q307:Q308)</f>
        <v>#VALUE!</v>
      </c>
      <c r="H308" s="27" t="e">
        <f>DGET(Lista_elementos[#All],Lista_elementos[[#Headers],[Inventario mínimo (en unidades)]],Q307:Q308)</f>
        <v>#VALUE!</v>
      </c>
      <c r="I308" s="68" t="str">
        <f>+IF(R308=0,"",DGET(Entradas[#All],Entradas[[#Headers],[Lote]],Q307:R308))</f>
        <v/>
      </c>
      <c r="J308" s="20" t="str">
        <f ca="1">+IF(Inventario[[#This Row],[Días restantes (incluido hoy):]]="","",Inventario[[#This Row],[Días restantes (incluido hoy):]]+TODAY()-1)</f>
        <v/>
      </c>
      <c r="K308" s="27" t="str">
        <f t="shared" ref="K308" si="1047">IF(R308=0,"",R308)</f>
        <v/>
      </c>
      <c r="L308" s="27" t="str">
        <f>+IF(R308=0,"",DSUM(Entradas[#All],Entradas[[#Headers],[Cantidad Existente]],Inventario!Q307:R308))</f>
        <v/>
      </c>
      <c r="M308" s="65" t="e">
        <f>+Inventario[[#This Row],[Presentación (unidad)]]</f>
        <v>#VALUE!</v>
      </c>
      <c r="O308" s="17" t="str">
        <f t="shared" ref="O308" si="1048">+$O$6</f>
        <v>Elemento</v>
      </c>
      <c r="P308" s="17" t="str">
        <f t="shared" ref="P308" si="1049">+$P$6</f>
        <v>Días restantes:</v>
      </c>
      <c r="Q308" s="19" t="e">
        <f>Inventario[[#This Row],[Elemento]]</f>
        <v>#VALUE!</v>
      </c>
      <c r="R308" s="19">
        <f>+DMIN(Entradas[#All],R307,Q307:Q308)</f>
        <v>0</v>
      </c>
      <c r="S308" s="26" t="s">
        <v>10</v>
      </c>
    </row>
    <row r="309" spans="1:19" x14ac:dyDescent="0.25">
      <c r="A309" s="64" t="e">
        <f>DGET(Lista_elementos[#All],Lista_elementos[[#Headers],[Tipo]],Inventario!O308:O309)</f>
        <v>#VALUE!</v>
      </c>
      <c r="B309" s="27" t="e">
        <f>+Lista_elementos[[#This Row],[Elemento]]</f>
        <v>#VALUE!</v>
      </c>
      <c r="C30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09" s="27" t="e">
        <f>DGET(Lista_elementos[#All],Lista_elementos[[#Headers],[Presentación (Unidad)]],Inventario!O308:O309)</f>
        <v>#VALUE!</v>
      </c>
      <c r="E309" s="20" t="str">
        <f>+IF(COUNTIF(Entradas[Elemento],Inventario[[#This Row],[Elemento]])=0,"",IF(DMAX(Entradas[#All],Entradas[[#Headers],[Fecha de ingreso]],Inventario!O308:O309)=0,"No registra",DMAX(Entradas[#All],Entradas[[#Headers],[Fecha de ingreso]],Inventario!O308:O309)))</f>
        <v/>
      </c>
      <c r="F309" s="20" t="str">
        <f>+IF(COUNTIF(Entradas[Elemento],Inventario[[#This Row],[Elemento]])=0,"",IF(DMAX(Entradas[#All],Entradas[[#Headers],[Fecha de última salida]],Inventario!O308:O309)=0,"",DMAX(Entradas[#All],Entradas[[#Headers],[Fecha de última salida]],Inventario!O308:O309)))</f>
        <v/>
      </c>
      <c r="G309" s="27" t="e">
        <f>DGET(Lista_elementos[#All],Lista_elementos[[#Headers],[Inventario máximo (en unidades)]],O308:O309)</f>
        <v>#VALUE!</v>
      </c>
      <c r="H309" s="27" t="e">
        <f>DGET(Lista_elementos[#All],Lista_elementos[[#Headers],[Inventario mínimo (en unidades)]],O308:O309)</f>
        <v>#VALUE!</v>
      </c>
      <c r="I309" s="68" t="str">
        <f>+IF(P309=0,"",DGET(Entradas[#All],Entradas[[#Headers],[Lote]],O308:P309))</f>
        <v/>
      </c>
      <c r="J309" s="20" t="str">
        <f ca="1">+IF(Inventario[[#This Row],[Días restantes (incluido hoy):]]="","",Inventario[[#This Row],[Días restantes (incluido hoy):]]+TODAY()-1)</f>
        <v/>
      </c>
      <c r="K309" s="27" t="str">
        <f t="shared" ref="K309" si="1050">IF(P309=0,"",P309)</f>
        <v/>
      </c>
      <c r="L309" s="27" t="str">
        <f>+IF(P309=0,"",DSUM(Entradas[#All],Entradas[[#Headers],[Cantidad Existente]],Inventario!O308:P309))</f>
        <v/>
      </c>
      <c r="M309" s="65" t="e">
        <f>+Inventario[[#This Row],[Presentación (unidad)]]</f>
        <v>#VALUE!</v>
      </c>
      <c r="O309" s="19" t="e">
        <f t="shared" ref="O309" si="1051">+$B309</f>
        <v>#VALUE!</v>
      </c>
      <c r="P309" s="19">
        <f>+DMIN(Entradas[#All],P308,O308:O309)</f>
        <v>0</v>
      </c>
      <c r="Q309" s="17" t="str">
        <f t="shared" ref="Q309" si="1052">+$O$6</f>
        <v>Elemento</v>
      </c>
      <c r="R309" s="17" t="str">
        <f t="shared" ref="R309" si="1053">+$P$6</f>
        <v>Días restantes:</v>
      </c>
      <c r="S309" s="26" t="s">
        <v>10</v>
      </c>
    </row>
    <row r="310" spans="1:19" x14ac:dyDescent="0.25">
      <c r="A310" s="64" t="e">
        <f>DGET(Lista_elementos[#All],Lista_elementos[[#Headers],[Tipo]],Inventario!Q309:Q310)</f>
        <v>#VALUE!</v>
      </c>
      <c r="B310" s="27" t="e">
        <f>+Lista_elementos[[#This Row],[Elemento]]</f>
        <v>#VALUE!</v>
      </c>
      <c r="C3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0" s="27" t="e">
        <f>DGET(Lista_elementos[#All],Lista_elementos[[#Headers],[Presentación (Unidad)]],Inventario!Q309:Q310)</f>
        <v>#VALUE!</v>
      </c>
      <c r="E310" s="20" t="str">
        <f>+IF(COUNTIF(Entradas[Elemento],Inventario[[#This Row],[Elemento]])=0,"",IF(DMAX(Entradas[#All],Entradas[[#Headers],[Fecha de ingreso]],Inventario!Q309:Q310)=0,"No registra",DMAX(Entradas[#All],Entradas[[#Headers],[Fecha de ingreso]],Inventario!Q309:Q310)))</f>
        <v/>
      </c>
      <c r="F310" s="20" t="str">
        <f>+IF(COUNTIF(Entradas[Elemento],Inventario[[#This Row],[Elemento]])=0,"",IF(DMAX(Entradas[#All],Entradas[[#Headers],[Fecha de última salida]],Inventario!Q309:Q310)=0,"",DMAX(Entradas[#All],Entradas[[#Headers],[Fecha de última salida]],Inventario!Q309:Q310)))</f>
        <v/>
      </c>
      <c r="G310" s="27" t="e">
        <f>DGET(Lista_elementos[#All],Lista_elementos[[#Headers],[Inventario máximo (en unidades)]],Q309:Q310)</f>
        <v>#VALUE!</v>
      </c>
      <c r="H310" s="27" t="e">
        <f>DGET(Lista_elementos[#All],Lista_elementos[[#Headers],[Inventario mínimo (en unidades)]],Q309:Q310)</f>
        <v>#VALUE!</v>
      </c>
      <c r="I310" s="68" t="str">
        <f>+IF(R310=0,"",DGET(Entradas[#All],Entradas[[#Headers],[Lote]],Q309:R310))</f>
        <v/>
      </c>
      <c r="J310" s="20" t="str">
        <f ca="1">+IF(Inventario[[#This Row],[Días restantes (incluido hoy):]]="","",Inventario[[#This Row],[Días restantes (incluido hoy):]]+TODAY()-1)</f>
        <v/>
      </c>
      <c r="K310" s="27" t="str">
        <f t="shared" ref="K310" si="1054">IF(R310=0,"",R310)</f>
        <v/>
      </c>
      <c r="L310" s="27" t="str">
        <f>+IF(R310=0,"",DSUM(Entradas[#All],Entradas[[#Headers],[Cantidad Existente]],Inventario!Q309:R310))</f>
        <v/>
      </c>
      <c r="M310" s="65" t="e">
        <f>+Inventario[[#This Row],[Presentación (unidad)]]</f>
        <v>#VALUE!</v>
      </c>
      <c r="O310" s="17" t="str">
        <f t="shared" ref="O310" si="1055">+$O$6</f>
        <v>Elemento</v>
      </c>
      <c r="P310" s="17" t="str">
        <f t="shared" ref="P310" si="1056">+$P$6</f>
        <v>Días restantes:</v>
      </c>
      <c r="Q310" s="19" t="e">
        <f>Inventario[[#This Row],[Elemento]]</f>
        <v>#VALUE!</v>
      </c>
      <c r="R310" s="19">
        <f>+DMIN(Entradas[#All],R309,Q309:Q310)</f>
        <v>0</v>
      </c>
      <c r="S310" s="26" t="s">
        <v>10</v>
      </c>
    </row>
    <row r="311" spans="1:19" x14ac:dyDescent="0.25">
      <c r="A311" s="64" t="e">
        <f>DGET(Lista_elementos[#All],Lista_elementos[[#Headers],[Tipo]],Inventario!O310:O311)</f>
        <v>#VALUE!</v>
      </c>
      <c r="B311" s="27" t="e">
        <f>+Lista_elementos[[#This Row],[Elemento]]</f>
        <v>#VALUE!</v>
      </c>
      <c r="C3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1" s="27" t="e">
        <f>DGET(Lista_elementos[#All],Lista_elementos[[#Headers],[Presentación (Unidad)]],Inventario!O310:O311)</f>
        <v>#VALUE!</v>
      </c>
      <c r="E311" s="20" t="str">
        <f>+IF(COUNTIF(Entradas[Elemento],Inventario[[#This Row],[Elemento]])=0,"",IF(DMAX(Entradas[#All],Entradas[[#Headers],[Fecha de ingreso]],Inventario!O310:O311)=0,"No registra",DMAX(Entradas[#All],Entradas[[#Headers],[Fecha de ingreso]],Inventario!O310:O311)))</f>
        <v/>
      </c>
      <c r="F311" s="20" t="str">
        <f>+IF(COUNTIF(Entradas[Elemento],Inventario[[#This Row],[Elemento]])=0,"",IF(DMAX(Entradas[#All],Entradas[[#Headers],[Fecha de última salida]],Inventario!O310:O311)=0,"",DMAX(Entradas[#All],Entradas[[#Headers],[Fecha de última salida]],Inventario!O310:O311)))</f>
        <v/>
      </c>
      <c r="G311" s="27" t="e">
        <f>DGET(Lista_elementos[#All],Lista_elementos[[#Headers],[Inventario máximo (en unidades)]],O310:O311)</f>
        <v>#VALUE!</v>
      </c>
      <c r="H311" s="27" t="e">
        <f>DGET(Lista_elementos[#All],Lista_elementos[[#Headers],[Inventario mínimo (en unidades)]],O310:O311)</f>
        <v>#VALUE!</v>
      </c>
      <c r="I311" s="68" t="str">
        <f>+IF(P311=0,"",DGET(Entradas[#All],Entradas[[#Headers],[Lote]],O310:P311))</f>
        <v/>
      </c>
      <c r="J311" s="20" t="str">
        <f ca="1">+IF(Inventario[[#This Row],[Días restantes (incluido hoy):]]="","",Inventario[[#This Row],[Días restantes (incluido hoy):]]+TODAY()-1)</f>
        <v/>
      </c>
      <c r="K311" s="27" t="str">
        <f t="shared" ref="K311" si="1057">IF(P311=0,"",P311)</f>
        <v/>
      </c>
      <c r="L311" s="27" t="str">
        <f>+IF(P311=0,"",DSUM(Entradas[#All],Entradas[[#Headers],[Cantidad Existente]],Inventario!O310:P311))</f>
        <v/>
      </c>
      <c r="M311" s="65" t="e">
        <f>+Inventario[[#This Row],[Presentación (unidad)]]</f>
        <v>#VALUE!</v>
      </c>
      <c r="O311" s="19" t="e">
        <f t="shared" ref="O311" si="1058">+$B311</f>
        <v>#VALUE!</v>
      </c>
      <c r="P311" s="19">
        <f>+DMIN(Entradas[#All],P310,O310:O311)</f>
        <v>0</v>
      </c>
      <c r="Q311" s="17" t="str">
        <f t="shared" ref="Q311" si="1059">+$O$6</f>
        <v>Elemento</v>
      </c>
      <c r="R311" s="17" t="str">
        <f t="shared" ref="R311" si="1060">+$P$6</f>
        <v>Días restantes:</v>
      </c>
      <c r="S311" s="26" t="s">
        <v>10</v>
      </c>
    </row>
    <row r="312" spans="1:19" x14ac:dyDescent="0.25">
      <c r="A312" s="64" t="e">
        <f>DGET(Lista_elementos[#All],Lista_elementos[[#Headers],[Tipo]],Inventario!Q311:Q312)</f>
        <v>#VALUE!</v>
      </c>
      <c r="B312" s="27" t="e">
        <f>+Lista_elementos[[#This Row],[Elemento]]</f>
        <v>#VALUE!</v>
      </c>
      <c r="C3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2" s="27" t="e">
        <f>DGET(Lista_elementos[#All],Lista_elementos[[#Headers],[Presentación (Unidad)]],Inventario!Q311:Q312)</f>
        <v>#VALUE!</v>
      </c>
      <c r="E312" s="20" t="str">
        <f>+IF(COUNTIF(Entradas[Elemento],Inventario[[#This Row],[Elemento]])=0,"",IF(DMAX(Entradas[#All],Entradas[[#Headers],[Fecha de ingreso]],Inventario!Q311:Q312)=0,"No registra",DMAX(Entradas[#All],Entradas[[#Headers],[Fecha de ingreso]],Inventario!Q311:Q312)))</f>
        <v/>
      </c>
      <c r="F312" s="20" t="str">
        <f>+IF(COUNTIF(Entradas[Elemento],Inventario[[#This Row],[Elemento]])=0,"",IF(DMAX(Entradas[#All],Entradas[[#Headers],[Fecha de última salida]],Inventario!Q311:Q312)=0,"",DMAX(Entradas[#All],Entradas[[#Headers],[Fecha de última salida]],Inventario!Q311:Q312)))</f>
        <v/>
      </c>
      <c r="G312" s="27" t="e">
        <f>DGET(Lista_elementos[#All],Lista_elementos[[#Headers],[Inventario máximo (en unidades)]],Q311:Q312)</f>
        <v>#VALUE!</v>
      </c>
      <c r="H312" s="27" t="e">
        <f>DGET(Lista_elementos[#All],Lista_elementos[[#Headers],[Inventario mínimo (en unidades)]],Q311:Q312)</f>
        <v>#VALUE!</v>
      </c>
      <c r="I312" s="68" t="str">
        <f>+IF(R312=0,"",DGET(Entradas[#All],Entradas[[#Headers],[Lote]],Q311:R312))</f>
        <v/>
      </c>
      <c r="J312" s="20" t="str">
        <f ca="1">+IF(Inventario[[#This Row],[Días restantes (incluido hoy):]]="","",Inventario[[#This Row],[Días restantes (incluido hoy):]]+TODAY()-1)</f>
        <v/>
      </c>
      <c r="K312" s="27" t="str">
        <f t="shared" ref="K312" si="1061">IF(R312=0,"",R312)</f>
        <v/>
      </c>
      <c r="L312" s="27" t="str">
        <f>+IF(R312=0,"",DSUM(Entradas[#All],Entradas[[#Headers],[Cantidad Existente]],Inventario!Q311:R312))</f>
        <v/>
      </c>
      <c r="M312" s="65" t="e">
        <f>+Inventario[[#This Row],[Presentación (unidad)]]</f>
        <v>#VALUE!</v>
      </c>
      <c r="O312" s="17" t="str">
        <f t="shared" ref="O312" si="1062">+$O$6</f>
        <v>Elemento</v>
      </c>
      <c r="P312" s="17" t="str">
        <f t="shared" ref="P312" si="1063">+$P$6</f>
        <v>Días restantes:</v>
      </c>
      <c r="Q312" s="19" t="e">
        <f>Inventario[[#This Row],[Elemento]]</f>
        <v>#VALUE!</v>
      </c>
      <c r="R312" s="19">
        <f>+DMIN(Entradas[#All],R311,Q311:Q312)</f>
        <v>0</v>
      </c>
      <c r="S312" s="26" t="s">
        <v>10</v>
      </c>
    </row>
    <row r="313" spans="1:19" x14ac:dyDescent="0.25">
      <c r="A313" s="64" t="e">
        <f>DGET(Lista_elementos[#All],Lista_elementos[[#Headers],[Tipo]],Inventario!O312:O313)</f>
        <v>#VALUE!</v>
      </c>
      <c r="B313" s="27" t="e">
        <f>+Lista_elementos[[#This Row],[Elemento]]</f>
        <v>#VALUE!</v>
      </c>
      <c r="C3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3" s="27" t="e">
        <f>DGET(Lista_elementos[#All],Lista_elementos[[#Headers],[Presentación (Unidad)]],Inventario!O312:O313)</f>
        <v>#VALUE!</v>
      </c>
      <c r="E313" s="20" t="str">
        <f>+IF(COUNTIF(Entradas[Elemento],Inventario[[#This Row],[Elemento]])=0,"",IF(DMAX(Entradas[#All],Entradas[[#Headers],[Fecha de ingreso]],Inventario!O312:O313)=0,"No registra",DMAX(Entradas[#All],Entradas[[#Headers],[Fecha de ingreso]],Inventario!O312:O313)))</f>
        <v/>
      </c>
      <c r="F313" s="20" t="str">
        <f>+IF(COUNTIF(Entradas[Elemento],Inventario[[#This Row],[Elemento]])=0,"",IF(DMAX(Entradas[#All],Entradas[[#Headers],[Fecha de última salida]],Inventario!O312:O313)=0,"",DMAX(Entradas[#All],Entradas[[#Headers],[Fecha de última salida]],Inventario!O312:O313)))</f>
        <v/>
      </c>
      <c r="G313" s="27" t="e">
        <f>DGET(Lista_elementos[#All],Lista_elementos[[#Headers],[Inventario máximo (en unidades)]],O312:O313)</f>
        <v>#VALUE!</v>
      </c>
      <c r="H313" s="27" t="e">
        <f>DGET(Lista_elementos[#All],Lista_elementos[[#Headers],[Inventario mínimo (en unidades)]],O312:O313)</f>
        <v>#VALUE!</v>
      </c>
      <c r="I313" s="68" t="str">
        <f>+IF(P313=0,"",DGET(Entradas[#All],Entradas[[#Headers],[Lote]],O312:P313))</f>
        <v/>
      </c>
      <c r="J313" s="20" t="str">
        <f ca="1">+IF(Inventario[[#This Row],[Días restantes (incluido hoy):]]="","",Inventario[[#This Row],[Días restantes (incluido hoy):]]+TODAY()-1)</f>
        <v/>
      </c>
      <c r="K313" s="27" t="str">
        <f t="shared" ref="K313" si="1064">IF(P313=0,"",P313)</f>
        <v/>
      </c>
      <c r="L313" s="27" t="str">
        <f>+IF(P313=0,"",DSUM(Entradas[#All],Entradas[[#Headers],[Cantidad Existente]],Inventario!O312:P313))</f>
        <v/>
      </c>
      <c r="M313" s="65" t="e">
        <f>+Inventario[[#This Row],[Presentación (unidad)]]</f>
        <v>#VALUE!</v>
      </c>
      <c r="O313" s="19" t="e">
        <f t="shared" ref="O313" si="1065">+$B313</f>
        <v>#VALUE!</v>
      </c>
      <c r="P313" s="19">
        <f>+DMIN(Entradas[#All],P312,O312:O313)</f>
        <v>0</v>
      </c>
      <c r="Q313" s="17" t="str">
        <f t="shared" ref="Q313" si="1066">+$O$6</f>
        <v>Elemento</v>
      </c>
      <c r="R313" s="17" t="str">
        <f t="shared" ref="R313" si="1067">+$P$6</f>
        <v>Días restantes:</v>
      </c>
      <c r="S313" s="26" t="s">
        <v>10</v>
      </c>
    </row>
    <row r="314" spans="1:19" x14ac:dyDescent="0.25">
      <c r="A314" s="64" t="e">
        <f>DGET(Lista_elementos[#All],Lista_elementos[[#Headers],[Tipo]],Inventario!Q313:Q314)</f>
        <v>#VALUE!</v>
      </c>
      <c r="B314" s="27" t="e">
        <f>+Lista_elementos[[#This Row],[Elemento]]</f>
        <v>#VALUE!</v>
      </c>
      <c r="C3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4" s="27" t="e">
        <f>DGET(Lista_elementos[#All],Lista_elementos[[#Headers],[Presentación (Unidad)]],Inventario!Q313:Q314)</f>
        <v>#VALUE!</v>
      </c>
      <c r="E314" s="20" t="str">
        <f>+IF(COUNTIF(Entradas[Elemento],Inventario[[#This Row],[Elemento]])=0,"",IF(DMAX(Entradas[#All],Entradas[[#Headers],[Fecha de ingreso]],Inventario!Q313:Q314)=0,"No registra",DMAX(Entradas[#All],Entradas[[#Headers],[Fecha de ingreso]],Inventario!Q313:Q314)))</f>
        <v/>
      </c>
      <c r="F314" s="20" t="str">
        <f>+IF(COUNTIF(Entradas[Elemento],Inventario[[#This Row],[Elemento]])=0,"",IF(DMAX(Entradas[#All],Entradas[[#Headers],[Fecha de última salida]],Inventario!Q313:Q314)=0,"",DMAX(Entradas[#All],Entradas[[#Headers],[Fecha de última salida]],Inventario!Q313:Q314)))</f>
        <v/>
      </c>
      <c r="G314" s="27" t="e">
        <f>DGET(Lista_elementos[#All],Lista_elementos[[#Headers],[Inventario máximo (en unidades)]],Q313:Q314)</f>
        <v>#VALUE!</v>
      </c>
      <c r="H314" s="27" t="e">
        <f>DGET(Lista_elementos[#All],Lista_elementos[[#Headers],[Inventario mínimo (en unidades)]],Q313:Q314)</f>
        <v>#VALUE!</v>
      </c>
      <c r="I314" s="68" t="str">
        <f>+IF(R314=0,"",DGET(Entradas[#All],Entradas[[#Headers],[Lote]],Q313:R314))</f>
        <v/>
      </c>
      <c r="J314" s="20" t="str">
        <f ca="1">+IF(Inventario[[#This Row],[Días restantes (incluido hoy):]]="","",Inventario[[#This Row],[Días restantes (incluido hoy):]]+TODAY()-1)</f>
        <v/>
      </c>
      <c r="K314" s="27" t="str">
        <f t="shared" ref="K314" si="1068">IF(R314=0,"",R314)</f>
        <v/>
      </c>
      <c r="L314" s="27" t="str">
        <f>+IF(R314=0,"",DSUM(Entradas[#All],Entradas[[#Headers],[Cantidad Existente]],Inventario!Q313:R314))</f>
        <v/>
      </c>
      <c r="M314" s="65" t="e">
        <f>+Inventario[[#This Row],[Presentación (unidad)]]</f>
        <v>#VALUE!</v>
      </c>
      <c r="O314" s="17" t="str">
        <f t="shared" ref="O314" si="1069">+$O$6</f>
        <v>Elemento</v>
      </c>
      <c r="P314" s="17" t="str">
        <f t="shared" ref="P314" si="1070">+$P$6</f>
        <v>Días restantes:</v>
      </c>
      <c r="Q314" s="19" t="e">
        <f>Inventario[[#This Row],[Elemento]]</f>
        <v>#VALUE!</v>
      </c>
      <c r="R314" s="19">
        <f>+DMIN(Entradas[#All],R313,Q313:Q314)</f>
        <v>0</v>
      </c>
      <c r="S314" s="26" t="s">
        <v>10</v>
      </c>
    </row>
    <row r="315" spans="1:19" x14ac:dyDescent="0.25">
      <c r="A315" s="64" t="e">
        <f>DGET(Lista_elementos[#All],Lista_elementos[[#Headers],[Tipo]],Inventario!O314:O315)</f>
        <v>#VALUE!</v>
      </c>
      <c r="B315" s="27" t="e">
        <f>+Lista_elementos[[#This Row],[Elemento]]</f>
        <v>#VALUE!</v>
      </c>
      <c r="C3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5" s="27" t="e">
        <f>DGET(Lista_elementos[#All],Lista_elementos[[#Headers],[Presentación (Unidad)]],Inventario!O314:O315)</f>
        <v>#VALUE!</v>
      </c>
      <c r="E315" s="20" t="str">
        <f>+IF(COUNTIF(Entradas[Elemento],Inventario[[#This Row],[Elemento]])=0,"",IF(DMAX(Entradas[#All],Entradas[[#Headers],[Fecha de ingreso]],Inventario!O314:O315)=0,"No registra",DMAX(Entradas[#All],Entradas[[#Headers],[Fecha de ingreso]],Inventario!O314:O315)))</f>
        <v/>
      </c>
      <c r="F315" s="20" t="str">
        <f>+IF(COUNTIF(Entradas[Elemento],Inventario[[#This Row],[Elemento]])=0,"",IF(DMAX(Entradas[#All],Entradas[[#Headers],[Fecha de última salida]],Inventario!O314:O315)=0,"",DMAX(Entradas[#All],Entradas[[#Headers],[Fecha de última salida]],Inventario!O314:O315)))</f>
        <v/>
      </c>
      <c r="G315" s="27" t="e">
        <f>DGET(Lista_elementos[#All],Lista_elementos[[#Headers],[Inventario máximo (en unidades)]],O314:O315)</f>
        <v>#VALUE!</v>
      </c>
      <c r="H315" s="27" t="e">
        <f>DGET(Lista_elementos[#All],Lista_elementos[[#Headers],[Inventario mínimo (en unidades)]],O314:O315)</f>
        <v>#VALUE!</v>
      </c>
      <c r="I315" s="68" t="str">
        <f>+IF(P315=0,"",DGET(Entradas[#All],Entradas[[#Headers],[Lote]],O314:P315))</f>
        <v/>
      </c>
      <c r="J315" s="20" t="str">
        <f ca="1">+IF(Inventario[[#This Row],[Días restantes (incluido hoy):]]="","",Inventario[[#This Row],[Días restantes (incluido hoy):]]+TODAY()-1)</f>
        <v/>
      </c>
      <c r="K315" s="27" t="str">
        <f t="shared" ref="K315" si="1071">IF(P315=0,"",P315)</f>
        <v/>
      </c>
      <c r="L315" s="27" t="str">
        <f>+IF(P315=0,"",DSUM(Entradas[#All],Entradas[[#Headers],[Cantidad Existente]],Inventario!O314:P315))</f>
        <v/>
      </c>
      <c r="M315" s="65" t="e">
        <f>+Inventario[[#This Row],[Presentación (unidad)]]</f>
        <v>#VALUE!</v>
      </c>
      <c r="O315" s="19" t="e">
        <f t="shared" ref="O315" si="1072">+$B315</f>
        <v>#VALUE!</v>
      </c>
      <c r="P315" s="19">
        <f>+DMIN(Entradas[#All],P314,O314:O315)</f>
        <v>0</v>
      </c>
      <c r="Q315" s="17" t="str">
        <f t="shared" ref="Q315" si="1073">+$O$6</f>
        <v>Elemento</v>
      </c>
      <c r="R315" s="17" t="str">
        <f t="shared" ref="R315" si="1074">+$P$6</f>
        <v>Días restantes:</v>
      </c>
      <c r="S315" s="26" t="s">
        <v>10</v>
      </c>
    </row>
    <row r="316" spans="1:19" x14ac:dyDescent="0.25">
      <c r="A316" s="64" t="e">
        <f>DGET(Lista_elementos[#All],Lista_elementos[[#Headers],[Tipo]],Inventario!Q315:Q316)</f>
        <v>#VALUE!</v>
      </c>
      <c r="B316" s="27" t="e">
        <f>+Lista_elementos[[#This Row],[Elemento]]</f>
        <v>#VALUE!</v>
      </c>
      <c r="C3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6" s="27" t="e">
        <f>DGET(Lista_elementos[#All],Lista_elementos[[#Headers],[Presentación (Unidad)]],Inventario!Q315:Q316)</f>
        <v>#VALUE!</v>
      </c>
      <c r="E316" s="20" t="str">
        <f>+IF(COUNTIF(Entradas[Elemento],Inventario[[#This Row],[Elemento]])=0,"",IF(DMAX(Entradas[#All],Entradas[[#Headers],[Fecha de ingreso]],Inventario!Q315:Q316)=0,"No registra",DMAX(Entradas[#All],Entradas[[#Headers],[Fecha de ingreso]],Inventario!Q315:Q316)))</f>
        <v/>
      </c>
      <c r="F316" s="20" t="str">
        <f>+IF(COUNTIF(Entradas[Elemento],Inventario[[#This Row],[Elemento]])=0,"",IF(DMAX(Entradas[#All],Entradas[[#Headers],[Fecha de última salida]],Inventario!Q315:Q316)=0,"",DMAX(Entradas[#All],Entradas[[#Headers],[Fecha de última salida]],Inventario!Q315:Q316)))</f>
        <v/>
      </c>
      <c r="G316" s="27" t="e">
        <f>DGET(Lista_elementos[#All],Lista_elementos[[#Headers],[Inventario máximo (en unidades)]],Q315:Q316)</f>
        <v>#VALUE!</v>
      </c>
      <c r="H316" s="27" t="e">
        <f>DGET(Lista_elementos[#All],Lista_elementos[[#Headers],[Inventario mínimo (en unidades)]],Q315:Q316)</f>
        <v>#VALUE!</v>
      </c>
      <c r="I316" s="68" t="str">
        <f>+IF(R316=0,"",DGET(Entradas[#All],Entradas[[#Headers],[Lote]],Q315:R316))</f>
        <v/>
      </c>
      <c r="J316" s="20" t="str">
        <f ca="1">+IF(Inventario[[#This Row],[Días restantes (incluido hoy):]]="","",Inventario[[#This Row],[Días restantes (incluido hoy):]]+TODAY()-1)</f>
        <v/>
      </c>
      <c r="K316" s="27" t="str">
        <f t="shared" ref="K316" si="1075">IF(R316=0,"",R316)</f>
        <v/>
      </c>
      <c r="L316" s="27" t="str">
        <f>+IF(R316=0,"",DSUM(Entradas[#All],Entradas[[#Headers],[Cantidad Existente]],Inventario!Q315:R316))</f>
        <v/>
      </c>
      <c r="M316" s="65" t="e">
        <f>+Inventario[[#This Row],[Presentación (unidad)]]</f>
        <v>#VALUE!</v>
      </c>
      <c r="O316" s="17" t="str">
        <f t="shared" ref="O316" si="1076">+$O$6</f>
        <v>Elemento</v>
      </c>
      <c r="P316" s="17" t="str">
        <f t="shared" ref="P316" si="1077">+$P$6</f>
        <v>Días restantes:</v>
      </c>
      <c r="Q316" s="19" t="e">
        <f>Inventario[[#This Row],[Elemento]]</f>
        <v>#VALUE!</v>
      </c>
      <c r="R316" s="19">
        <f>+DMIN(Entradas[#All],R315,Q315:Q316)</f>
        <v>0</v>
      </c>
      <c r="S316" s="26" t="s">
        <v>10</v>
      </c>
    </row>
    <row r="317" spans="1:19" x14ac:dyDescent="0.25">
      <c r="A317" s="64" t="e">
        <f>DGET(Lista_elementos[#All],Lista_elementos[[#Headers],[Tipo]],Inventario!O316:O317)</f>
        <v>#VALUE!</v>
      </c>
      <c r="B317" s="27" t="e">
        <f>+Lista_elementos[[#This Row],[Elemento]]</f>
        <v>#VALUE!</v>
      </c>
      <c r="C3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7" s="27" t="e">
        <f>DGET(Lista_elementos[#All],Lista_elementos[[#Headers],[Presentación (Unidad)]],Inventario!O316:O317)</f>
        <v>#VALUE!</v>
      </c>
      <c r="E317" s="20" t="str">
        <f>+IF(COUNTIF(Entradas[Elemento],Inventario[[#This Row],[Elemento]])=0,"",IF(DMAX(Entradas[#All],Entradas[[#Headers],[Fecha de ingreso]],Inventario!O316:O317)=0,"No registra",DMAX(Entradas[#All],Entradas[[#Headers],[Fecha de ingreso]],Inventario!O316:O317)))</f>
        <v/>
      </c>
      <c r="F317" s="20" t="str">
        <f>+IF(COUNTIF(Entradas[Elemento],Inventario[[#This Row],[Elemento]])=0,"",IF(DMAX(Entradas[#All],Entradas[[#Headers],[Fecha de última salida]],Inventario!O316:O317)=0,"",DMAX(Entradas[#All],Entradas[[#Headers],[Fecha de última salida]],Inventario!O316:O317)))</f>
        <v/>
      </c>
      <c r="G317" s="27" t="e">
        <f>DGET(Lista_elementos[#All],Lista_elementos[[#Headers],[Inventario máximo (en unidades)]],O316:O317)</f>
        <v>#VALUE!</v>
      </c>
      <c r="H317" s="27" t="e">
        <f>DGET(Lista_elementos[#All],Lista_elementos[[#Headers],[Inventario mínimo (en unidades)]],O316:O317)</f>
        <v>#VALUE!</v>
      </c>
      <c r="I317" s="68" t="str">
        <f>+IF(P317=0,"",DGET(Entradas[#All],Entradas[[#Headers],[Lote]],O316:P317))</f>
        <v/>
      </c>
      <c r="J317" s="20" t="str">
        <f ca="1">+IF(Inventario[[#This Row],[Días restantes (incluido hoy):]]="","",Inventario[[#This Row],[Días restantes (incluido hoy):]]+TODAY()-1)</f>
        <v/>
      </c>
      <c r="K317" s="27" t="str">
        <f t="shared" ref="K317" si="1078">IF(P317=0,"",P317)</f>
        <v/>
      </c>
      <c r="L317" s="27" t="str">
        <f>+IF(P317=0,"",DSUM(Entradas[#All],Entradas[[#Headers],[Cantidad Existente]],Inventario!O316:P317))</f>
        <v/>
      </c>
      <c r="M317" s="65" t="e">
        <f>+Inventario[[#This Row],[Presentación (unidad)]]</f>
        <v>#VALUE!</v>
      </c>
      <c r="O317" s="19" t="e">
        <f t="shared" ref="O317" si="1079">+$B317</f>
        <v>#VALUE!</v>
      </c>
      <c r="P317" s="19">
        <f>+DMIN(Entradas[#All],P316,O316:O317)</f>
        <v>0</v>
      </c>
      <c r="Q317" s="17" t="str">
        <f t="shared" ref="Q317" si="1080">+$O$6</f>
        <v>Elemento</v>
      </c>
      <c r="R317" s="17" t="str">
        <f t="shared" ref="R317" si="1081">+$P$6</f>
        <v>Días restantes:</v>
      </c>
      <c r="S317" s="26" t="s">
        <v>10</v>
      </c>
    </row>
    <row r="318" spans="1:19" x14ac:dyDescent="0.25">
      <c r="A318" s="64" t="e">
        <f>DGET(Lista_elementos[#All],Lista_elementos[[#Headers],[Tipo]],Inventario!Q317:Q318)</f>
        <v>#VALUE!</v>
      </c>
      <c r="B318" s="27" t="e">
        <f>+Lista_elementos[[#This Row],[Elemento]]</f>
        <v>#VALUE!</v>
      </c>
      <c r="C3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8" s="27" t="e">
        <f>DGET(Lista_elementos[#All],Lista_elementos[[#Headers],[Presentación (Unidad)]],Inventario!Q317:Q318)</f>
        <v>#VALUE!</v>
      </c>
      <c r="E318" s="20" t="str">
        <f>+IF(COUNTIF(Entradas[Elemento],Inventario[[#This Row],[Elemento]])=0,"",IF(DMAX(Entradas[#All],Entradas[[#Headers],[Fecha de ingreso]],Inventario!Q317:Q318)=0,"No registra",DMAX(Entradas[#All],Entradas[[#Headers],[Fecha de ingreso]],Inventario!Q317:Q318)))</f>
        <v/>
      </c>
      <c r="F318" s="20" t="str">
        <f>+IF(COUNTIF(Entradas[Elemento],Inventario[[#This Row],[Elemento]])=0,"",IF(DMAX(Entradas[#All],Entradas[[#Headers],[Fecha de última salida]],Inventario!Q317:Q318)=0,"",DMAX(Entradas[#All],Entradas[[#Headers],[Fecha de última salida]],Inventario!Q317:Q318)))</f>
        <v/>
      </c>
      <c r="G318" s="27" t="e">
        <f>DGET(Lista_elementos[#All],Lista_elementos[[#Headers],[Inventario máximo (en unidades)]],Q317:Q318)</f>
        <v>#VALUE!</v>
      </c>
      <c r="H318" s="27" t="e">
        <f>DGET(Lista_elementos[#All],Lista_elementos[[#Headers],[Inventario mínimo (en unidades)]],Q317:Q318)</f>
        <v>#VALUE!</v>
      </c>
      <c r="I318" s="68" t="str">
        <f>+IF(R318=0,"",DGET(Entradas[#All],Entradas[[#Headers],[Lote]],Q317:R318))</f>
        <v/>
      </c>
      <c r="J318" s="20" t="str">
        <f ca="1">+IF(Inventario[[#This Row],[Días restantes (incluido hoy):]]="","",Inventario[[#This Row],[Días restantes (incluido hoy):]]+TODAY()-1)</f>
        <v/>
      </c>
      <c r="K318" s="27" t="str">
        <f t="shared" ref="K318" si="1082">IF(R318=0,"",R318)</f>
        <v/>
      </c>
      <c r="L318" s="27" t="str">
        <f>+IF(R318=0,"",DSUM(Entradas[#All],Entradas[[#Headers],[Cantidad Existente]],Inventario!Q317:R318))</f>
        <v/>
      </c>
      <c r="M318" s="65" t="e">
        <f>+Inventario[[#This Row],[Presentación (unidad)]]</f>
        <v>#VALUE!</v>
      </c>
      <c r="O318" s="17" t="str">
        <f t="shared" ref="O318" si="1083">+$O$6</f>
        <v>Elemento</v>
      </c>
      <c r="P318" s="17" t="str">
        <f t="shared" ref="P318" si="1084">+$P$6</f>
        <v>Días restantes:</v>
      </c>
      <c r="Q318" s="19" t="e">
        <f>Inventario[[#This Row],[Elemento]]</f>
        <v>#VALUE!</v>
      </c>
      <c r="R318" s="19">
        <f>+DMIN(Entradas[#All],R317,Q317:Q318)</f>
        <v>0</v>
      </c>
      <c r="S318" s="26" t="s">
        <v>10</v>
      </c>
    </row>
    <row r="319" spans="1:19" x14ac:dyDescent="0.25">
      <c r="A319" s="64" t="e">
        <f>DGET(Lista_elementos[#All],Lista_elementos[[#Headers],[Tipo]],Inventario!O318:O319)</f>
        <v>#VALUE!</v>
      </c>
      <c r="B319" s="27" t="e">
        <f>+Lista_elementos[[#This Row],[Elemento]]</f>
        <v>#VALUE!</v>
      </c>
      <c r="C3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19" s="27" t="e">
        <f>DGET(Lista_elementos[#All],Lista_elementos[[#Headers],[Presentación (Unidad)]],Inventario!O318:O319)</f>
        <v>#VALUE!</v>
      </c>
      <c r="E319" s="20" t="str">
        <f>+IF(COUNTIF(Entradas[Elemento],Inventario[[#This Row],[Elemento]])=0,"",IF(DMAX(Entradas[#All],Entradas[[#Headers],[Fecha de ingreso]],Inventario!O318:O319)=0,"No registra",DMAX(Entradas[#All],Entradas[[#Headers],[Fecha de ingreso]],Inventario!O318:O319)))</f>
        <v/>
      </c>
      <c r="F319" s="20" t="str">
        <f>+IF(COUNTIF(Entradas[Elemento],Inventario[[#This Row],[Elemento]])=0,"",IF(DMAX(Entradas[#All],Entradas[[#Headers],[Fecha de última salida]],Inventario!O318:O319)=0,"",DMAX(Entradas[#All],Entradas[[#Headers],[Fecha de última salida]],Inventario!O318:O319)))</f>
        <v/>
      </c>
      <c r="G319" s="27" t="e">
        <f>DGET(Lista_elementos[#All],Lista_elementos[[#Headers],[Inventario máximo (en unidades)]],O318:O319)</f>
        <v>#VALUE!</v>
      </c>
      <c r="H319" s="27" t="e">
        <f>DGET(Lista_elementos[#All],Lista_elementos[[#Headers],[Inventario mínimo (en unidades)]],O318:O319)</f>
        <v>#VALUE!</v>
      </c>
      <c r="I319" s="68" t="str">
        <f>+IF(P319=0,"",DGET(Entradas[#All],Entradas[[#Headers],[Lote]],O318:P319))</f>
        <v/>
      </c>
      <c r="J319" s="20" t="str">
        <f ca="1">+IF(Inventario[[#This Row],[Días restantes (incluido hoy):]]="","",Inventario[[#This Row],[Días restantes (incluido hoy):]]+TODAY()-1)</f>
        <v/>
      </c>
      <c r="K319" s="27" t="str">
        <f t="shared" ref="K319" si="1085">IF(P319=0,"",P319)</f>
        <v/>
      </c>
      <c r="L319" s="27" t="str">
        <f>+IF(P319=0,"",DSUM(Entradas[#All],Entradas[[#Headers],[Cantidad Existente]],Inventario!O318:P319))</f>
        <v/>
      </c>
      <c r="M319" s="65" t="e">
        <f>+Inventario[[#This Row],[Presentación (unidad)]]</f>
        <v>#VALUE!</v>
      </c>
      <c r="O319" s="19" t="e">
        <f t="shared" ref="O319" si="1086">+$B319</f>
        <v>#VALUE!</v>
      </c>
      <c r="P319" s="19">
        <f>+DMIN(Entradas[#All],P318,O318:O319)</f>
        <v>0</v>
      </c>
      <c r="Q319" s="17" t="str">
        <f t="shared" ref="Q319" si="1087">+$O$6</f>
        <v>Elemento</v>
      </c>
      <c r="R319" s="17" t="str">
        <f t="shared" ref="R319" si="1088">+$P$6</f>
        <v>Días restantes:</v>
      </c>
      <c r="S319" s="26" t="s">
        <v>10</v>
      </c>
    </row>
    <row r="320" spans="1:19" x14ac:dyDescent="0.25">
      <c r="A320" s="64" t="e">
        <f>DGET(Lista_elementos[#All],Lista_elementos[[#Headers],[Tipo]],Inventario!Q319:Q320)</f>
        <v>#VALUE!</v>
      </c>
      <c r="B320" s="27" t="e">
        <f>+Lista_elementos[[#This Row],[Elemento]]</f>
        <v>#VALUE!</v>
      </c>
      <c r="C3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0" s="27" t="e">
        <f>DGET(Lista_elementos[#All],Lista_elementos[[#Headers],[Presentación (Unidad)]],Inventario!Q319:Q320)</f>
        <v>#VALUE!</v>
      </c>
      <c r="E320" s="20" t="str">
        <f>+IF(COUNTIF(Entradas[Elemento],Inventario[[#This Row],[Elemento]])=0,"",IF(DMAX(Entradas[#All],Entradas[[#Headers],[Fecha de ingreso]],Inventario!Q319:Q320)=0,"No registra",DMAX(Entradas[#All],Entradas[[#Headers],[Fecha de ingreso]],Inventario!Q319:Q320)))</f>
        <v/>
      </c>
      <c r="F320" s="20" t="str">
        <f>+IF(COUNTIF(Entradas[Elemento],Inventario[[#This Row],[Elemento]])=0,"",IF(DMAX(Entradas[#All],Entradas[[#Headers],[Fecha de última salida]],Inventario!Q319:Q320)=0,"",DMAX(Entradas[#All],Entradas[[#Headers],[Fecha de última salida]],Inventario!Q319:Q320)))</f>
        <v/>
      </c>
      <c r="G320" s="27" t="e">
        <f>DGET(Lista_elementos[#All],Lista_elementos[[#Headers],[Inventario máximo (en unidades)]],Q319:Q320)</f>
        <v>#VALUE!</v>
      </c>
      <c r="H320" s="27" t="e">
        <f>DGET(Lista_elementos[#All],Lista_elementos[[#Headers],[Inventario mínimo (en unidades)]],Q319:Q320)</f>
        <v>#VALUE!</v>
      </c>
      <c r="I320" s="68" t="str">
        <f>+IF(R320=0,"",DGET(Entradas[#All],Entradas[[#Headers],[Lote]],Q319:R320))</f>
        <v/>
      </c>
      <c r="J320" s="20" t="str">
        <f ca="1">+IF(Inventario[[#This Row],[Días restantes (incluido hoy):]]="","",Inventario[[#This Row],[Días restantes (incluido hoy):]]+TODAY()-1)</f>
        <v/>
      </c>
      <c r="K320" s="27" t="str">
        <f t="shared" ref="K320" si="1089">IF(R320=0,"",R320)</f>
        <v/>
      </c>
      <c r="L320" s="27" t="str">
        <f>+IF(R320=0,"",DSUM(Entradas[#All],Entradas[[#Headers],[Cantidad Existente]],Inventario!Q319:R320))</f>
        <v/>
      </c>
      <c r="M320" s="65" t="e">
        <f>+Inventario[[#This Row],[Presentación (unidad)]]</f>
        <v>#VALUE!</v>
      </c>
      <c r="O320" s="17" t="str">
        <f t="shared" ref="O320" si="1090">+$O$6</f>
        <v>Elemento</v>
      </c>
      <c r="P320" s="17" t="str">
        <f t="shared" ref="P320" si="1091">+$P$6</f>
        <v>Días restantes:</v>
      </c>
      <c r="Q320" s="19" t="e">
        <f>Inventario[[#This Row],[Elemento]]</f>
        <v>#VALUE!</v>
      </c>
      <c r="R320" s="19">
        <f>+DMIN(Entradas[#All],R319,Q319:Q320)</f>
        <v>0</v>
      </c>
      <c r="S320" s="26" t="s">
        <v>10</v>
      </c>
    </row>
    <row r="321" spans="1:19" x14ac:dyDescent="0.25">
      <c r="A321" s="64" t="e">
        <f>DGET(Lista_elementos[#All],Lista_elementos[[#Headers],[Tipo]],Inventario!O320:O321)</f>
        <v>#VALUE!</v>
      </c>
      <c r="B321" s="27" t="e">
        <f>+Lista_elementos[[#This Row],[Elemento]]</f>
        <v>#VALUE!</v>
      </c>
      <c r="C3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1" s="27" t="e">
        <f>DGET(Lista_elementos[#All],Lista_elementos[[#Headers],[Presentación (Unidad)]],Inventario!O320:O321)</f>
        <v>#VALUE!</v>
      </c>
      <c r="E321" s="20" t="str">
        <f>+IF(COUNTIF(Entradas[Elemento],Inventario[[#This Row],[Elemento]])=0,"",IF(DMAX(Entradas[#All],Entradas[[#Headers],[Fecha de ingreso]],Inventario!O320:O321)=0,"No registra",DMAX(Entradas[#All],Entradas[[#Headers],[Fecha de ingreso]],Inventario!O320:O321)))</f>
        <v/>
      </c>
      <c r="F321" s="20" t="str">
        <f>+IF(COUNTIF(Entradas[Elemento],Inventario[[#This Row],[Elemento]])=0,"",IF(DMAX(Entradas[#All],Entradas[[#Headers],[Fecha de última salida]],Inventario!O320:O321)=0,"",DMAX(Entradas[#All],Entradas[[#Headers],[Fecha de última salida]],Inventario!O320:O321)))</f>
        <v/>
      </c>
      <c r="G321" s="27" t="e">
        <f>DGET(Lista_elementos[#All],Lista_elementos[[#Headers],[Inventario máximo (en unidades)]],O320:O321)</f>
        <v>#VALUE!</v>
      </c>
      <c r="H321" s="27" t="e">
        <f>DGET(Lista_elementos[#All],Lista_elementos[[#Headers],[Inventario mínimo (en unidades)]],O320:O321)</f>
        <v>#VALUE!</v>
      </c>
      <c r="I321" s="68" t="str">
        <f>+IF(P321=0,"",DGET(Entradas[#All],Entradas[[#Headers],[Lote]],O320:P321))</f>
        <v/>
      </c>
      <c r="J321" s="20" t="str">
        <f ca="1">+IF(Inventario[[#This Row],[Días restantes (incluido hoy):]]="","",Inventario[[#This Row],[Días restantes (incluido hoy):]]+TODAY()-1)</f>
        <v/>
      </c>
      <c r="K321" s="27" t="str">
        <f t="shared" ref="K321" si="1092">IF(P321=0,"",P321)</f>
        <v/>
      </c>
      <c r="L321" s="27" t="str">
        <f>+IF(P321=0,"",DSUM(Entradas[#All],Entradas[[#Headers],[Cantidad Existente]],Inventario!O320:P321))</f>
        <v/>
      </c>
      <c r="M321" s="65" t="e">
        <f>+Inventario[[#This Row],[Presentación (unidad)]]</f>
        <v>#VALUE!</v>
      </c>
      <c r="O321" s="19" t="e">
        <f t="shared" ref="O321" si="1093">+$B321</f>
        <v>#VALUE!</v>
      </c>
      <c r="P321" s="19">
        <f>+DMIN(Entradas[#All],P320,O320:O321)</f>
        <v>0</v>
      </c>
      <c r="Q321" s="17" t="str">
        <f t="shared" ref="Q321" si="1094">+$O$6</f>
        <v>Elemento</v>
      </c>
      <c r="R321" s="17" t="str">
        <f t="shared" ref="R321" si="1095">+$P$6</f>
        <v>Días restantes:</v>
      </c>
      <c r="S321" s="26" t="s">
        <v>10</v>
      </c>
    </row>
    <row r="322" spans="1:19" x14ac:dyDescent="0.25">
      <c r="A322" s="64" t="e">
        <f>DGET(Lista_elementos[#All],Lista_elementos[[#Headers],[Tipo]],Inventario!Q321:Q322)</f>
        <v>#VALUE!</v>
      </c>
      <c r="B322" s="27" t="e">
        <f>+Lista_elementos[[#This Row],[Elemento]]</f>
        <v>#VALUE!</v>
      </c>
      <c r="C3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2" s="27" t="e">
        <f>DGET(Lista_elementos[#All],Lista_elementos[[#Headers],[Presentación (Unidad)]],Inventario!Q321:Q322)</f>
        <v>#VALUE!</v>
      </c>
      <c r="E322" s="20" t="str">
        <f>+IF(COUNTIF(Entradas[Elemento],Inventario[[#This Row],[Elemento]])=0,"",IF(DMAX(Entradas[#All],Entradas[[#Headers],[Fecha de ingreso]],Inventario!Q321:Q322)=0,"No registra",DMAX(Entradas[#All],Entradas[[#Headers],[Fecha de ingreso]],Inventario!Q321:Q322)))</f>
        <v/>
      </c>
      <c r="F322" s="20" t="str">
        <f>+IF(COUNTIF(Entradas[Elemento],Inventario[[#This Row],[Elemento]])=0,"",IF(DMAX(Entradas[#All],Entradas[[#Headers],[Fecha de última salida]],Inventario!Q321:Q322)=0,"",DMAX(Entradas[#All],Entradas[[#Headers],[Fecha de última salida]],Inventario!Q321:Q322)))</f>
        <v/>
      </c>
      <c r="G322" s="27" t="e">
        <f>DGET(Lista_elementos[#All],Lista_elementos[[#Headers],[Inventario máximo (en unidades)]],Q321:Q322)</f>
        <v>#VALUE!</v>
      </c>
      <c r="H322" s="27" t="e">
        <f>DGET(Lista_elementos[#All],Lista_elementos[[#Headers],[Inventario mínimo (en unidades)]],Q321:Q322)</f>
        <v>#VALUE!</v>
      </c>
      <c r="I322" s="68" t="str">
        <f>+IF(R322=0,"",DGET(Entradas[#All],Entradas[[#Headers],[Lote]],Q321:R322))</f>
        <v/>
      </c>
      <c r="J322" s="20" t="str">
        <f ca="1">+IF(Inventario[[#This Row],[Días restantes (incluido hoy):]]="","",Inventario[[#This Row],[Días restantes (incluido hoy):]]+TODAY()-1)</f>
        <v/>
      </c>
      <c r="K322" s="27" t="str">
        <f t="shared" ref="K322" si="1096">IF(R322=0,"",R322)</f>
        <v/>
      </c>
      <c r="L322" s="27" t="str">
        <f>+IF(R322=0,"",DSUM(Entradas[#All],Entradas[[#Headers],[Cantidad Existente]],Inventario!Q321:R322))</f>
        <v/>
      </c>
      <c r="M322" s="65" t="e">
        <f>+Inventario[[#This Row],[Presentación (unidad)]]</f>
        <v>#VALUE!</v>
      </c>
      <c r="O322" s="17" t="str">
        <f t="shared" ref="O322" si="1097">+$O$6</f>
        <v>Elemento</v>
      </c>
      <c r="P322" s="17" t="str">
        <f t="shared" ref="P322" si="1098">+$P$6</f>
        <v>Días restantes:</v>
      </c>
      <c r="Q322" s="19" t="e">
        <f>Inventario[[#This Row],[Elemento]]</f>
        <v>#VALUE!</v>
      </c>
      <c r="R322" s="19">
        <f>+DMIN(Entradas[#All],R321,Q321:Q322)</f>
        <v>0</v>
      </c>
      <c r="S322" s="26" t="s">
        <v>10</v>
      </c>
    </row>
    <row r="323" spans="1:19" x14ac:dyDescent="0.25">
      <c r="A323" s="64" t="e">
        <f>DGET(Lista_elementos[#All],Lista_elementos[[#Headers],[Tipo]],Inventario!O322:O323)</f>
        <v>#VALUE!</v>
      </c>
      <c r="B323" s="27" t="e">
        <f>+Lista_elementos[[#This Row],[Elemento]]</f>
        <v>#VALUE!</v>
      </c>
      <c r="C3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3" s="27" t="e">
        <f>DGET(Lista_elementos[#All],Lista_elementos[[#Headers],[Presentación (Unidad)]],Inventario!O322:O323)</f>
        <v>#VALUE!</v>
      </c>
      <c r="E323" s="20" t="str">
        <f>+IF(COUNTIF(Entradas[Elemento],Inventario[[#This Row],[Elemento]])=0,"",IF(DMAX(Entradas[#All],Entradas[[#Headers],[Fecha de ingreso]],Inventario!O322:O323)=0,"No registra",DMAX(Entradas[#All],Entradas[[#Headers],[Fecha de ingreso]],Inventario!O322:O323)))</f>
        <v/>
      </c>
      <c r="F323" s="20" t="str">
        <f>+IF(COUNTIF(Entradas[Elemento],Inventario[[#This Row],[Elemento]])=0,"",IF(DMAX(Entradas[#All],Entradas[[#Headers],[Fecha de última salida]],Inventario!O322:O323)=0,"",DMAX(Entradas[#All],Entradas[[#Headers],[Fecha de última salida]],Inventario!O322:O323)))</f>
        <v/>
      </c>
      <c r="G323" s="27" t="e">
        <f>DGET(Lista_elementos[#All],Lista_elementos[[#Headers],[Inventario máximo (en unidades)]],O322:O323)</f>
        <v>#VALUE!</v>
      </c>
      <c r="H323" s="27" t="e">
        <f>DGET(Lista_elementos[#All],Lista_elementos[[#Headers],[Inventario mínimo (en unidades)]],O322:O323)</f>
        <v>#VALUE!</v>
      </c>
      <c r="I323" s="68" t="str">
        <f>+IF(P323=0,"",DGET(Entradas[#All],Entradas[[#Headers],[Lote]],O322:P323))</f>
        <v/>
      </c>
      <c r="J323" s="20" t="str">
        <f ca="1">+IF(Inventario[[#This Row],[Días restantes (incluido hoy):]]="","",Inventario[[#This Row],[Días restantes (incluido hoy):]]+TODAY()-1)</f>
        <v/>
      </c>
      <c r="K323" s="27" t="str">
        <f t="shared" ref="K323" si="1099">IF(P323=0,"",P323)</f>
        <v/>
      </c>
      <c r="L323" s="27" t="str">
        <f>+IF(P323=0,"",DSUM(Entradas[#All],Entradas[[#Headers],[Cantidad Existente]],Inventario!O322:P323))</f>
        <v/>
      </c>
      <c r="M323" s="65" t="e">
        <f>+Inventario[[#This Row],[Presentación (unidad)]]</f>
        <v>#VALUE!</v>
      </c>
      <c r="O323" s="19" t="e">
        <f t="shared" ref="O323" si="1100">+$B323</f>
        <v>#VALUE!</v>
      </c>
      <c r="P323" s="19">
        <f>+DMIN(Entradas[#All],P322,O322:O323)</f>
        <v>0</v>
      </c>
      <c r="Q323" s="17" t="str">
        <f t="shared" ref="Q323" si="1101">+$O$6</f>
        <v>Elemento</v>
      </c>
      <c r="R323" s="17" t="str">
        <f t="shared" ref="R323" si="1102">+$P$6</f>
        <v>Días restantes:</v>
      </c>
      <c r="S323" s="26" t="s">
        <v>10</v>
      </c>
    </row>
    <row r="324" spans="1:19" x14ac:dyDescent="0.25">
      <c r="A324" s="64" t="e">
        <f>DGET(Lista_elementos[#All],Lista_elementos[[#Headers],[Tipo]],Inventario!Q323:Q324)</f>
        <v>#VALUE!</v>
      </c>
      <c r="B324" s="27" t="e">
        <f>+Lista_elementos[[#This Row],[Elemento]]</f>
        <v>#VALUE!</v>
      </c>
      <c r="C3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4" s="27" t="e">
        <f>DGET(Lista_elementos[#All],Lista_elementos[[#Headers],[Presentación (Unidad)]],Inventario!Q323:Q324)</f>
        <v>#VALUE!</v>
      </c>
      <c r="E324" s="20" t="str">
        <f>+IF(COUNTIF(Entradas[Elemento],Inventario[[#This Row],[Elemento]])=0,"",IF(DMAX(Entradas[#All],Entradas[[#Headers],[Fecha de ingreso]],Inventario!Q323:Q324)=0,"No registra",DMAX(Entradas[#All],Entradas[[#Headers],[Fecha de ingreso]],Inventario!Q323:Q324)))</f>
        <v/>
      </c>
      <c r="F324" s="20" t="str">
        <f>+IF(COUNTIF(Entradas[Elemento],Inventario[[#This Row],[Elemento]])=0,"",IF(DMAX(Entradas[#All],Entradas[[#Headers],[Fecha de última salida]],Inventario!Q323:Q324)=0,"",DMAX(Entradas[#All],Entradas[[#Headers],[Fecha de última salida]],Inventario!Q323:Q324)))</f>
        <v/>
      </c>
      <c r="G324" s="27" t="e">
        <f>DGET(Lista_elementos[#All],Lista_elementos[[#Headers],[Inventario máximo (en unidades)]],Q323:Q324)</f>
        <v>#VALUE!</v>
      </c>
      <c r="H324" s="27" t="e">
        <f>DGET(Lista_elementos[#All],Lista_elementos[[#Headers],[Inventario mínimo (en unidades)]],Q323:Q324)</f>
        <v>#VALUE!</v>
      </c>
      <c r="I324" s="68" t="str">
        <f>+IF(R324=0,"",DGET(Entradas[#All],Entradas[[#Headers],[Lote]],Q323:R324))</f>
        <v/>
      </c>
      <c r="J324" s="20" t="str">
        <f ca="1">+IF(Inventario[[#This Row],[Días restantes (incluido hoy):]]="","",Inventario[[#This Row],[Días restantes (incluido hoy):]]+TODAY()-1)</f>
        <v/>
      </c>
      <c r="K324" s="27" t="str">
        <f t="shared" ref="K324" si="1103">IF(R324=0,"",R324)</f>
        <v/>
      </c>
      <c r="L324" s="27" t="str">
        <f>+IF(R324=0,"",DSUM(Entradas[#All],Entradas[[#Headers],[Cantidad Existente]],Inventario!Q323:R324))</f>
        <v/>
      </c>
      <c r="M324" s="65" t="e">
        <f>+Inventario[[#This Row],[Presentación (unidad)]]</f>
        <v>#VALUE!</v>
      </c>
      <c r="O324" s="17" t="str">
        <f t="shared" ref="O324" si="1104">+$O$6</f>
        <v>Elemento</v>
      </c>
      <c r="P324" s="17" t="str">
        <f t="shared" ref="P324" si="1105">+$P$6</f>
        <v>Días restantes:</v>
      </c>
      <c r="Q324" s="19" t="e">
        <f>Inventario[[#This Row],[Elemento]]</f>
        <v>#VALUE!</v>
      </c>
      <c r="R324" s="19">
        <f>+DMIN(Entradas[#All],R323,Q323:Q324)</f>
        <v>0</v>
      </c>
      <c r="S324" s="26" t="s">
        <v>10</v>
      </c>
    </row>
    <row r="325" spans="1:19" x14ac:dyDescent="0.25">
      <c r="A325" s="64" t="e">
        <f>DGET(Lista_elementos[#All],Lista_elementos[[#Headers],[Tipo]],Inventario!O324:O325)</f>
        <v>#VALUE!</v>
      </c>
      <c r="B325" s="27" t="e">
        <f>+Lista_elementos[[#This Row],[Elemento]]</f>
        <v>#VALUE!</v>
      </c>
      <c r="C3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5" s="27" t="e">
        <f>DGET(Lista_elementos[#All],Lista_elementos[[#Headers],[Presentación (Unidad)]],Inventario!O324:O325)</f>
        <v>#VALUE!</v>
      </c>
      <c r="E325" s="20" t="str">
        <f>+IF(COUNTIF(Entradas[Elemento],Inventario[[#This Row],[Elemento]])=0,"",IF(DMAX(Entradas[#All],Entradas[[#Headers],[Fecha de ingreso]],Inventario!O324:O325)=0,"No registra",DMAX(Entradas[#All],Entradas[[#Headers],[Fecha de ingreso]],Inventario!O324:O325)))</f>
        <v/>
      </c>
      <c r="F325" s="20" t="str">
        <f>+IF(COUNTIF(Entradas[Elemento],Inventario[[#This Row],[Elemento]])=0,"",IF(DMAX(Entradas[#All],Entradas[[#Headers],[Fecha de última salida]],Inventario!O324:O325)=0,"",DMAX(Entradas[#All],Entradas[[#Headers],[Fecha de última salida]],Inventario!O324:O325)))</f>
        <v/>
      </c>
      <c r="G325" s="27" t="e">
        <f>DGET(Lista_elementos[#All],Lista_elementos[[#Headers],[Inventario máximo (en unidades)]],O324:O325)</f>
        <v>#VALUE!</v>
      </c>
      <c r="H325" s="27" t="e">
        <f>DGET(Lista_elementos[#All],Lista_elementos[[#Headers],[Inventario mínimo (en unidades)]],O324:O325)</f>
        <v>#VALUE!</v>
      </c>
      <c r="I325" s="68" t="str">
        <f>+IF(P325=0,"",DGET(Entradas[#All],Entradas[[#Headers],[Lote]],O324:P325))</f>
        <v/>
      </c>
      <c r="J325" s="20" t="str">
        <f ca="1">+IF(Inventario[[#This Row],[Días restantes (incluido hoy):]]="","",Inventario[[#This Row],[Días restantes (incluido hoy):]]+TODAY()-1)</f>
        <v/>
      </c>
      <c r="K325" s="27" t="str">
        <f t="shared" ref="K325" si="1106">IF(P325=0,"",P325)</f>
        <v/>
      </c>
      <c r="L325" s="27" t="str">
        <f>+IF(P325=0,"",DSUM(Entradas[#All],Entradas[[#Headers],[Cantidad Existente]],Inventario!O324:P325))</f>
        <v/>
      </c>
      <c r="M325" s="65" t="e">
        <f>+Inventario[[#This Row],[Presentación (unidad)]]</f>
        <v>#VALUE!</v>
      </c>
      <c r="O325" s="19" t="e">
        <f t="shared" ref="O325" si="1107">+$B325</f>
        <v>#VALUE!</v>
      </c>
      <c r="P325" s="19">
        <f>+DMIN(Entradas[#All],P324,O324:O325)</f>
        <v>0</v>
      </c>
      <c r="Q325" s="17" t="str">
        <f t="shared" ref="Q325" si="1108">+$O$6</f>
        <v>Elemento</v>
      </c>
      <c r="R325" s="17" t="str">
        <f t="shared" ref="R325" si="1109">+$P$6</f>
        <v>Días restantes:</v>
      </c>
      <c r="S325" s="26" t="s">
        <v>10</v>
      </c>
    </row>
    <row r="326" spans="1:19" x14ac:dyDescent="0.25">
      <c r="A326" s="64" t="e">
        <f>DGET(Lista_elementos[#All],Lista_elementos[[#Headers],[Tipo]],Inventario!Q325:Q326)</f>
        <v>#VALUE!</v>
      </c>
      <c r="B326" s="27" t="e">
        <f>+Lista_elementos[[#This Row],[Elemento]]</f>
        <v>#VALUE!</v>
      </c>
      <c r="C3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6" s="27" t="e">
        <f>DGET(Lista_elementos[#All],Lista_elementos[[#Headers],[Presentación (Unidad)]],Inventario!Q325:Q326)</f>
        <v>#VALUE!</v>
      </c>
      <c r="E326" s="20" t="str">
        <f>+IF(COUNTIF(Entradas[Elemento],Inventario[[#This Row],[Elemento]])=0,"",IF(DMAX(Entradas[#All],Entradas[[#Headers],[Fecha de ingreso]],Inventario!Q325:Q326)=0,"No registra",DMAX(Entradas[#All],Entradas[[#Headers],[Fecha de ingreso]],Inventario!Q325:Q326)))</f>
        <v/>
      </c>
      <c r="F326" s="20" t="str">
        <f>+IF(COUNTIF(Entradas[Elemento],Inventario[[#This Row],[Elemento]])=0,"",IF(DMAX(Entradas[#All],Entradas[[#Headers],[Fecha de última salida]],Inventario!Q325:Q326)=0,"",DMAX(Entradas[#All],Entradas[[#Headers],[Fecha de última salida]],Inventario!Q325:Q326)))</f>
        <v/>
      </c>
      <c r="G326" s="27" t="e">
        <f>DGET(Lista_elementos[#All],Lista_elementos[[#Headers],[Inventario máximo (en unidades)]],Q325:Q326)</f>
        <v>#VALUE!</v>
      </c>
      <c r="H326" s="27" t="e">
        <f>DGET(Lista_elementos[#All],Lista_elementos[[#Headers],[Inventario mínimo (en unidades)]],Q325:Q326)</f>
        <v>#VALUE!</v>
      </c>
      <c r="I326" s="68" t="str">
        <f>+IF(R326=0,"",DGET(Entradas[#All],Entradas[[#Headers],[Lote]],Q325:R326))</f>
        <v/>
      </c>
      <c r="J326" s="20" t="str">
        <f ca="1">+IF(Inventario[[#This Row],[Días restantes (incluido hoy):]]="","",Inventario[[#This Row],[Días restantes (incluido hoy):]]+TODAY()-1)</f>
        <v/>
      </c>
      <c r="K326" s="27" t="str">
        <f t="shared" ref="K326" si="1110">IF(R326=0,"",R326)</f>
        <v/>
      </c>
      <c r="L326" s="27" t="str">
        <f>+IF(R326=0,"",DSUM(Entradas[#All],Entradas[[#Headers],[Cantidad Existente]],Inventario!Q325:R326))</f>
        <v/>
      </c>
      <c r="M326" s="65" t="e">
        <f>+Inventario[[#This Row],[Presentación (unidad)]]</f>
        <v>#VALUE!</v>
      </c>
      <c r="O326" s="17" t="str">
        <f t="shared" ref="O326" si="1111">+$O$6</f>
        <v>Elemento</v>
      </c>
      <c r="P326" s="17" t="str">
        <f t="shared" ref="P326" si="1112">+$P$6</f>
        <v>Días restantes:</v>
      </c>
      <c r="Q326" s="19" t="e">
        <f>Inventario[[#This Row],[Elemento]]</f>
        <v>#VALUE!</v>
      </c>
      <c r="R326" s="19">
        <f>+DMIN(Entradas[#All],R325,Q325:Q326)</f>
        <v>0</v>
      </c>
      <c r="S326" s="26" t="s">
        <v>10</v>
      </c>
    </row>
    <row r="327" spans="1:19" x14ac:dyDescent="0.25">
      <c r="A327" s="64" t="e">
        <f>DGET(Lista_elementos[#All],Lista_elementos[[#Headers],[Tipo]],Inventario!O326:O327)</f>
        <v>#VALUE!</v>
      </c>
      <c r="B327" s="27" t="e">
        <f>+Lista_elementos[[#This Row],[Elemento]]</f>
        <v>#VALUE!</v>
      </c>
      <c r="C3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7" s="27" t="e">
        <f>DGET(Lista_elementos[#All],Lista_elementos[[#Headers],[Presentación (Unidad)]],Inventario!O326:O327)</f>
        <v>#VALUE!</v>
      </c>
      <c r="E327" s="20" t="str">
        <f>+IF(COUNTIF(Entradas[Elemento],Inventario[[#This Row],[Elemento]])=0,"",IF(DMAX(Entradas[#All],Entradas[[#Headers],[Fecha de ingreso]],Inventario!O326:O327)=0,"No registra",DMAX(Entradas[#All],Entradas[[#Headers],[Fecha de ingreso]],Inventario!O326:O327)))</f>
        <v/>
      </c>
      <c r="F327" s="20" t="str">
        <f>+IF(COUNTIF(Entradas[Elemento],Inventario[[#This Row],[Elemento]])=0,"",IF(DMAX(Entradas[#All],Entradas[[#Headers],[Fecha de última salida]],Inventario!O326:O327)=0,"",DMAX(Entradas[#All],Entradas[[#Headers],[Fecha de última salida]],Inventario!O326:O327)))</f>
        <v/>
      </c>
      <c r="G327" s="27" t="e">
        <f>DGET(Lista_elementos[#All],Lista_elementos[[#Headers],[Inventario máximo (en unidades)]],O326:O327)</f>
        <v>#VALUE!</v>
      </c>
      <c r="H327" s="27" t="e">
        <f>DGET(Lista_elementos[#All],Lista_elementos[[#Headers],[Inventario mínimo (en unidades)]],O326:O327)</f>
        <v>#VALUE!</v>
      </c>
      <c r="I327" s="68" t="str">
        <f>+IF(P327=0,"",DGET(Entradas[#All],Entradas[[#Headers],[Lote]],O326:P327))</f>
        <v/>
      </c>
      <c r="J327" s="20" t="str">
        <f ca="1">+IF(Inventario[[#This Row],[Días restantes (incluido hoy):]]="","",Inventario[[#This Row],[Días restantes (incluido hoy):]]+TODAY()-1)</f>
        <v/>
      </c>
      <c r="K327" s="27" t="str">
        <f t="shared" ref="K327" si="1113">IF(P327=0,"",P327)</f>
        <v/>
      </c>
      <c r="L327" s="27" t="str">
        <f>+IF(P327=0,"",DSUM(Entradas[#All],Entradas[[#Headers],[Cantidad Existente]],Inventario!O326:P327))</f>
        <v/>
      </c>
      <c r="M327" s="65" t="e">
        <f>+Inventario[[#This Row],[Presentación (unidad)]]</f>
        <v>#VALUE!</v>
      </c>
      <c r="O327" s="19" t="e">
        <f t="shared" ref="O327" si="1114">+$B327</f>
        <v>#VALUE!</v>
      </c>
      <c r="P327" s="19">
        <f>+DMIN(Entradas[#All],P326,O326:O327)</f>
        <v>0</v>
      </c>
      <c r="Q327" s="17" t="str">
        <f t="shared" ref="Q327" si="1115">+$O$6</f>
        <v>Elemento</v>
      </c>
      <c r="R327" s="17" t="str">
        <f t="shared" ref="R327" si="1116">+$P$6</f>
        <v>Días restantes:</v>
      </c>
      <c r="S327" s="26" t="s">
        <v>10</v>
      </c>
    </row>
    <row r="328" spans="1:19" x14ac:dyDescent="0.25">
      <c r="A328" s="64" t="e">
        <f>DGET(Lista_elementos[#All],Lista_elementos[[#Headers],[Tipo]],Inventario!Q327:Q328)</f>
        <v>#VALUE!</v>
      </c>
      <c r="B328" s="27" t="e">
        <f>+Lista_elementos[[#This Row],[Elemento]]</f>
        <v>#VALUE!</v>
      </c>
      <c r="C3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8" s="27" t="e">
        <f>DGET(Lista_elementos[#All],Lista_elementos[[#Headers],[Presentación (Unidad)]],Inventario!Q327:Q328)</f>
        <v>#VALUE!</v>
      </c>
      <c r="E328" s="20" t="str">
        <f>+IF(COUNTIF(Entradas[Elemento],Inventario[[#This Row],[Elemento]])=0,"",IF(DMAX(Entradas[#All],Entradas[[#Headers],[Fecha de ingreso]],Inventario!Q327:Q328)=0,"No registra",DMAX(Entradas[#All],Entradas[[#Headers],[Fecha de ingreso]],Inventario!Q327:Q328)))</f>
        <v/>
      </c>
      <c r="F328" s="20" t="str">
        <f>+IF(COUNTIF(Entradas[Elemento],Inventario[[#This Row],[Elemento]])=0,"",IF(DMAX(Entradas[#All],Entradas[[#Headers],[Fecha de última salida]],Inventario!Q327:Q328)=0,"",DMAX(Entradas[#All],Entradas[[#Headers],[Fecha de última salida]],Inventario!Q327:Q328)))</f>
        <v/>
      </c>
      <c r="G328" s="27" t="e">
        <f>DGET(Lista_elementos[#All],Lista_elementos[[#Headers],[Inventario máximo (en unidades)]],Q327:Q328)</f>
        <v>#VALUE!</v>
      </c>
      <c r="H328" s="27" t="e">
        <f>DGET(Lista_elementos[#All],Lista_elementos[[#Headers],[Inventario mínimo (en unidades)]],Q327:Q328)</f>
        <v>#VALUE!</v>
      </c>
      <c r="I328" s="68" t="str">
        <f>+IF(R328=0,"",DGET(Entradas[#All],Entradas[[#Headers],[Lote]],Q327:R328))</f>
        <v/>
      </c>
      <c r="J328" s="20" t="str">
        <f ca="1">+IF(Inventario[[#This Row],[Días restantes (incluido hoy):]]="","",Inventario[[#This Row],[Días restantes (incluido hoy):]]+TODAY()-1)</f>
        <v/>
      </c>
      <c r="K328" s="27" t="str">
        <f t="shared" ref="K328" si="1117">IF(R328=0,"",R328)</f>
        <v/>
      </c>
      <c r="L328" s="27" t="str">
        <f>+IF(R328=0,"",DSUM(Entradas[#All],Entradas[[#Headers],[Cantidad Existente]],Inventario!Q327:R328))</f>
        <v/>
      </c>
      <c r="M328" s="65" t="e">
        <f>+Inventario[[#This Row],[Presentación (unidad)]]</f>
        <v>#VALUE!</v>
      </c>
      <c r="O328" s="17" t="str">
        <f t="shared" ref="O328" si="1118">+$O$6</f>
        <v>Elemento</v>
      </c>
      <c r="P328" s="17" t="str">
        <f t="shared" ref="P328" si="1119">+$P$6</f>
        <v>Días restantes:</v>
      </c>
      <c r="Q328" s="19" t="e">
        <f>Inventario[[#This Row],[Elemento]]</f>
        <v>#VALUE!</v>
      </c>
      <c r="R328" s="19">
        <f>+DMIN(Entradas[#All],R327,Q327:Q328)</f>
        <v>0</v>
      </c>
      <c r="S328" s="26" t="s">
        <v>10</v>
      </c>
    </row>
    <row r="329" spans="1:19" x14ac:dyDescent="0.25">
      <c r="A329" s="64" t="e">
        <f>DGET(Lista_elementos[#All],Lista_elementos[[#Headers],[Tipo]],Inventario!O328:O329)</f>
        <v>#VALUE!</v>
      </c>
      <c r="B329" s="27" t="e">
        <f>+Lista_elementos[[#This Row],[Elemento]]</f>
        <v>#VALUE!</v>
      </c>
      <c r="C3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29" s="27" t="e">
        <f>DGET(Lista_elementos[#All],Lista_elementos[[#Headers],[Presentación (Unidad)]],Inventario!O328:O329)</f>
        <v>#VALUE!</v>
      </c>
      <c r="E329" s="20" t="str">
        <f>+IF(COUNTIF(Entradas[Elemento],Inventario[[#This Row],[Elemento]])=0,"",IF(DMAX(Entradas[#All],Entradas[[#Headers],[Fecha de ingreso]],Inventario!O328:O329)=0,"No registra",DMAX(Entradas[#All],Entradas[[#Headers],[Fecha de ingreso]],Inventario!O328:O329)))</f>
        <v/>
      </c>
      <c r="F329" s="20" t="str">
        <f>+IF(COUNTIF(Entradas[Elemento],Inventario[[#This Row],[Elemento]])=0,"",IF(DMAX(Entradas[#All],Entradas[[#Headers],[Fecha de última salida]],Inventario!O328:O329)=0,"",DMAX(Entradas[#All],Entradas[[#Headers],[Fecha de última salida]],Inventario!O328:O329)))</f>
        <v/>
      </c>
      <c r="G329" s="27" t="e">
        <f>DGET(Lista_elementos[#All],Lista_elementos[[#Headers],[Inventario máximo (en unidades)]],O328:O329)</f>
        <v>#VALUE!</v>
      </c>
      <c r="H329" s="27" t="e">
        <f>DGET(Lista_elementos[#All],Lista_elementos[[#Headers],[Inventario mínimo (en unidades)]],O328:O329)</f>
        <v>#VALUE!</v>
      </c>
      <c r="I329" s="68" t="str">
        <f>+IF(P329=0,"",DGET(Entradas[#All],Entradas[[#Headers],[Lote]],O328:P329))</f>
        <v/>
      </c>
      <c r="J329" s="20" t="str">
        <f ca="1">+IF(Inventario[[#This Row],[Días restantes (incluido hoy):]]="","",Inventario[[#This Row],[Días restantes (incluido hoy):]]+TODAY()-1)</f>
        <v/>
      </c>
      <c r="K329" s="27" t="str">
        <f t="shared" ref="K329" si="1120">IF(P329=0,"",P329)</f>
        <v/>
      </c>
      <c r="L329" s="27" t="str">
        <f>+IF(P329=0,"",DSUM(Entradas[#All],Entradas[[#Headers],[Cantidad Existente]],Inventario!O328:P329))</f>
        <v/>
      </c>
      <c r="M329" s="65" t="e">
        <f>+Inventario[[#This Row],[Presentación (unidad)]]</f>
        <v>#VALUE!</v>
      </c>
      <c r="O329" s="19" t="e">
        <f t="shared" ref="O329" si="1121">+$B329</f>
        <v>#VALUE!</v>
      </c>
      <c r="P329" s="19">
        <f>+DMIN(Entradas[#All],P328,O328:O329)</f>
        <v>0</v>
      </c>
      <c r="Q329" s="17" t="str">
        <f t="shared" ref="Q329" si="1122">+$O$6</f>
        <v>Elemento</v>
      </c>
      <c r="R329" s="17" t="str">
        <f t="shared" ref="R329" si="1123">+$P$6</f>
        <v>Días restantes:</v>
      </c>
      <c r="S329" s="26" t="s">
        <v>10</v>
      </c>
    </row>
    <row r="330" spans="1:19" x14ac:dyDescent="0.25">
      <c r="A330" s="64" t="e">
        <f>DGET(Lista_elementos[#All],Lista_elementos[[#Headers],[Tipo]],Inventario!Q329:Q330)</f>
        <v>#VALUE!</v>
      </c>
      <c r="B330" s="27" t="e">
        <f>+Lista_elementos[[#This Row],[Elemento]]</f>
        <v>#VALUE!</v>
      </c>
      <c r="C3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0" s="27" t="e">
        <f>DGET(Lista_elementos[#All],Lista_elementos[[#Headers],[Presentación (Unidad)]],Inventario!Q329:Q330)</f>
        <v>#VALUE!</v>
      </c>
      <c r="E330" s="20" t="str">
        <f>+IF(COUNTIF(Entradas[Elemento],Inventario[[#This Row],[Elemento]])=0,"",IF(DMAX(Entradas[#All],Entradas[[#Headers],[Fecha de ingreso]],Inventario!Q329:Q330)=0,"No registra",DMAX(Entradas[#All],Entradas[[#Headers],[Fecha de ingreso]],Inventario!Q329:Q330)))</f>
        <v/>
      </c>
      <c r="F330" s="20" t="str">
        <f>+IF(COUNTIF(Entradas[Elemento],Inventario[[#This Row],[Elemento]])=0,"",IF(DMAX(Entradas[#All],Entradas[[#Headers],[Fecha de última salida]],Inventario!Q329:Q330)=0,"",DMAX(Entradas[#All],Entradas[[#Headers],[Fecha de última salida]],Inventario!Q329:Q330)))</f>
        <v/>
      </c>
      <c r="G330" s="27" t="e">
        <f>DGET(Lista_elementos[#All],Lista_elementos[[#Headers],[Inventario máximo (en unidades)]],Q329:Q330)</f>
        <v>#VALUE!</v>
      </c>
      <c r="H330" s="27" t="e">
        <f>DGET(Lista_elementos[#All],Lista_elementos[[#Headers],[Inventario mínimo (en unidades)]],Q329:Q330)</f>
        <v>#VALUE!</v>
      </c>
      <c r="I330" s="68" t="str">
        <f>+IF(R330=0,"",DGET(Entradas[#All],Entradas[[#Headers],[Lote]],Q329:R330))</f>
        <v/>
      </c>
      <c r="J330" s="20" t="str">
        <f ca="1">+IF(Inventario[[#This Row],[Días restantes (incluido hoy):]]="","",Inventario[[#This Row],[Días restantes (incluido hoy):]]+TODAY()-1)</f>
        <v/>
      </c>
      <c r="K330" s="27" t="str">
        <f t="shared" ref="K330" si="1124">IF(R330=0,"",R330)</f>
        <v/>
      </c>
      <c r="L330" s="27" t="str">
        <f>+IF(R330=0,"",DSUM(Entradas[#All],Entradas[[#Headers],[Cantidad Existente]],Inventario!Q329:R330))</f>
        <v/>
      </c>
      <c r="M330" s="65" t="e">
        <f>+Inventario[[#This Row],[Presentación (unidad)]]</f>
        <v>#VALUE!</v>
      </c>
      <c r="O330" s="17" t="str">
        <f t="shared" ref="O330" si="1125">+$O$6</f>
        <v>Elemento</v>
      </c>
      <c r="P330" s="17" t="str">
        <f t="shared" ref="P330" si="1126">+$P$6</f>
        <v>Días restantes:</v>
      </c>
      <c r="Q330" s="19" t="e">
        <f>Inventario[[#This Row],[Elemento]]</f>
        <v>#VALUE!</v>
      </c>
      <c r="R330" s="19">
        <f>+DMIN(Entradas[#All],R329,Q329:Q330)</f>
        <v>0</v>
      </c>
      <c r="S330" s="26" t="s">
        <v>10</v>
      </c>
    </row>
    <row r="331" spans="1:19" x14ac:dyDescent="0.25">
      <c r="A331" s="64" t="e">
        <f>DGET(Lista_elementos[#All],Lista_elementos[[#Headers],[Tipo]],Inventario!O330:O331)</f>
        <v>#VALUE!</v>
      </c>
      <c r="B331" s="27" t="e">
        <f>+Lista_elementos[[#This Row],[Elemento]]</f>
        <v>#VALUE!</v>
      </c>
      <c r="C3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1" s="27" t="e">
        <f>DGET(Lista_elementos[#All],Lista_elementos[[#Headers],[Presentación (Unidad)]],Inventario!O330:O331)</f>
        <v>#VALUE!</v>
      </c>
      <c r="E331" s="20" t="str">
        <f>+IF(COUNTIF(Entradas[Elemento],Inventario[[#This Row],[Elemento]])=0,"",IF(DMAX(Entradas[#All],Entradas[[#Headers],[Fecha de ingreso]],Inventario!O330:O331)=0,"No registra",DMAX(Entradas[#All],Entradas[[#Headers],[Fecha de ingreso]],Inventario!O330:O331)))</f>
        <v/>
      </c>
      <c r="F331" s="20" t="str">
        <f>+IF(COUNTIF(Entradas[Elemento],Inventario[[#This Row],[Elemento]])=0,"",IF(DMAX(Entradas[#All],Entradas[[#Headers],[Fecha de última salida]],Inventario!O330:O331)=0,"",DMAX(Entradas[#All],Entradas[[#Headers],[Fecha de última salida]],Inventario!O330:O331)))</f>
        <v/>
      </c>
      <c r="G331" s="27" t="e">
        <f>DGET(Lista_elementos[#All],Lista_elementos[[#Headers],[Inventario máximo (en unidades)]],O330:O331)</f>
        <v>#VALUE!</v>
      </c>
      <c r="H331" s="27" t="e">
        <f>DGET(Lista_elementos[#All],Lista_elementos[[#Headers],[Inventario mínimo (en unidades)]],O330:O331)</f>
        <v>#VALUE!</v>
      </c>
      <c r="I331" s="68" t="str">
        <f>+IF(P331=0,"",DGET(Entradas[#All],Entradas[[#Headers],[Lote]],O330:P331))</f>
        <v/>
      </c>
      <c r="J331" s="20" t="str">
        <f ca="1">+IF(Inventario[[#This Row],[Días restantes (incluido hoy):]]="","",Inventario[[#This Row],[Días restantes (incluido hoy):]]+TODAY()-1)</f>
        <v/>
      </c>
      <c r="K331" s="27" t="str">
        <f t="shared" ref="K331" si="1127">IF(P331=0,"",P331)</f>
        <v/>
      </c>
      <c r="L331" s="27" t="str">
        <f>+IF(P331=0,"",DSUM(Entradas[#All],Entradas[[#Headers],[Cantidad Existente]],Inventario!O330:P331))</f>
        <v/>
      </c>
      <c r="M331" s="65" t="e">
        <f>+Inventario[[#This Row],[Presentación (unidad)]]</f>
        <v>#VALUE!</v>
      </c>
      <c r="O331" s="19" t="e">
        <f t="shared" ref="O331" si="1128">+$B331</f>
        <v>#VALUE!</v>
      </c>
      <c r="P331" s="19">
        <f>+DMIN(Entradas[#All],P330,O330:O331)</f>
        <v>0</v>
      </c>
      <c r="Q331" s="17" t="str">
        <f t="shared" ref="Q331" si="1129">+$O$6</f>
        <v>Elemento</v>
      </c>
      <c r="R331" s="17" t="str">
        <f t="shared" ref="R331" si="1130">+$P$6</f>
        <v>Días restantes:</v>
      </c>
      <c r="S331" s="26" t="s">
        <v>10</v>
      </c>
    </row>
    <row r="332" spans="1:19" x14ac:dyDescent="0.25">
      <c r="A332" s="64" t="e">
        <f>DGET(Lista_elementos[#All],Lista_elementos[[#Headers],[Tipo]],Inventario!Q331:Q332)</f>
        <v>#VALUE!</v>
      </c>
      <c r="B332" s="27" t="e">
        <f>+Lista_elementos[[#This Row],[Elemento]]</f>
        <v>#VALUE!</v>
      </c>
      <c r="C3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2" s="27" t="e">
        <f>DGET(Lista_elementos[#All],Lista_elementos[[#Headers],[Presentación (Unidad)]],Inventario!Q331:Q332)</f>
        <v>#VALUE!</v>
      </c>
      <c r="E332" s="20" t="str">
        <f>+IF(COUNTIF(Entradas[Elemento],Inventario[[#This Row],[Elemento]])=0,"",IF(DMAX(Entradas[#All],Entradas[[#Headers],[Fecha de ingreso]],Inventario!Q331:Q332)=0,"No registra",DMAX(Entradas[#All],Entradas[[#Headers],[Fecha de ingreso]],Inventario!Q331:Q332)))</f>
        <v/>
      </c>
      <c r="F332" s="20" t="str">
        <f>+IF(COUNTIF(Entradas[Elemento],Inventario[[#This Row],[Elemento]])=0,"",IF(DMAX(Entradas[#All],Entradas[[#Headers],[Fecha de última salida]],Inventario!Q331:Q332)=0,"",DMAX(Entradas[#All],Entradas[[#Headers],[Fecha de última salida]],Inventario!Q331:Q332)))</f>
        <v/>
      </c>
      <c r="G332" s="27" t="e">
        <f>DGET(Lista_elementos[#All],Lista_elementos[[#Headers],[Inventario máximo (en unidades)]],Q331:Q332)</f>
        <v>#VALUE!</v>
      </c>
      <c r="H332" s="27" t="e">
        <f>DGET(Lista_elementos[#All],Lista_elementos[[#Headers],[Inventario mínimo (en unidades)]],Q331:Q332)</f>
        <v>#VALUE!</v>
      </c>
      <c r="I332" s="68" t="str">
        <f>+IF(R332=0,"",DGET(Entradas[#All],Entradas[[#Headers],[Lote]],Q331:R332))</f>
        <v/>
      </c>
      <c r="J332" s="20" t="str">
        <f ca="1">+IF(Inventario[[#This Row],[Días restantes (incluido hoy):]]="","",Inventario[[#This Row],[Días restantes (incluido hoy):]]+TODAY()-1)</f>
        <v/>
      </c>
      <c r="K332" s="27" t="str">
        <f t="shared" ref="K332" si="1131">IF(R332=0,"",R332)</f>
        <v/>
      </c>
      <c r="L332" s="27" t="str">
        <f>+IF(R332=0,"",DSUM(Entradas[#All],Entradas[[#Headers],[Cantidad Existente]],Inventario!Q331:R332))</f>
        <v/>
      </c>
      <c r="M332" s="65" t="e">
        <f>+Inventario[[#This Row],[Presentación (unidad)]]</f>
        <v>#VALUE!</v>
      </c>
      <c r="O332" s="17" t="str">
        <f t="shared" ref="O332" si="1132">+$O$6</f>
        <v>Elemento</v>
      </c>
      <c r="P332" s="17" t="str">
        <f t="shared" ref="P332" si="1133">+$P$6</f>
        <v>Días restantes:</v>
      </c>
      <c r="Q332" s="19" t="e">
        <f>Inventario[[#This Row],[Elemento]]</f>
        <v>#VALUE!</v>
      </c>
      <c r="R332" s="19">
        <f>+DMIN(Entradas[#All],R331,Q331:Q332)</f>
        <v>0</v>
      </c>
      <c r="S332" s="26" t="s">
        <v>10</v>
      </c>
    </row>
    <row r="333" spans="1:19" x14ac:dyDescent="0.25">
      <c r="A333" s="64" t="e">
        <f>DGET(Lista_elementos[#All],Lista_elementos[[#Headers],[Tipo]],Inventario!O332:O333)</f>
        <v>#VALUE!</v>
      </c>
      <c r="B333" s="27" t="e">
        <f>+Lista_elementos[[#This Row],[Elemento]]</f>
        <v>#VALUE!</v>
      </c>
      <c r="C3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3" s="27" t="e">
        <f>DGET(Lista_elementos[#All],Lista_elementos[[#Headers],[Presentación (Unidad)]],Inventario!O332:O333)</f>
        <v>#VALUE!</v>
      </c>
      <c r="E333" s="20" t="str">
        <f>+IF(COUNTIF(Entradas[Elemento],Inventario[[#This Row],[Elemento]])=0,"",IF(DMAX(Entradas[#All],Entradas[[#Headers],[Fecha de ingreso]],Inventario!O332:O333)=0,"No registra",DMAX(Entradas[#All],Entradas[[#Headers],[Fecha de ingreso]],Inventario!O332:O333)))</f>
        <v/>
      </c>
      <c r="F333" s="20" t="str">
        <f>+IF(COUNTIF(Entradas[Elemento],Inventario[[#This Row],[Elemento]])=0,"",IF(DMAX(Entradas[#All],Entradas[[#Headers],[Fecha de última salida]],Inventario!O332:O333)=0,"",DMAX(Entradas[#All],Entradas[[#Headers],[Fecha de última salida]],Inventario!O332:O333)))</f>
        <v/>
      </c>
      <c r="G333" s="27" t="e">
        <f>DGET(Lista_elementos[#All],Lista_elementos[[#Headers],[Inventario máximo (en unidades)]],O332:O333)</f>
        <v>#VALUE!</v>
      </c>
      <c r="H333" s="27" t="e">
        <f>DGET(Lista_elementos[#All],Lista_elementos[[#Headers],[Inventario mínimo (en unidades)]],O332:O333)</f>
        <v>#VALUE!</v>
      </c>
      <c r="I333" s="68" t="str">
        <f>+IF(P333=0,"",DGET(Entradas[#All],Entradas[[#Headers],[Lote]],O332:P333))</f>
        <v/>
      </c>
      <c r="J333" s="20" t="str">
        <f ca="1">+IF(Inventario[[#This Row],[Días restantes (incluido hoy):]]="","",Inventario[[#This Row],[Días restantes (incluido hoy):]]+TODAY()-1)</f>
        <v/>
      </c>
      <c r="K333" s="27" t="str">
        <f t="shared" ref="K333" si="1134">IF(P333=0,"",P333)</f>
        <v/>
      </c>
      <c r="L333" s="27" t="str">
        <f>+IF(P333=0,"",DSUM(Entradas[#All],Entradas[[#Headers],[Cantidad Existente]],Inventario!O332:P333))</f>
        <v/>
      </c>
      <c r="M333" s="65" t="e">
        <f>+Inventario[[#This Row],[Presentación (unidad)]]</f>
        <v>#VALUE!</v>
      </c>
      <c r="O333" s="19" t="e">
        <f t="shared" ref="O333" si="1135">+$B333</f>
        <v>#VALUE!</v>
      </c>
      <c r="P333" s="19">
        <f>+DMIN(Entradas[#All],P332,O332:O333)</f>
        <v>0</v>
      </c>
      <c r="Q333" s="17" t="str">
        <f t="shared" ref="Q333" si="1136">+$O$6</f>
        <v>Elemento</v>
      </c>
      <c r="R333" s="17" t="str">
        <f t="shared" ref="R333" si="1137">+$P$6</f>
        <v>Días restantes:</v>
      </c>
      <c r="S333" s="26" t="s">
        <v>10</v>
      </c>
    </row>
    <row r="334" spans="1:19" x14ac:dyDescent="0.25">
      <c r="A334" s="64" t="e">
        <f>DGET(Lista_elementos[#All],Lista_elementos[[#Headers],[Tipo]],Inventario!Q333:Q334)</f>
        <v>#VALUE!</v>
      </c>
      <c r="B334" s="27" t="e">
        <f>+Lista_elementos[[#This Row],[Elemento]]</f>
        <v>#VALUE!</v>
      </c>
      <c r="C3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4" s="27" t="e">
        <f>DGET(Lista_elementos[#All],Lista_elementos[[#Headers],[Presentación (Unidad)]],Inventario!Q333:Q334)</f>
        <v>#VALUE!</v>
      </c>
      <c r="E334" s="20" t="str">
        <f>+IF(COUNTIF(Entradas[Elemento],Inventario[[#This Row],[Elemento]])=0,"",IF(DMAX(Entradas[#All],Entradas[[#Headers],[Fecha de ingreso]],Inventario!Q333:Q334)=0,"No registra",DMAX(Entradas[#All],Entradas[[#Headers],[Fecha de ingreso]],Inventario!Q333:Q334)))</f>
        <v/>
      </c>
      <c r="F334" s="20" t="str">
        <f>+IF(COUNTIF(Entradas[Elemento],Inventario[[#This Row],[Elemento]])=0,"",IF(DMAX(Entradas[#All],Entradas[[#Headers],[Fecha de última salida]],Inventario!Q333:Q334)=0,"",DMAX(Entradas[#All],Entradas[[#Headers],[Fecha de última salida]],Inventario!Q333:Q334)))</f>
        <v/>
      </c>
      <c r="G334" s="27" t="e">
        <f>DGET(Lista_elementos[#All],Lista_elementos[[#Headers],[Inventario máximo (en unidades)]],Q333:Q334)</f>
        <v>#VALUE!</v>
      </c>
      <c r="H334" s="27" t="e">
        <f>DGET(Lista_elementos[#All],Lista_elementos[[#Headers],[Inventario mínimo (en unidades)]],Q333:Q334)</f>
        <v>#VALUE!</v>
      </c>
      <c r="I334" s="68" t="str">
        <f>+IF(R334=0,"",DGET(Entradas[#All],Entradas[[#Headers],[Lote]],Q333:R334))</f>
        <v/>
      </c>
      <c r="J334" s="20" t="str">
        <f ca="1">+IF(Inventario[[#This Row],[Días restantes (incluido hoy):]]="","",Inventario[[#This Row],[Días restantes (incluido hoy):]]+TODAY()-1)</f>
        <v/>
      </c>
      <c r="K334" s="27" t="str">
        <f t="shared" ref="K334" si="1138">IF(R334=0,"",R334)</f>
        <v/>
      </c>
      <c r="L334" s="27" t="str">
        <f>+IF(R334=0,"",DSUM(Entradas[#All],Entradas[[#Headers],[Cantidad Existente]],Inventario!Q333:R334))</f>
        <v/>
      </c>
      <c r="M334" s="65" t="e">
        <f>+Inventario[[#This Row],[Presentación (unidad)]]</f>
        <v>#VALUE!</v>
      </c>
      <c r="O334" s="17" t="str">
        <f t="shared" ref="O334" si="1139">+$O$6</f>
        <v>Elemento</v>
      </c>
      <c r="P334" s="17" t="str">
        <f t="shared" ref="P334" si="1140">+$P$6</f>
        <v>Días restantes:</v>
      </c>
      <c r="Q334" s="19" t="e">
        <f>Inventario[[#This Row],[Elemento]]</f>
        <v>#VALUE!</v>
      </c>
      <c r="R334" s="19">
        <f>+DMIN(Entradas[#All],R333,Q333:Q334)</f>
        <v>0</v>
      </c>
      <c r="S334" s="26" t="s">
        <v>10</v>
      </c>
    </row>
    <row r="335" spans="1:19" x14ac:dyDescent="0.25">
      <c r="A335" s="64" t="e">
        <f>DGET(Lista_elementos[#All],Lista_elementos[[#Headers],[Tipo]],Inventario!O334:O335)</f>
        <v>#VALUE!</v>
      </c>
      <c r="B335" s="27" t="e">
        <f>+Lista_elementos[[#This Row],[Elemento]]</f>
        <v>#VALUE!</v>
      </c>
      <c r="C3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5" s="27" t="e">
        <f>DGET(Lista_elementos[#All],Lista_elementos[[#Headers],[Presentación (Unidad)]],Inventario!O334:O335)</f>
        <v>#VALUE!</v>
      </c>
      <c r="E335" s="20" t="str">
        <f>+IF(COUNTIF(Entradas[Elemento],Inventario[[#This Row],[Elemento]])=0,"",IF(DMAX(Entradas[#All],Entradas[[#Headers],[Fecha de ingreso]],Inventario!O334:O335)=0,"No registra",DMAX(Entradas[#All],Entradas[[#Headers],[Fecha de ingreso]],Inventario!O334:O335)))</f>
        <v/>
      </c>
      <c r="F335" s="20" t="str">
        <f>+IF(COUNTIF(Entradas[Elemento],Inventario[[#This Row],[Elemento]])=0,"",IF(DMAX(Entradas[#All],Entradas[[#Headers],[Fecha de última salida]],Inventario!O334:O335)=0,"",DMAX(Entradas[#All],Entradas[[#Headers],[Fecha de última salida]],Inventario!O334:O335)))</f>
        <v/>
      </c>
      <c r="G335" s="27" t="e">
        <f>DGET(Lista_elementos[#All],Lista_elementos[[#Headers],[Inventario máximo (en unidades)]],O334:O335)</f>
        <v>#VALUE!</v>
      </c>
      <c r="H335" s="27" t="e">
        <f>DGET(Lista_elementos[#All],Lista_elementos[[#Headers],[Inventario mínimo (en unidades)]],O334:O335)</f>
        <v>#VALUE!</v>
      </c>
      <c r="I335" s="68" t="str">
        <f>+IF(P335=0,"",DGET(Entradas[#All],Entradas[[#Headers],[Lote]],O334:P335))</f>
        <v/>
      </c>
      <c r="J335" s="20" t="str">
        <f ca="1">+IF(Inventario[[#This Row],[Días restantes (incluido hoy):]]="","",Inventario[[#This Row],[Días restantes (incluido hoy):]]+TODAY()-1)</f>
        <v/>
      </c>
      <c r="K335" s="27" t="str">
        <f t="shared" ref="K335" si="1141">IF(P335=0,"",P335)</f>
        <v/>
      </c>
      <c r="L335" s="27" t="str">
        <f>+IF(P335=0,"",DSUM(Entradas[#All],Entradas[[#Headers],[Cantidad Existente]],Inventario!O334:P335))</f>
        <v/>
      </c>
      <c r="M335" s="65" t="e">
        <f>+Inventario[[#This Row],[Presentación (unidad)]]</f>
        <v>#VALUE!</v>
      </c>
      <c r="O335" s="19" t="e">
        <f t="shared" ref="O335" si="1142">+$B335</f>
        <v>#VALUE!</v>
      </c>
      <c r="P335" s="19">
        <f>+DMIN(Entradas[#All],P334,O334:O335)</f>
        <v>0</v>
      </c>
      <c r="Q335" s="17" t="str">
        <f t="shared" ref="Q335" si="1143">+$O$6</f>
        <v>Elemento</v>
      </c>
      <c r="R335" s="17" t="str">
        <f t="shared" ref="R335" si="1144">+$P$6</f>
        <v>Días restantes:</v>
      </c>
      <c r="S335" s="26" t="s">
        <v>10</v>
      </c>
    </row>
    <row r="336" spans="1:19" x14ac:dyDescent="0.25">
      <c r="A336" s="64" t="e">
        <f>DGET(Lista_elementos[#All],Lista_elementos[[#Headers],[Tipo]],Inventario!Q335:Q336)</f>
        <v>#VALUE!</v>
      </c>
      <c r="B336" s="27" t="e">
        <f>+Lista_elementos[[#This Row],[Elemento]]</f>
        <v>#VALUE!</v>
      </c>
      <c r="C3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6" s="27" t="e">
        <f>DGET(Lista_elementos[#All],Lista_elementos[[#Headers],[Presentación (Unidad)]],Inventario!Q335:Q336)</f>
        <v>#VALUE!</v>
      </c>
      <c r="E336" s="20" t="str">
        <f>+IF(COUNTIF(Entradas[Elemento],Inventario[[#This Row],[Elemento]])=0,"",IF(DMAX(Entradas[#All],Entradas[[#Headers],[Fecha de ingreso]],Inventario!Q335:Q336)=0,"No registra",DMAX(Entradas[#All],Entradas[[#Headers],[Fecha de ingreso]],Inventario!Q335:Q336)))</f>
        <v/>
      </c>
      <c r="F336" s="20" t="str">
        <f>+IF(COUNTIF(Entradas[Elemento],Inventario[[#This Row],[Elemento]])=0,"",IF(DMAX(Entradas[#All],Entradas[[#Headers],[Fecha de última salida]],Inventario!Q335:Q336)=0,"",DMAX(Entradas[#All],Entradas[[#Headers],[Fecha de última salida]],Inventario!Q335:Q336)))</f>
        <v/>
      </c>
      <c r="G336" s="27" t="e">
        <f>DGET(Lista_elementos[#All],Lista_elementos[[#Headers],[Inventario máximo (en unidades)]],Q335:Q336)</f>
        <v>#VALUE!</v>
      </c>
      <c r="H336" s="27" t="e">
        <f>DGET(Lista_elementos[#All],Lista_elementos[[#Headers],[Inventario mínimo (en unidades)]],Q335:Q336)</f>
        <v>#VALUE!</v>
      </c>
      <c r="I336" s="68" t="str">
        <f>+IF(R336=0,"",DGET(Entradas[#All],Entradas[[#Headers],[Lote]],Q335:R336))</f>
        <v/>
      </c>
      <c r="J336" s="20" t="str">
        <f ca="1">+IF(Inventario[[#This Row],[Días restantes (incluido hoy):]]="","",Inventario[[#This Row],[Días restantes (incluido hoy):]]+TODAY()-1)</f>
        <v/>
      </c>
      <c r="K336" s="27" t="str">
        <f t="shared" ref="K336" si="1145">IF(R336=0,"",R336)</f>
        <v/>
      </c>
      <c r="L336" s="27" t="str">
        <f>+IF(R336=0,"",DSUM(Entradas[#All],Entradas[[#Headers],[Cantidad Existente]],Inventario!Q335:R336))</f>
        <v/>
      </c>
      <c r="M336" s="65" t="e">
        <f>+Inventario[[#This Row],[Presentación (unidad)]]</f>
        <v>#VALUE!</v>
      </c>
      <c r="O336" s="17" t="str">
        <f t="shared" ref="O336" si="1146">+$O$6</f>
        <v>Elemento</v>
      </c>
      <c r="P336" s="17" t="str">
        <f t="shared" ref="P336" si="1147">+$P$6</f>
        <v>Días restantes:</v>
      </c>
      <c r="Q336" s="19" t="e">
        <f>Inventario[[#This Row],[Elemento]]</f>
        <v>#VALUE!</v>
      </c>
      <c r="R336" s="19">
        <f>+DMIN(Entradas[#All],R335,Q335:Q336)</f>
        <v>0</v>
      </c>
      <c r="S336" s="26" t="s">
        <v>10</v>
      </c>
    </row>
    <row r="337" spans="1:19" x14ac:dyDescent="0.25">
      <c r="A337" s="64" t="e">
        <f>DGET(Lista_elementos[#All],Lista_elementos[[#Headers],[Tipo]],Inventario!O336:O337)</f>
        <v>#VALUE!</v>
      </c>
      <c r="B337" s="27" t="e">
        <f>+Lista_elementos[[#This Row],[Elemento]]</f>
        <v>#VALUE!</v>
      </c>
      <c r="C3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7" s="27" t="e">
        <f>DGET(Lista_elementos[#All],Lista_elementos[[#Headers],[Presentación (Unidad)]],Inventario!O336:O337)</f>
        <v>#VALUE!</v>
      </c>
      <c r="E337" s="20" t="str">
        <f>+IF(COUNTIF(Entradas[Elemento],Inventario[[#This Row],[Elemento]])=0,"",IF(DMAX(Entradas[#All],Entradas[[#Headers],[Fecha de ingreso]],Inventario!O336:O337)=0,"No registra",DMAX(Entradas[#All],Entradas[[#Headers],[Fecha de ingreso]],Inventario!O336:O337)))</f>
        <v/>
      </c>
      <c r="F337" s="20" t="str">
        <f>+IF(COUNTIF(Entradas[Elemento],Inventario[[#This Row],[Elemento]])=0,"",IF(DMAX(Entradas[#All],Entradas[[#Headers],[Fecha de última salida]],Inventario!O336:O337)=0,"",DMAX(Entradas[#All],Entradas[[#Headers],[Fecha de última salida]],Inventario!O336:O337)))</f>
        <v/>
      </c>
      <c r="G337" s="27" t="e">
        <f>DGET(Lista_elementos[#All],Lista_elementos[[#Headers],[Inventario máximo (en unidades)]],O336:O337)</f>
        <v>#VALUE!</v>
      </c>
      <c r="H337" s="27" t="e">
        <f>DGET(Lista_elementos[#All],Lista_elementos[[#Headers],[Inventario mínimo (en unidades)]],O336:O337)</f>
        <v>#VALUE!</v>
      </c>
      <c r="I337" s="68" t="str">
        <f>+IF(P337=0,"",DGET(Entradas[#All],Entradas[[#Headers],[Lote]],O336:P337))</f>
        <v/>
      </c>
      <c r="J337" s="20" t="str">
        <f ca="1">+IF(Inventario[[#This Row],[Días restantes (incluido hoy):]]="","",Inventario[[#This Row],[Días restantes (incluido hoy):]]+TODAY()-1)</f>
        <v/>
      </c>
      <c r="K337" s="27" t="str">
        <f t="shared" ref="K337" si="1148">IF(P337=0,"",P337)</f>
        <v/>
      </c>
      <c r="L337" s="27" t="str">
        <f>+IF(P337=0,"",DSUM(Entradas[#All],Entradas[[#Headers],[Cantidad Existente]],Inventario!O336:P337))</f>
        <v/>
      </c>
      <c r="M337" s="65" t="e">
        <f>+Inventario[[#This Row],[Presentación (unidad)]]</f>
        <v>#VALUE!</v>
      </c>
      <c r="O337" s="19" t="e">
        <f t="shared" ref="O337" si="1149">+$B337</f>
        <v>#VALUE!</v>
      </c>
      <c r="P337" s="19">
        <f>+DMIN(Entradas[#All],P336,O336:O337)</f>
        <v>0</v>
      </c>
      <c r="Q337" s="17" t="str">
        <f t="shared" ref="Q337" si="1150">+$O$6</f>
        <v>Elemento</v>
      </c>
      <c r="R337" s="17" t="str">
        <f t="shared" ref="R337" si="1151">+$P$6</f>
        <v>Días restantes:</v>
      </c>
      <c r="S337" s="26" t="s">
        <v>10</v>
      </c>
    </row>
    <row r="338" spans="1:19" x14ac:dyDescent="0.25">
      <c r="A338" s="64" t="e">
        <f>DGET(Lista_elementos[#All],Lista_elementos[[#Headers],[Tipo]],Inventario!Q337:Q338)</f>
        <v>#VALUE!</v>
      </c>
      <c r="B338" s="27" t="e">
        <f>+Lista_elementos[[#This Row],[Elemento]]</f>
        <v>#VALUE!</v>
      </c>
      <c r="C3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8" s="27" t="e">
        <f>DGET(Lista_elementos[#All],Lista_elementos[[#Headers],[Presentación (Unidad)]],Inventario!Q337:Q338)</f>
        <v>#VALUE!</v>
      </c>
      <c r="E338" s="20" t="str">
        <f>+IF(COUNTIF(Entradas[Elemento],Inventario[[#This Row],[Elemento]])=0,"",IF(DMAX(Entradas[#All],Entradas[[#Headers],[Fecha de ingreso]],Inventario!Q337:Q338)=0,"No registra",DMAX(Entradas[#All],Entradas[[#Headers],[Fecha de ingreso]],Inventario!Q337:Q338)))</f>
        <v/>
      </c>
      <c r="F338" s="20" t="str">
        <f>+IF(COUNTIF(Entradas[Elemento],Inventario[[#This Row],[Elemento]])=0,"",IF(DMAX(Entradas[#All],Entradas[[#Headers],[Fecha de última salida]],Inventario!Q337:Q338)=0,"",DMAX(Entradas[#All],Entradas[[#Headers],[Fecha de última salida]],Inventario!Q337:Q338)))</f>
        <v/>
      </c>
      <c r="G338" s="27" t="e">
        <f>DGET(Lista_elementos[#All],Lista_elementos[[#Headers],[Inventario máximo (en unidades)]],Q337:Q338)</f>
        <v>#VALUE!</v>
      </c>
      <c r="H338" s="27" t="e">
        <f>DGET(Lista_elementos[#All],Lista_elementos[[#Headers],[Inventario mínimo (en unidades)]],Q337:Q338)</f>
        <v>#VALUE!</v>
      </c>
      <c r="I338" s="68" t="str">
        <f>+IF(R338=0,"",DGET(Entradas[#All],Entradas[[#Headers],[Lote]],Q337:R338))</f>
        <v/>
      </c>
      <c r="J338" s="20" t="str">
        <f ca="1">+IF(Inventario[[#This Row],[Días restantes (incluido hoy):]]="","",Inventario[[#This Row],[Días restantes (incluido hoy):]]+TODAY()-1)</f>
        <v/>
      </c>
      <c r="K338" s="27" t="str">
        <f t="shared" ref="K338" si="1152">IF(R338=0,"",R338)</f>
        <v/>
      </c>
      <c r="L338" s="27" t="str">
        <f>+IF(R338=0,"",DSUM(Entradas[#All],Entradas[[#Headers],[Cantidad Existente]],Inventario!Q337:R338))</f>
        <v/>
      </c>
      <c r="M338" s="65" t="e">
        <f>+Inventario[[#This Row],[Presentación (unidad)]]</f>
        <v>#VALUE!</v>
      </c>
      <c r="O338" s="17" t="str">
        <f t="shared" ref="O338" si="1153">+$O$6</f>
        <v>Elemento</v>
      </c>
      <c r="P338" s="17" t="str">
        <f t="shared" ref="P338" si="1154">+$P$6</f>
        <v>Días restantes:</v>
      </c>
      <c r="Q338" s="19" t="e">
        <f>Inventario[[#This Row],[Elemento]]</f>
        <v>#VALUE!</v>
      </c>
      <c r="R338" s="19">
        <f>+DMIN(Entradas[#All],R337,Q337:Q338)</f>
        <v>0</v>
      </c>
      <c r="S338" s="26" t="s">
        <v>10</v>
      </c>
    </row>
    <row r="339" spans="1:19" x14ac:dyDescent="0.25">
      <c r="A339" s="64" t="e">
        <f>DGET(Lista_elementos[#All],Lista_elementos[[#Headers],[Tipo]],Inventario!O338:O339)</f>
        <v>#VALUE!</v>
      </c>
      <c r="B339" s="27" t="e">
        <f>+Lista_elementos[[#This Row],[Elemento]]</f>
        <v>#VALUE!</v>
      </c>
      <c r="C3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39" s="27" t="e">
        <f>DGET(Lista_elementos[#All],Lista_elementos[[#Headers],[Presentación (Unidad)]],Inventario!O338:O339)</f>
        <v>#VALUE!</v>
      </c>
      <c r="E339" s="20" t="str">
        <f>+IF(COUNTIF(Entradas[Elemento],Inventario[[#This Row],[Elemento]])=0,"",IF(DMAX(Entradas[#All],Entradas[[#Headers],[Fecha de ingreso]],Inventario!O338:O339)=0,"No registra",DMAX(Entradas[#All],Entradas[[#Headers],[Fecha de ingreso]],Inventario!O338:O339)))</f>
        <v/>
      </c>
      <c r="F339" s="20" t="str">
        <f>+IF(COUNTIF(Entradas[Elemento],Inventario[[#This Row],[Elemento]])=0,"",IF(DMAX(Entradas[#All],Entradas[[#Headers],[Fecha de última salida]],Inventario!O338:O339)=0,"",DMAX(Entradas[#All],Entradas[[#Headers],[Fecha de última salida]],Inventario!O338:O339)))</f>
        <v/>
      </c>
      <c r="G339" s="27" t="e">
        <f>DGET(Lista_elementos[#All],Lista_elementos[[#Headers],[Inventario máximo (en unidades)]],O338:O339)</f>
        <v>#VALUE!</v>
      </c>
      <c r="H339" s="27" t="e">
        <f>DGET(Lista_elementos[#All],Lista_elementos[[#Headers],[Inventario mínimo (en unidades)]],O338:O339)</f>
        <v>#VALUE!</v>
      </c>
      <c r="I339" s="68" t="str">
        <f>+IF(P339=0,"",DGET(Entradas[#All],Entradas[[#Headers],[Lote]],O338:P339))</f>
        <v/>
      </c>
      <c r="J339" s="20" t="str">
        <f ca="1">+IF(Inventario[[#This Row],[Días restantes (incluido hoy):]]="","",Inventario[[#This Row],[Días restantes (incluido hoy):]]+TODAY()-1)</f>
        <v/>
      </c>
      <c r="K339" s="27" t="str">
        <f t="shared" ref="K339" si="1155">IF(P339=0,"",P339)</f>
        <v/>
      </c>
      <c r="L339" s="27" t="str">
        <f>+IF(P339=0,"",DSUM(Entradas[#All],Entradas[[#Headers],[Cantidad Existente]],Inventario!O338:P339))</f>
        <v/>
      </c>
      <c r="M339" s="65" t="e">
        <f>+Inventario[[#This Row],[Presentación (unidad)]]</f>
        <v>#VALUE!</v>
      </c>
      <c r="O339" s="19" t="e">
        <f t="shared" ref="O339" si="1156">+$B339</f>
        <v>#VALUE!</v>
      </c>
      <c r="P339" s="19">
        <f>+DMIN(Entradas[#All],P338,O338:O339)</f>
        <v>0</v>
      </c>
      <c r="Q339" s="17" t="str">
        <f t="shared" ref="Q339" si="1157">+$O$6</f>
        <v>Elemento</v>
      </c>
      <c r="R339" s="17" t="str">
        <f t="shared" ref="R339" si="1158">+$P$6</f>
        <v>Días restantes:</v>
      </c>
      <c r="S339" s="26" t="s">
        <v>10</v>
      </c>
    </row>
    <row r="340" spans="1:19" x14ac:dyDescent="0.25">
      <c r="A340" s="64" t="e">
        <f>DGET(Lista_elementos[#All],Lista_elementos[[#Headers],[Tipo]],Inventario!Q339:Q340)</f>
        <v>#VALUE!</v>
      </c>
      <c r="B340" s="27" t="e">
        <f>+Lista_elementos[[#This Row],[Elemento]]</f>
        <v>#VALUE!</v>
      </c>
      <c r="C3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0" s="27" t="e">
        <f>DGET(Lista_elementos[#All],Lista_elementos[[#Headers],[Presentación (Unidad)]],Inventario!Q339:Q340)</f>
        <v>#VALUE!</v>
      </c>
      <c r="E340" s="20" t="str">
        <f>+IF(COUNTIF(Entradas[Elemento],Inventario[[#This Row],[Elemento]])=0,"",IF(DMAX(Entradas[#All],Entradas[[#Headers],[Fecha de ingreso]],Inventario!Q339:Q340)=0,"No registra",DMAX(Entradas[#All],Entradas[[#Headers],[Fecha de ingreso]],Inventario!Q339:Q340)))</f>
        <v/>
      </c>
      <c r="F340" s="20" t="str">
        <f>+IF(COUNTIF(Entradas[Elemento],Inventario[[#This Row],[Elemento]])=0,"",IF(DMAX(Entradas[#All],Entradas[[#Headers],[Fecha de última salida]],Inventario!Q339:Q340)=0,"",DMAX(Entradas[#All],Entradas[[#Headers],[Fecha de última salida]],Inventario!Q339:Q340)))</f>
        <v/>
      </c>
      <c r="G340" s="27" t="e">
        <f>DGET(Lista_elementos[#All],Lista_elementos[[#Headers],[Inventario máximo (en unidades)]],Q339:Q340)</f>
        <v>#VALUE!</v>
      </c>
      <c r="H340" s="27" t="e">
        <f>DGET(Lista_elementos[#All],Lista_elementos[[#Headers],[Inventario mínimo (en unidades)]],Q339:Q340)</f>
        <v>#VALUE!</v>
      </c>
      <c r="I340" s="68" t="str">
        <f>+IF(R340=0,"",DGET(Entradas[#All],Entradas[[#Headers],[Lote]],Q339:R340))</f>
        <v/>
      </c>
      <c r="J340" s="20" t="str">
        <f ca="1">+IF(Inventario[[#This Row],[Días restantes (incluido hoy):]]="","",Inventario[[#This Row],[Días restantes (incluido hoy):]]+TODAY()-1)</f>
        <v/>
      </c>
      <c r="K340" s="27" t="str">
        <f t="shared" ref="K340" si="1159">IF(R340=0,"",R340)</f>
        <v/>
      </c>
      <c r="L340" s="27" t="str">
        <f>+IF(R340=0,"",DSUM(Entradas[#All],Entradas[[#Headers],[Cantidad Existente]],Inventario!Q339:R340))</f>
        <v/>
      </c>
      <c r="M340" s="65" t="e">
        <f>+Inventario[[#This Row],[Presentación (unidad)]]</f>
        <v>#VALUE!</v>
      </c>
      <c r="O340" s="17" t="str">
        <f t="shared" ref="O340" si="1160">+$O$6</f>
        <v>Elemento</v>
      </c>
      <c r="P340" s="17" t="str">
        <f t="shared" ref="P340" si="1161">+$P$6</f>
        <v>Días restantes:</v>
      </c>
      <c r="Q340" s="19" t="e">
        <f>Inventario[[#This Row],[Elemento]]</f>
        <v>#VALUE!</v>
      </c>
      <c r="R340" s="19">
        <f>+DMIN(Entradas[#All],R339,Q339:Q340)</f>
        <v>0</v>
      </c>
      <c r="S340" s="26" t="s">
        <v>10</v>
      </c>
    </row>
    <row r="341" spans="1:19" x14ac:dyDescent="0.25">
      <c r="A341" s="64" t="e">
        <f>DGET(Lista_elementos[#All],Lista_elementos[[#Headers],[Tipo]],Inventario!O340:O341)</f>
        <v>#VALUE!</v>
      </c>
      <c r="B341" s="27" t="e">
        <f>+Lista_elementos[[#This Row],[Elemento]]</f>
        <v>#VALUE!</v>
      </c>
      <c r="C3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1" s="27" t="e">
        <f>DGET(Lista_elementos[#All],Lista_elementos[[#Headers],[Presentación (Unidad)]],Inventario!O340:O341)</f>
        <v>#VALUE!</v>
      </c>
      <c r="E341" s="20" t="str">
        <f>+IF(COUNTIF(Entradas[Elemento],Inventario[[#This Row],[Elemento]])=0,"",IF(DMAX(Entradas[#All],Entradas[[#Headers],[Fecha de ingreso]],Inventario!O340:O341)=0,"No registra",DMAX(Entradas[#All],Entradas[[#Headers],[Fecha de ingreso]],Inventario!O340:O341)))</f>
        <v/>
      </c>
      <c r="F341" s="20" t="str">
        <f>+IF(COUNTIF(Entradas[Elemento],Inventario[[#This Row],[Elemento]])=0,"",IF(DMAX(Entradas[#All],Entradas[[#Headers],[Fecha de última salida]],Inventario!O340:O341)=0,"",DMAX(Entradas[#All],Entradas[[#Headers],[Fecha de última salida]],Inventario!O340:O341)))</f>
        <v/>
      </c>
      <c r="G341" s="27" t="e">
        <f>DGET(Lista_elementos[#All],Lista_elementos[[#Headers],[Inventario máximo (en unidades)]],O340:O341)</f>
        <v>#VALUE!</v>
      </c>
      <c r="H341" s="27" t="e">
        <f>DGET(Lista_elementos[#All],Lista_elementos[[#Headers],[Inventario mínimo (en unidades)]],O340:O341)</f>
        <v>#VALUE!</v>
      </c>
      <c r="I341" s="68" t="str">
        <f>+IF(P341=0,"",DGET(Entradas[#All],Entradas[[#Headers],[Lote]],O340:P341))</f>
        <v/>
      </c>
      <c r="J341" s="20" t="str">
        <f ca="1">+IF(Inventario[[#This Row],[Días restantes (incluido hoy):]]="","",Inventario[[#This Row],[Días restantes (incluido hoy):]]+TODAY()-1)</f>
        <v/>
      </c>
      <c r="K341" s="27" t="str">
        <f t="shared" ref="K341" si="1162">IF(P341=0,"",P341)</f>
        <v/>
      </c>
      <c r="L341" s="27" t="str">
        <f>+IF(P341=0,"",DSUM(Entradas[#All],Entradas[[#Headers],[Cantidad Existente]],Inventario!O340:P341))</f>
        <v/>
      </c>
      <c r="M341" s="65" t="e">
        <f>+Inventario[[#This Row],[Presentación (unidad)]]</f>
        <v>#VALUE!</v>
      </c>
      <c r="O341" s="19" t="e">
        <f t="shared" ref="O341" si="1163">+$B341</f>
        <v>#VALUE!</v>
      </c>
      <c r="P341" s="19">
        <f>+DMIN(Entradas[#All],P340,O340:O341)</f>
        <v>0</v>
      </c>
      <c r="Q341" s="17" t="str">
        <f t="shared" ref="Q341" si="1164">+$O$6</f>
        <v>Elemento</v>
      </c>
      <c r="R341" s="17" t="str">
        <f t="shared" ref="R341" si="1165">+$P$6</f>
        <v>Días restantes:</v>
      </c>
      <c r="S341" s="26" t="s">
        <v>10</v>
      </c>
    </row>
    <row r="342" spans="1:19" x14ac:dyDescent="0.25">
      <c r="A342" s="64" t="e">
        <f>DGET(Lista_elementos[#All],Lista_elementos[[#Headers],[Tipo]],Inventario!Q341:Q342)</f>
        <v>#VALUE!</v>
      </c>
      <c r="B342" s="27" t="e">
        <f>+Lista_elementos[[#This Row],[Elemento]]</f>
        <v>#VALUE!</v>
      </c>
      <c r="C3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2" s="27" t="e">
        <f>DGET(Lista_elementos[#All],Lista_elementos[[#Headers],[Presentación (Unidad)]],Inventario!Q341:Q342)</f>
        <v>#VALUE!</v>
      </c>
      <c r="E342" s="20" t="str">
        <f>+IF(COUNTIF(Entradas[Elemento],Inventario[[#This Row],[Elemento]])=0,"",IF(DMAX(Entradas[#All],Entradas[[#Headers],[Fecha de ingreso]],Inventario!Q341:Q342)=0,"No registra",DMAX(Entradas[#All],Entradas[[#Headers],[Fecha de ingreso]],Inventario!Q341:Q342)))</f>
        <v/>
      </c>
      <c r="F342" s="20" t="str">
        <f>+IF(COUNTIF(Entradas[Elemento],Inventario[[#This Row],[Elemento]])=0,"",IF(DMAX(Entradas[#All],Entradas[[#Headers],[Fecha de última salida]],Inventario!Q341:Q342)=0,"",DMAX(Entradas[#All],Entradas[[#Headers],[Fecha de última salida]],Inventario!Q341:Q342)))</f>
        <v/>
      </c>
      <c r="G342" s="27" t="e">
        <f>DGET(Lista_elementos[#All],Lista_elementos[[#Headers],[Inventario máximo (en unidades)]],Q341:Q342)</f>
        <v>#VALUE!</v>
      </c>
      <c r="H342" s="27" t="e">
        <f>DGET(Lista_elementos[#All],Lista_elementos[[#Headers],[Inventario mínimo (en unidades)]],Q341:Q342)</f>
        <v>#VALUE!</v>
      </c>
      <c r="I342" s="68" t="str">
        <f>+IF(R342=0,"",DGET(Entradas[#All],Entradas[[#Headers],[Lote]],Q341:R342))</f>
        <v/>
      </c>
      <c r="J342" s="20" t="str">
        <f ca="1">+IF(Inventario[[#This Row],[Días restantes (incluido hoy):]]="","",Inventario[[#This Row],[Días restantes (incluido hoy):]]+TODAY()-1)</f>
        <v/>
      </c>
      <c r="K342" s="27" t="str">
        <f t="shared" ref="K342" si="1166">IF(R342=0,"",R342)</f>
        <v/>
      </c>
      <c r="L342" s="27" t="str">
        <f>+IF(R342=0,"",DSUM(Entradas[#All],Entradas[[#Headers],[Cantidad Existente]],Inventario!Q341:R342))</f>
        <v/>
      </c>
      <c r="M342" s="65" t="e">
        <f>+Inventario[[#This Row],[Presentación (unidad)]]</f>
        <v>#VALUE!</v>
      </c>
      <c r="O342" s="17" t="str">
        <f t="shared" ref="O342" si="1167">+$O$6</f>
        <v>Elemento</v>
      </c>
      <c r="P342" s="17" t="str">
        <f t="shared" ref="P342" si="1168">+$P$6</f>
        <v>Días restantes:</v>
      </c>
      <c r="Q342" s="19" t="e">
        <f>Inventario[[#This Row],[Elemento]]</f>
        <v>#VALUE!</v>
      </c>
      <c r="R342" s="19">
        <f>+DMIN(Entradas[#All],R341,Q341:Q342)</f>
        <v>0</v>
      </c>
      <c r="S342" s="26" t="s">
        <v>10</v>
      </c>
    </row>
    <row r="343" spans="1:19" x14ac:dyDescent="0.25">
      <c r="A343" s="64" t="e">
        <f>DGET(Lista_elementos[#All],Lista_elementos[[#Headers],[Tipo]],Inventario!O342:O343)</f>
        <v>#VALUE!</v>
      </c>
      <c r="B343" s="27" t="e">
        <f>+Lista_elementos[[#This Row],[Elemento]]</f>
        <v>#VALUE!</v>
      </c>
      <c r="C3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3" s="27" t="e">
        <f>DGET(Lista_elementos[#All],Lista_elementos[[#Headers],[Presentación (Unidad)]],Inventario!O342:O343)</f>
        <v>#VALUE!</v>
      </c>
      <c r="E343" s="20" t="str">
        <f>+IF(COUNTIF(Entradas[Elemento],Inventario[[#This Row],[Elemento]])=0,"",IF(DMAX(Entradas[#All],Entradas[[#Headers],[Fecha de ingreso]],Inventario!O342:O343)=0,"No registra",DMAX(Entradas[#All],Entradas[[#Headers],[Fecha de ingreso]],Inventario!O342:O343)))</f>
        <v/>
      </c>
      <c r="F343" s="20" t="str">
        <f>+IF(COUNTIF(Entradas[Elemento],Inventario[[#This Row],[Elemento]])=0,"",IF(DMAX(Entradas[#All],Entradas[[#Headers],[Fecha de última salida]],Inventario!O342:O343)=0,"",DMAX(Entradas[#All],Entradas[[#Headers],[Fecha de última salida]],Inventario!O342:O343)))</f>
        <v/>
      </c>
      <c r="G343" s="27" t="e">
        <f>DGET(Lista_elementos[#All],Lista_elementos[[#Headers],[Inventario máximo (en unidades)]],O342:O343)</f>
        <v>#VALUE!</v>
      </c>
      <c r="H343" s="27" t="e">
        <f>DGET(Lista_elementos[#All],Lista_elementos[[#Headers],[Inventario mínimo (en unidades)]],O342:O343)</f>
        <v>#VALUE!</v>
      </c>
      <c r="I343" s="68" t="str">
        <f>+IF(P343=0,"",DGET(Entradas[#All],Entradas[[#Headers],[Lote]],O342:P343))</f>
        <v/>
      </c>
      <c r="J343" s="20" t="str">
        <f ca="1">+IF(Inventario[[#This Row],[Días restantes (incluido hoy):]]="","",Inventario[[#This Row],[Días restantes (incluido hoy):]]+TODAY()-1)</f>
        <v/>
      </c>
      <c r="K343" s="27" t="str">
        <f t="shared" ref="K343" si="1169">IF(P343=0,"",P343)</f>
        <v/>
      </c>
      <c r="L343" s="27" t="str">
        <f>+IF(P343=0,"",DSUM(Entradas[#All],Entradas[[#Headers],[Cantidad Existente]],Inventario!O342:P343))</f>
        <v/>
      </c>
      <c r="M343" s="65" t="e">
        <f>+Inventario[[#This Row],[Presentación (unidad)]]</f>
        <v>#VALUE!</v>
      </c>
      <c r="O343" s="19" t="e">
        <f t="shared" ref="O343" si="1170">+$B343</f>
        <v>#VALUE!</v>
      </c>
      <c r="P343" s="19">
        <f>+DMIN(Entradas[#All],P342,O342:O343)</f>
        <v>0</v>
      </c>
      <c r="Q343" s="17" t="str">
        <f t="shared" ref="Q343" si="1171">+$O$6</f>
        <v>Elemento</v>
      </c>
      <c r="R343" s="17" t="str">
        <f t="shared" ref="R343" si="1172">+$P$6</f>
        <v>Días restantes:</v>
      </c>
      <c r="S343" s="26" t="s">
        <v>10</v>
      </c>
    </row>
    <row r="344" spans="1:19" x14ac:dyDescent="0.25">
      <c r="A344" s="64" t="e">
        <f>DGET(Lista_elementos[#All],Lista_elementos[[#Headers],[Tipo]],Inventario!Q343:Q344)</f>
        <v>#VALUE!</v>
      </c>
      <c r="B344" s="27" t="e">
        <f>+Lista_elementos[[#This Row],[Elemento]]</f>
        <v>#VALUE!</v>
      </c>
      <c r="C3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4" s="27" t="e">
        <f>DGET(Lista_elementos[#All],Lista_elementos[[#Headers],[Presentación (Unidad)]],Inventario!Q343:Q344)</f>
        <v>#VALUE!</v>
      </c>
      <c r="E344" s="20" t="str">
        <f>+IF(COUNTIF(Entradas[Elemento],Inventario[[#This Row],[Elemento]])=0,"",IF(DMAX(Entradas[#All],Entradas[[#Headers],[Fecha de ingreso]],Inventario!Q343:Q344)=0,"No registra",DMAX(Entradas[#All],Entradas[[#Headers],[Fecha de ingreso]],Inventario!Q343:Q344)))</f>
        <v/>
      </c>
      <c r="F344" s="20" t="str">
        <f>+IF(COUNTIF(Entradas[Elemento],Inventario[[#This Row],[Elemento]])=0,"",IF(DMAX(Entradas[#All],Entradas[[#Headers],[Fecha de última salida]],Inventario!Q343:Q344)=0,"",DMAX(Entradas[#All],Entradas[[#Headers],[Fecha de última salida]],Inventario!Q343:Q344)))</f>
        <v/>
      </c>
      <c r="G344" s="27" t="e">
        <f>DGET(Lista_elementos[#All],Lista_elementos[[#Headers],[Inventario máximo (en unidades)]],Q343:Q344)</f>
        <v>#VALUE!</v>
      </c>
      <c r="H344" s="27" t="e">
        <f>DGET(Lista_elementos[#All],Lista_elementos[[#Headers],[Inventario mínimo (en unidades)]],Q343:Q344)</f>
        <v>#VALUE!</v>
      </c>
      <c r="I344" s="68" t="str">
        <f>+IF(R344=0,"",DGET(Entradas[#All],Entradas[[#Headers],[Lote]],Q343:R344))</f>
        <v/>
      </c>
      <c r="J344" s="20" t="str">
        <f ca="1">+IF(Inventario[[#This Row],[Días restantes (incluido hoy):]]="","",Inventario[[#This Row],[Días restantes (incluido hoy):]]+TODAY()-1)</f>
        <v/>
      </c>
      <c r="K344" s="27" t="str">
        <f t="shared" ref="K344" si="1173">IF(R344=0,"",R344)</f>
        <v/>
      </c>
      <c r="L344" s="27" t="str">
        <f>+IF(R344=0,"",DSUM(Entradas[#All],Entradas[[#Headers],[Cantidad Existente]],Inventario!Q343:R344))</f>
        <v/>
      </c>
      <c r="M344" s="65" t="e">
        <f>+Inventario[[#This Row],[Presentación (unidad)]]</f>
        <v>#VALUE!</v>
      </c>
      <c r="O344" s="17" t="str">
        <f t="shared" ref="O344" si="1174">+$O$6</f>
        <v>Elemento</v>
      </c>
      <c r="P344" s="17" t="str">
        <f t="shared" ref="P344" si="1175">+$P$6</f>
        <v>Días restantes:</v>
      </c>
      <c r="Q344" s="19" t="e">
        <f>Inventario[[#This Row],[Elemento]]</f>
        <v>#VALUE!</v>
      </c>
      <c r="R344" s="19">
        <f>+DMIN(Entradas[#All],R343,Q343:Q344)</f>
        <v>0</v>
      </c>
      <c r="S344" s="26" t="s">
        <v>10</v>
      </c>
    </row>
    <row r="345" spans="1:19" x14ac:dyDescent="0.25">
      <c r="A345" s="64" t="e">
        <f>DGET(Lista_elementos[#All],Lista_elementos[[#Headers],[Tipo]],Inventario!O344:O345)</f>
        <v>#VALUE!</v>
      </c>
      <c r="B345" s="27" t="e">
        <f>+Lista_elementos[[#This Row],[Elemento]]</f>
        <v>#VALUE!</v>
      </c>
      <c r="C3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5" s="27" t="e">
        <f>DGET(Lista_elementos[#All],Lista_elementos[[#Headers],[Presentación (Unidad)]],Inventario!O344:O345)</f>
        <v>#VALUE!</v>
      </c>
      <c r="E345" s="20" t="str">
        <f>+IF(COUNTIF(Entradas[Elemento],Inventario[[#This Row],[Elemento]])=0,"",IF(DMAX(Entradas[#All],Entradas[[#Headers],[Fecha de ingreso]],Inventario!O344:O345)=0,"No registra",DMAX(Entradas[#All],Entradas[[#Headers],[Fecha de ingreso]],Inventario!O344:O345)))</f>
        <v/>
      </c>
      <c r="F345" s="20" t="str">
        <f>+IF(COUNTIF(Entradas[Elemento],Inventario[[#This Row],[Elemento]])=0,"",IF(DMAX(Entradas[#All],Entradas[[#Headers],[Fecha de última salida]],Inventario!O344:O345)=0,"",DMAX(Entradas[#All],Entradas[[#Headers],[Fecha de última salida]],Inventario!O344:O345)))</f>
        <v/>
      </c>
      <c r="G345" s="27" t="e">
        <f>DGET(Lista_elementos[#All],Lista_elementos[[#Headers],[Inventario máximo (en unidades)]],O344:O345)</f>
        <v>#VALUE!</v>
      </c>
      <c r="H345" s="27" t="e">
        <f>DGET(Lista_elementos[#All],Lista_elementos[[#Headers],[Inventario mínimo (en unidades)]],O344:O345)</f>
        <v>#VALUE!</v>
      </c>
      <c r="I345" s="68" t="str">
        <f>+IF(P345=0,"",DGET(Entradas[#All],Entradas[[#Headers],[Lote]],O344:P345))</f>
        <v/>
      </c>
      <c r="J345" s="20" t="str">
        <f ca="1">+IF(Inventario[[#This Row],[Días restantes (incluido hoy):]]="","",Inventario[[#This Row],[Días restantes (incluido hoy):]]+TODAY()-1)</f>
        <v/>
      </c>
      <c r="K345" s="27" t="str">
        <f t="shared" ref="K345" si="1176">IF(P345=0,"",P345)</f>
        <v/>
      </c>
      <c r="L345" s="27" t="str">
        <f>+IF(P345=0,"",DSUM(Entradas[#All],Entradas[[#Headers],[Cantidad Existente]],Inventario!O344:P345))</f>
        <v/>
      </c>
      <c r="M345" s="65" t="e">
        <f>+Inventario[[#This Row],[Presentación (unidad)]]</f>
        <v>#VALUE!</v>
      </c>
      <c r="O345" s="19" t="e">
        <f t="shared" ref="O345" si="1177">+$B345</f>
        <v>#VALUE!</v>
      </c>
      <c r="P345" s="19">
        <f>+DMIN(Entradas[#All],P344,O344:O345)</f>
        <v>0</v>
      </c>
      <c r="Q345" s="17" t="str">
        <f t="shared" ref="Q345" si="1178">+$O$6</f>
        <v>Elemento</v>
      </c>
      <c r="R345" s="17" t="str">
        <f t="shared" ref="R345" si="1179">+$P$6</f>
        <v>Días restantes:</v>
      </c>
      <c r="S345" s="26" t="s">
        <v>10</v>
      </c>
    </row>
    <row r="346" spans="1:19" x14ac:dyDescent="0.25">
      <c r="A346" s="64" t="e">
        <f>DGET(Lista_elementos[#All],Lista_elementos[[#Headers],[Tipo]],Inventario!Q345:Q346)</f>
        <v>#VALUE!</v>
      </c>
      <c r="B346" s="27" t="e">
        <f>+Lista_elementos[[#This Row],[Elemento]]</f>
        <v>#VALUE!</v>
      </c>
      <c r="C3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6" s="27" t="e">
        <f>DGET(Lista_elementos[#All],Lista_elementos[[#Headers],[Presentación (Unidad)]],Inventario!Q345:Q346)</f>
        <v>#VALUE!</v>
      </c>
      <c r="E346" s="20" t="str">
        <f>+IF(COUNTIF(Entradas[Elemento],Inventario[[#This Row],[Elemento]])=0,"",IF(DMAX(Entradas[#All],Entradas[[#Headers],[Fecha de ingreso]],Inventario!Q345:Q346)=0,"No registra",DMAX(Entradas[#All],Entradas[[#Headers],[Fecha de ingreso]],Inventario!Q345:Q346)))</f>
        <v/>
      </c>
      <c r="F346" s="20" t="str">
        <f>+IF(COUNTIF(Entradas[Elemento],Inventario[[#This Row],[Elemento]])=0,"",IF(DMAX(Entradas[#All],Entradas[[#Headers],[Fecha de última salida]],Inventario!Q345:Q346)=0,"",DMAX(Entradas[#All],Entradas[[#Headers],[Fecha de última salida]],Inventario!Q345:Q346)))</f>
        <v/>
      </c>
      <c r="G346" s="27" t="e">
        <f>DGET(Lista_elementos[#All],Lista_elementos[[#Headers],[Inventario máximo (en unidades)]],Q345:Q346)</f>
        <v>#VALUE!</v>
      </c>
      <c r="H346" s="27" t="e">
        <f>DGET(Lista_elementos[#All],Lista_elementos[[#Headers],[Inventario mínimo (en unidades)]],Q345:Q346)</f>
        <v>#VALUE!</v>
      </c>
      <c r="I346" s="68" t="str">
        <f>+IF(R346=0,"",DGET(Entradas[#All],Entradas[[#Headers],[Lote]],Q345:R346))</f>
        <v/>
      </c>
      <c r="J346" s="20" t="str">
        <f ca="1">+IF(Inventario[[#This Row],[Días restantes (incluido hoy):]]="","",Inventario[[#This Row],[Días restantes (incluido hoy):]]+TODAY()-1)</f>
        <v/>
      </c>
      <c r="K346" s="27" t="str">
        <f t="shared" ref="K346" si="1180">IF(R346=0,"",R346)</f>
        <v/>
      </c>
      <c r="L346" s="27" t="str">
        <f>+IF(R346=0,"",DSUM(Entradas[#All],Entradas[[#Headers],[Cantidad Existente]],Inventario!Q345:R346))</f>
        <v/>
      </c>
      <c r="M346" s="65" t="e">
        <f>+Inventario[[#This Row],[Presentación (unidad)]]</f>
        <v>#VALUE!</v>
      </c>
      <c r="O346" s="17" t="str">
        <f t="shared" ref="O346" si="1181">+$O$6</f>
        <v>Elemento</v>
      </c>
      <c r="P346" s="17" t="str">
        <f t="shared" ref="P346" si="1182">+$P$6</f>
        <v>Días restantes:</v>
      </c>
      <c r="Q346" s="19" t="e">
        <f>Inventario[[#This Row],[Elemento]]</f>
        <v>#VALUE!</v>
      </c>
      <c r="R346" s="19">
        <f>+DMIN(Entradas[#All],R345,Q345:Q346)</f>
        <v>0</v>
      </c>
      <c r="S346" s="26" t="s">
        <v>10</v>
      </c>
    </row>
    <row r="347" spans="1:19" x14ac:dyDescent="0.25">
      <c r="A347" s="64" t="e">
        <f>DGET(Lista_elementos[#All],Lista_elementos[[#Headers],[Tipo]],Inventario!O346:O347)</f>
        <v>#VALUE!</v>
      </c>
      <c r="B347" s="27" t="e">
        <f>+Lista_elementos[[#This Row],[Elemento]]</f>
        <v>#VALUE!</v>
      </c>
      <c r="C3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7" s="27" t="e">
        <f>DGET(Lista_elementos[#All],Lista_elementos[[#Headers],[Presentación (Unidad)]],Inventario!O346:O347)</f>
        <v>#VALUE!</v>
      </c>
      <c r="E347" s="20" t="str">
        <f>+IF(COUNTIF(Entradas[Elemento],Inventario[[#This Row],[Elemento]])=0,"",IF(DMAX(Entradas[#All],Entradas[[#Headers],[Fecha de ingreso]],Inventario!O346:O347)=0,"No registra",DMAX(Entradas[#All],Entradas[[#Headers],[Fecha de ingreso]],Inventario!O346:O347)))</f>
        <v/>
      </c>
      <c r="F347" s="20" t="str">
        <f>+IF(COUNTIF(Entradas[Elemento],Inventario[[#This Row],[Elemento]])=0,"",IF(DMAX(Entradas[#All],Entradas[[#Headers],[Fecha de última salida]],Inventario!O346:O347)=0,"",DMAX(Entradas[#All],Entradas[[#Headers],[Fecha de última salida]],Inventario!O346:O347)))</f>
        <v/>
      </c>
      <c r="G347" s="27" t="e">
        <f>DGET(Lista_elementos[#All],Lista_elementos[[#Headers],[Inventario máximo (en unidades)]],O346:O347)</f>
        <v>#VALUE!</v>
      </c>
      <c r="H347" s="27" t="e">
        <f>DGET(Lista_elementos[#All],Lista_elementos[[#Headers],[Inventario mínimo (en unidades)]],O346:O347)</f>
        <v>#VALUE!</v>
      </c>
      <c r="I347" s="68" t="str">
        <f>+IF(P347=0,"",DGET(Entradas[#All],Entradas[[#Headers],[Lote]],O346:P347))</f>
        <v/>
      </c>
      <c r="J347" s="20" t="str">
        <f ca="1">+IF(Inventario[[#This Row],[Días restantes (incluido hoy):]]="","",Inventario[[#This Row],[Días restantes (incluido hoy):]]+TODAY()-1)</f>
        <v/>
      </c>
      <c r="K347" s="27" t="str">
        <f t="shared" ref="K347" si="1183">IF(P347=0,"",P347)</f>
        <v/>
      </c>
      <c r="L347" s="27" t="str">
        <f>+IF(P347=0,"",DSUM(Entradas[#All],Entradas[[#Headers],[Cantidad Existente]],Inventario!O346:P347))</f>
        <v/>
      </c>
      <c r="M347" s="65" t="e">
        <f>+Inventario[[#This Row],[Presentación (unidad)]]</f>
        <v>#VALUE!</v>
      </c>
      <c r="O347" s="19" t="e">
        <f t="shared" ref="O347" si="1184">+$B347</f>
        <v>#VALUE!</v>
      </c>
      <c r="P347" s="19">
        <f>+DMIN(Entradas[#All],P346,O346:O347)</f>
        <v>0</v>
      </c>
      <c r="Q347" s="17" t="str">
        <f t="shared" ref="Q347" si="1185">+$O$6</f>
        <v>Elemento</v>
      </c>
      <c r="R347" s="17" t="str">
        <f t="shared" ref="R347" si="1186">+$P$6</f>
        <v>Días restantes:</v>
      </c>
      <c r="S347" s="26" t="s">
        <v>10</v>
      </c>
    </row>
    <row r="348" spans="1:19" x14ac:dyDescent="0.25">
      <c r="A348" s="64" t="e">
        <f>DGET(Lista_elementos[#All],Lista_elementos[[#Headers],[Tipo]],Inventario!Q347:Q348)</f>
        <v>#VALUE!</v>
      </c>
      <c r="B348" s="27" t="e">
        <f>+Lista_elementos[[#This Row],[Elemento]]</f>
        <v>#VALUE!</v>
      </c>
      <c r="C3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8" s="27" t="e">
        <f>DGET(Lista_elementos[#All],Lista_elementos[[#Headers],[Presentación (Unidad)]],Inventario!Q347:Q348)</f>
        <v>#VALUE!</v>
      </c>
      <c r="E348" s="20" t="str">
        <f>+IF(COUNTIF(Entradas[Elemento],Inventario[[#This Row],[Elemento]])=0,"",IF(DMAX(Entradas[#All],Entradas[[#Headers],[Fecha de ingreso]],Inventario!Q347:Q348)=0,"No registra",DMAX(Entradas[#All],Entradas[[#Headers],[Fecha de ingreso]],Inventario!Q347:Q348)))</f>
        <v/>
      </c>
      <c r="F348" s="20" t="str">
        <f>+IF(COUNTIF(Entradas[Elemento],Inventario[[#This Row],[Elemento]])=0,"",IF(DMAX(Entradas[#All],Entradas[[#Headers],[Fecha de última salida]],Inventario!Q347:Q348)=0,"",DMAX(Entradas[#All],Entradas[[#Headers],[Fecha de última salida]],Inventario!Q347:Q348)))</f>
        <v/>
      </c>
      <c r="G348" s="27" t="e">
        <f>DGET(Lista_elementos[#All],Lista_elementos[[#Headers],[Inventario máximo (en unidades)]],Q347:Q348)</f>
        <v>#VALUE!</v>
      </c>
      <c r="H348" s="27" t="e">
        <f>DGET(Lista_elementos[#All],Lista_elementos[[#Headers],[Inventario mínimo (en unidades)]],Q347:Q348)</f>
        <v>#VALUE!</v>
      </c>
      <c r="I348" s="68" t="str">
        <f>+IF(R348=0,"",DGET(Entradas[#All],Entradas[[#Headers],[Lote]],Q347:R348))</f>
        <v/>
      </c>
      <c r="J348" s="20" t="str">
        <f ca="1">+IF(Inventario[[#This Row],[Días restantes (incluido hoy):]]="","",Inventario[[#This Row],[Días restantes (incluido hoy):]]+TODAY()-1)</f>
        <v/>
      </c>
      <c r="K348" s="27" t="str">
        <f t="shared" ref="K348" si="1187">IF(R348=0,"",R348)</f>
        <v/>
      </c>
      <c r="L348" s="27" t="str">
        <f>+IF(R348=0,"",DSUM(Entradas[#All],Entradas[[#Headers],[Cantidad Existente]],Inventario!Q347:R348))</f>
        <v/>
      </c>
      <c r="M348" s="65" t="e">
        <f>+Inventario[[#This Row],[Presentación (unidad)]]</f>
        <v>#VALUE!</v>
      </c>
      <c r="O348" s="17" t="str">
        <f t="shared" ref="O348" si="1188">+$O$6</f>
        <v>Elemento</v>
      </c>
      <c r="P348" s="17" t="str">
        <f t="shared" ref="P348" si="1189">+$P$6</f>
        <v>Días restantes:</v>
      </c>
      <c r="Q348" s="19" t="e">
        <f>Inventario[[#This Row],[Elemento]]</f>
        <v>#VALUE!</v>
      </c>
      <c r="R348" s="19">
        <f>+DMIN(Entradas[#All],R347,Q347:Q348)</f>
        <v>0</v>
      </c>
      <c r="S348" s="26" t="s">
        <v>10</v>
      </c>
    </row>
    <row r="349" spans="1:19" x14ac:dyDescent="0.25">
      <c r="A349" s="64" t="e">
        <f>DGET(Lista_elementos[#All],Lista_elementos[[#Headers],[Tipo]],Inventario!O348:O349)</f>
        <v>#VALUE!</v>
      </c>
      <c r="B349" s="27" t="e">
        <f>+Lista_elementos[[#This Row],[Elemento]]</f>
        <v>#VALUE!</v>
      </c>
      <c r="C3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49" s="27" t="e">
        <f>DGET(Lista_elementos[#All],Lista_elementos[[#Headers],[Presentación (Unidad)]],Inventario!O348:O349)</f>
        <v>#VALUE!</v>
      </c>
      <c r="E349" s="20" t="str">
        <f>+IF(COUNTIF(Entradas[Elemento],Inventario[[#This Row],[Elemento]])=0,"",IF(DMAX(Entradas[#All],Entradas[[#Headers],[Fecha de ingreso]],Inventario!O348:O349)=0,"No registra",DMAX(Entradas[#All],Entradas[[#Headers],[Fecha de ingreso]],Inventario!O348:O349)))</f>
        <v/>
      </c>
      <c r="F349" s="20" t="str">
        <f>+IF(COUNTIF(Entradas[Elemento],Inventario[[#This Row],[Elemento]])=0,"",IF(DMAX(Entradas[#All],Entradas[[#Headers],[Fecha de última salida]],Inventario!O348:O349)=0,"",DMAX(Entradas[#All],Entradas[[#Headers],[Fecha de última salida]],Inventario!O348:O349)))</f>
        <v/>
      </c>
      <c r="G349" s="27" t="e">
        <f>DGET(Lista_elementos[#All],Lista_elementos[[#Headers],[Inventario máximo (en unidades)]],O348:O349)</f>
        <v>#VALUE!</v>
      </c>
      <c r="H349" s="27" t="e">
        <f>DGET(Lista_elementos[#All],Lista_elementos[[#Headers],[Inventario mínimo (en unidades)]],O348:O349)</f>
        <v>#VALUE!</v>
      </c>
      <c r="I349" s="68" t="str">
        <f>+IF(P349=0,"",DGET(Entradas[#All],Entradas[[#Headers],[Lote]],O348:P349))</f>
        <v/>
      </c>
      <c r="J349" s="20" t="str">
        <f ca="1">+IF(Inventario[[#This Row],[Días restantes (incluido hoy):]]="","",Inventario[[#This Row],[Días restantes (incluido hoy):]]+TODAY()-1)</f>
        <v/>
      </c>
      <c r="K349" s="27" t="str">
        <f t="shared" ref="K349" si="1190">IF(P349=0,"",P349)</f>
        <v/>
      </c>
      <c r="L349" s="27" t="str">
        <f>+IF(P349=0,"",DSUM(Entradas[#All],Entradas[[#Headers],[Cantidad Existente]],Inventario!O348:P349))</f>
        <v/>
      </c>
      <c r="M349" s="65" t="e">
        <f>+Inventario[[#This Row],[Presentación (unidad)]]</f>
        <v>#VALUE!</v>
      </c>
      <c r="O349" s="19" t="e">
        <f t="shared" ref="O349" si="1191">+$B349</f>
        <v>#VALUE!</v>
      </c>
      <c r="P349" s="19">
        <f>+DMIN(Entradas[#All],P348,O348:O349)</f>
        <v>0</v>
      </c>
      <c r="Q349" s="17" t="str">
        <f t="shared" ref="Q349" si="1192">+$O$6</f>
        <v>Elemento</v>
      </c>
      <c r="R349" s="17" t="str">
        <f t="shared" ref="R349" si="1193">+$P$6</f>
        <v>Días restantes:</v>
      </c>
      <c r="S349" s="26" t="s">
        <v>10</v>
      </c>
    </row>
    <row r="350" spans="1:19" x14ac:dyDescent="0.25">
      <c r="A350" s="64" t="e">
        <f>DGET(Lista_elementos[#All],Lista_elementos[[#Headers],[Tipo]],Inventario!Q349:Q350)</f>
        <v>#VALUE!</v>
      </c>
      <c r="B350" s="27" t="e">
        <f>+Lista_elementos[[#This Row],[Elemento]]</f>
        <v>#VALUE!</v>
      </c>
      <c r="C3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0" s="27" t="e">
        <f>DGET(Lista_elementos[#All],Lista_elementos[[#Headers],[Presentación (Unidad)]],Inventario!Q349:Q350)</f>
        <v>#VALUE!</v>
      </c>
      <c r="E350" s="20" t="str">
        <f>+IF(COUNTIF(Entradas[Elemento],Inventario[[#This Row],[Elemento]])=0,"",IF(DMAX(Entradas[#All],Entradas[[#Headers],[Fecha de ingreso]],Inventario!Q349:Q350)=0,"No registra",DMAX(Entradas[#All],Entradas[[#Headers],[Fecha de ingreso]],Inventario!Q349:Q350)))</f>
        <v/>
      </c>
      <c r="F350" s="20" t="str">
        <f>+IF(COUNTIF(Entradas[Elemento],Inventario[[#This Row],[Elemento]])=0,"",IF(DMAX(Entradas[#All],Entradas[[#Headers],[Fecha de última salida]],Inventario!Q349:Q350)=0,"",DMAX(Entradas[#All],Entradas[[#Headers],[Fecha de última salida]],Inventario!Q349:Q350)))</f>
        <v/>
      </c>
      <c r="G350" s="27" t="e">
        <f>DGET(Lista_elementos[#All],Lista_elementos[[#Headers],[Inventario máximo (en unidades)]],Q349:Q350)</f>
        <v>#VALUE!</v>
      </c>
      <c r="H350" s="27" t="e">
        <f>DGET(Lista_elementos[#All],Lista_elementos[[#Headers],[Inventario mínimo (en unidades)]],Q349:Q350)</f>
        <v>#VALUE!</v>
      </c>
      <c r="I350" s="68" t="str">
        <f>+IF(R350=0,"",DGET(Entradas[#All],Entradas[[#Headers],[Lote]],Q349:R350))</f>
        <v/>
      </c>
      <c r="J350" s="20" t="str">
        <f ca="1">+IF(Inventario[[#This Row],[Días restantes (incluido hoy):]]="","",Inventario[[#This Row],[Días restantes (incluido hoy):]]+TODAY()-1)</f>
        <v/>
      </c>
      <c r="K350" s="27" t="str">
        <f t="shared" ref="K350" si="1194">IF(R350=0,"",R350)</f>
        <v/>
      </c>
      <c r="L350" s="27" t="str">
        <f>+IF(R350=0,"",DSUM(Entradas[#All],Entradas[[#Headers],[Cantidad Existente]],Inventario!Q349:R350))</f>
        <v/>
      </c>
      <c r="M350" s="65" t="e">
        <f>+Inventario[[#This Row],[Presentación (unidad)]]</f>
        <v>#VALUE!</v>
      </c>
      <c r="O350" s="17" t="str">
        <f t="shared" ref="O350" si="1195">+$O$6</f>
        <v>Elemento</v>
      </c>
      <c r="P350" s="17" t="str">
        <f t="shared" ref="P350" si="1196">+$P$6</f>
        <v>Días restantes:</v>
      </c>
      <c r="Q350" s="19" t="e">
        <f>Inventario[[#This Row],[Elemento]]</f>
        <v>#VALUE!</v>
      </c>
      <c r="R350" s="19">
        <f>+DMIN(Entradas[#All],R349,Q349:Q350)</f>
        <v>0</v>
      </c>
      <c r="S350" s="26" t="s">
        <v>10</v>
      </c>
    </row>
    <row r="351" spans="1:19" x14ac:dyDescent="0.25">
      <c r="A351" s="64" t="e">
        <f>DGET(Lista_elementos[#All],Lista_elementos[[#Headers],[Tipo]],Inventario!O350:O351)</f>
        <v>#VALUE!</v>
      </c>
      <c r="B351" s="27" t="e">
        <f>+Lista_elementos[[#This Row],[Elemento]]</f>
        <v>#VALUE!</v>
      </c>
      <c r="C3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1" s="27" t="e">
        <f>DGET(Lista_elementos[#All],Lista_elementos[[#Headers],[Presentación (Unidad)]],Inventario!O350:O351)</f>
        <v>#VALUE!</v>
      </c>
      <c r="E351" s="20" t="str">
        <f>+IF(COUNTIF(Entradas[Elemento],Inventario[[#This Row],[Elemento]])=0,"",IF(DMAX(Entradas[#All],Entradas[[#Headers],[Fecha de ingreso]],Inventario!O350:O351)=0,"No registra",DMAX(Entradas[#All],Entradas[[#Headers],[Fecha de ingreso]],Inventario!O350:O351)))</f>
        <v/>
      </c>
      <c r="F351" s="20" t="str">
        <f>+IF(COUNTIF(Entradas[Elemento],Inventario[[#This Row],[Elemento]])=0,"",IF(DMAX(Entradas[#All],Entradas[[#Headers],[Fecha de última salida]],Inventario!O350:O351)=0,"",DMAX(Entradas[#All],Entradas[[#Headers],[Fecha de última salida]],Inventario!O350:O351)))</f>
        <v/>
      </c>
      <c r="G351" s="27" t="e">
        <f>DGET(Lista_elementos[#All],Lista_elementos[[#Headers],[Inventario máximo (en unidades)]],O350:O351)</f>
        <v>#VALUE!</v>
      </c>
      <c r="H351" s="27" t="e">
        <f>DGET(Lista_elementos[#All],Lista_elementos[[#Headers],[Inventario mínimo (en unidades)]],O350:O351)</f>
        <v>#VALUE!</v>
      </c>
      <c r="I351" s="68" t="str">
        <f>+IF(P351=0,"",DGET(Entradas[#All],Entradas[[#Headers],[Lote]],O350:P351))</f>
        <v/>
      </c>
      <c r="J351" s="20" t="str">
        <f ca="1">+IF(Inventario[[#This Row],[Días restantes (incluido hoy):]]="","",Inventario[[#This Row],[Días restantes (incluido hoy):]]+TODAY()-1)</f>
        <v/>
      </c>
      <c r="K351" s="27" t="str">
        <f t="shared" ref="K351" si="1197">IF(P351=0,"",P351)</f>
        <v/>
      </c>
      <c r="L351" s="27" t="str">
        <f>+IF(P351=0,"",DSUM(Entradas[#All],Entradas[[#Headers],[Cantidad Existente]],Inventario!O350:P351))</f>
        <v/>
      </c>
      <c r="M351" s="65" t="e">
        <f>+Inventario[[#This Row],[Presentación (unidad)]]</f>
        <v>#VALUE!</v>
      </c>
      <c r="O351" s="19" t="e">
        <f t="shared" ref="O351" si="1198">+$B351</f>
        <v>#VALUE!</v>
      </c>
      <c r="P351" s="19">
        <f>+DMIN(Entradas[#All],P350,O350:O351)</f>
        <v>0</v>
      </c>
      <c r="Q351" s="17" t="str">
        <f t="shared" ref="Q351" si="1199">+$O$6</f>
        <v>Elemento</v>
      </c>
      <c r="R351" s="17" t="str">
        <f t="shared" ref="R351" si="1200">+$P$6</f>
        <v>Días restantes:</v>
      </c>
      <c r="S351" s="26" t="s">
        <v>10</v>
      </c>
    </row>
    <row r="352" spans="1:19" x14ac:dyDescent="0.25">
      <c r="A352" s="64" t="e">
        <f>DGET(Lista_elementos[#All],Lista_elementos[[#Headers],[Tipo]],Inventario!Q351:Q352)</f>
        <v>#VALUE!</v>
      </c>
      <c r="B352" s="27" t="e">
        <f>+Lista_elementos[[#This Row],[Elemento]]</f>
        <v>#VALUE!</v>
      </c>
      <c r="C3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2" s="27" t="e">
        <f>DGET(Lista_elementos[#All],Lista_elementos[[#Headers],[Presentación (Unidad)]],Inventario!Q351:Q352)</f>
        <v>#VALUE!</v>
      </c>
      <c r="E352" s="20" t="str">
        <f>+IF(COUNTIF(Entradas[Elemento],Inventario[[#This Row],[Elemento]])=0,"",IF(DMAX(Entradas[#All],Entradas[[#Headers],[Fecha de ingreso]],Inventario!Q351:Q352)=0,"No registra",DMAX(Entradas[#All],Entradas[[#Headers],[Fecha de ingreso]],Inventario!Q351:Q352)))</f>
        <v/>
      </c>
      <c r="F352" s="20" t="str">
        <f>+IF(COUNTIF(Entradas[Elemento],Inventario[[#This Row],[Elemento]])=0,"",IF(DMAX(Entradas[#All],Entradas[[#Headers],[Fecha de última salida]],Inventario!Q351:Q352)=0,"",DMAX(Entradas[#All],Entradas[[#Headers],[Fecha de última salida]],Inventario!Q351:Q352)))</f>
        <v/>
      </c>
      <c r="G352" s="27" t="e">
        <f>DGET(Lista_elementos[#All],Lista_elementos[[#Headers],[Inventario máximo (en unidades)]],Q351:Q352)</f>
        <v>#VALUE!</v>
      </c>
      <c r="H352" s="27" t="e">
        <f>DGET(Lista_elementos[#All],Lista_elementos[[#Headers],[Inventario mínimo (en unidades)]],Q351:Q352)</f>
        <v>#VALUE!</v>
      </c>
      <c r="I352" s="68" t="str">
        <f>+IF(R352=0,"",DGET(Entradas[#All],Entradas[[#Headers],[Lote]],Q351:R352))</f>
        <v/>
      </c>
      <c r="J352" s="20" t="str">
        <f ca="1">+IF(Inventario[[#This Row],[Días restantes (incluido hoy):]]="","",Inventario[[#This Row],[Días restantes (incluido hoy):]]+TODAY()-1)</f>
        <v/>
      </c>
      <c r="K352" s="27" t="str">
        <f t="shared" ref="K352" si="1201">IF(R352=0,"",R352)</f>
        <v/>
      </c>
      <c r="L352" s="27" t="str">
        <f>+IF(R352=0,"",DSUM(Entradas[#All],Entradas[[#Headers],[Cantidad Existente]],Inventario!Q351:R352))</f>
        <v/>
      </c>
      <c r="M352" s="65" t="e">
        <f>+Inventario[[#This Row],[Presentación (unidad)]]</f>
        <v>#VALUE!</v>
      </c>
      <c r="O352" s="17" t="str">
        <f t="shared" ref="O352" si="1202">+$O$6</f>
        <v>Elemento</v>
      </c>
      <c r="P352" s="17" t="str">
        <f t="shared" ref="P352" si="1203">+$P$6</f>
        <v>Días restantes:</v>
      </c>
      <c r="Q352" s="19" t="e">
        <f>Inventario[[#This Row],[Elemento]]</f>
        <v>#VALUE!</v>
      </c>
      <c r="R352" s="19">
        <f>+DMIN(Entradas[#All],R351,Q351:Q352)</f>
        <v>0</v>
      </c>
      <c r="S352" s="26" t="s">
        <v>10</v>
      </c>
    </row>
    <row r="353" spans="1:19" x14ac:dyDescent="0.25">
      <c r="A353" s="64" t="e">
        <f>DGET(Lista_elementos[#All],Lista_elementos[[#Headers],[Tipo]],Inventario!O352:O353)</f>
        <v>#VALUE!</v>
      </c>
      <c r="B353" s="27" t="e">
        <f>+Lista_elementos[[#This Row],[Elemento]]</f>
        <v>#VALUE!</v>
      </c>
      <c r="C3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3" s="27" t="e">
        <f>DGET(Lista_elementos[#All],Lista_elementos[[#Headers],[Presentación (Unidad)]],Inventario!O352:O353)</f>
        <v>#VALUE!</v>
      </c>
      <c r="E353" s="20" t="str">
        <f>+IF(COUNTIF(Entradas[Elemento],Inventario[[#This Row],[Elemento]])=0,"",IF(DMAX(Entradas[#All],Entradas[[#Headers],[Fecha de ingreso]],Inventario!O352:O353)=0,"No registra",DMAX(Entradas[#All],Entradas[[#Headers],[Fecha de ingreso]],Inventario!O352:O353)))</f>
        <v/>
      </c>
      <c r="F353" s="20" t="str">
        <f>+IF(COUNTIF(Entradas[Elemento],Inventario[[#This Row],[Elemento]])=0,"",IF(DMAX(Entradas[#All],Entradas[[#Headers],[Fecha de última salida]],Inventario!O352:O353)=0,"",DMAX(Entradas[#All],Entradas[[#Headers],[Fecha de última salida]],Inventario!O352:O353)))</f>
        <v/>
      </c>
      <c r="G353" s="27" t="e">
        <f>DGET(Lista_elementos[#All],Lista_elementos[[#Headers],[Inventario máximo (en unidades)]],O352:O353)</f>
        <v>#VALUE!</v>
      </c>
      <c r="H353" s="27" t="e">
        <f>DGET(Lista_elementos[#All],Lista_elementos[[#Headers],[Inventario mínimo (en unidades)]],O352:O353)</f>
        <v>#VALUE!</v>
      </c>
      <c r="I353" s="68" t="str">
        <f>+IF(P353=0,"",DGET(Entradas[#All],Entradas[[#Headers],[Lote]],O352:P353))</f>
        <v/>
      </c>
      <c r="J353" s="20" t="str">
        <f ca="1">+IF(Inventario[[#This Row],[Días restantes (incluido hoy):]]="","",Inventario[[#This Row],[Días restantes (incluido hoy):]]+TODAY()-1)</f>
        <v/>
      </c>
      <c r="K353" s="27" t="str">
        <f t="shared" ref="K353" si="1204">IF(P353=0,"",P353)</f>
        <v/>
      </c>
      <c r="L353" s="27" t="str">
        <f>+IF(P353=0,"",DSUM(Entradas[#All],Entradas[[#Headers],[Cantidad Existente]],Inventario!O352:P353))</f>
        <v/>
      </c>
      <c r="M353" s="65" t="e">
        <f>+Inventario[[#This Row],[Presentación (unidad)]]</f>
        <v>#VALUE!</v>
      </c>
      <c r="O353" s="19" t="e">
        <f t="shared" ref="O353" si="1205">+$B353</f>
        <v>#VALUE!</v>
      </c>
      <c r="P353" s="19">
        <f>+DMIN(Entradas[#All],P352,O352:O353)</f>
        <v>0</v>
      </c>
      <c r="Q353" s="17" t="str">
        <f t="shared" ref="Q353" si="1206">+$O$6</f>
        <v>Elemento</v>
      </c>
      <c r="R353" s="17" t="str">
        <f t="shared" ref="R353" si="1207">+$P$6</f>
        <v>Días restantes:</v>
      </c>
      <c r="S353" s="26" t="s">
        <v>10</v>
      </c>
    </row>
    <row r="354" spans="1:19" x14ac:dyDescent="0.25">
      <c r="A354" s="64" t="e">
        <f>DGET(Lista_elementos[#All],Lista_elementos[[#Headers],[Tipo]],Inventario!Q353:Q354)</f>
        <v>#VALUE!</v>
      </c>
      <c r="B354" s="27" t="e">
        <f>+Lista_elementos[[#This Row],[Elemento]]</f>
        <v>#VALUE!</v>
      </c>
      <c r="C3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4" s="27" t="e">
        <f>DGET(Lista_elementos[#All],Lista_elementos[[#Headers],[Presentación (Unidad)]],Inventario!Q353:Q354)</f>
        <v>#VALUE!</v>
      </c>
      <c r="E354" s="20" t="str">
        <f>+IF(COUNTIF(Entradas[Elemento],Inventario[[#This Row],[Elemento]])=0,"",IF(DMAX(Entradas[#All],Entradas[[#Headers],[Fecha de ingreso]],Inventario!Q353:Q354)=0,"No registra",DMAX(Entradas[#All],Entradas[[#Headers],[Fecha de ingreso]],Inventario!Q353:Q354)))</f>
        <v/>
      </c>
      <c r="F354" s="20" t="str">
        <f>+IF(COUNTIF(Entradas[Elemento],Inventario[[#This Row],[Elemento]])=0,"",IF(DMAX(Entradas[#All],Entradas[[#Headers],[Fecha de última salida]],Inventario!Q353:Q354)=0,"",DMAX(Entradas[#All],Entradas[[#Headers],[Fecha de última salida]],Inventario!Q353:Q354)))</f>
        <v/>
      </c>
      <c r="G354" s="27" t="e">
        <f>DGET(Lista_elementos[#All],Lista_elementos[[#Headers],[Inventario máximo (en unidades)]],Q353:Q354)</f>
        <v>#VALUE!</v>
      </c>
      <c r="H354" s="27" t="e">
        <f>DGET(Lista_elementos[#All],Lista_elementos[[#Headers],[Inventario mínimo (en unidades)]],Q353:Q354)</f>
        <v>#VALUE!</v>
      </c>
      <c r="I354" s="68" t="str">
        <f>+IF(R354=0,"",DGET(Entradas[#All],Entradas[[#Headers],[Lote]],Q353:R354))</f>
        <v/>
      </c>
      <c r="J354" s="20" t="str">
        <f ca="1">+IF(Inventario[[#This Row],[Días restantes (incluido hoy):]]="","",Inventario[[#This Row],[Días restantes (incluido hoy):]]+TODAY()-1)</f>
        <v/>
      </c>
      <c r="K354" s="27" t="str">
        <f t="shared" ref="K354" si="1208">IF(R354=0,"",R354)</f>
        <v/>
      </c>
      <c r="L354" s="27" t="str">
        <f>+IF(R354=0,"",DSUM(Entradas[#All],Entradas[[#Headers],[Cantidad Existente]],Inventario!Q353:R354))</f>
        <v/>
      </c>
      <c r="M354" s="65" t="e">
        <f>+Inventario[[#This Row],[Presentación (unidad)]]</f>
        <v>#VALUE!</v>
      </c>
      <c r="O354" s="17" t="str">
        <f t="shared" ref="O354" si="1209">+$O$6</f>
        <v>Elemento</v>
      </c>
      <c r="P354" s="17" t="str">
        <f t="shared" ref="P354" si="1210">+$P$6</f>
        <v>Días restantes:</v>
      </c>
      <c r="Q354" s="19" t="e">
        <f>Inventario[[#This Row],[Elemento]]</f>
        <v>#VALUE!</v>
      </c>
      <c r="R354" s="19">
        <f>+DMIN(Entradas[#All],R353,Q353:Q354)</f>
        <v>0</v>
      </c>
      <c r="S354" s="26" t="s">
        <v>10</v>
      </c>
    </row>
    <row r="355" spans="1:19" x14ac:dyDescent="0.25">
      <c r="A355" s="64" t="e">
        <f>DGET(Lista_elementos[#All],Lista_elementos[[#Headers],[Tipo]],Inventario!O354:O355)</f>
        <v>#VALUE!</v>
      </c>
      <c r="B355" s="27" t="e">
        <f>+Lista_elementos[[#This Row],[Elemento]]</f>
        <v>#VALUE!</v>
      </c>
      <c r="C3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5" s="27" t="e">
        <f>DGET(Lista_elementos[#All],Lista_elementos[[#Headers],[Presentación (Unidad)]],Inventario!O354:O355)</f>
        <v>#VALUE!</v>
      </c>
      <c r="E355" s="20" t="str">
        <f>+IF(COUNTIF(Entradas[Elemento],Inventario[[#This Row],[Elemento]])=0,"",IF(DMAX(Entradas[#All],Entradas[[#Headers],[Fecha de ingreso]],Inventario!O354:O355)=0,"No registra",DMAX(Entradas[#All],Entradas[[#Headers],[Fecha de ingreso]],Inventario!O354:O355)))</f>
        <v/>
      </c>
      <c r="F355" s="20" t="str">
        <f>+IF(COUNTIF(Entradas[Elemento],Inventario[[#This Row],[Elemento]])=0,"",IF(DMAX(Entradas[#All],Entradas[[#Headers],[Fecha de última salida]],Inventario!O354:O355)=0,"",DMAX(Entradas[#All],Entradas[[#Headers],[Fecha de última salida]],Inventario!O354:O355)))</f>
        <v/>
      </c>
      <c r="G355" s="27" t="e">
        <f>DGET(Lista_elementos[#All],Lista_elementos[[#Headers],[Inventario máximo (en unidades)]],O354:O355)</f>
        <v>#VALUE!</v>
      </c>
      <c r="H355" s="27" t="e">
        <f>DGET(Lista_elementos[#All],Lista_elementos[[#Headers],[Inventario mínimo (en unidades)]],O354:O355)</f>
        <v>#VALUE!</v>
      </c>
      <c r="I355" s="68" t="str">
        <f>+IF(P355=0,"",DGET(Entradas[#All],Entradas[[#Headers],[Lote]],O354:P355))</f>
        <v/>
      </c>
      <c r="J355" s="20" t="str">
        <f ca="1">+IF(Inventario[[#This Row],[Días restantes (incluido hoy):]]="","",Inventario[[#This Row],[Días restantes (incluido hoy):]]+TODAY()-1)</f>
        <v/>
      </c>
      <c r="K355" s="27" t="str">
        <f t="shared" ref="K355" si="1211">IF(P355=0,"",P355)</f>
        <v/>
      </c>
      <c r="L355" s="27" t="str">
        <f>+IF(P355=0,"",DSUM(Entradas[#All],Entradas[[#Headers],[Cantidad Existente]],Inventario!O354:P355))</f>
        <v/>
      </c>
      <c r="M355" s="65" t="e">
        <f>+Inventario[[#This Row],[Presentación (unidad)]]</f>
        <v>#VALUE!</v>
      </c>
      <c r="O355" s="19" t="e">
        <f t="shared" ref="O355" si="1212">+$B355</f>
        <v>#VALUE!</v>
      </c>
      <c r="P355" s="19">
        <f>+DMIN(Entradas[#All],P354,O354:O355)</f>
        <v>0</v>
      </c>
      <c r="Q355" s="17" t="str">
        <f t="shared" ref="Q355" si="1213">+$O$6</f>
        <v>Elemento</v>
      </c>
      <c r="R355" s="17" t="str">
        <f t="shared" ref="R355" si="1214">+$P$6</f>
        <v>Días restantes:</v>
      </c>
      <c r="S355" s="26" t="s">
        <v>10</v>
      </c>
    </row>
    <row r="356" spans="1:19" x14ac:dyDescent="0.25">
      <c r="A356" s="64" t="e">
        <f>DGET(Lista_elementos[#All],Lista_elementos[[#Headers],[Tipo]],Inventario!Q355:Q356)</f>
        <v>#VALUE!</v>
      </c>
      <c r="B356" s="27" t="e">
        <f>+Lista_elementos[[#This Row],[Elemento]]</f>
        <v>#VALUE!</v>
      </c>
      <c r="C3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6" s="27" t="e">
        <f>DGET(Lista_elementos[#All],Lista_elementos[[#Headers],[Presentación (Unidad)]],Inventario!Q355:Q356)</f>
        <v>#VALUE!</v>
      </c>
      <c r="E356" s="20" t="str">
        <f>+IF(COUNTIF(Entradas[Elemento],Inventario[[#This Row],[Elemento]])=0,"",IF(DMAX(Entradas[#All],Entradas[[#Headers],[Fecha de ingreso]],Inventario!Q355:Q356)=0,"No registra",DMAX(Entradas[#All],Entradas[[#Headers],[Fecha de ingreso]],Inventario!Q355:Q356)))</f>
        <v/>
      </c>
      <c r="F356" s="20" t="str">
        <f>+IF(COUNTIF(Entradas[Elemento],Inventario[[#This Row],[Elemento]])=0,"",IF(DMAX(Entradas[#All],Entradas[[#Headers],[Fecha de última salida]],Inventario!Q355:Q356)=0,"",DMAX(Entradas[#All],Entradas[[#Headers],[Fecha de última salida]],Inventario!Q355:Q356)))</f>
        <v/>
      </c>
      <c r="G356" s="27" t="e">
        <f>DGET(Lista_elementos[#All],Lista_elementos[[#Headers],[Inventario máximo (en unidades)]],Q355:Q356)</f>
        <v>#VALUE!</v>
      </c>
      <c r="H356" s="27" t="e">
        <f>DGET(Lista_elementos[#All],Lista_elementos[[#Headers],[Inventario mínimo (en unidades)]],Q355:Q356)</f>
        <v>#VALUE!</v>
      </c>
      <c r="I356" s="68" t="str">
        <f>+IF(R356=0,"",DGET(Entradas[#All],Entradas[[#Headers],[Lote]],Q355:R356))</f>
        <v/>
      </c>
      <c r="J356" s="20" t="str">
        <f ca="1">+IF(Inventario[[#This Row],[Días restantes (incluido hoy):]]="","",Inventario[[#This Row],[Días restantes (incluido hoy):]]+TODAY()-1)</f>
        <v/>
      </c>
      <c r="K356" s="27" t="str">
        <f t="shared" ref="K356" si="1215">IF(R356=0,"",R356)</f>
        <v/>
      </c>
      <c r="L356" s="27" t="str">
        <f>+IF(R356=0,"",DSUM(Entradas[#All],Entradas[[#Headers],[Cantidad Existente]],Inventario!Q355:R356))</f>
        <v/>
      </c>
      <c r="M356" s="65" t="e">
        <f>+Inventario[[#This Row],[Presentación (unidad)]]</f>
        <v>#VALUE!</v>
      </c>
      <c r="O356" s="17" t="str">
        <f t="shared" ref="O356" si="1216">+$O$6</f>
        <v>Elemento</v>
      </c>
      <c r="P356" s="17" t="str">
        <f t="shared" ref="P356" si="1217">+$P$6</f>
        <v>Días restantes:</v>
      </c>
      <c r="Q356" s="19" t="e">
        <f>Inventario[[#This Row],[Elemento]]</f>
        <v>#VALUE!</v>
      </c>
      <c r="R356" s="19">
        <f>+DMIN(Entradas[#All],R355,Q355:Q356)</f>
        <v>0</v>
      </c>
      <c r="S356" s="26" t="s">
        <v>10</v>
      </c>
    </row>
    <row r="357" spans="1:19" x14ac:dyDescent="0.25">
      <c r="A357" s="64" t="e">
        <f>DGET(Lista_elementos[#All],Lista_elementos[[#Headers],[Tipo]],Inventario!O356:O357)</f>
        <v>#VALUE!</v>
      </c>
      <c r="B357" s="27" t="e">
        <f>+Lista_elementos[[#This Row],[Elemento]]</f>
        <v>#VALUE!</v>
      </c>
      <c r="C3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7" s="27" t="e">
        <f>DGET(Lista_elementos[#All],Lista_elementos[[#Headers],[Presentación (Unidad)]],Inventario!O356:O357)</f>
        <v>#VALUE!</v>
      </c>
      <c r="E357" s="20" t="str">
        <f>+IF(COUNTIF(Entradas[Elemento],Inventario[[#This Row],[Elemento]])=0,"",IF(DMAX(Entradas[#All],Entradas[[#Headers],[Fecha de ingreso]],Inventario!O356:O357)=0,"No registra",DMAX(Entradas[#All],Entradas[[#Headers],[Fecha de ingreso]],Inventario!O356:O357)))</f>
        <v/>
      </c>
      <c r="F357" s="20" t="str">
        <f>+IF(COUNTIF(Entradas[Elemento],Inventario[[#This Row],[Elemento]])=0,"",IF(DMAX(Entradas[#All],Entradas[[#Headers],[Fecha de última salida]],Inventario!O356:O357)=0,"",DMAX(Entradas[#All],Entradas[[#Headers],[Fecha de última salida]],Inventario!O356:O357)))</f>
        <v/>
      </c>
      <c r="G357" s="27" t="e">
        <f>DGET(Lista_elementos[#All],Lista_elementos[[#Headers],[Inventario máximo (en unidades)]],O356:O357)</f>
        <v>#VALUE!</v>
      </c>
      <c r="H357" s="27" t="e">
        <f>DGET(Lista_elementos[#All],Lista_elementos[[#Headers],[Inventario mínimo (en unidades)]],O356:O357)</f>
        <v>#VALUE!</v>
      </c>
      <c r="I357" s="68" t="str">
        <f>+IF(P357=0,"",DGET(Entradas[#All],Entradas[[#Headers],[Lote]],O356:P357))</f>
        <v/>
      </c>
      <c r="J357" s="20" t="str">
        <f ca="1">+IF(Inventario[[#This Row],[Días restantes (incluido hoy):]]="","",Inventario[[#This Row],[Días restantes (incluido hoy):]]+TODAY()-1)</f>
        <v/>
      </c>
      <c r="K357" s="27" t="str">
        <f t="shared" ref="K357" si="1218">IF(P357=0,"",P357)</f>
        <v/>
      </c>
      <c r="L357" s="27" t="str">
        <f>+IF(P357=0,"",DSUM(Entradas[#All],Entradas[[#Headers],[Cantidad Existente]],Inventario!O356:P357))</f>
        <v/>
      </c>
      <c r="M357" s="65" t="e">
        <f>+Inventario[[#This Row],[Presentación (unidad)]]</f>
        <v>#VALUE!</v>
      </c>
      <c r="O357" s="19" t="e">
        <f t="shared" ref="O357" si="1219">+$B357</f>
        <v>#VALUE!</v>
      </c>
      <c r="P357" s="19">
        <f>+DMIN(Entradas[#All],P356,O356:O357)</f>
        <v>0</v>
      </c>
      <c r="Q357" s="17" t="str">
        <f t="shared" ref="Q357" si="1220">+$O$6</f>
        <v>Elemento</v>
      </c>
      <c r="R357" s="17" t="str">
        <f t="shared" ref="R357" si="1221">+$P$6</f>
        <v>Días restantes:</v>
      </c>
      <c r="S357" s="26" t="s">
        <v>10</v>
      </c>
    </row>
    <row r="358" spans="1:19" x14ac:dyDescent="0.25">
      <c r="A358" s="64" t="e">
        <f>DGET(Lista_elementos[#All],Lista_elementos[[#Headers],[Tipo]],Inventario!Q357:Q358)</f>
        <v>#VALUE!</v>
      </c>
      <c r="B358" s="27" t="e">
        <f>+Lista_elementos[[#This Row],[Elemento]]</f>
        <v>#VALUE!</v>
      </c>
      <c r="C3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8" s="27" t="e">
        <f>DGET(Lista_elementos[#All],Lista_elementos[[#Headers],[Presentación (Unidad)]],Inventario!Q357:Q358)</f>
        <v>#VALUE!</v>
      </c>
      <c r="E358" s="20" t="str">
        <f>+IF(COUNTIF(Entradas[Elemento],Inventario[[#This Row],[Elemento]])=0,"",IF(DMAX(Entradas[#All],Entradas[[#Headers],[Fecha de ingreso]],Inventario!Q357:Q358)=0,"No registra",DMAX(Entradas[#All],Entradas[[#Headers],[Fecha de ingreso]],Inventario!Q357:Q358)))</f>
        <v/>
      </c>
      <c r="F358" s="20" t="str">
        <f>+IF(COUNTIF(Entradas[Elemento],Inventario[[#This Row],[Elemento]])=0,"",IF(DMAX(Entradas[#All],Entradas[[#Headers],[Fecha de última salida]],Inventario!Q357:Q358)=0,"",DMAX(Entradas[#All],Entradas[[#Headers],[Fecha de última salida]],Inventario!Q357:Q358)))</f>
        <v/>
      </c>
      <c r="G358" s="27" t="e">
        <f>DGET(Lista_elementos[#All],Lista_elementos[[#Headers],[Inventario máximo (en unidades)]],Q357:Q358)</f>
        <v>#VALUE!</v>
      </c>
      <c r="H358" s="27" t="e">
        <f>DGET(Lista_elementos[#All],Lista_elementos[[#Headers],[Inventario mínimo (en unidades)]],Q357:Q358)</f>
        <v>#VALUE!</v>
      </c>
      <c r="I358" s="68" t="str">
        <f>+IF(R358=0,"",DGET(Entradas[#All],Entradas[[#Headers],[Lote]],Q357:R358))</f>
        <v/>
      </c>
      <c r="J358" s="20" t="str">
        <f ca="1">+IF(Inventario[[#This Row],[Días restantes (incluido hoy):]]="","",Inventario[[#This Row],[Días restantes (incluido hoy):]]+TODAY()-1)</f>
        <v/>
      </c>
      <c r="K358" s="27" t="str">
        <f t="shared" ref="K358" si="1222">IF(R358=0,"",R358)</f>
        <v/>
      </c>
      <c r="L358" s="27" t="str">
        <f>+IF(R358=0,"",DSUM(Entradas[#All],Entradas[[#Headers],[Cantidad Existente]],Inventario!Q357:R358))</f>
        <v/>
      </c>
      <c r="M358" s="65" t="e">
        <f>+Inventario[[#This Row],[Presentación (unidad)]]</f>
        <v>#VALUE!</v>
      </c>
      <c r="O358" s="17" t="str">
        <f t="shared" ref="O358" si="1223">+$O$6</f>
        <v>Elemento</v>
      </c>
      <c r="P358" s="17" t="str">
        <f t="shared" ref="P358" si="1224">+$P$6</f>
        <v>Días restantes:</v>
      </c>
      <c r="Q358" s="19" t="e">
        <f>Inventario[[#This Row],[Elemento]]</f>
        <v>#VALUE!</v>
      </c>
      <c r="R358" s="19">
        <f>+DMIN(Entradas[#All],R357,Q357:Q358)</f>
        <v>0</v>
      </c>
      <c r="S358" s="26" t="s">
        <v>10</v>
      </c>
    </row>
    <row r="359" spans="1:19" x14ac:dyDescent="0.25">
      <c r="A359" s="64" t="e">
        <f>DGET(Lista_elementos[#All],Lista_elementos[[#Headers],[Tipo]],Inventario!O358:O359)</f>
        <v>#VALUE!</v>
      </c>
      <c r="B359" s="27" t="e">
        <f>+Lista_elementos[[#This Row],[Elemento]]</f>
        <v>#VALUE!</v>
      </c>
      <c r="C3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59" s="27" t="e">
        <f>DGET(Lista_elementos[#All],Lista_elementos[[#Headers],[Presentación (Unidad)]],Inventario!O358:O359)</f>
        <v>#VALUE!</v>
      </c>
      <c r="E359" s="20" t="str">
        <f>+IF(COUNTIF(Entradas[Elemento],Inventario[[#This Row],[Elemento]])=0,"",IF(DMAX(Entradas[#All],Entradas[[#Headers],[Fecha de ingreso]],Inventario!O358:O359)=0,"No registra",DMAX(Entradas[#All],Entradas[[#Headers],[Fecha de ingreso]],Inventario!O358:O359)))</f>
        <v/>
      </c>
      <c r="F359" s="20" t="str">
        <f>+IF(COUNTIF(Entradas[Elemento],Inventario[[#This Row],[Elemento]])=0,"",IF(DMAX(Entradas[#All],Entradas[[#Headers],[Fecha de última salida]],Inventario!O358:O359)=0,"",DMAX(Entradas[#All],Entradas[[#Headers],[Fecha de última salida]],Inventario!O358:O359)))</f>
        <v/>
      </c>
      <c r="G359" s="27" t="e">
        <f>DGET(Lista_elementos[#All],Lista_elementos[[#Headers],[Inventario máximo (en unidades)]],O358:O359)</f>
        <v>#VALUE!</v>
      </c>
      <c r="H359" s="27" t="e">
        <f>DGET(Lista_elementos[#All],Lista_elementos[[#Headers],[Inventario mínimo (en unidades)]],O358:O359)</f>
        <v>#VALUE!</v>
      </c>
      <c r="I359" s="68" t="str">
        <f>+IF(P359=0,"",DGET(Entradas[#All],Entradas[[#Headers],[Lote]],O358:P359))</f>
        <v/>
      </c>
      <c r="J359" s="20" t="str">
        <f ca="1">+IF(Inventario[[#This Row],[Días restantes (incluido hoy):]]="","",Inventario[[#This Row],[Días restantes (incluido hoy):]]+TODAY()-1)</f>
        <v/>
      </c>
      <c r="K359" s="27" t="str">
        <f t="shared" ref="K359" si="1225">IF(P359=0,"",P359)</f>
        <v/>
      </c>
      <c r="L359" s="27" t="str">
        <f>+IF(P359=0,"",DSUM(Entradas[#All],Entradas[[#Headers],[Cantidad Existente]],Inventario!O358:P359))</f>
        <v/>
      </c>
      <c r="M359" s="65" t="e">
        <f>+Inventario[[#This Row],[Presentación (unidad)]]</f>
        <v>#VALUE!</v>
      </c>
      <c r="O359" s="19" t="e">
        <f t="shared" ref="O359" si="1226">+$B359</f>
        <v>#VALUE!</v>
      </c>
      <c r="P359" s="19">
        <f>+DMIN(Entradas[#All],P358,O358:O359)</f>
        <v>0</v>
      </c>
      <c r="Q359" s="17" t="str">
        <f t="shared" ref="Q359" si="1227">+$O$6</f>
        <v>Elemento</v>
      </c>
      <c r="R359" s="17" t="str">
        <f t="shared" ref="R359" si="1228">+$P$6</f>
        <v>Días restantes:</v>
      </c>
      <c r="S359" s="26" t="s">
        <v>10</v>
      </c>
    </row>
    <row r="360" spans="1:19" x14ac:dyDescent="0.25">
      <c r="A360" s="64" t="e">
        <f>DGET(Lista_elementos[#All],Lista_elementos[[#Headers],[Tipo]],Inventario!Q359:Q360)</f>
        <v>#VALUE!</v>
      </c>
      <c r="B360" s="27" t="e">
        <f>+Lista_elementos[[#This Row],[Elemento]]</f>
        <v>#VALUE!</v>
      </c>
      <c r="C3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0" s="27" t="e">
        <f>DGET(Lista_elementos[#All],Lista_elementos[[#Headers],[Presentación (Unidad)]],Inventario!Q359:Q360)</f>
        <v>#VALUE!</v>
      </c>
      <c r="E360" s="20" t="str">
        <f>+IF(COUNTIF(Entradas[Elemento],Inventario[[#This Row],[Elemento]])=0,"",IF(DMAX(Entradas[#All],Entradas[[#Headers],[Fecha de ingreso]],Inventario!Q359:Q360)=0,"No registra",DMAX(Entradas[#All],Entradas[[#Headers],[Fecha de ingreso]],Inventario!Q359:Q360)))</f>
        <v/>
      </c>
      <c r="F360" s="20" t="str">
        <f>+IF(COUNTIF(Entradas[Elemento],Inventario[[#This Row],[Elemento]])=0,"",IF(DMAX(Entradas[#All],Entradas[[#Headers],[Fecha de última salida]],Inventario!Q359:Q360)=0,"",DMAX(Entradas[#All],Entradas[[#Headers],[Fecha de última salida]],Inventario!Q359:Q360)))</f>
        <v/>
      </c>
      <c r="G360" s="27" t="e">
        <f>DGET(Lista_elementos[#All],Lista_elementos[[#Headers],[Inventario máximo (en unidades)]],Q359:Q360)</f>
        <v>#VALUE!</v>
      </c>
      <c r="H360" s="27" t="e">
        <f>DGET(Lista_elementos[#All],Lista_elementos[[#Headers],[Inventario mínimo (en unidades)]],Q359:Q360)</f>
        <v>#VALUE!</v>
      </c>
      <c r="I360" s="68" t="str">
        <f>+IF(R360=0,"",DGET(Entradas[#All],Entradas[[#Headers],[Lote]],Q359:R360))</f>
        <v/>
      </c>
      <c r="J360" s="20" t="str">
        <f ca="1">+IF(Inventario[[#This Row],[Días restantes (incluido hoy):]]="","",Inventario[[#This Row],[Días restantes (incluido hoy):]]+TODAY()-1)</f>
        <v/>
      </c>
      <c r="K360" s="27" t="str">
        <f t="shared" ref="K360" si="1229">IF(R360=0,"",R360)</f>
        <v/>
      </c>
      <c r="L360" s="27" t="str">
        <f>+IF(R360=0,"",DSUM(Entradas[#All],Entradas[[#Headers],[Cantidad Existente]],Inventario!Q359:R360))</f>
        <v/>
      </c>
      <c r="M360" s="65" t="e">
        <f>+Inventario[[#This Row],[Presentación (unidad)]]</f>
        <v>#VALUE!</v>
      </c>
      <c r="O360" s="17" t="str">
        <f t="shared" ref="O360" si="1230">+$O$6</f>
        <v>Elemento</v>
      </c>
      <c r="P360" s="17" t="str">
        <f t="shared" ref="P360" si="1231">+$P$6</f>
        <v>Días restantes:</v>
      </c>
      <c r="Q360" s="19" t="e">
        <f>Inventario[[#This Row],[Elemento]]</f>
        <v>#VALUE!</v>
      </c>
      <c r="R360" s="19">
        <f>+DMIN(Entradas[#All],R359,Q359:Q360)</f>
        <v>0</v>
      </c>
      <c r="S360" s="26" t="s">
        <v>10</v>
      </c>
    </row>
    <row r="361" spans="1:19" x14ac:dyDescent="0.25">
      <c r="A361" s="64" t="e">
        <f>DGET(Lista_elementos[#All],Lista_elementos[[#Headers],[Tipo]],Inventario!O360:O361)</f>
        <v>#VALUE!</v>
      </c>
      <c r="B361" s="27" t="e">
        <f>+Lista_elementos[[#This Row],[Elemento]]</f>
        <v>#VALUE!</v>
      </c>
      <c r="C3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1" s="27" t="e">
        <f>DGET(Lista_elementos[#All],Lista_elementos[[#Headers],[Presentación (Unidad)]],Inventario!O360:O361)</f>
        <v>#VALUE!</v>
      </c>
      <c r="E361" s="20" t="str">
        <f>+IF(COUNTIF(Entradas[Elemento],Inventario[[#This Row],[Elemento]])=0,"",IF(DMAX(Entradas[#All],Entradas[[#Headers],[Fecha de ingreso]],Inventario!O360:O361)=0,"No registra",DMAX(Entradas[#All],Entradas[[#Headers],[Fecha de ingreso]],Inventario!O360:O361)))</f>
        <v/>
      </c>
      <c r="F361" s="20" t="str">
        <f>+IF(COUNTIF(Entradas[Elemento],Inventario[[#This Row],[Elemento]])=0,"",IF(DMAX(Entradas[#All],Entradas[[#Headers],[Fecha de última salida]],Inventario!O360:O361)=0,"",DMAX(Entradas[#All],Entradas[[#Headers],[Fecha de última salida]],Inventario!O360:O361)))</f>
        <v/>
      </c>
      <c r="G361" s="27" t="e">
        <f>DGET(Lista_elementos[#All],Lista_elementos[[#Headers],[Inventario máximo (en unidades)]],O360:O361)</f>
        <v>#VALUE!</v>
      </c>
      <c r="H361" s="27" t="e">
        <f>DGET(Lista_elementos[#All],Lista_elementos[[#Headers],[Inventario mínimo (en unidades)]],O360:O361)</f>
        <v>#VALUE!</v>
      </c>
      <c r="I361" s="68" t="str">
        <f>+IF(P361=0,"",DGET(Entradas[#All],Entradas[[#Headers],[Lote]],O360:P361))</f>
        <v/>
      </c>
      <c r="J361" s="20" t="str">
        <f ca="1">+IF(Inventario[[#This Row],[Días restantes (incluido hoy):]]="","",Inventario[[#This Row],[Días restantes (incluido hoy):]]+TODAY()-1)</f>
        <v/>
      </c>
      <c r="K361" s="27" t="str">
        <f t="shared" ref="K361" si="1232">IF(P361=0,"",P361)</f>
        <v/>
      </c>
      <c r="L361" s="27" t="str">
        <f>+IF(P361=0,"",DSUM(Entradas[#All],Entradas[[#Headers],[Cantidad Existente]],Inventario!O360:P361))</f>
        <v/>
      </c>
      <c r="M361" s="65" t="e">
        <f>+Inventario[[#This Row],[Presentación (unidad)]]</f>
        <v>#VALUE!</v>
      </c>
      <c r="O361" s="19" t="e">
        <f t="shared" ref="O361" si="1233">+$B361</f>
        <v>#VALUE!</v>
      </c>
      <c r="P361" s="19">
        <f>+DMIN(Entradas[#All],P360,O360:O361)</f>
        <v>0</v>
      </c>
      <c r="Q361" s="17" t="str">
        <f t="shared" ref="Q361" si="1234">+$O$6</f>
        <v>Elemento</v>
      </c>
      <c r="R361" s="17" t="str">
        <f t="shared" ref="R361" si="1235">+$P$6</f>
        <v>Días restantes:</v>
      </c>
      <c r="S361" s="26" t="s">
        <v>10</v>
      </c>
    </row>
    <row r="362" spans="1:19" x14ac:dyDescent="0.25">
      <c r="A362" s="64" t="e">
        <f>DGET(Lista_elementos[#All],Lista_elementos[[#Headers],[Tipo]],Inventario!Q361:Q362)</f>
        <v>#VALUE!</v>
      </c>
      <c r="B362" s="27" t="e">
        <f>+Lista_elementos[[#This Row],[Elemento]]</f>
        <v>#VALUE!</v>
      </c>
      <c r="C3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2" s="27" t="e">
        <f>DGET(Lista_elementos[#All],Lista_elementos[[#Headers],[Presentación (Unidad)]],Inventario!Q361:Q362)</f>
        <v>#VALUE!</v>
      </c>
      <c r="E362" s="20" t="str">
        <f>+IF(COUNTIF(Entradas[Elemento],Inventario[[#This Row],[Elemento]])=0,"",IF(DMAX(Entradas[#All],Entradas[[#Headers],[Fecha de ingreso]],Inventario!Q361:Q362)=0,"No registra",DMAX(Entradas[#All],Entradas[[#Headers],[Fecha de ingreso]],Inventario!Q361:Q362)))</f>
        <v/>
      </c>
      <c r="F362" s="20" t="str">
        <f>+IF(COUNTIF(Entradas[Elemento],Inventario[[#This Row],[Elemento]])=0,"",IF(DMAX(Entradas[#All],Entradas[[#Headers],[Fecha de última salida]],Inventario!Q361:Q362)=0,"",DMAX(Entradas[#All],Entradas[[#Headers],[Fecha de última salida]],Inventario!Q361:Q362)))</f>
        <v/>
      </c>
      <c r="G362" s="27" t="e">
        <f>DGET(Lista_elementos[#All],Lista_elementos[[#Headers],[Inventario máximo (en unidades)]],Q361:Q362)</f>
        <v>#VALUE!</v>
      </c>
      <c r="H362" s="27" t="e">
        <f>DGET(Lista_elementos[#All],Lista_elementos[[#Headers],[Inventario mínimo (en unidades)]],Q361:Q362)</f>
        <v>#VALUE!</v>
      </c>
      <c r="I362" s="68" t="str">
        <f>+IF(R362=0,"",DGET(Entradas[#All],Entradas[[#Headers],[Lote]],Q361:R362))</f>
        <v/>
      </c>
      <c r="J362" s="20" t="str">
        <f ca="1">+IF(Inventario[[#This Row],[Días restantes (incluido hoy):]]="","",Inventario[[#This Row],[Días restantes (incluido hoy):]]+TODAY()-1)</f>
        <v/>
      </c>
      <c r="K362" s="27" t="str">
        <f t="shared" ref="K362" si="1236">IF(R362=0,"",R362)</f>
        <v/>
      </c>
      <c r="L362" s="27" t="str">
        <f>+IF(R362=0,"",DSUM(Entradas[#All],Entradas[[#Headers],[Cantidad Existente]],Inventario!Q361:R362))</f>
        <v/>
      </c>
      <c r="M362" s="65" t="e">
        <f>+Inventario[[#This Row],[Presentación (unidad)]]</f>
        <v>#VALUE!</v>
      </c>
      <c r="O362" s="17" t="str">
        <f t="shared" ref="O362" si="1237">+$O$6</f>
        <v>Elemento</v>
      </c>
      <c r="P362" s="17" t="str">
        <f t="shared" ref="P362" si="1238">+$P$6</f>
        <v>Días restantes:</v>
      </c>
      <c r="Q362" s="19" t="e">
        <f>Inventario[[#This Row],[Elemento]]</f>
        <v>#VALUE!</v>
      </c>
      <c r="R362" s="19">
        <f>+DMIN(Entradas[#All],R361,Q361:Q362)</f>
        <v>0</v>
      </c>
      <c r="S362" s="26" t="s">
        <v>10</v>
      </c>
    </row>
    <row r="363" spans="1:19" x14ac:dyDescent="0.25">
      <c r="A363" s="64" t="e">
        <f>DGET(Lista_elementos[#All],Lista_elementos[[#Headers],[Tipo]],Inventario!O362:O363)</f>
        <v>#VALUE!</v>
      </c>
      <c r="B363" s="27" t="e">
        <f>+Lista_elementos[[#This Row],[Elemento]]</f>
        <v>#VALUE!</v>
      </c>
      <c r="C3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3" s="27" t="e">
        <f>DGET(Lista_elementos[#All],Lista_elementos[[#Headers],[Presentación (Unidad)]],Inventario!O362:O363)</f>
        <v>#VALUE!</v>
      </c>
      <c r="E363" s="20" t="str">
        <f>+IF(COUNTIF(Entradas[Elemento],Inventario[[#This Row],[Elemento]])=0,"",IF(DMAX(Entradas[#All],Entradas[[#Headers],[Fecha de ingreso]],Inventario!O362:O363)=0,"No registra",DMAX(Entradas[#All],Entradas[[#Headers],[Fecha de ingreso]],Inventario!O362:O363)))</f>
        <v/>
      </c>
      <c r="F363" s="20" t="str">
        <f>+IF(COUNTIF(Entradas[Elemento],Inventario[[#This Row],[Elemento]])=0,"",IF(DMAX(Entradas[#All],Entradas[[#Headers],[Fecha de última salida]],Inventario!O362:O363)=0,"",DMAX(Entradas[#All],Entradas[[#Headers],[Fecha de última salida]],Inventario!O362:O363)))</f>
        <v/>
      </c>
      <c r="G363" s="27" t="e">
        <f>DGET(Lista_elementos[#All],Lista_elementos[[#Headers],[Inventario máximo (en unidades)]],O362:O363)</f>
        <v>#VALUE!</v>
      </c>
      <c r="H363" s="27" t="e">
        <f>DGET(Lista_elementos[#All],Lista_elementos[[#Headers],[Inventario mínimo (en unidades)]],O362:O363)</f>
        <v>#VALUE!</v>
      </c>
      <c r="I363" s="68" t="str">
        <f>+IF(P363=0,"",DGET(Entradas[#All],Entradas[[#Headers],[Lote]],O362:P363))</f>
        <v/>
      </c>
      <c r="J363" s="20" t="str">
        <f ca="1">+IF(Inventario[[#This Row],[Días restantes (incluido hoy):]]="","",Inventario[[#This Row],[Días restantes (incluido hoy):]]+TODAY()-1)</f>
        <v/>
      </c>
      <c r="K363" s="27" t="str">
        <f t="shared" ref="K363" si="1239">IF(P363=0,"",P363)</f>
        <v/>
      </c>
      <c r="L363" s="27" t="str">
        <f>+IF(P363=0,"",DSUM(Entradas[#All],Entradas[[#Headers],[Cantidad Existente]],Inventario!O362:P363))</f>
        <v/>
      </c>
      <c r="M363" s="65" t="e">
        <f>+Inventario[[#This Row],[Presentación (unidad)]]</f>
        <v>#VALUE!</v>
      </c>
      <c r="O363" s="19" t="e">
        <f t="shared" ref="O363" si="1240">+$B363</f>
        <v>#VALUE!</v>
      </c>
      <c r="P363" s="19">
        <f>+DMIN(Entradas[#All],P362,O362:O363)</f>
        <v>0</v>
      </c>
      <c r="Q363" s="17" t="str">
        <f t="shared" ref="Q363" si="1241">+$O$6</f>
        <v>Elemento</v>
      </c>
      <c r="R363" s="17" t="str">
        <f t="shared" ref="R363" si="1242">+$P$6</f>
        <v>Días restantes:</v>
      </c>
      <c r="S363" s="26" t="s">
        <v>10</v>
      </c>
    </row>
    <row r="364" spans="1:19" x14ac:dyDescent="0.25">
      <c r="A364" s="64" t="e">
        <f>DGET(Lista_elementos[#All],Lista_elementos[[#Headers],[Tipo]],Inventario!Q363:Q364)</f>
        <v>#VALUE!</v>
      </c>
      <c r="B364" s="27" t="e">
        <f>+Lista_elementos[[#This Row],[Elemento]]</f>
        <v>#VALUE!</v>
      </c>
      <c r="C3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4" s="27" t="e">
        <f>DGET(Lista_elementos[#All],Lista_elementos[[#Headers],[Presentación (Unidad)]],Inventario!Q363:Q364)</f>
        <v>#VALUE!</v>
      </c>
      <c r="E364" s="20" t="str">
        <f>+IF(COUNTIF(Entradas[Elemento],Inventario[[#This Row],[Elemento]])=0,"",IF(DMAX(Entradas[#All],Entradas[[#Headers],[Fecha de ingreso]],Inventario!Q363:Q364)=0,"No registra",DMAX(Entradas[#All],Entradas[[#Headers],[Fecha de ingreso]],Inventario!Q363:Q364)))</f>
        <v/>
      </c>
      <c r="F364" s="20" t="str">
        <f>+IF(COUNTIF(Entradas[Elemento],Inventario[[#This Row],[Elemento]])=0,"",IF(DMAX(Entradas[#All],Entradas[[#Headers],[Fecha de última salida]],Inventario!Q363:Q364)=0,"",DMAX(Entradas[#All],Entradas[[#Headers],[Fecha de última salida]],Inventario!Q363:Q364)))</f>
        <v/>
      </c>
      <c r="G364" s="27" t="e">
        <f>DGET(Lista_elementos[#All],Lista_elementos[[#Headers],[Inventario máximo (en unidades)]],Q363:Q364)</f>
        <v>#VALUE!</v>
      </c>
      <c r="H364" s="27" t="e">
        <f>DGET(Lista_elementos[#All],Lista_elementos[[#Headers],[Inventario mínimo (en unidades)]],Q363:Q364)</f>
        <v>#VALUE!</v>
      </c>
      <c r="I364" s="68" t="str">
        <f>+IF(R364=0,"",DGET(Entradas[#All],Entradas[[#Headers],[Lote]],Q363:R364))</f>
        <v/>
      </c>
      <c r="J364" s="20" t="str">
        <f ca="1">+IF(Inventario[[#This Row],[Días restantes (incluido hoy):]]="","",Inventario[[#This Row],[Días restantes (incluido hoy):]]+TODAY()-1)</f>
        <v/>
      </c>
      <c r="K364" s="27" t="str">
        <f t="shared" ref="K364" si="1243">IF(R364=0,"",R364)</f>
        <v/>
      </c>
      <c r="L364" s="27" t="str">
        <f>+IF(R364=0,"",DSUM(Entradas[#All],Entradas[[#Headers],[Cantidad Existente]],Inventario!Q363:R364))</f>
        <v/>
      </c>
      <c r="M364" s="65" t="e">
        <f>+Inventario[[#This Row],[Presentación (unidad)]]</f>
        <v>#VALUE!</v>
      </c>
      <c r="O364" s="17" t="str">
        <f t="shared" ref="O364" si="1244">+$O$6</f>
        <v>Elemento</v>
      </c>
      <c r="P364" s="17" t="str">
        <f t="shared" ref="P364" si="1245">+$P$6</f>
        <v>Días restantes:</v>
      </c>
      <c r="Q364" s="19" t="e">
        <f>Inventario[[#This Row],[Elemento]]</f>
        <v>#VALUE!</v>
      </c>
      <c r="R364" s="19">
        <f>+DMIN(Entradas[#All],R363,Q363:Q364)</f>
        <v>0</v>
      </c>
      <c r="S364" s="26" t="s">
        <v>10</v>
      </c>
    </row>
    <row r="365" spans="1:19" x14ac:dyDescent="0.25">
      <c r="A365" s="64" t="e">
        <f>DGET(Lista_elementos[#All],Lista_elementos[[#Headers],[Tipo]],Inventario!O364:O365)</f>
        <v>#VALUE!</v>
      </c>
      <c r="B365" s="27" t="e">
        <f>+Lista_elementos[[#This Row],[Elemento]]</f>
        <v>#VALUE!</v>
      </c>
      <c r="C3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5" s="27" t="e">
        <f>DGET(Lista_elementos[#All],Lista_elementos[[#Headers],[Presentación (Unidad)]],Inventario!O364:O365)</f>
        <v>#VALUE!</v>
      </c>
      <c r="E365" s="20" t="str">
        <f>+IF(COUNTIF(Entradas[Elemento],Inventario[[#This Row],[Elemento]])=0,"",IF(DMAX(Entradas[#All],Entradas[[#Headers],[Fecha de ingreso]],Inventario!O364:O365)=0,"No registra",DMAX(Entradas[#All],Entradas[[#Headers],[Fecha de ingreso]],Inventario!O364:O365)))</f>
        <v/>
      </c>
      <c r="F365" s="20" t="str">
        <f>+IF(COUNTIF(Entradas[Elemento],Inventario[[#This Row],[Elemento]])=0,"",IF(DMAX(Entradas[#All],Entradas[[#Headers],[Fecha de última salida]],Inventario!O364:O365)=0,"",DMAX(Entradas[#All],Entradas[[#Headers],[Fecha de última salida]],Inventario!O364:O365)))</f>
        <v/>
      </c>
      <c r="G365" s="27" t="e">
        <f>DGET(Lista_elementos[#All],Lista_elementos[[#Headers],[Inventario máximo (en unidades)]],O364:O365)</f>
        <v>#VALUE!</v>
      </c>
      <c r="H365" s="27" t="e">
        <f>DGET(Lista_elementos[#All],Lista_elementos[[#Headers],[Inventario mínimo (en unidades)]],O364:O365)</f>
        <v>#VALUE!</v>
      </c>
      <c r="I365" s="68" t="str">
        <f>+IF(P365=0,"",DGET(Entradas[#All],Entradas[[#Headers],[Lote]],O364:P365))</f>
        <v/>
      </c>
      <c r="J365" s="20" t="str">
        <f ca="1">+IF(Inventario[[#This Row],[Días restantes (incluido hoy):]]="","",Inventario[[#This Row],[Días restantes (incluido hoy):]]+TODAY()-1)</f>
        <v/>
      </c>
      <c r="K365" s="27" t="str">
        <f t="shared" ref="K365" si="1246">IF(P365=0,"",P365)</f>
        <v/>
      </c>
      <c r="L365" s="27" t="str">
        <f>+IF(P365=0,"",DSUM(Entradas[#All],Entradas[[#Headers],[Cantidad Existente]],Inventario!O364:P365))</f>
        <v/>
      </c>
      <c r="M365" s="65" t="e">
        <f>+Inventario[[#This Row],[Presentación (unidad)]]</f>
        <v>#VALUE!</v>
      </c>
      <c r="O365" s="19" t="e">
        <f t="shared" ref="O365" si="1247">+$B365</f>
        <v>#VALUE!</v>
      </c>
      <c r="P365" s="19">
        <f>+DMIN(Entradas[#All],P364,O364:O365)</f>
        <v>0</v>
      </c>
      <c r="Q365" s="17" t="str">
        <f t="shared" ref="Q365" si="1248">+$O$6</f>
        <v>Elemento</v>
      </c>
      <c r="R365" s="17" t="str">
        <f t="shared" ref="R365" si="1249">+$P$6</f>
        <v>Días restantes:</v>
      </c>
      <c r="S365" s="26" t="s">
        <v>10</v>
      </c>
    </row>
    <row r="366" spans="1:19" x14ac:dyDescent="0.25">
      <c r="A366" s="64" t="e">
        <f>DGET(Lista_elementos[#All],Lista_elementos[[#Headers],[Tipo]],Inventario!Q365:Q366)</f>
        <v>#VALUE!</v>
      </c>
      <c r="B366" s="27" t="e">
        <f>+Lista_elementos[[#This Row],[Elemento]]</f>
        <v>#VALUE!</v>
      </c>
      <c r="C3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6" s="27" t="e">
        <f>DGET(Lista_elementos[#All],Lista_elementos[[#Headers],[Presentación (Unidad)]],Inventario!Q365:Q366)</f>
        <v>#VALUE!</v>
      </c>
      <c r="E366" s="20" t="str">
        <f>+IF(COUNTIF(Entradas[Elemento],Inventario[[#This Row],[Elemento]])=0,"",IF(DMAX(Entradas[#All],Entradas[[#Headers],[Fecha de ingreso]],Inventario!Q365:Q366)=0,"No registra",DMAX(Entradas[#All],Entradas[[#Headers],[Fecha de ingreso]],Inventario!Q365:Q366)))</f>
        <v/>
      </c>
      <c r="F366" s="20" t="str">
        <f>+IF(COUNTIF(Entradas[Elemento],Inventario[[#This Row],[Elemento]])=0,"",IF(DMAX(Entradas[#All],Entradas[[#Headers],[Fecha de última salida]],Inventario!Q365:Q366)=0,"",DMAX(Entradas[#All],Entradas[[#Headers],[Fecha de última salida]],Inventario!Q365:Q366)))</f>
        <v/>
      </c>
      <c r="G366" s="27" t="e">
        <f>DGET(Lista_elementos[#All],Lista_elementos[[#Headers],[Inventario máximo (en unidades)]],Q365:Q366)</f>
        <v>#VALUE!</v>
      </c>
      <c r="H366" s="27" t="e">
        <f>DGET(Lista_elementos[#All],Lista_elementos[[#Headers],[Inventario mínimo (en unidades)]],Q365:Q366)</f>
        <v>#VALUE!</v>
      </c>
      <c r="I366" s="68" t="str">
        <f>+IF(R366=0,"",DGET(Entradas[#All],Entradas[[#Headers],[Lote]],Q365:R366))</f>
        <v/>
      </c>
      <c r="J366" s="20" t="str">
        <f ca="1">+IF(Inventario[[#This Row],[Días restantes (incluido hoy):]]="","",Inventario[[#This Row],[Días restantes (incluido hoy):]]+TODAY()-1)</f>
        <v/>
      </c>
      <c r="K366" s="27" t="str">
        <f t="shared" ref="K366" si="1250">IF(R366=0,"",R366)</f>
        <v/>
      </c>
      <c r="L366" s="27" t="str">
        <f>+IF(R366=0,"",DSUM(Entradas[#All],Entradas[[#Headers],[Cantidad Existente]],Inventario!Q365:R366))</f>
        <v/>
      </c>
      <c r="M366" s="65" t="e">
        <f>+Inventario[[#This Row],[Presentación (unidad)]]</f>
        <v>#VALUE!</v>
      </c>
      <c r="O366" s="17" t="str">
        <f t="shared" ref="O366" si="1251">+$O$6</f>
        <v>Elemento</v>
      </c>
      <c r="P366" s="17" t="str">
        <f t="shared" ref="P366" si="1252">+$P$6</f>
        <v>Días restantes:</v>
      </c>
      <c r="Q366" s="19" t="e">
        <f>Inventario[[#This Row],[Elemento]]</f>
        <v>#VALUE!</v>
      </c>
      <c r="R366" s="19">
        <f>+DMIN(Entradas[#All],R365,Q365:Q366)</f>
        <v>0</v>
      </c>
      <c r="S366" s="26" t="s">
        <v>10</v>
      </c>
    </row>
    <row r="367" spans="1:19" x14ac:dyDescent="0.25">
      <c r="A367" s="64" t="e">
        <f>DGET(Lista_elementos[#All],Lista_elementos[[#Headers],[Tipo]],Inventario!O366:O367)</f>
        <v>#VALUE!</v>
      </c>
      <c r="B367" s="27" t="e">
        <f>+Lista_elementos[[#This Row],[Elemento]]</f>
        <v>#VALUE!</v>
      </c>
      <c r="C3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7" s="27" t="e">
        <f>DGET(Lista_elementos[#All],Lista_elementos[[#Headers],[Presentación (Unidad)]],Inventario!O366:O367)</f>
        <v>#VALUE!</v>
      </c>
      <c r="E367" s="20" t="str">
        <f>+IF(COUNTIF(Entradas[Elemento],Inventario[[#This Row],[Elemento]])=0,"",IF(DMAX(Entradas[#All],Entradas[[#Headers],[Fecha de ingreso]],Inventario!O366:O367)=0,"No registra",DMAX(Entradas[#All],Entradas[[#Headers],[Fecha de ingreso]],Inventario!O366:O367)))</f>
        <v/>
      </c>
      <c r="F367" s="20" t="str">
        <f>+IF(COUNTIF(Entradas[Elemento],Inventario[[#This Row],[Elemento]])=0,"",IF(DMAX(Entradas[#All],Entradas[[#Headers],[Fecha de última salida]],Inventario!O366:O367)=0,"",DMAX(Entradas[#All],Entradas[[#Headers],[Fecha de última salida]],Inventario!O366:O367)))</f>
        <v/>
      </c>
      <c r="G367" s="27" t="e">
        <f>DGET(Lista_elementos[#All],Lista_elementos[[#Headers],[Inventario máximo (en unidades)]],O366:O367)</f>
        <v>#VALUE!</v>
      </c>
      <c r="H367" s="27" t="e">
        <f>DGET(Lista_elementos[#All],Lista_elementos[[#Headers],[Inventario mínimo (en unidades)]],O366:O367)</f>
        <v>#VALUE!</v>
      </c>
      <c r="I367" s="68" t="str">
        <f>+IF(P367=0,"",DGET(Entradas[#All],Entradas[[#Headers],[Lote]],O366:P367))</f>
        <v/>
      </c>
      <c r="J367" s="20" t="str">
        <f ca="1">+IF(Inventario[[#This Row],[Días restantes (incluido hoy):]]="","",Inventario[[#This Row],[Días restantes (incluido hoy):]]+TODAY()-1)</f>
        <v/>
      </c>
      <c r="K367" s="27" t="str">
        <f t="shared" ref="K367" si="1253">IF(P367=0,"",P367)</f>
        <v/>
      </c>
      <c r="L367" s="27" t="str">
        <f>+IF(P367=0,"",DSUM(Entradas[#All],Entradas[[#Headers],[Cantidad Existente]],Inventario!O366:P367))</f>
        <v/>
      </c>
      <c r="M367" s="65" t="e">
        <f>+Inventario[[#This Row],[Presentación (unidad)]]</f>
        <v>#VALUE!</v>
      </c>
      <c r="O367" s="19" t="e">
        <f t="shared" ref="O367" si="1254">+$B367</f>
        <v>#VALUE!</v>
      </c>
      <c r="P367" s="19">
        <f>+DMIN(Entradas[#All],P366,O366:O367)</f>
        <v>0</v>
      </c>
      <c r="Q367" s="17" t="str">
        <f t="shared" ref="Q367" si="1255">+$O$6</f>
        <v>Elemento</v>
      </c>
      <c r="R367" s="17" t="str">
        <f t="shared" ref="R367" si="1256">+$P$6</f>
        <v>Días restantes:</v>
      </c>
      <c r="S367" s="26" t="s">
        <v>10</v>
      </c>
    </row>
    <row r="368" spans="1:19" x14ac:dyDescent="0.25">
      <c r="A368" s="64" t="e">
        <f>DGET(Lista_elementos[#All],Lista_elementos[[#Headers],[Tipo]],Inventario!Q367:Q368)</f>
        <v>#VALUE!</v>
      </c>
      <c r="B368" s="27" t="e">
        <f>+Lista_elementos[[#This Row],[Elemento]]</f>
        <v>#VALUE!</v>
      </c>
      <c r="C3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8" s="27" t="e">
        <f>DGET(Lista_elementos[#All],Lista_elementos[[#Headers],[Presentación (Unidad)]],Inventario!Q367:Q368)</f>
        <v>#VALUE!</v>
      </c>
      <c r="E368" s="20" t="str">
        <f>+IF(COUNTIF(Entradas[Elemento],Inventario[[#This Row],[Elemento]])=0,"",IF(DMAX(Entradas[#All],Entradas[[#Headers],[Fecha de ingreso]],Inventario!Q367:Q368)=0,"No registra",DMAX(Entradas[#All],Entradas[[#Headers],[Fecha de ingreso]],Inventario!Q367:Q368)))</f>
        <v/>
      </c>
      <c r="F368" s="20" t="str">
        <f>+IF(COUNTIF(Entradas[Elemento],Inventario[[#This Row],[Elemento]])=0,"",IF(DMAX(Entradas[#All],Entradas[[#Headers],[Fecha de última salida]],Inventario!Q367:Q368)=0,"",DMAX(Entradas[#All],Entradas[[#Headers],[Fecha de última salida]],Inventario!Q367:Q368)))</f>
        <v/>
      </c>
      <c r="G368" s="27" t="e">
        <f>DGET(Lista_elementos[#All],Lista_elementos[[#Headers],[Inventario máximo (en unidades)]],Q367:Q368)</f>
        <v>#VALUE!</v>
      </c>
      <c r="H368" s="27" t="e">
        <f>DGET(Lista_elementos[#All],Lista_elementos[[#Headers],[Inventario mínimo (en unidades)]],Q367:Q368)</f>
        <v>#VALUE!</v>
      </c>
      <c r="I368" s="68" t="str">
        <f>+IF(R368=0,"",DGET(Entradas[#All],Entradas[[#Headers],[Lote]],Q367:R368))</f>
        <v/>
      </c>
      <c r="J368" s="20" t="str">
        <f ca="1">+IF(Inventario[[#This Row],[Días restantes (incluido hoy):]]="","",Inventario[[#This Row],[Días restantes (incluido hoy):]]+TODAY()-1)</f>
        <v/>
      </c>
      <c r="K368" s="27" t="str">
        <f t="shared" ref="K368" si="1257">IF(R368=0,"",R368)</f>
        <v/>
      </c>
      <c r="L368" s="27" t="str">
        <f>+IF(R368=0,"",DSUM(Entradas[#All],Entradas[[#Headers],[Cantidad Existente]],Inventario!Q367:R368))</f>
        <v/>
      </c>
      <c r="M368" s="65" t="e">
        <f>+Inventario[[#This Row],[Presentación (unidad)]]</f>
        <v>#VALUE!</v>
      </c>
      <c r="O368" s="17" t="str">
        <f t="shared" ref="O368" si="1258">+$O$6</f>
        <v>Elemento</v>
      </c>
      <c r="P368" s="17" t="str">
        <f t="shared" ref="P368" si="1259">+$P$6</f>
        <v>Días restantes:</v>
      </c>
      <c r="Q368" s="19" t="e">
        <f>Inventario[[#This Row],[Elemento]]</f>
        <v>#VALUE!</v>
      </c>
      <c r="R368" s="19">
        <f>+DMIN(Entradas[#All],R367,Q367:Q368)</f>
        <v>0</v>
      </c>
      <c r="S368" s="26" t="s">
        <v>10</v>
      </c>
    </row>
    <row r="369" spans="1:19" x14ac:dyDescent="0.25">
      <c r="A369" s="64" t="e">
        <f>DGET(Lista_elementos[#All],Lista_elementos[[#Headers],[Tipo]],Inventario!O368:O369)</f>
        <v>#VALUE!</v>
      </c>
      <c r="B369" s="27" t="e">
        <f>+Lista_elementos[[#This Row],[Elemento]]</f>
        <v>#VALUE!</v>
      </c>
      <c r="C3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69" s="27" t="e">
        <f>DGET(Lista_elementos[#All],Lista_elementos[[#Headers],[Presentación (Unidad)]],Inventario!O368:O369)</f>
        <v>#VALUE!</v>
      </c>
      <c r="E369" s="20" t="str">
        <f>+IF(COUNTIF(Entradas[Elemento],Inventario[[#This Row],[Elemento]])=0,"",IF(DMAX(Entradas[#All],Entradas[[#Headers],[Fecha de ingreso]],Inventario!O368:O369)=0,"No registra",DMAX(Entradas[#All],Entradas[[#Headers],[Fecha de ingreso]],Inventario!O368:O369)))</f>
        <v/>
      </c>
      <c r="F369" s="20" t="str">
        <f>+IF(COUNTIF(Entradas[Elemento],Inventario[[#This Row],[Elemento]])=0,"",IF(DMAX(Entradas[#All],Entradas[[#Headers],[Fecha de última salida]],Inventario!O368:O369)=0,"",DMAX(Entradas[#All],Entradas[[#Headers],[Fecha de última salida]],Inventario!O368:O369)))</f>
        <v/>
      </c>
      <c r="G369" s="27" t="e">
        <f>DGET(Lista_elementos[#All],Lista_elementos[[#Headers],[Inventario máximo (en unidades)]],O368:O369)</f>
        <v>#VALUE!</v>
      </c>
      <c r="H369" s="27" t="e">
        <f>DGET(Lista_elementos[#All],Lista_elementos[[#Headers],[Inventario mínimo (en unidades)]],O368:O369)</f>
        <v>#VALUE!</v>
      </c>
      <c r="I369" s="68" t="str">
        <f>+IF(P369=0,"",DGET(Entradas[#All],Entradas[[#Headers],[Lote]],O368:P369))</f>
        <v/>
      </c>
      <c r="J369" s="20" t="str">
        <f ca="1">+IF(Inventario[[#This Row],[Días restantes (incluido hoy):]]="","",Inventario[[#This Row],[Días restantes (incluido hoy):]]+TODAY()-1)</f>
        <v/>
      </c>
      <c r="K369" s="27" t="str">
        <f t="shared" ref="K369" si="1260">IF(P369=0,"",P369)</f>
        <v/>
      </c>
      <c r="L369" s="27" t="str">
        <f>+IF(P369=0,"",DSUM(Entradas[#All],Entradas[[#Headers],[Cantidad Existente]],Inventario!O368:P369))</f>
        <v/>
      </c>
      <c r="M369" s="65" t="e">
        <f>+Inventario[[#This Row],[Presentación (unidad)]]</f>
        <v>#VALUE!</v>
      </c>
      <c r="O369" s="19" t="e">
        <f t="shared" ref="O369" si="1261">+$B369</f>
        <v>#VALUE!</v>
      </c>
      <c r="P369" s="19">
        <f>+DMIN(Entradas[#All],P368,O368:O369)</f>
        <v>0</v>
      </c>
      <c r="Q369" s="17" t="str">
        <f t="shared" ref="Q369" si="1262">+$O$6</f>
        <v>Elemento</v>
      </c>
      <c r="R369" s="17" t="str">
        <f t="shared" ref="R369" si="1263">+$P$6</f>
        <v>Días restantes:</v>
      </c>
      <c r="S369" s="26" t="s">
        <v>10</v>
      </c>
    </row>
    <row r="370" spans="1:19" x14ac:dyDescent="0.25">
      <c r="A370" s="64" t="e">
        <f>DGET(Lista_elementos[#All],Lista_elementos[[#Headers],[Tipo]],Inventario!Q369:Q370)</f>
        <v>#VALUE!</v>
      </c>
      <c r="B370" s="27" t="e">
        <f>+Lista_elementos[[#This Row],[Elemento]]</f>
        <v>#VALUE!</v>
      </c>
      <c r="C3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0" s="27" t="e">
        <f>DGET(Lista_elementos[#All],Lista_elementos[[#Headers],[Presentación (Unidad)]],Inventario!Q369:Q370)</f>
        <v>#VALUE!</v>
      </c>
      <c r="E370" s="20" t="str">
        <f>+IF(COUNTIF(Entradas[Elemento],Inventario[[#This Row],[Elemento]])=0,"",IF(DMAX(Entradas[#All],Entradas[[#Headers],[Fecha de ingreso]],Inventario!Q369:Q370)=0,"No registra",DMAX(Entradas[#All],Entradas[[#Headers],[Fecha de ingreso]],Inventario!Q369:Q370)))</f>
        <v/>
      </c>
      <c r="F370" s="20" t="str">
        <f>+IF(COUNTIF(Entradas[Elemento],Inventario[[#This Row],[Elemento]])=0,"",IF(DMAX(Entradas[#All],Entradas[[#Headers],[Fecha de última salida]],Inventario!Q369:Q370)=0,"",DMAX(Entradas[#All],Entradas[[#Headers],[Fecha de última salida]],Inventario!Q369:Q370)))</f>
        <v/>
      </c>
      <c r="G370" s="27" t="e">
        <f>DGET(Lista_elementos[#All],Lista_elementos[[#Headers],[Inventario máximo (en unidades)]],Q369:Q370)</f>
        <v>#VALUE!</v>
      </c>
      <c r="H370" s="27" t="e">
        <f>DGET(Lista_elementos[#All],Lista_elementos[[#Headers],[Inventario mínimo (en unidades)]],Q369:Q370)</f>
        <v>#VALUE!</v>
      </c>
      <c r="I370" s="68" t="str">
        <f>+IF(R370=0,"",DGET(Entradas[#All],Entradas[[#Headers],[Lote]],Q369:R370))</f>
        <v/>
      </c>
      <c r="J370" s="20" t="str">
        <f ca="1">+IF(Inventario[[#This Row],[Días restantes (incluido hoy):]]="","",Inventario[[#This Row],[Días restantes (incluido hoy):]]+TODAY()-1)</f>
        <v/>
      </c>
      <c r="K370" s="27" t="str">
        <f t="shared" ref="K370" si="1264">IF(R370=0,"",R370)</f>
        <v/>
      </c>
      <c r="L370" s="27" t="str">
        <f>+IF(R370=0,"",DSUM(Entradas[#All],Entradas[[#Headers],[Cantidad Existente]],Inventario!Q369:R370))</f>
        <v/>
      </c>
      <c r="M370" s="65" t="e">
        <f>+Inventario[[#This Row],[Presentación (unidad)]]</f>
        <v>#VALUE!</v>
      </c>
      <c r="O370" s="17" t="str">
        <f t="shared" ref="O370" si="1265">+$O$6</f>
        <v>Elemento</v>
      </c>
      <c r="P370" s="17" t="str">
        <f t="shared" ref="P370" si="1266">+$P$6</f>
        <v>Días restantes:</v>
      </c>
      <c r="Q370" s="19" t="e">
        <f>Inventario[[#This Row],[Elemento]]</f>
        <v>#VALUE!</v>
      </c>
      <c r="R370" s="19">
        <f>+DMIN(Entradas[#All],R369,Q369:Q370)</f>
        <v>0</v>
      </c>
      <c r="S370" s="26" t="s">
        <v>10</v>
      </c>
    </row>
    <row r="371" spans="1:19" x14ac:dyDescent="0.25">
      <c r="A371" s="64" t="e">
        <f>DGET(Lista_elementos[#All],Lista_elementos[[#Headers],[Tipo]],Inventario!O370:O371)</f>
        <v>#VALUE!</v>
      </c>
      <c r="B371" s="27" t="e">
        <f>+Lista_elementos[[#This Row],[Elemento]]</f>
        <v>#VALUE!</v>
      </c>
      <c r="C3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1" s="27" t="e">
        <f>DGET(Lista_elementos[#All],Lista_elementos[[#Headers],[Presentación (Unidad)]],Inventario!O370:O371)</f>
        <v>#VALUE!</v>
      </c>
      <c r="E371" s="20" t="str">
        <f>+IF(COUNTIF(Entradas[Elemento],Inventario[[#This Row],[Elemento]])=0,"",IF(DMAX(Entradas[#All],Entradas[[#Headers],[Fecha de ingreso]],Inventario!O370:O371)=0,"No registra",DMAX(Entradas[#All],Entradas[[#Headers],[Fecha de ingreso]],Inventario!O370:O371)))</f>
        <v/>
      </c>
      <c r="F371" s="20" t="str">
        <f>+IF(COUNTIF(Entradas[Elemento],Inventario[[#This Row],[Elemento]])=0,"",IF(DMAX(Entradas[#All],Entradas[[#Headers],[Fecha de última salida]],Inventario!O370:O371)=0,"",DMAX(Entradas[#All],Entradas[[#Headers],[Fecha de última salida]],Inventario!O370:O371)))</f>
        <v/>
      </c>
      <c r="G371" s="27" t="e">
        <f>DGET(Lista_elementos[#All],Lista_elementos[[#Headers],[Inventario máximo (en unidades)]],O370:O371)</f>
        <v>#VALUE!</v>
      </c>
      <c r="H371" s="27" t="e">
        <f>DGET(Lista_elementos[#All],Lista_elementos[[#Headers],[Inventario mínimo (en unidades)]],O370:O371)</f>
        <v>#VALUE!</v>
      </c>
      <c r="I371" s="68" t="str">
        <f>+IF(P371=0,"",DGET(Entradas[#All],Entradas[[#Headers],[Lote]],O370:P371))</f>
        <v/>
      </c>
      <c r="J371" s="20" t="str">
        <f ca="1">+IF(Inventario[[#This Row],[Días restantes (incluido hoy):]]="","",Inventario[[#This Row],[Días restantes (incluido hoy):]]+TODAY()-1)</f>
        <v/>
      </c>
      <c r="K371" s="27" t="str">
        <f t="shared" ref="K371" si="1267">IF(P371=0,"",P371)</f>
        <v/>
      </c>
      <c r="L371" s="27" t="str">
        <f>+IF(P371=0,"",DSUM(Entradas[#All],Entradas[[#Headers],[Cantidad Existente]],Inventario!O370:P371))</f>
        <v/>
      </c>
      <c r="M371" s="65" t="e">
        <f>+Inventario[[#This Row],[Presentación (unidad)]]</f>
        <v>#VALUE!</v>
      </c>
      <c r="O371" s="19" t="e">
        <f t="shared" ref="O371" si="1268">+$B371</f>
        <v>#VALUE!</v>
      </c>
      <c r="P371" s="19">
        <f>+DMIN(Entradas[#All],P370,O370:O371)</f>
        <v>0</v>
      </c>
      <c r="Q371" s="17" t="str">
        <f t="shared" ref="Q371" si="1269">+$O$6</f>
        <v>Elemento</v>
      </c>
      <c r="R371" s="17" t="str">
        <f t="shared" ref="R371" si="1270">+$P$6</f>
        <v>Días restantes:</v>
      </c>
      <c r="S371" s="26" t="s">
        <v>10</v>
      </c>
    </row>
    <row r="372" spans="1:19" x14ac:dyDescent="0.25">
      <c r="A372" s="64" t="e">
        <f>DGET(Lista_elementos[#All],Lista_elementos[[#Headers],[Tipo]],Inventario!Q371:Q372)</f>
        <v>#VALUE!</v>
      </c>
      <c r="B372" s="27" t="e">
        <f>+Lista_elementos[[#This Row],[Elemento]]</f>
        <v>#VALUE!</v>
      </c>
      <c r="C3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2" s="27" t="e">
        <f>DGET(Lista_elementos[#All],Lista_elementos[[#Headers],[Presentación (Unidad)]],Inventario!Q371:Q372)</f>
        <v>#VALUE!</v>
      </c>
      <c r="E372" s="20" t="str">
        <f>+IF(COUNTIF(Entradas[Elemento],Inventario[[#This Row],[Elemento]])=0,"",IF(DMAX(Entradas[#All],Entradas[[#Headers],[Fecha de ingreso]],Inventario!Q371:Q372)=0,"No registra",DMAX(Entradas[#All],Entradas[[#Headers],[Fecha de ingreso]],Inventario!Q371:Q372)))</f>
        <v/>
      </c>
      <c r="F372" s="20" t="str">
        <f>+IF(COUNTIF(Entradas[Elemento],Inventario[[#This Row],[Elemento]])=0,"",IF(DMAX(Entradas[#All],Entradas[[#Headers],[Fecha de última salida]],Inventario!Q371:Q372)=0,"",DMAX(Entradas[#All],Entradas[[#Headers],[Fecha de última salida]],Inventario!Q371:Q372)))</f>
        <v/>
      </c>
      <c r="G372" s="27" t="e">
        <f>DGET(Lista_elementos[#All],Lista_elementos[[#Headers],[Inventario máximo (en unidades)]],Q371:Q372)</f>
        <v>#VALUE!</v>
      </c>
      <c r="H372" s="27" t="e">
        <f>DGET(Lista_elementos[#All],Lista_elementos[[#Headers],[Inventario mínimo (en unidades)]],Q371:Q372)</f>
        <v>#VALUE!</v>
      </c>
      <c r="I372" s="68" t="str">
        <f>+IF(R372=0,"",DGET(Entradas[#All],Entradas[[#Headers],[Lote]],Q371:R372))</f>
        <v/>
      </c>
      <c r="J372" s="20" t="str">
        <f ca="1">+IF(Inventario[[#This Row],[Días restantes (incluido hoy):]]="","",Inventario[[#This Row],[Días restantes (incluido hoy):]]+TODAY()-1)</f>
        <v/>
      </c>
      <c r="K372" s="27" t="str">
        <f t="shared" ref="K372" si="1271">IF(R372=0,"",R372)</f>
        <v/>
      </c>
      <c r="L372" s="27" t="str">
        <f>+IF(R372=0,"",DSUM(Entradas[#All],Entradas[[#Headers],[Cantidad Existente]],Inventario!Q371:R372))</f>
        <v/>
      </c>
      <c r="M372" s="65" t="e">
        <f>+Inventario[[#This Row],[Presentación (unidad)]]</f>
        <v>#VALUE!</v>
      </c>
      <c r="O372" s="17" t="str">
        <f t="shared" ref="O372" si="1272">+$O$6</f>
        <v>Elemento</v>
      </c>
      <c r="P372" s="17" t="str">
        <f t="shared" ref="P372" si="1273">+$P$6</f>
        <v>Días restantes:</v>
      </c>
      <c r="Q372" s="19" t="e">
        <f>Inventario[[#This Row],[Elemento]]</f>
        <v>#VALUE!</v>
      </c>
      <c r="R372" s="19">
        <f>+DMIN(Entradas[#All],R371,Q371:Q372)</f>
        <v>0</v>
      </c>
      <c r="S372" s="26" t="s">
        <v>10</v>
      </c>
    </row>
    <row r="373" spans="1:19" x14ac:dyDescent="0.25">
      <c r="A373" s="64" t="e">
        <f>DGET(Lista_elementos[#All],Lista_elementos[[#Headers],[Tipo]],Inventario!O372:O373)</f>
        <v>#VALUE!</v>
      </c>
      <c r="B373" s="27" t="e">
        <f>+Lista_elementos[[#This Row],[Elemento]]</f>
        <v>#VALUE!</v>
      </c>
      <c r="C3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3" s="27" t="e">
        <f>DGET(Lista_elementos[#All],Lista_elementos[[#Headers],[Presentación (Unidad)]],Inventario!O372:O373)</f>
        <v>#VALUE!</v>
      </c>
      <c r="E373" s="20" t="str">
        <f>+IF(COUNTIF(Entradas[Elemento],Inventario[[#This Row],[Elemento]])=0,"",IF(DMAX(Entradas[#All],Entradas[[#Headers],[Fecha de ingreso]],Inventario!O372:O373)=0,"No registra",DMAX(Entradas[#All],Entradas[[#Headers],[Fecha de ingreso]],Inventario!O372:O373)))</f>
        <v/>
      </c>
      <c r="F373" s="20" t="str">
        <f>+IF(COUNTIF(Entradas[Elemento],Inventario[[#This Row],[Elemento]])=0,"",IF(DMAX(Entradas[#All],Entradas[[#Headers],[Fecha de última salida]],Inventario!O372:O373)=0,"",DMAX(Entradas[#All],Entradas[[#Headers],[Fecha de última salida]],Inventario!O372:O373)))</f>
        <v/>
      </c>
      <c r="G373" s="27" t="e">
        <f>DGET(Lista_elementos[#All],Lista_elementos[[#Headers],[Inventario máximo (en unidades)]],O372:O373)</f>
        <v>#VALUE!</v>
      </c>
      <c r="H373" s="27" t="e">
        <f>DGET(Lista_elementos[#All],Lista_elementos[[#Headers],[Inventario mínimo (en unidades)]],O372:O373)</f>
        <v>#VALUE!</v>
      </c>
      <c r="I373" s="68" t="str">
        <f>+IF(P373=0,"",DGET(Entradas[#All],Entradas[[#Headers],[Lote]],O372:P373))</f>
        <v/>
      </c>
      <c r="J373" s="20" t="str">
        <f ca="1">+IF(Inventario[[#This Row],[Días restantes (incluido hoy):]]="","",Inventario[[#This Row],[Días restantes (incluido hoy):]]+TODAY()-1)</f>
        <v/>
      </c>
      <c r="K373" s="27" t="str">
        <f t="shared" ref="K373" si="1274">IF(P373=0,"",P373)</f>
        <v/>
      </c>
      <c r="L373" s="27" t="str">
        <f>+IF(P373=0,"",DSUM(Entradas[#All],Entradas[[#Headers],[Cantidad Existente]],Inventario!O372:P373))</f>
        <v/>
      </c>
      <c r="M373" s="65" t="e">
        <f>+Inventario[[#This Row],[Presentación (unidad)]]</f>
        <v>#VALUE!</v>
      </c>
      <c r="O373" s="19" t="e">
        <f t="shared" ref="O373" si="1275">+$B373</f>
        <v>#VALUE!</v>
      </c>
      <c r="P373" s="19">
        <f>+DMIN(Entradas[#All],P372,O372:O373)</f>
        <v>0</v>
      </c>
      <c r="Q373" s="17" t="str">
        <f t="shared" ref="Q373" si="1276">+$O$6</f>
        <v>Elemento</v>
      </c>
      <c r="R373" s="17" t="str">
        <f t="shared" ref="R373" si="1277">+$P$6</f>
        <v>Días restantes:</v>
      </c>
      <c r="S373" s="26" t="s">
        <v>10</v>
      </c>
    </row>
    <row r="374" spans="1:19" x14ac:dyDescent="0.25">
      <c r="A374" s="64" t="e">
        <f>DGET(Lista_elementos[#All],Lista_elementos[[#Headers],[Tipo]],Inventario!Q373:Q374)</f>
        <v>#VALUE!</v>
      </c>
      <c r="B374" s="27" t="e">
        <f>+Lista_elementos[[#This Row],[Elemento]]</f>
        <v>#VALUE!</v>
      </c>
      <c r="C3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4" s="27" t="e">
        <f>DGET(Lista_elementos[#All],Lista_elementos[[#Headers],[Presentación (Unidad)]],Inventario!Q373:Q374)</f>
        <v>#VALUE!</v>
      </c>
      <c r="E374" s="20" t="str">
        <f>+IF(COUNTIF(Entradas[Elemento],Inventario[[#This Row],[Elemento]])=0,"",IF(DMAX(Entradas[#All],Entradas[[#Headers],[Fecha de ingreso]],Inventario!Q373:Q374)=0,"No registra",DMAX(Entradas[#All],Entradas[[#Headers],[Fecha de ingreso]],Inventario!Q373:Q374)))</f>
        <v/>
      </c>
      <c r="F374" s="20" t="str">
        <f>+IF(COUNTIF(Entradas[Elemento],Inventario[[#This Row],[Elemento]])=0,"",IF(DMAX(Entradas[#All],Entradas[[#Headers],[Fecha de última salida]],Inventario!Q373:Q374)=0,"",DMAX(Entradas[#All],Entradas[[#Headers],[Fecha de última salida]],Inventario!Q373:Q374)))</f>
        <v/>
      </c>
      <c r="G374" s="27" t="e">
        <f>DGET(Lista_elementos[#All],Lista_elementos[[#Headers],[Inventario máximo (en unidades)]],Q373:Q374)</f>
        <v>#VALUE!</v>
      </c>
      <c r="H374" s="27" t="e">
        <f>DGET(Lista_elementos[#All],Lista_elementos[[#Headers],[Inventario mínimo (en unidades)]],Q373:Q374)</f>
        <v>#VALUE!</v>
      </c>
      <c r="I374" s="68" t="str">
        <f>+IF(R374=0,"",DGET(Entradas[#All],Entradas[[#Headers],[Lote]],Q373:R374))</f>
        <v/>
      </c>
      <c r="J374" s="20" t="str">
        <f ca="1">+IF(Inventario[[#This Row],[Días restantes (incluido hoy):]]="","",Inventario[[#This Row],[Días restantes (incluido hoy):]]+TODAY()-1)</f>
        <v/>
      </c>
      <c r="K374" s="27" t="str">
        <f t="shared" ref="K374" si="1278">IF(R374=0,"",R374)</f>
        <v/>
      </c>
      <c r="L374" s="27" t="str">
        <f>+IF(R374=0,"",DSUM(Entradas[#All],Entradas[[#Headers],[Cantidad Existente]],Inventario!Q373:R374))</f>
        <v/>
      </c>
      <c r="M374" s="65" t="e">
        <f>+Inventario[[#This Row],[Presentación (unidad)]]</f>
        <v>#VALUE!</v>
      </c>
      <c r="O374" s="17" t="str">
        <f t="shared" ref="O374" si="1279">+$O$6</f>
        <v>Elemento</v>
      </c>
      <c r="P374" s="17" t="str">
        <f t="shared" ref="P374" si="1280">+$P$6</f>
        <v>Días restantes:</v>
      </c>
      <c r="Q374" s="19" t="e">
        <f>Inventario[[#This Row],[Elemento]]</f>
        <v>#VALUE!</v>
      </c>
      <c r="R374" s="19">
        <f>+DMIN(Entradas[#All],R373,Q373:Q374)</f>
        <v>0</v>
      </c>
      <c r="S374" s="26" t="s">
        <v>10</v>
      </c>
    </row>
    <row r="375" spans="1:19" x14ac:dyDescent="0.25">
      <c r="A375" s="64" t="e">
        <f>DGET(Lista_elementos[#All],Lista_elementos[[#Headers],[Tipo]],Inventario!O374:O375)</f>
        <v>#VALUE!</v>
      </c>
      <c r="B375" s="27" t="e">
        <f>+Lista_elementos[[#This Row],[Elemento]]</f>
        <v>#VALUE!</v>
      </c>
      <c r="C3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5" s="27" t="e">
        <f>DGET(Lista_elementos[#All],Lista_elementos[[#Headers],[Presentación (Unidad)]],Inventario!O374:O375)</f>
        <v>#VALUE!</v>
      </c>
      <c r="E375" s="20" t="str">
        <f>+IF(COUNTIF(Entradas[Elemento],Inventario[[#This Row],[Elemento]])=0,"",IF(DMAX(Entradas[#All],Entradas[[#Headers],[Fecha de ingreso]],Inventario!O374:O375)=0,"No registra",DMAX(Entradas[#All],Entradas[[#Headers],[Fecha de ingreso]],Inventario!O374:O375)))</f>
        <v/>
      </c>
      <c r="F375" s="20" t="str">
        <f>+IF(COUNTIF(Entradas[Elemento],Inventario[[#This Row],[Elemento]])=0,"",IF(DMAX(Entradas[#All],Entradas[[#Headers],[Fecha de última salida]],Inventario!O374:O375)=0,"",DMAX(Entradas[#All],Entradas[[#Headers],[Fecha de última salida]],Inventario!O374:O375)))</f>
        <v/>
      </c>
      <c r="G375" s="27" t="e">
        <f>DGET(Lista_elementos[#All],Lista_elementos[[#Headers],[Inventario máximo (en unidades)]],O374:O375)</f>
        <v>#VALUE!</v>
      </c>
      <c r="H375" s="27" t="e">
        <f>DGET(Lista_elementos[#All],Lista_elementos[[#Headers],[Inventario mínimo (en unidades)]],O374:O375)</f>
        <v>#VALUE!</v>
      </c>
      <c r="I375" s="68" t="str">
        <f>+IF(P375=0,"",DGET(Entradas[#All],Entradas[[#Headers],[Lote]],O374:P375))</f>
        <v/>
      </c>
      <c r="J375" s="20" t="str">
        <f ca="1">+IF(Inventario[[#This Row],[Días restantes (incluido hoy):]]="","",Inventario[[#This Row],[Días restantes (incluido hoy):]]+TODAY()-1)</f>
        <v/>
      </c>
      <c r="K375" s="27" t="str">
        <f t="shared" ref="K375" si="1281">IF(P375=0,"",P375)</f>
        <v/>
      </c>
      <c r="L375" s="27" t="str">
        <f>+IF(P375=0,"",DSUM(Entradas[#All],Entradas[[#Headers],[Cantidad Existente]],Inventario!O374:P375))</f>
        <v/>
      </c>
      <c r="M375" s="65" t="e">
        <f>+Inventario[[#This Row],[Presentación (unidad)]]</f>
        <v>#VALUE!</v>
      </c>
      <c r="O375" s="19" t="e">
        <f t="shared" ref="O375" si="1282">+$B375</f>
        <v>#VALUE!</v>
      </c>
      <c r="P375" s="19">
        <f>+DMIN(Entradas[#All],P374,O374:O375)</f>
        <v>0</v>
      </c>
      <c r="Q375" s="17" t="str">
        <f t="shared" ref="Q375" si="1283">+$O$6</f>
        <v>Elemento</v>
      </c>
      <c r="R375" s="17" t="str">
        <f t="shared" ref="R375" si="1284">+$P$6</f>
        <v>Días restantes:</v>
      </c>
      <c r="S375" s="26" t="s">
        <v>10</v>
      </c>
    </row>
    <row r="376" spans="1:19" x14ac:dyDescent="0.25">
      <c r="A376" s="64" t="e">
        <f>DGET(Lista_elementos[#All],Lista_elementos[[#Headers],[Tipo]],Inventario!Q375:Q376)</f>
        <v>#VALUE!</v>
      </c>
      <c r="B376" s="27" t="e">
        <f>+Lista_elementos[[#This Row],[Elemento]]</f>
        <v>#VALUE!</v>
      </c>
      <c r="C3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6" s="27" t="e">
        <f>DGET(Lista_elementos[#All],Lista_elementos[[#Headers],[Presentación (Unidad)]],Inventario!Q375:Q376)</f>
        <v>#VALUE!</v>
      </c>
      <c r="E376" s="20" t="str">
        <f>+IF(COUNTIF(Entradas[Elemento],Inventario[[#This Row],[Elemento]])=0,"",IF(DMAX(Entradas[#All],Entradas[[#Headers],[Fecha de ingreso]],Inventario!Q375:Q376)=0,"No registra",DMAX(Entradas[#All],Entradas[[#Headers],[Fecha de ingreso]],Inventario!Q375:Q376)))</f>
        <v/>
      </c>
      <c r="F376" s="20" t="str">
        <f>+IF(COUNTIF(Entradas[Elemento],Inventario[[#This Row],[Elemento]])=0,"",IF(DMAX(Entradas[#All],Entradas[[#Headers],[Fecha de última salida]],Inventario!Q375:Q376)=0,"",DMAX(Entradas[#All],Entradas[[#Headers],[Fecha de última salida]],Inventario!Q375:Q376)))</f>
        <v/>
      </c>
      <c r="G376" s="27" t="e">
        <f>DGET(Lista_elementos[#All],Lista_elementos[[#Headers],[Inventario máximo (en unidades)]],Q375:Q376)</f>
        <v>#VALUE!</v>
      </c>
      <c r="H376" s="27" t="e">
        <f>DGET(Lista_elementos[#All],Lista_elementos[[#Headers],[Inventario mínimo (en unidades)]],Q375:Q376)</f>
        <v>#VALUE!</v>
      </c>
      <c r="I376" s="68" t="str">
        <f>+IF(R376=0,"",DGET(Entradas[#All],Entradas[[#Headers],[Lote]],Q375:R376))</f>
        <v/>
      </c>
      <c r="J376" s="20" t="str">
        <f ca="1">+IF(Inventario[[#This Row],[Días restantes (incluido hoy):]]="","",Inventario[[#This Row],[Días restantes (incluido hoy):]]+TODAY()-1)</f>
        <v/>
      </c>
      <c r="K376" s="27" t="str">
        <f t="shared" ref="K376" si="1285">IF(R376=0,"",R376)</f>
        <v/>
      </c>
      <c r="L376" s="27" t="str">
        <f>+IF(R376=0,"",DSUM(Entradas[#All],Entradas[[#Headers],[Cantidad Existente]],Inventario!Q375:R376))</f>
        <v/>
      </c>
      <c r="M376" s="65" t="e">
        <f>+Inventario[[#This Row],[Presentación (unidad)]]</f>
        <v>#VALUE!</v>
      </c>
      <c r="O376" s="17" t="str">
        <f t="shared" ref="O376" si="1286">+$O$6</f>
        <v>Elemento</v>
      </c>
      <c r="P376" s="17" t="str">
        <f t="shared" ref="P376" si="1287">+$P$6</f>
        <v>Días restantes:</v>
      </c>
      <c r="Q376" s="19" t="e">
        <f>Inventario[[#This Row],[Elemento]]</f>
        <v>#VALUE!</v>
      </c>
      <c r="R376" s="19">
        <f>+DMIN(Entradas[#All],R375,Q375:Q376)</f>
        <v>0</v>
      </c>
      <c r="S376" s="26" t="s">
        <v>10</v>
      </c>
    </row>
    <row r="377" spans="1:19" x14ac:dyDescent="0.25">
      <c r="A377" s="64" t="e">
        <f>DGET(Lista_elementos[#All],Lista_elementos[[#Headers],[Tipo]],Inventario!O376:O377)</f>
        <v>#VALUE!</v>
      </c>
      <c r="B377" s="27" t="e">
        <f>+Lista_elementos[[#This Row],[Elemento]]</f>
        <v>#VALUE!</v>
      </c>
      <c r="C3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7" s="27" t="e">
        <f>DGET(Lista_elementos[#All],Lista_elementos[[#Headers],[Presentación (Unidad)]],Inventario!O376:O377)</f>
        <v>#VALUE!</v>
      </c>
      <c r="E377" s="20" t="str">
        <f>+IF(COUNTIF(Entradas[Elemento],Inventario[[#This Row],[Elemento]])=0,"",IF(DMAX(Entradas[#All],Entradas[[#Headers],[Fecha de ingreso]],Inventario!O376:O377)=0,"No registra",DMAX(Entradas[#All],Entradas[[#Headers],[Fecha de ingreso]],Inventario!O376:O377)))</f>
        <v/>
      </c>
      <c r="F377" s="20" t="str">
        <f>+IF(COUNTIF(Entradas[Elemento],Inventario[[#This Row],[Elemento]])=0,"",IF(DMAX(Entradas[#All],Entradas[[#Headers],[Fecha de última salida]],Inventario!O376:O377)=0,"",DMAX(Entradas[#All],Entradas[[#Headers],[Fecha de última salida]],Inventario!O376:O377)))</f>
        <v/>
      </c>
      <c r="G377" s="27" t="e">
        <f>DGET(Lista_elementos[#All],Lista_elementos[[#Headers],[Inventario máximo (en unidades)]],O376:O377)</f>
        <v>#VALUE!</v>
      </c>
      <c r="H377" s="27" t="e">
        <f>DGET(Lista_elementos[#All],Lista_elementos[[#Headers],[Inventario mínimo (en unidades)]],O376:O377)</f>
        <v>#VALUE!</v>
      </c>
      <c r="I377" s="68" t="str">
        <f>+IF(P377=0,"",DGET(Entradas[#All],Entradas[[#Headers],[Lote]],O376:P377))</f>
        <v/>
      </c>
      <c r="J377" s="20" t="str">
        <f ca="1">+IF(Inventario[[#This Row],[Días restantes (incluido hoy):]]="","",Inventario[[#This Row],[Días restantes (incluido hoy):]]+TODAY()-1)</f>
        <v/>
      </c>
      <c r="K377" s="27" t="str">
        <f t="shared" ref="K377" si="1288">IF(P377=0,"",P377)</f>
        <v/>
      </c>
      <c r="L377" s="27" t="str">
        <f>+IF(P377=0,"",DSUM(Entradas[#All],Entradas[[#Headers],[Cantidad Existente]],Inventario!O376:P377))</f>
        <v/>
      </c>
      <c r="M377" s="65" t="e">
        <f>+Inventario[[#This Row],[Presentación (unidad)]]</f>
        <v>#VALUE!</v>
      </c>
      <c r="O377" s="19" t="e">
        <f t="shared" ref="O377" si="1289">+$B377</f>
        <v>#VALUE!</v>
      </c>
      <c r="P377" s="19">
        <f>+DMIN(Entradas[#All],P376,O376:O377)</f>
        <v>0</v>
      </c>
      <c r="Q377" s="17" t="str">
        <f t="shared" ref="Q377" si="1290">+$O$6</f>
        <v>Elemento</v>
      </c>
      <c r="R377" s="17" t="str">
        <f t="shared" ref="R377" si="1291">+$P$6</f>
        <v>Días restantes:</v>
      </c>
      <c r="S377" s="26" t="s">
        <v>10</v>
      </c>
    </row>
    <row r="378" spans="1:19" x14ac:dyDescent="0.25">
      <c r="A378" s="64" t="e">
        <f>DGET(Lista_elementos[#All],Lista_elementos[[#Headers],[Tipo]],Inventario!Q377:Q378)</f>
        <v>#VALUE!</v>
      </c>
      <c r="B378" s="27" t="e">
        <f>+Lista_elementos[[#This Row],[Elemento]]</f>
        <v>#VALUE!</v>
      </c>
      <c r="C3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8" s="27" t="e">
        <f>DGET(Lista_elementos[#All],Lista_elementos[[#Headers],[Presentación (Unidad)]],Inventario!Q377:Q378)</f>
        <v>#VALUE!</v>
      </c>
      <c r="E378" s="20" t="str">
        <f>+IF(COUNTIF(Entradas[Elemento],Inventario[[#This Row],[Elemento]])=0,"",IF(DMAX(Entradas[#All],Entradas[[#Headers],[Fecha de ingreso]],Inventario!Q377:Q378)=0,"No registra",DMAX(Entradas[#All],Entradas[[#Headers],[Fecha de ingreso]],Inventario!Q377:Q378)))</f>
        <v/>
      </c>
      <c r="F378" s="20" t="str">
        <f>+IF(COUNTIF(Entradas[Elemento],Inventario[[#This Row],[Elemento]])=0,"",IF(DMAX(Entradas[#All],Entradas[[#Headers],[Fecha de última salida]],Inventario!Q377:Q378)=0,"",DMAX(Entradas[#All],Entradas[[#Headers],[Fecha de última salida]],Inventario!Q377:Q378)))</f>
        <v/>
      </c>
      <c r="G378" s="27" t="e">
        <f>DGET(Lista_elementos[#All],Lista_elementos[[#Headers],[Inventario máximo (en unidades)]],Q377:Q378)</f>
        <v>#VALUE!</v>
      </c>
      <c r="H378" s="27" t="e">
        <f>DGET(Lista_elementos[#All],Lista_elementos[[#Headers],[Inventario mínimo (en unidades)]],Q377:Q378)</f>
        <v>#VALUE!</v>
      </c>
      <c r="I378" s="68" t="str">
        <f>+IF(R378=0,"",DGET(Entradas[#All],Entradas[[#Headers],[Lote]],Q377:R378))</f>
        <v/>
      </c>
      <c r="J378" s="20" t="str">
        <f ca="1">+IF(Inventario[[#This Row],[Días restantes (incluido hoy):]]="","",Inventario[[#This Row],[Días restantes (incluido hoy):]]+TODAY()-1)</f>
        <v/>
      </c>
      <c r="K378" s="27" t="str">
        <f t="shared" ref="K378" si="1292">IF(R378=0,"",R378)</f>
        <v/>
      </c>
      <c r="L378" s="27" t="str">
        <f>+IF(R378=0,"",DSUM(Entradas[#All],Entradas[[#Headers],[Cantidad Existente]],Inventario!Q377:R378))</f>
        <v/>
      </c>
      <c r="M378" s="65" t="e">
        <f>+Inventario[[#This Row],[Presentación (unidad)]]</f>
        <v>#VALUE!</v>
      </c>
      <c r="O378" s="17" t="str">
        <f t="shared" ref="O378" si="1293">+$O$6</f>
        <v>Elemento</v>
      </c>
      <c r="P378" s="17" t="str">
        <f t="shared" ref="P378" si="1294">+$P$6</f>
        <v>Días restantes:</v>
      </c>
      <c r="Q378" s="19" t="e">
        <f>Inventario[[#This Row],[Elemento]]</f>
        <v>#VALUE!</v>
      </c>
      <c r="R378" s="19">
        <f>+DMIN(Entradas[#All],R377,Q377:Q378)</f>
        <v>0</v>
      </c>
      <c r="S378" s="26" t="s">
        <v>10</v>
      </c>
    </row>
    <row r="379" spans="1:19" x14ac:dyDescent="0.25">
      <c r="A379" s="64" t="e">
        <f>DGET(Lista_elementos[#All],Lista_elementos[[#Headers],[Tipo]],Inventario!O378:O379)</f>
        <v>#VALUE!</v>
      </c>
      <c r="B379" s="27" t="e">
        <f>+Lista_elementos[[#This Row],[Elemento]]</f>
        <v>#VALUE!</v>
      </c>
      <c r="C3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79" s="27" t="e">
        <f>DGET(Lista_elementos[#All],Lista_elementos[[#Headers],[Presentación (Unidad)]],Inventario!O378:O379)</f>
        <v>#VALUE!</v>
      </c>
      <c r="E379" s="20" t="str">
        <f>+IF(COUNTIF(Entradas[Elemento],Inventario[[#This Row],[Elemento]])=0,"",IF(DMAX(Entradas[#All],Entradas[[#Headers],[Fecha de ingreso]],Inventario!O378:O379)=0,"No registra",DMAX(Entradas[#All],Entradas[[#Headers],[Fecha de ingreso]],Inventario!O378:O379)))</f>
        <v/>
      </c>
      <c r="F379" s="20" t="str">
        <f>+IF(COUNTIF(Entradas[Elemento],Inventario[[#This Row],[Elemento]])=0,"",IF(DMAX(Entradas[#All],Entradas[[#Headers],[Fecha de última salida]],Inventario!O378:O379)=0,"",DMAX(Entradas[#All],Entradas[[#Headers],[Fecha de última salida]],Inventario!O378:O379)))</f>
        <v/>
      </c>
      <c r="G379" s="27" t="e">
        <f>DGET(Lista_elementos[#All],Lista_elementos[[#Headers],[Inventario máximo (en unidades)]],O378:O379)</f>
        <v>#VALUE!</v>
      </c>
      <c r="H379" s="27" t="e">
        <f>DGET(Lista_elementos[#All],Lista_elementos[[#Headers],[Inventario mínimo (en unidades)]],O378:O379)</f>
        <v>#VALUE!</v>
      </c>
      <c r="I379" s="68" t="str">
        <f>+IF(P379=0,"",DGET(Entradas[#All],Entradas[[#Headers],[Lote]],O378:P379))</f>
        <v/>
      </c>
      <c r="J379" s="20" t="str">
        <f ca="1">+IF(Inventario[[#This Row],[Días restantes (incluido hoy):]]="","",Inventario[[#This Row],[Días restantes (incluido hoy):]]+TODAY()-1)</f>
        <v/>
      </c>
      <c r="K379" s="27" t="str">
        <f t="shared" ref="K379" si="1295">IF(P379=0,"",P379)</f>
        <v/>
      </c>
      <c r="L379" s="27" t="str">
        <f>+IF(P379=0,"",DSUM(Entradas[#All],Entradas[[#Headers],[Cantidad Existente]],Inventario!O378:P379))</f>
        <v/>
      </c>
      <c r="M379" s="65" t="e">
        <f>+Inventario[[#This Row],[Presentación (unidad)]]</f>
        <v>#VALUE!</v>
      </c>
      <c r="O379" s="19" t="e">
        <f t="shared" ref="O379" si="1296">+$B379</f>
        <v>#VALUE!</v>
      </c>
      <c r="P379" s="19">
        <f>+DMIN(Entradas[#All],P378,O378:O379)</f>
        <v>0</v>
      </c>
      <c r="Q379" s="17" t="str">
        <f t="shared" ref="Q379" si="1297">+$O$6</f>
        <v>Elemento</v>
      </c>
      <c r="R379" s="17" t="str">
        <f t="shared" ref="R379" si="1298">+$P$6</f>
        <v>Días restantes:</v>
      </c>
      <c r="S379" s="26" t="s">
        <v>10</v>
      </c>
    </row>
    <row r="380" spans="1:19" x14ac:dyDescent="0.25">
      <c r="A380" s="64" t="e">
        <f>DGET(Lista_elementos[#All],Lista_elementos[[#Headers],[Tipo]],Inventario!Q379:Q380)</f>
        <v>#VALUE!</v>
      </c>
      <c r="B380" s="27" t="e">
        <f>+Lista_elementos[[#This Row],[Elemento]]</f>
        <v>#VALUE!</v>
      </c>
      <c r="C3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0" s="27" t="e">
        <f>DGET(Lista_elementos[#All],Lista_elementos[[#Headers],[Presentación (Unidad)]],Inventario!Q379:Q380)</f>
        <v>#VALUE!</v>
      </c>
      <c r="E380" s="20" t="str">
        <f>+IF(COUNTIF(Entradas[Elemento],Inventario[[#This Row],[Elemento]])=0,"",IF(DMAX(Entradas[#All],Entradas[[#Headers],[Fecha de ingreso]],Inventario!Q379:Q380)=0,"No registra",DMAX(Entradas[#All],Entradas[[#Headers],[Fecha de ingreso]],Inventario!Q379:Q380)))</f>
        <v/>
      </c>
      <c r="F380" s="20" t="str">
        <f>+IF(COUNTIF(Entradas[Elemento],Inventario[[#This Row],[Elemento]])=0,"",IF(DMAX(Entradas[#All],Entradas[[#Headers],[Fecha de última salida]],Inventario!Q379:Q380)=0,"",DMAX(Entradas[#All],Entradas[[#Headers],[Fecha de última salida]],Inventario!Q379:Q380)))</f>
        <v/>
      </c>
      <c r="G380" s="27" t="e">
        <f>DGET(Lista_elementos[#All],Lista_elementos[[#Headers],[Inventario máximo (en unidades)]],Q379:Q380)</f>
        <v>#VALUE!</v>
      </c>
      <c r="H380" s="27" t="e">
        <f>DGET(Lista_elementos[#All],Lista_elementos[[#Headers],[Inventario mínimo (en unidades)]],Q379:Q380)</f>
        <v>#VALUE!</v>
      </c>
      <c r="I380" s="68" t="str">
        <f>+IF(R380=0,"",DGET(Entradas[#All],Entradas[[#Headers],[Lote]],Q379:R380))</f>
        <v/>
      </c>
      <c r="J380" s="20" t="str">
        <f ca="1">+IF(Inventario[[#This Row],[Días restantes (incluido hoy):]]="","",Inventario[[#This Row],[Días restantes (incluido hoy):]]+TODAY()-1)</f>
        <v/>
      </c>
      <c r="K380" s="27" t="str">
        <f t="shared" ref="K380" si="1299">IF(R380=0,"",R380)</f>
        <v/>
      </c>
      <c r="L380" s="27" t="str">
        <f>+IF(R380=0,"",DSUM(Entradas[#All],Entradas[[#Headers],[Cantidad Existente]],Inventario!Q379:R380))</f>
        <v/>
      </c>
      <c r="M380" s="65" t="e">
        <f>+Inventario[[#This Row],[Presentación (unidad)]]</f>
        <v>#VALUE!</v>
      </c>
      <c r="O380" s="17" t="str">
        <f t="shared" ref="O380" si="1300">+$O$6</f>
        <v>Elemento</v>
      </c>
      <c r="P380" s="17" t="str">
        <f t="shared" ref="P380" si="1301">+$P$6</f>
        <v>Días restantes:</v>
      </c>
      <c r="Q380" s="19" t="e">
        <f>Inventario[[#This Row],[Elemento]]</f>
        <v>#VALUE!</v>
      </c>
      <c r="R380" s="19">
        <f>+DMIN(Entradas[#All],R379,Q379:Q380)</f>
        <v>0</v>
      </c>
      <c r="S380" s="26" t="s">
        <v>10</v>
      </c>
    </row>
    <row r="381" spans="1:19" x14ac:dyDescent="0.25">
      <c r="A381" s="64" t="e">
        <f>DGET(Lista_elementos[#All],Lista_elementos[[#Headers],[Tipo]],Inventario!O380:O381)</f>
        <v>#VALUE!</v>
      </c>
      <c r="B381" s="27" t="e">
        <f>+Lista_elementos[[#This Row],[Elemento]]</f>
        <v>#VALUE!</v>
      </c>
      <c r="C3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1" s="27" t="e">
        <f>DGET(Lista_elementos[#All],Lista_elementos[[#Headers],[Presentación (Unidad)]],Inventario!O380:O381)</f>
        <v>#VALUE!</v>
      </c>
      <c r="E381" s="20" t="str">
        <f>+IF(COUNTIF(Entradas[Elemento],Inventario[[#This Row],[Elemento]])=0,"",IF(DMAX(Entradas[#All],Entradas[[#Headers],[Fecha de ingreso]],Inventario!O380:O381)=0,"No registra",DMAX(Entradas[#All],Entradas[[#Headers],[Fecha de ingreso]],Inventario!O380:O381)))</f>
        <v/>
      </c>
      <c r="F381" s="20" t="str">
        <f>+IF(COUNTIF(Entradas[Elemento],Inventario[[#This Row],[Elemento]])=0,"",IF(DMAX(Entradas[#All],Entradas[[#Headers],[Fecha de última salida]],Inventario!O380:O381)=0,"",DMAX(Entradas[#All],Entradas[[#Headers],[Fecha de última salida]],Inventario!O380:O381)))</f>
        <v/>
      </c>
      <c r="G381" s="27" t="e">
        <f>DGET(Lista_elementos[#All],Lista_elementos[[#Headers],[Inventario máximo (en unidades)]],O380:O381)</f>
        <v>#VALUE!</v>
      </c>
      <c r="H381" s="27" t="e">
        <f>DGET(Lista_elementos[#All],Lista_elementos[[#Headers],[Inventario mínimo (en unidades)]],O380:O381)</f>
        <v>#VALUE!</v>
      </c>
      <c r="I381" s="68" t="str">
        <f>+IF(P381=0,"",DGET(Entradas[#All],Entradas[[#Headers],[Lote]],O380:P381))</f>
        <v/>
      </c>
      <c r="J381" s="20" t="str">
        <f ca="1">+IF(Inventario[[#This Row],[Días restantes (incluido hoy):]]="","",Inventario[[#This Row],[Días restantes (incluido hoy):]]+TODAY()-1)</f>
        <v/>
      </c>
      <c r="K381" s="27" t="str">
        <f t="shared" ref="K381" si="1302">IF(P381=0,"",P381)</f>
        <v/>
      </c>
      <c r="L381" s="27" t="str">
        <f>+IF(P381=0,"",DSUM(Entradas[#All],Entradas[[#Headers],[Cantidad Existente]],Inventario!O380:P381))</f>
        <v/>
      </c>
      <c r="M381" s="65" t="e">
        <f>+Inventario[[#This Row],[Presentación (unidad)]]</f>
        <v>#VALUE!</v>
      </c>
      <c r="O381" s="19" t="e">
        <f t="shared" ref="O381" si="1303">+$B381</f>
        <v>#VALUE!</v>
      </c>
      <c r="P381" s="19">
        <f>+DMIN(Entradas[#All],P380,O380:O381)</f>
        <v>0</v>
      </c>
      <c r="Q381" s="17" t="str">
        <f t="shared" ref="Q381" si="1304">+$O$6</f>
        <v>Elemento</v>
      </c>
      <c r="R381" s="17" t="str">
        <f t="shared" ref="R381" si="1305">+$P$6</f>
        <v>Días restantes:</v>
      </c>
      <c r="S381" s="26" t="s">
        <v>10</v>
      </c>
    </row>
    <row r="382" spans="1:19" x14ac:dyDescent="0.25">
      <c r="A382" s="64" t="e">
        <f>DGET(Lista_elementos[#All],Lista_elementos[[#Headers],[Tipo]],Inventario!Q381:Q382)</f>
        <v>#VALUE!</v>
      </c>
      <c r="B382" s="27" t="e">
        <f>+Lista_elementos[[#This Row],[Elemento]]</f>
        <v>#VALUE!</v>
      </c>
      <c r="C3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2" s="27" t="e">
        <f>DGET(Lista_elementos[#All],Lista_elementos[[#Headers],[Presentación (Unidad)]],Inventario!Q381:Q382)</f>
        <v>#VALUE!</v>
      </c>
      <c r="E382" s="20" t="str">
        <f>+IF(COUNTIF(Entradas[Elemento],Inventario[[#This Row],[Elemento]])=0,"",IF(DMAX(Entradas[#All],Entradas[[#Headers],[Fecha de ingreso]],Inventario!Q381:Q382)=0,"No registra",DMAX(Entradas[#All],Entradas[[#Headers],[Fecha de ingreso]],Inventario!Q381:Q382)))</f>
        <v/>
      </c>
      <c r="F382" s="20" t="str">
        <f>+IF(COUNTIF(Entradas[Elemento],Inventario[[#This Row],[Elemento]])=0,"",IF(DMAX(Entradas[#All],Entradas[[#Headers],[Fecha de última salida]],Inventario!Q381:Q382)=0,"",DMAX(Entradas[#All],Entradas[[#Headers],[Fecha de última salida]],Inventario!Q381:Q382)))</f>
        <v/>
      </c>
      <c r="G382" s="27" t="e">
        <f>DGET(Lista_elementos[#All],Lista_elementos[[#Headers],[Inventario máximo (en unidades)]],Q381:Q382)</f>
        <v>#VALUE!</v>
      </c>
      <c r="H382" s="27" t="e">
        <f>DGET(Lista_elementos[#All],Lista_elementos[[#Headers],[Inventario mínimo (en unidades)]],Q381:Q382)</f>
        <v>#VALUE!</v>
      </c>
      <c r="I382" s="68" t="str">
        <f>+IF(R382=0,"",DGET(Entradas[#All],Entradas[[#Headers],[Lote]],Q381:R382))</f>
        <v/>
      </c>
      <c r="J382" s="20" t="str">
        <f ca="1">+IF(Inventario[[#This Row],[Días restantes (incluido hoy):]]="","",Inventario[[#This Row],[Días restantes (incluido hoy):]]+TODAY()-1)</f>
        <v/>
      </c>
      <c r="K382" s="27" t="str">
        <f t="shared" ref="K382" si="1306">IF(R382=0,"",R382)</f>
        <v/>
      </c>
      <c r="L382" s="27" t="str">
        <f>+IF(R382=0,"",DSUM(Entradas[#All],Entradas[[#Headers],[Cantidad Existente]],Inventario!Q381:R382))</f>
        <v/>
      </c>
      <c r="M382" s="65" t="e">
        <f>+Inventario[[#This Row],[Presentación (unidad)]]</f>
        <v>#VALUE!</v>
      </c>
      <c r="O382" s="17" t="str">
        <f t="shared" ref="O382" si="1307">+$O$6</f>
        <v>Elemento</v>
      </c>
      <c r="P382" s="17" t="str">
        <f t="shared" ref="P382" si="1308">+$P$6</f>
        <v>Días restantes:</v>
      </c>
      <c r="Q382" s="19" t="e">
        <f>Inventario[[#This Row],[Elemento]]</f>
        <v>#VALUE!</v>
      </c>
      <c r="R382" s="19">
        <f>+DMIN(Entradas[#All],R381,Q381:Q382)</f>
        <v>0</v>
      </c>
      <c r="S382" s="26" t="s">
        <v>10</v>
      </c>
    </row>
    <row r="383" spans="1:19" x14ac:dyDescent="0.25">
      <c r="A383" s="64" t="e">
        <f>DGET(Lista_elementos[#All],Lista_elementos[[#Headers],[Tipo]],Inventario!O382:O383)</f>
        <v>#VALUE!</v>
      </c>
      <c r="B383" s="27" t="e">
        <f>+Lista_elementos[[#This Row],[Elemento]]</f>
        <v>#VALUE!</v>
      </c>
      <c r="C3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3" s="27" t="e">
        <f>DGET(Lista_elementos[#All],Lista_elementos[[#Headers],[Presentación (Unidad)]],Inventario!O382:O383)</f>
        <v>#VALUE!</v>
      </c>
      <c r="E383" s="20" t="str">
        <f>+IF(COUNTIF(Entradas[Elemento],Inventario[[#This Row],[Elemento]])=0,"",IF(DMAX(Entradas[#All],Entradas[[#Headers],[Fecha de ingreso]],Inventario!O382:O383)=0,"No registra",DMAX(Entradas[#All],Entradas[[#Headers],[Fecha de ingreso]],Inventario!O382:O383)))</f>
        <v/>
      </c>
      <c r="F383" s="20" t="str">
        <f>+IF(COUNTIF(Entradas[Elemento],Inventario[[#This Row],[Elemento]])=0,"",IF(DMAX(Entradas[#All],Entradas[[#Headers],[Fecha de última salida]],Inventario!O382:O383)=0,"",DMAX(Entradas[#All],Entradas[[#Headers],[Fecha de última salida]],Inventario!O382:O383)))</f>
        <v/>
      </c>
      <c r="G383" s="27" t="e">
        <f>DGET(Lista_elementos[#All],Lista_elementos[[#Headers],[Inventario máximo (en unidades)]],O382:O383)</f>
        <v>#VALUE!</v>
      </c>
      <c r="H383" s="27" t="e">
        <f>DGET(Lista_elementos[#All],Lista_elementos[[#Headers],[Inventario mínimo (en unidades)]],O382:O383)</f>
        <v>#VALUE!</v>
      </c>
      <c r="I383" s="68" t="str">
        <f>+IF(P383=0,"",DGET(Entradas[#All],Entradas[[#Headers],[Lote]],O382:P383))</f>
        <v/>
      </c>
      <c r="J383" s="20" t="str">
        <f ca="1">+IF(Inventario[[#This Row],[Días restantes (incluido hoy):]]="","",Inventario[[#This Row],[Días restantes (incluido hoy):]]+TODAY()-1)</f>
        <v/>
      </c>
      <c r="K383" s="27" t="str">
        <f t="shared" ref="K383" si="1309">IF(P383=0,"",P383)</f>
        <v/>
      </c>
      <c r="L383" s="27" t="str">
        <f>+IF(P383=0,"",DSUM(Entradas[#All],Entradas[[#Headers],[Cantidad Existente]],Inventario!O382:P383))</f>
        <v/>
      </c>
      <c r="M383" s="65" t="e">
        <f>+Inventario[[#This Row],[Presentación (unidad)]]</f>
        <v>#VALUE!</v>
      </c>
      <c r="O383" s="19" t="e">
        <f t="shared" ref="O383" si="1310">+$B383</f>
        <v>#VALUE!</v>
      </c>
      <c r="P383" s="19">
        <f>+DMIN(Entradas[#All],P382,O382:O383)</f>
        <v>0</v>
      </c>
      <c r="Q383" s="17" t="str">
        <f t="shared" ref="Q383" si="1311">+$O$6</f>
        <v>Elemento</v>
      </c>
      <c r="R383" s="17" t="str">
        <f t="shared" ref="R383" si="1312">+$P$6</f>
        <v>Días restantes:</v>
      </c>
      <c r="S383" s="26" t="s">
        <v>10</v>
      </c>
    </row>
    <row r="384" spans="1:19" x14ac:dyDescent="0.25">
      <c r="A384" s="64" t="e">
        <f>DGET(Lista_elementos[#All],Lista_elementos[[#Headers],[Tipo]],Inventario!Q383:Q384)</f>
        <v>#VALUE!</v>
      </c>
      <c r="B384" s="27" t="e">
        <f>+Lista_elementos[[#This Row],[Elemento]]</f>
        <v>#VALUE!</v>
      </c>
      <c r="C3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4" s="27" t="e">
        <f>DGET(Lista_elementos[#All],Lista_elementos[[#Headers],[Presentación (Unidad)]],Inventario!Q383:Q384)</f>
        <v>#VALUE!</v>
      </c>
      <c r="E384" s="20" t="str">
        <f>+IF(COUNTIF(Entradas[Elemento],Inventario[[#This Row],[Elemento]])=0,"",IF(DMAX(Entradas[#All],Entradas[[#Headers],[Fecha de ingreso]],Inventario!Q383:Q384)=0,"No registra",DMAX(Entradas[#All],Entradas[[#Headers],[Fecha de ingreso]],Inventario!Q383:Q384)))</f>
        <v/>
      </c>
      <c r="F384" s="20" t="str">
        <f>+IF(COUNTIF(Entradas[Elemento],Inventario[[#This Row],[Elemento]])=0,"",IF(DMAX(Entradas[#All],Entradas[[#Headers],[Fecha de última salida]],Inventario!Q383:Q384)=0,"",DMAX(Entradas[#All],Entradas[[#Headers],[Fecha de última salida]],Inventario!Q383:Q384)))</f>
        <v/>
      </c>
      <c r="G384" s="27" t="e">
        <f>DGET(Lista_elementos[#All],Lista_elementos[[#Headers],[Inventario máximo (en unidades)]],Q383:Q384)</f>
        <v>#VALUE!</v>
      </c>
      <c r="H384" s="27" t="e">
        <f>DGET(Lista_elementos[#All],Lista_elementos[[#Headers],[Inventario mínimo (en unidades)]],Q383:Q384)</f>
        <v>#VALUE!</v>
      </c>
      <c r="I384" s="68" t="str">
        <f>+IF(R384=0,"",DGET(Entradas[#All],Entradas[[#Headers],[Lote]],Q383:R384))</f>
        <v/>
      </c>
      <c r="J384" s="20" t="str">
        <f ca="1">+IF(Inventario[[#This Row],[Días restantes (incluido hoy):]]="","",Inventario[[#This Row],[Días restantes (incluido hoy):]]+TODAY()-1)</f>
        <v/>
      </c>
      <c r="K384" s="27" t="str">
        <f t="shared" ref="K384" si="1313">IF(R384=0,"",R384)</f>
        <v/>
      </c>
      <c r="L384" s="27" t="str">
        <f>+IF(R384=0,"",DSUM(Entradas[#All],Entradas[[#Headers],[Cantidad Existente]],Inventario!Q383:R384))</f>
        <v/>
      </c>
      <c r="M384" s="65" t="e">
        <f>+Inventario[[#This Row],[Presentación (unidad)]]</f>
        <v>#VALUE!</v>
      </c>
      <c r="O384" s="17" t="str">
        <f t="shared" ref="O384" si="1314">+$O$6</f>
        <v>Elemento</v>
      </c>
      <c r="P384" s="17" t="str">
        <f t="shared" ref="P384" si="1315">+$P$6</f>
        <v>Días restantes:</v>
      </c>
      <c r="Q384" s="19" t="e">
        <f>Inventario[[#This Row],[Elemento]]</f>
        <v>#VALUE!</v>
      </c>
      <c r="R384" s="19">
        <f>+DMIN(Entradas[#All],R383,Q383:Q384)</f>
        <v>0</v>
      </c>
      <c r="S384" s="26" t="s">
        <v>10</v>
      </c>
    </row>
    <row r="385" spans="1:19" x14ac:dyDescent="0.25">
      <c r="A385" s="64" t="e">
        <f>DGET(Lista_elementos[#All],Lista_elementos[[#Headers],[Tipo]],Inventario!O384:O385)</f>
        <v>#VALUE!</v>
      </c>
      <c r="B385" s="27" t="e">
        <f>+Lista_elementos[[#This Row],[Elemento]]</f>
        <v>#VALUE!</v>
      </c>
      <c r="C3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5" s="27" t="e">
        <f>DGET(Lista_elementos[#All],Lista_elementos[[#Headers],[Presentación (Unidad)]],Inventario!O384:O385)</f>
        <v>#VALUE!</v>
      </c>
      <c r="E385" s="20" t="str">
        <f>+IF(COUNTIF(Entradas[Elemento],Inventario[[#This Row],[Elemento]])=0,"",IF(DMAX(Entradas[#All],Entradas[[#Headers],[Fecha de ingreso]],Inventario!O384:O385)=0,"No registra",DMAX(Entradas[#All],Entradas[[#Headers],[Fecha de ingreso]],Inventario!O384:O385)))</f>
        <v/>
      </c>
      <c r="F385" s="20" t="str">
        <f>+IF(COUNTIF(Entradas[Elemento],Inventario[[#This Row],[Elemento]])=0,"",IF(DMAX(Entradas[#All],Entradas[[#Headers],[Fecha de última salida]],Inventario!O384:O385)=0,"",DMAX(Entradas[#All],Entradas[[#Headers],[Fecha de última salida]],Inventario!O384:O385)))</f>
        <v/>
      </c>
      <c r="G385" s="27" t="e">
        <f>DGET(Lista_elementos[#All],Lista_elementos[[#Headers],[Inventario máximo (en unidades)]],O384:O385)</f>
        <v>#VALUE!</v>
      </c>
      <c r="H385" s="27" t="e">
        <f>DGET(Lista_elementos[#All],Lista_elementos[[#Headers],[Inventario mínimo (en unidades)]],O384:O385)</f>
        <v>#VALUE!</v>
      </c>
      <c r="I385" s="68" t="str">
        <f>+IF(P385=0,"",DGET(Entradas[#All],Entradas[[#Headers],[Lote]],O384:P385))</f>
        <v/>
      </c>
      <c r="J385" s="20" t="str">
        <f ca="1">+IF(Inventario[[#This Row],[Días restantes (incluido hoy):]]="","",Inventario[[#This Row],[Días restantes (incluido hoy):]]+TODAY()-1)</f>
        <v/>
      </c>
      <c r="K385" s="27" t="str">
        <f t="shared" ref="K385" si="1316">IF(P385=0,"",P385)</f>
        <v/>
      </c>
      <c r="L385" s="27" t="str">
        <f>+IF(P385=0,"",DSUM(Entradas[#All],Entradas[[#Headers],[Cantidad Existente]],Inventario!O384:P385))</f>
        <v/>
      </c>
      <c r="M385" s="65" t="e">
        <f>+Inventario[[#This Row],[Presentación (unidad)]]</f>
        <v>#VALUE!</v>
      </c>
      <c r="O385" s="19" t="e">
        <f t="shared" ref="O385" si="1317">+$B385</f>
        <v>#VALUE!</v>
      </c>
      <c r="P385" s="19">
        <f>+DMIN(Entradas[#All],P384,O384:O385)</f>
        <v>0</v>
      </c>
      <c r="Q385" s="17" t="str">
        <f t="shared" ref="Q385" si="1318">+$O$6</f>
        <v>Elemento</v>
      </c>
      <c r="R385" s="17" t="str">
        <f t="shared" ref="R385" si="1319">+$P$6</f>
        <v>Días restantes:</v>
      </c>
      <c r="S385" s="26" t="s">
        <v>10</v>
      </c>
    </row>
    <row r="386" spans="1:19" x14ac:dyDescent="0.25">
      <c r="A386" s="64" t="e">
        <f>DGET(Lista_elementos[#All],Lista_elementos[[#Headers],[Tipo]],Inventario!Q385:Q386)</f>
        <v>#VALUE!</v>
      </c>
      <c r="B386" s="27" t="e">
        <f>+Lista_elementos[[#This Row],[Elemento]]</f>
        <v>#VALUE!</v>
      </c>
      <c r="C3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6" s="27" t="e">
        <f>DGET(Lista_elementos[#All],Lista_elementos[[#Headers],[Presentación (Unidad)]],Inventario!Q385:Q386)</f>
        <v>#VALUE!</v>
      </c>
      <c r="E386" s="20" t="str">
        <f>+IF(COUNTIF(Entradas[Elemento],Inventario[[#This Row],[Elemento]])=0,"",IF(DMAX(Entradas[#All],Entradas[[#Headers],[Fecha de ingreso]],Inventario!Q385:Q386)=0,"No registra",DMAX(Entradas[#All],Entradas[[#Headers],[Fecha de ingreso]],Inventario!Q385:Q386)))</f>
        <v/>
      </c>
      <c r="F386" s="20" t="str">
        <f>+IF(COUNTIF(Entradas[Elemento],Inventario[[#This Row],[Elemento]])=0,"",IF(DMAX(Entradas[#All],Entradas[[#Headers],[Fecha de última salida]],Inventario!Q385:Q386)=0,"",DMAX(Entradas[#All],Entradas[[#Headers],[Fecha de última salida]],Inventario!Q385:Q386)))</f>
        <v/>
      </c>
      <c r="G386" s="27" t="e">
        <f>DGET(Lista_elementos[#All],Lista_elementos[[#Headers],[Inventario máximo (en unidades)]],Q385:Q386)</f>
        <v>#VALUE!</v>
      </c>
      <c r="H386" s="27" t="e">
        <f>DGET(Lista_elementos[#All],Lista_elementos[[#Headers],[Inventario mínimo (en unidades)]],Q385:Q386)</f>
        <v>#VALUE!</v>
      </c>
      <c r="I386" s="68" t="str">
        <f>+IF(R386=0,"",DGET(Entradas[#All],Entradas[[#Headers],[Lote]],Q385:R386))</f>
        <v/>
      </c>
      <c r="J386" s="20" t="str">
        <f ca="1">+IF(Inventario[[#This Row],[Días restantes (incluido hoy):]]="","",Inventario[[#This Row],[Días restantes (incluido hoy):]]+TODAY()-1)</f>
        <v/>
      </c>
      <c r="K386" s="27" t="str">
        <f t="shared" ref="K386" si="1320">IF(R386=0,"",R386)</f>
        <v/>
      </c>
      <c r="L386" s="27" t="str">
        <f>+IF(R386=0,"",DSUM(Entradas[#All],Entradas[[#Headers],[Cantidad Existente]],Inventario!Q385:R386))</f>
        <v/>
      </c>
      <c r="M386" s="65" t="e">
        <f>+Inventario[[#This Row],[Presentación (unidad)]]</f>
        <v>#VALUE!</v>
      </c>
      <c r="O386" s="17" t="str">
        <f t="shared" ref="O386" si="1321">+$O$6</f>
        <v>Elemento</v>
      </c>
      <c r="P386" s="17" t="str">
        <f t="shared" ref="P386" si="1322">+$P$6</f>
        <v>Días restantes:</v>
      </c>
      <c r="Q386" s="19" t="e">
        <f>Inventario[[#This Row],[Elemento]]</f>
        <v>#VALUE!</v>
      </c>
      <c r="R386" s="19">
        <f>+DMIN(Entradas[#All],R385,Q385:Q386)</f>
        <v>0</v>
      </c>
      <c r="S386" s="26" t="s">
        <v>10</v>
      </c>
    </row>
    <row r="387" spans="1:19" x14ac:dyDescent="0.25">
      <c r="A387" s="64" t="e">
        <f>DGET(Lista_elementos[#All],Lista_elementos[[#Headers],[Tipo]],Inventario!O386:O387)</f>
        <v>#VALUE!</v>
      </c>
      <c r="B387" s="27" t="e">
        <f>+Lista_elementos[[#This Row],[Elemento]]</f>
        <v>#VALUE!</v>
      </c>
      <c r="C3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7" s="27" t="e">
        <f>DGET(Lista_elementos[#All],Lista_elementos[[#Headers],[Presentación (Unidad)]],Inventario!O386:O387)</f>
        <v>#VALUE!</v>
      </c>
      <c r="E387" s="20" t="str">
        <f>+IF(COUNTIF(Entradas[Elemento],Inventario[[#This Row],[Elemento]])=0,"",IF(DMAX(Entradas[#All],Entradas[[#Headers],[Fecha de ingreso]],Inventario!O386:O387)=0,"No registra",DMAX(Entradas[#All],Entradas[[#Headers],[Fecha de ingreso]],Inventario!O386:O387)))</f>
        <v/>
      </c>
      <c r="F387" s="20" t="str">
        <f>+IF(COUNTIF(Entradas[Elemento],Inventario[[#This Row],[Elemento]])=0,"",IF(DMAX(Entradas[#All],Entradas[[#Headers],[Fecha de última salida]],Inventario!O386:O387)=0,"",DMAX(Entradas[#All],Entradas[[#Headers],[Fecha de última salida]],Inventario!O386:O387)))</f>
        <v/>
      </c>
      <c r="G387" s="27" t="e">
        <f>DGET(Lista_elementos[#All],Lista_elementos[[#Headers],[Inventario máximo (en unidades)]],O386:O387)</f>
        <v>#VALUE!</v>
      </c>
      <c r="H387" s="27" t="e">
        <f>DGET(Lista_elementos[#All],Lista_elementos[[#Headers],[Inventario mínimo (en unidades)]],O386:O387)</f>
        <v>#VALUE!</v>
      </c>
      <c r="I387" s="68" t="str">
        <f>+IF(P387=0,"",DGET(Entradas[#All],Entradas[[#Headers],[Lote]],O386:P387))</f>
        <v/>
      </c>
      <c r="J387" s="20" t="str">
        <f ca="1">+IF(Inventario[[#This Row],[Días restantes (incluido hoy):]]="","",Inventario[[#This Row],[Días restantes (incluido hoy):]]+TODAY()-1)</f>
        <v/>
      </c>
      <c r="K387" s="27" t="str">
        <f t="shared" ref="K387" si="1323">IF(P387=0,"",P387)</f>
        <v/>
      </c>
      <c r="L387" s="27" t="str">
        <f>+IF(P387=0,"",DSUM(Entradas[#All],Entradas[[#Headers],[Cantidad Existente]],Inventario!O386:P387))</f>
        <v/>
      </c>
      <c r="M387" s="65" t="e">
        <f>+Inventario[[#This Row],[Presentación (unidad)]]</f>
        <v>#VALUE!</v>
      </c>
      <c r="O387" s="19" t="e">
        <f t="shared" ref="O387" si="1324">+$B387</f>
        <v>#VALUE!</v>
      </c>
      <c r="P387" s="19">
        <f>+DMIN(Entradas[#All],P386,O386:O387)</f>
        <v>0</v>
      </c>
      <c r="Q387" s="17" t="str">
        <f t="shared" ref="Q387" si="1325">+$O$6</f>
        <v>Elemento</v>
      </c>
      <c r="R387" s="17" t="str">
        <f t="shared" ref="R387" si="1326">+$P$6</f>
        <v>Días restantes:</v>
      </c>
      <c r="S387" s="26" t="s">
        <v>10</v>
      </c>
    </row>
    <row r="388" spans="1:19" x14ac:dyDescent="0.25">
      <c r="A388" s="64" t="e">
        <f>DGET(Lista_elementos[#All],Lista_elementos[[#Headers],[Tipo]],Inventario!Q387:Q388)</f>
        <v>#VALUE!</v>
      </c>
      <c r="B388" s="27" t="e">
        <f>+Lista_elementos[[#This Row],[Elemento]]</f>
        <v>#VALUE!</v>
      </c>
      <c r="C3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8" s="27" t="e">
        <f>DGET(Lista_elementos[#All],Lista_elementos[[#Headers],[Presentación (Unidad)]],Inventario!Q387:Q388)</f>
        <v>#VALUE!</v>
      </c>
      <c r="E388" s="20" t="str">
        <f>+IF(COUNTIF(Entradas[Elemento],Inventario[[#This Row],[Elemento]])=0,"",IF(DMAX(Entradas[#All],Entradas[[#Headers],[Fecha de ingreso]],Inventario!Q387:Q388)=0,"No registra",DMAX(Entradas[#All],Entradas[[#Headers],[Fecha de ingreso]],Inventario!Q387:Q388)))</f>
        <v/>
      </c>
      <c r="F388" s="20" t="str">
        <f>+IF(COUNTIF(Entradas[Elemento],Inventario[[#This Row],[Elemento]])=0,"",IF(DMAX(Entradas[#All],Entradas[[#Headers],[Fecha de última salida]],Inventario!Q387:Q388)=0,"",DMAX(Entradas[#All],Entradas[[#Headers],[Fecha de última salida]],Inventario!Q387:Q388)))</f>
        <v/>
      </c>
      <c r="G388" s="27" t="e">
        <f>DGET(Lista_elementos[#All],Lista_elementos[[#Headers],[Inventario máximo (en unidades)]],Q387:Q388)</f>
        <v>#VALUE!</v>
      </c>
      <c r="H388" s="27" t="e">
        <f>DGET(Lista_elementos[#All],Lista_elementos[[#Headers],[Inventario mínimo (en unidades)]],Q387:Q388)</f>
        <v>#VALUE!</v>
      </c>
      <c r="I388" s="68" t="str">
        <f>+IF(R388=0,"",DGET(Entradas[#All],Entradas[[#Headers],[Lote]],Q387:R388))</f>
        <v/>
      </c>
      <c r="J388" s="20" t="str">
        <f ca="1">+IF(Inventario[[#This Row],[Días restantes (incluido hoy):]]="","",Inventario[[#This Row],[Días restantes (incluido hoy):]]+TODAY()-1)</f>
        <v/>
      </c>
      <c r="K388" s="27" t="str">
        <f t="shared" ref="K388" si="1327">IF(R388=0,"",R388)</f>
        <v/>
      </c>
      <c r="L388" s="27" t="str">
        <f>+IF(R388=0,"",DSUM(Entradas[#All],Entradas[[#Headers],[Cantidad Existente]],Inventario!Q387:R388))</f>
        <v/>
      </c>
      <c r="M388" s="65" t="e">
        <f>+Inventario[[#This Row],[Presentación (unidad)]]</f>
        <v>#VALUE!</v>
      </c>
      <c r="O388" s="17" t="str">
        <f t="shared" ref="O388" si="1328">+$O$6</f>
        <v>Elemento</v>
      </c>
      <c r="P388" s="17" t="str">
        <f t="shared" ref="P388" si="1329">+$P$6</f>
        <v>Días restantes:</v>
      </c>
      <c r="Q388" s="19" t="e">
        <f>Inventario[[#This Row],[Elemento]]</f>
        <v>#VALUE!</v>
      </c>
      <c r="R388" s="19">
        <f>+DMIN(Entradas[#All],R387,Q387:Q388)</f>
        <v>0</v>
      </c>
      <c r="S388" s="26" t="s">
        <v>10</v>
      </c>
    </row>
    <row r="389" spans="1:19" x14ac:dyDescent="0.25">
      <c r="A389" s="64" t="e">
        <f>DGET(Lista_elementos[#All],Lista_elementos[[#Headers],[Tipo]],Inventario!O388:O389)</f>
        <v>#VALUE!</v>
      </c>
      <c r="B389" s="27" t="e">
        <f>+Lista_elementos[[#This Row],[Elemento]]</f>
        <v>#VALUE!</v>
      </c>
      <c r="C3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89" s="27" t="e">
        <f>DGET(Lista_elementos[#All],Lista_elementos[[#Headers],[Presentación (Unidad)]],Inventario!O388:O389)</f>
        <v>#VALUE!</v>
      </c>
      <c r="E389" s="20" t="str">
        <f>+IF(COUNTIF(Entradas[Elemento],Inventario[[#This Row],[Elemento]])=0,"",IF(DMAX(Entradas[#All],Entradas[[#Headers],[Fecha de ingreso]],Inventario!O388:O389)=0,"No registra",DMAX(Entradas[#All],Entradas[[#Headers],[Fecha de ingreso]],Inventario!O388:O389)))</f>
        <v/>
      </c>
      <c r="F389" s="20" t="str">
        <f>+IF(COUNTIF(Entradas[Elemento],Inventario[[#This Row],[Elemento]])=0,"",IF(DMAX(Entradas[#All],Entradas[[#Headers],[Fecha de última salida]],Inventario!O388:O389)=0,"",DMAX(Entradas[#All],Entradas[[#Headers],[Fecha de última salida]],Inventario!O388:O389)))</f>
        <v/>
      </c>
      <c r="G389" s="27" t="e">
        <f>DGET(Lista_elementos[#All],Lista_elementos[[#Headers],[Inventario máximo (en unidades)]],O388:O389)</f>
        <v>#VALUE!</v>
      </c>
      <c r="H389" s="27" t="e">
        <f>DGET(Lista_elementos[#All],Lista_elementos[[#Headers],[Inventario mínimo (en unidades)]],O388:O389)</f>
        <v>#VALUE!</v>
      </c>
      <c r="I389" s="68" t="str">
        <f>+IF(P389=0,"",DGET(Entradas[#All],Entradas[[#Headers],[Lote]],O388:P389))</f>
        <v/>
      </c>
      <c r="J389" s="20" t="str">
        <f ca="1">+IF(Inventario[[#This Row],[Días restantes (incluido hoy):]]="","",Inventario[[#This Row],[Días restantes (incluido hoy):]]+TODAY()-1)</f>
        <v/>
      </c>
      <c r="K389" s="27" t="str">
        <f t="shared" ref="K389" si="1330">IF(P389=0,"",P389)</f>
        <v/>
      </c>
      <c r="L389" s="27" t="str">
        <f>+IF(P389=0,"",DSUM(Entradas[#All],Entradas[[#Headers],[Cantidad Existente]],Inventario!O388:P389))</f>
        <v/>
      </c>
      <c r="M389" s="65" t="e">
        <f>+Inventario[[#This Row],[Presentación (unidad)]]</f>
        <v>#VALUE!</v>
      </c>
      <c r="O389" s="19" t="e">
        <f t="shared" ref="O389" si="1331">+$B389</f>
        <v>#VALUE!</v>
      </c>
      <c r="P389" s="19">
        <f>+DMIN(Entradas[#All],P388,O388:O389)</f>
        <v>0</v>
      </c>
      <c r="Q389" s="17" t="str">
        <f t="shared" ref="Q389" si="1332">+$O$6</f>
        <v>Elemento</v>
      </c>
      <c r="R389" s="17" t="str">
        <f t="shared" ref="R389" si="1333">+$P$6</f>
        <v>Días restantes:</v>
      </c>
      <c r="S389" s="26" t="s">
        <v>10</v>
      </c>
    </row>
    <row r="390" spans="1:19" x14ac:dyDescent="0.25">
      <c r="A390" s="64" t="e">
        <f>DGET(Lista_elementos[#All],Lista_elementos[[#Headers],[Tipo]],Inventario!Q389:Q390)</f>
        <v>#VALUE!</v>
      </c>
      <c r="B390" s="27" t="e">
        <f>+Lista_elementos[[#This Row],[Elemento]]</f>
        <v>#VALUE!</v>
      </c>
      <c r="C3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0" s="27" t="e">
        <f>DGET(Lista_elementos[#All],Lista_elementos[[#Headers],[Presentación (Unidad)]],Inventario!Q389:Q390)</f>
        <v>#VALUE!</v>
      </c>
      <c r="E390" s="20" t="str">
        <f>+IF(COUNTIF(Entradas[Elemento],Inventario[[#This Row],[Elemento]])=0,"",IF(DMAX(Entradas[#All],Entradas[[#Headers],[Fecha de ingreso]],Inventario!Q389:Q390)=0,"No registra",DMAX(Entradas[#All],Entradas[[#Headers],[Fecha de ingreso]],Inventario!Q389:Q390)))</f>
        <v/>
      </c>
      <c r="F390" s="20" t="str">
        <f>+IF(COUNTIF(Entradas[Elemento],Inventario[[#This Row],[Elemento]])=0,"",IF(DMAX(Entradas[#All],Entradas[[#Headers],[Fecha de última salida]],Inventario!Q389:Q390)=0,"",DMAX(Entradas[#All],Entradas[[#Headers],[Fecha de última salida]],Inventario!Q389:Q390)))</f>
        <v/>
      </c>
      <c r="G390" s="27" t="e">
        <f>DGET(Lista_elementos[#All],Lista_elementos[[#Headers],[Inventario máximo (en unidades)]],Q389:Q390)</f>
        <v>#VALUE!</v>
      </c>
      <c r="H390" s="27" t="e">
        <f>DGET(Lista_elementos[#All],Lista_elementos[[#Headers],[Inventario mínimo (en unidades)]],Q389:Q390)</f>
        <v>#VALUE!</v>
      </c>
      <c r="I390" s="68" t="str">
        <f>+IF(R390=0,"",DGET(Entradas[#All],Entradas[[#Headers],[Lote]],Q389:R390))</f>
        <v/>
      </c>
      <c r="J390" s="20" t="str">
        <f ca="1">+IF(Inventario[[#This Row],[Días restantes (incluido hoy):]]="","",Inventario[[#This Row],[Días restantes (incluido hoy):]]+TODAY()-1)</f>
        <v/>
      </c>
      <c r="K390" s="27" t="str">
        <f t="shared" ref="K390" si="1334">IF(R390=0,"",R390)</f>
        <v/>
      </c>
      <c r="L390" s="27" t="str">
        <f>+IF(R390=0,"",DSUM(Entradas[#All],Entradas[[#Headers],[Cantidad Existente]],Inventario!Q389:R390))</f>
        <v/>
      </c>
      <c r="M390" s="65" t="e">
        <f>+Inventario[[#This Row],[Presentación (unidad)]]</f>
        <v>#VALUE!</v>
      </c>
      <c r="O390" s="17" t="str">
        <f t="shared" ref="O390" si="1335">+$O$6</f>
        <v>Elemento</v>
      </c>
      <c r="P390" s="17" t="str">
        <f t="shared" ref="P390" si="1336">+$P$6</f>
        <v>Días restantes:</v>
      </c>
      <c r="Q390" s="19" t="e">
        <f>Inventario[[#This Row],[Elemento]]</f>
        <v>#VALUE!</v>
      </c>
      <c r="R390" s="19">
        <f>+DMIN(Entradas[#All],R389,Q389:Q390)</f>
        <v>0</v>
      </c>
      <c r="S390" s="26" t="s">
        <v>10</v>
      </c>
    </row>
    <row r="391" spans="1:19" x14ac:dyDescent="0.25">
      <c r="A391" s="64" t="e">
        <f>DGET(Lista_elementos[#All],Lista_elementos[[#Headers],[Tipo]],Inventario!O390:O391)</f>
        <v>#VALUE!</v>
      </c>
      <c r="B391" s="27" t="e">
        <f>+Lista_elementos[[#This Row],[Elemento]]</f>
        <v>#VALUE!</v>
      </c>
      <c r="C3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1" s="27" t="e">
        <f>DGET(Lista_elementos[#All],Lista_elementos[[#Headers],[Presentación (Unidad)]],Inventario!O390:O391)</f>
        <v>#VALUE!</v>
      </c>
      <c r="E391" s="20" t="str">
        <f>+IF(COUNTIF(Entradas[Elemento],Inventario[[#This Row],[Elemento]])=0,"",IF(DMAX(Entradas[#All],Entradas[[#Headers],[Fecha de ingreso]],Inventario!O390:O391)=0,"No registra",DMAX(Entradas[#All],Entradas[[#Headers],[Fecha de ingreso]],Inventario!O390:O391)))</f>
        <v/>
      </c>
      <c r="F391" s="20" t="str">
        <f>+IF(COUNTIF(Entradas[Elemento],Inventario[[#This Row],[Elemento]])=0,"",IF(DMAX(Entradas[#All],Entradas[[#Headers],[Fecha de última salida]],Inventario!O390:O391)=0,"",DMAX(Entradas[#All],Entradas[[#Headers],[Fecha de última salida]],Inventario!O390:O391)))</f>
        <v/>
      </c>
      <c r="G391" s="27" t="e">
        <f>DGET(Lista_elementos[#All],Lista_elementos[[#Headers],[Inventario máximo (en unidades)]],O390:O391)</f>
        <v>#VALUE!</v>
      </c>
      <c r="H391" s="27" t="e">
        <f>DGET(Lista_elementos[#All],Lista_elementos[[#Headers],[Inventario mínimo (en unidades)]],O390:O391)</f>
        <v>#VALUE!</v>
      </c>
      <c r="I391" s="68" t="str">
        <f>+IF(P391=0,"",DGET(Entradas[#All],Entradas[[#Headers],[Lote]],O390:P391))</f>
        <v/>
      </c>
      <c r="J391" s="20" t="str">
        <f ca="1">+IF(Inventario[[#This Row],[Días restantes (incluido hoy):]]="","",Inventario[[#This Row],[Días restantes (incluido hoy):]]+TODAY()-1)</f>
        <v/>
      </c>
      <c r="K391" s="27" t="str">
        <f t="shared" ref="K391" si="1337">IF(P391=0,"",P391)</f>
        <v/>
      </c>
      <c r="L391" s="27" t="str">
        <f>+IF(P391=0,"",DSUM(Entradas[#All],Entradas[[#Headers],[Cantidad Existente]],Inventario!O390:P391))</f>
        <v/>
      </c>
      <c r="M391" s="65" t="e">
        <f>+Inventario[[#This Row],[Presentación (unidad)]]</f>
        <v>#VALUE!</v>
      </c>
      <c r="O391" s="19" t="e">
        <f t="shared" ref="O391" si="1338">+$B391</f>
        <v>#VALUE!</v>
      </c>
      <c r="P391" s="19">
        <f>+DMIN(Entradas[#All],P390,O390:O391)</f>
        <v>0</v>
      </c>
      <c r="Q391" s="17" t="str">
        <f t="shared" ref="Q391" si="1339">+$O$6</f>
        <v>Elemento</v>
      </c>
      <c r="R391" s="17" t="str">
        <f t="shared" ref="R391" si="1340">+$P$6</f>
        <v>Días restantes:</v>
      </c>
      <c r="S391" s="26" t="s">
        <v>10</v>
      </c>
    </row>
    <row r="392" spans="1:19" x14ac:dyDescent="0.25">
      <c r="A392" s="64" t="e">
        <f>DGET(Lista_elementos[#All],Lista_elementos[[#Headers],[Tipo]],Inventario!Q391:Q392)</f>
        <v>#VALUE!</v>
      </c>
      <c r="B392" s="27" t="e">
        <f>+Lista_elementos[[#This Row],[Elemento]]</f>
        <v>#VALUE!</v>
      </c>
      <c r="C3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2" s="27" t="e">
        <f>DGET(Lista_elementos[#All],Lista_elementos[[#Headers],[Presentación (Unidad)]],Inventario!Q391:Q392)</f>
        <v>#VALUE!</v>
      </c>
      <c r="E392" s="20" t="str">
        <f>+IF(COUNTIF(Entradas[Elemento],Inventario[[#This Row],[Elemento]])=0,"",IF(DMAX(Entradas[#All],Entradas[[#Headers],[Fecha de ingreso]],Inventario!Q391:Q392)=0,"No registra",DMAX(Entradas[#All],Entradas[[#Headers],[Fecha de ingreso]],Inventario!Q391:Q392)))</f>
        <v/>
      </c>
      <c r="F392" s="20" t="str">
        <f>+IF(COUNTIF(Entradas[Elemento],Inventario[[#This Row],[Elemento]])=0,"",IF(DMAX(Entradas[#All],Entradas[[#Headers],[Fecha de última salida]],Inventario!Q391:Q392)=0,"",DMAX(Entradas[#All],Entradas[[#Headers],[Fecha de última salida]],Inventario!Q391:Q392)))</f>
        <v/>
      </c>
      <c r="G392" s="27" t="e">
        <f>DGET(Lista_elementos[#All],Lista_elementos[[#Headers],[Inventario máximo (en unidades)]],Q391:Q392)</f>
        <v>#VALUE!</v>
      </c>
      <c r="H392" s="27" t="e">
        <f>DGET(Lista_elementos[#All],Lista_elementos[[#Headers],[Inventario mínimo (en unidades)]],Q391:Q392)</f>
        <v>#VALUE!</v>
      </c>
      <c r="I392" s="68" t="str">
        <f>+IF(R392=0,"",DGET(Entradas[#All],Entradas[[#Headers],[Lote]],Q391:R392))</f>
        <v/>
      </c>
      <c r="J392" s="20" t="str">
        <f ca="1">+IF(Inventario[[#This Row],[Días restantes (incluido hoy):]]="","",Inventario[[#This Row],[Días restantes (incluido hoy):]]+TODAY()-1)</f>
        <v/>
      </c>
      <c r="K392" s="27" t="str">
        <f t="shared" ref="K392" si="1341">IF(R392=0,"",R392)</f>
        <v/>
      </c>
      <c r="L392" s="27" t="str">
        <f>+IF(R392=0,"",DSUM(Entradas[#All],Entradas[[#Headers],[Cantidad Existente]],Inventario!Q391:R392))</f>
        <v/>
      </c>
      <c r="M392" s="65" t="e">
        <f>+Inventario[[#This Row],[Presentación (unidad)]]</f>
        <v>#VALUE!</v>
      </c>
      <c r="O392" s="17" t="str">
        <f t="shared" ref="O392" si="1342">+$O$6</f>
        <v>Elemento</v>
      </c>
      <c r="P392" s="17" t="str">
        <f t="shared" ref="P392" si="1343">+$P$6</f>
        <v>Días restantes:</v>
      </c>
      <c r="Q392" s="19" t="e">
        <f>Inventario[[#This Row],[Elemento]]</f>
        <v>#VALUE!</v>
      </c>
      <c r="R392" s="19">
        <f>+DMIN(Entradas[#All],R391,Q391:Q392)</f>
        <v>0</v>
      </c>
      <c r="S392" s="26" t="s">
        <v>10</v>
      </c>
    </row>
    <row r="393" spans="1:19" x14ac:dyDescent="0.25">
      <c r="A393" s="64" t="e">
        <f>DGET(Lista_elementos[#All],Lista_elementos[[#Headers],[Tipo]],Inventario!O392:O393)</f>
        <v>#VALUE!</v>
      </c>
      <c r="B393" s="27" t="e">
        <f>+Lista_elementos[[#This Row],[Elemento]]</f>
        <v>#VALUE!</v>
      </c>
      <c r="C3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3" s="27" t="e">
        <f>DGET(Lista_elementos[#All],Lista_elementos[[#Headers],[Presentación (Unidad)]],Inventario!O392:O393)</f>
        <v>#VALUE!</v>
      </c>
      <c r="E393" s="20" t="str">
        <f>+IF(COUNTIF(Entradas[Elemento],Inventario[[#This Row],[Elemento]])=0,"",IF(DMAX(Entradas[#All],Entradas[[#Headers],[Fecha de ingreso]],Inventario!O392:O393)=0,"No registra",DMAX(Entradas[#All],Entradas[[#Headers],[Fecha de ingreso]],Inventario!O392:O393)))</f>
        <v/>
      </c>
      <c r="F393" s="20" t="str">
        <f>+IF(COUNTIF(Entradas[Elemento],Inventario[[#This Row],[Elemento]])=0,"",IF(DMAX(Entradas[#All],Entradas[[#Headers],[Fecha de última salida]],Inventario!O392:O393)=0,"",DMAX(Entradas[#All],Entradas[[#Headers],[Fecha de última salida]],Inventario!O392:O393)))</f>
        <v/>
      </c>
      <c r="G393" s="27" t="e">
        <f>DGET(Lista_elementos[#All],Lista_elementos[[#Headers],[Inventario máximo (en unidades)]],O392:O393)</f>
        <v>#VALUE!</v>
      </c>
      <c r="H393" s="27" t="e">
        <f>DGET(Lista_elementos[#All],Lista_elementos[[#Headers],[Inventario mínimo (en unidades)]],O392:O393)</f>
        <v>#VALUE!</v>
      </c>
      <c r="I393" s="68" t="str">
        <f>+IF(P393=0,"",DGET(Entradas[#All],Entradas[[#Headers],[Lote]],O392:P393))</f>
        <v/>
      </c>
      <c r="J393" s="20" t="str">
        <f ca="1">+IF(Inventario[[#This Row],[Días restantes (incluido hoy):]]="","",Inventario[[#This Row],[Días restantes (incluido hoy):]]+TODAY()-1)</f>
        <v/>
      </c>
      <c r="K393" s="27" t="str">
        <f t="shared" ref="K393" si="1344">IF(P393=0,"",P393)</f>
        <v/>
      </c>
      <c r="L393" s="27" t="str">
        <f>+IF(P393=0,"",DSUM(Entradas[#All],Entradas[[#Headers],[Cantidad Existente]],Inventario!O392:P393))</f>
        <v/>
      </c>
      <c r="M393" s="65" t="e">
        <f>+Inventario[[#This Row],[Presentación (unidad)]]</f>
        <v>#VALUE!</v>
      </c>
      <c r="O393" s="19" t="e">
        <f t="shared" ref="O393" si="1345">+$B393</f>
        <v>#VALUE!</v>
      </c>
      <c r="P393" s="19">
        <f>+DMIN(Entradas[#All],P392,O392:O393)</f>
        <v>0</v>
      </c>
      <c r="Q393" s="17" t="str">
        <f t="shared" ref="Q393" si="1346">+$O$6</f>
        <v>Elemento</v>
      </c>
      <c r="R393" s="17" t="str">
        <f t="shared" ref="R393" si="1347">+$P$6</f>
        <v>Días restantes:</v>
      </c>
      <c r="S393" s="26" t="s">
        <v>10</v>
      </c>
    </row>
    <row r="394" spans="1:19" x14ac:dyDescent="0.25">
      <c r="A394" s="64" t="e">
        <f>DGET(Lista_elementos[#All],Lista_elementos[[#Headers],[Tipo]],Inventario!Q393:Q394)</f>
        <v>#VALUE!</v>
      </c>
      <c r="B394" s="27" t="e">
        <f>+Lista_elementos[[#This Row],[Elemento]]</f>
        <v>#VALUE!</v>
      </c>
      <c r="C3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4" s="27" t="e">
        <f>DGET(Lista_elementos[#All],Lista_elementos[[#Headers],[Presentación (Unidad)]],Inventario!Q393:Q394)</f>
        <v>#VALUE!</v>
      </c>
      <c r="E394" s="20" t="str">
        <f>+IF(COUNTIF(Entradas[Elemento],Inventario[[#This Row],[Elemento]])=0,"",IF(DMAX(Entradas[#All],Entradas[[#Headers],[Fecha de ingreso]],Inventario!Q393:Q394)=0,"No registra",DMAX(Entradas[#All],Entradas[[#Headers],[Fecha de ingreso]],Inventario!Q393:Q394)))</f>
        <v/>
      </c>
      <c r="F394" s="20" t="str">
        <f>+IF(COUNTIF(Entradas[Elemento],Inventario[[#This Row],[Elemento]])=0,"",IF(DMAX(Entradas[#All],Entradas[[#Headers],[Fecha de última salida]],Inventario!Q393:Q394)=0,"",DMAX(Entradas[#All],Entradas[[#Headers],[Fecha de última salida]],Inventario!Q393:Q394)))</f>
        <v/>
      </c>
      <c r="G394" s="27" t="e">
        <f>DGET(Lista_elementos[#All],Lista_elementos[[#Headers],[Inventario máximo (en unidades)]],Q393:Q394)</f>
        <v>#VALUE!</v>
      </c>
      <c r="H394" s="27" t="e">
        <f>DGET(Lista_elementos[#All],Lista_elementos[[#Headers],[Inventario mínimo (en unidades)]],Q393:Q394)</f>
        <v>#VALUE!</v>
      </c>
      <c r="I394" s="68" t="str">
        <f>+IF(R394=0,"",DGET(Entradas[#All],Entradas[[#Headers],[Lote]],Q393:R394))</f>
        <v/>
      </c>
      <c r="J394" s="20" t="str">
        <f ca="1">+IF(Inventario[[#This Row],[Días restantes (incluido hoy):]]="","",Inventario[[#This Row],[Días restantes (incluido hoy):]]+TODAY()-1)</f>
        <v/>
      </c>
      <c r="K394" s="27" t="str">
        <f t="shared" ref="K394" si="1348">IF(R394=0,"",R394)</f>
        <v/>
      </c>
      <c r="L394" s="27" t="str">
        <f>+IF(R394=0,"",DSUM(Entradas[#All],Entradas[[#Headers],[Cantidad Existente]],Inventario!Q393:R394))</f>
        <v/>
      </c>
      <c r="M394" s="65" t="e">
        <f>+Inventario[[#This Row],[Presentación (unidad)]]</f>
        <v>#VALUE!</v>
      </c>
      <c r="O394" s="17" t="str">
        <f t="shared" ref="O394" si="1349">+$O$6</f>
        <v>Elemento</v>
      </c>
      <c r="P394" s="17" t="str">
        <f t="shared" ref="P394" si="1350">+$P$6</f>
        <v>Días restantes:</v>
      </c>
      <c r="Q394" s="19" t="e">
        <f>Inventario[[#This Row],[Elemento]]</f>
        <v>#VALUE!</v>
      </c>
      <c r="R394" s="19">
        <f>+DMIN(Entradas[#All],R393,Q393:Q394)</f>
        <v>0</v>
      </c>
      <c r="S394" s="26" t="s">
        <v>10</v>
      </c>
    </row>
    <row r="395" spans="1:19" x14ac:dyDescent="0.25">
      <c r="A395" s="64" t="e">
        <f>DGET(Lista_elementos[#All],Lista_elementos[[#Headers],[Tipo]],Inventario!O394:O395)</f>
        <v>#VALUE!</v>
      </c>
      <c r="B395" s="27" t="e">
        <f>+Lista_elementos[[#This Row],[Elemento]]</f>
        <v>#VALUE!</v>
      </c>
      <c r="C3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5" s="27" t="e">
        <f>DGET(Lista_elementos[#All],Lista_elementos[[#Headers],[Presentación (Unidad)]],Inventario!O394:O395)</f>
        <v>#VALUE!</v>
      </c>
      <c r="E395" s="20" t="str">
        <f>+IF(COUNTIF(Entradas[Elemento],Inventario[[#This Row],[Elemento]])=0,"",IF(DMAX(Entradas[#All],Entradas[[#Headers],[Fecha de ingreso]],Inventario!O394:O395)=0,"No registra",DMAX(Entradas[#All],Entradas[[#Headers],[Fecha de ingreso]],Inventario!O394:O395)))</f>
        <v/>
      </c>
      <c r="F395" s="20" t="str">
        <f>+IF(COUNTIF(Entradas[Elemento],Inventario[[#This Row],[Elemento]])=0,"",IF(DMAX(Entradas[#All],Entradas[[#Headers],[Fecha de última salida]],Inventario!O394:O395)=0,"",DMAX(Entradas[#All],Entradas[[#Headers],[Fecha de última salida]],Inventario!O394:O395)))</f>
        <v/>
      </c>
      <c r="G395" s="27" t="e">
        <f>DGET(Lista_elementos[#All],Lista_elementos[[#Headers],[Inventario máximo (en unidades)]],O394:O395)</f>
        <v>#VALUE!</v>
      </c>
      <c r="H395" s="27" t="e">
        <f>DGET(Lista_elementos[#All],Lista_elementos[[#Headers],[Inventario mínimo (en unidades)]],O394:O395)</f>
        <v>#VALUE!</v>
      </c>
      <c r="I395" s="68" t="str">
        <f>+IF(P395=0,"",DGET(Entradas[#All],Entradas[[#Headers],[Lote]],O394:P395))</f>
        <v/>
      </c>
      <c r="J395" s="20" t="str">
        <f ca="1">+IF(Inventario[[#This Row],[Días restantes (incluido hoy):]]="","",Inventario[[#This Row],[Días restantes (incluido hoy):]]+TODAY()-1)</f>
        <v/>
      </c>
      <c r="K395" s="27" t="str">
        <f t="shared" ref="K395" si="1351">IF(P395=0,"",P395)</f>
        <v/>
      </c>
      <c r="L395" s="27" t="str">
        <f>+IF(P395=0,"",DSUM(Entradas[#All],Entradas[[#Headers],[Cantidad Existente]],Inventario!O394:P395))</f>
        <v/>
      </c>
      <c r="M395" s="65" t="e">
        <f>+Inventario[[#This Row],[Presentación (unidad)]]</f>
        <v>#VALUE!</v>
      </c>
      <c r="O395" s="19" t="e">
        <f t="shared" ref="O395" si="1352">+$B395</f>
        <v>#VALUE!</v>
      </c>
      <c r="P395" s="19">
        <f>+DMIN(Entradas[#All],P394,O394:O395)</f>
        <v>0</v>
      </c>
      <c r="Q395" s="17" t="str">
        <f t="shared" ref="Q395" si="1353">+$O$6</f>
        <v>Elemento</v>
      </c>
      <c r="R395" s="17" t="str">
        <f t="shared" ref="R395" si="1354">+$P$6</f>
        <v>Días restantes:</v>
      </c>
      <c r="S395" s="26" t="s">
        <v>10</v>
      </c>
    </row>
    <row r="396" spans="1:19" x14ac:dyDescent="0.25">
      <c r="A396" s="64" t="e">
        <f>DGET(Lista_elementos[#All],Lista_elementos[[#Headers],[Tipo]],Inventario!Q395:Q396)</f>
        <v>#VALUE!</v>
      </c>
      <c r="B396" s="27" t="e">
        <f>+Lista_elementos[[#This Row],[Elemento]]</f>
        <v>#VALUE!</v>
      </c>
      <c r="C3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6" s="27" t="e">
        <f>DGET(Lista_elementos[#All],Lista_elementos[[#Headers],[Presentación (Unidad)]],Inventario!Q395:Q396)</f>
        <v>#VALUE!</v>
      </c>
      <c r="E396" s="20" t="str">
        <f>+IF(COUNTIF(Entradas[Elemento],Inventario[[#This Row],[Elemento]])=0,"",IF(DMAX(Entradas[#All],Entradas[[#Headers],[Fecha de ingreso]],Inventario!Q395:Q396)=0,"No registra",DMAX(Entradas[#All],Entradas[[#Headers],[Fecha de ingreso]],Inventario!Q395:Q396)))</f>
        <v/>
      </c>
      <c r="F396" s="20" t="str">
        <f>+IF(COUNTIF(Entradas[Elemento],Inventario[[#This Row],[Elemento]])=0,"",IF(DMAX(Entradas[#All],Entradas[[#Headers],[Fecha de última salida]],Inventario!Q395:Q396)=0,"",DMAX(Entradas[#All],Entradas[[#Headers],[Fecha de última salida]],Inventario!Q395:Q396)))</f>
        <v/>
      </c>
      <c r="G396" s="27" t="e">
        <f>DGET(Lista_elementos[#All],Lista_elementos[[#Headers],[Inventario máximo (en unidades)]],Q395:Q396)</f>
        <v>#VALUE!</v>
      </c>
      <c r="H396" s="27" t="e">
        <f>DGET(Lista_elementos[#All],Lista_elementos[[#Headers],[Inventario mínimo (en unidades)]],Q395:Q396)</f>
        <v>#VALUE!</v>
      </c>
      <c r="I396" s="68" t="str">
        <f>+IF(R396=0,"",DGET(Entradas[#All],Entradas[[#Headers],[Lote]],Q395:R396))</f>
        <v/>
      </c>
      <c r="J396" s="20" t="str">
        <f ca="1">+IF(Inventario[[#This Row],[Días restantes (incluido hoy):]]="","",Inventario[[#This Row],[Días restantes (incluido hoy):]]+TODAY()-1)</f>
        <v/>
      </c>
      <c r="K396" s="27" t="str">
        <f t="shared" ref="K396" si="1355">IF(R396=0,"",R396)</f>
        <v/>
      </c>
      <c r="L396" s="27" t="str">
        <f>+IF(R396=0,"",DSUM(Entradas[#All],Entradas[[#Headers],[Cantidad Existente]],Inventario!Q395:R396))</f>
        <v/>
      </c>
      <c r="M396" s="65" t="e">
        <f>+Inventario[[#This Row],[Presentación (unidad)]]</f>
        <v>#VALUE!</v>
      </c>
      <c r="O396" s="17" t="str">
        <f t="shared" ref="O396" si="1356">+$O$6</f>
        <v>Elemento</v>
      </c>
      <c r="P396" s="17" t="str">
        <f t="shared" ref="P396" si="1357">+$P$6</f>
        <v>Días restantes:</v>
      </c>
      <c r="Q396" s="19" t="e">
        <f>Inventario[[#This Row],[Elemento]]</f>
        <v>#VALUE!</v>
      </c>
      <c r="R396" s="19">
        <f>+DMIN(Entradas[#All],R395,Q395:Q396)</f>
        <v>0</v>
      </c>
      <c r="S396" s="26" t="s">
        <v>10</v>
      </c>
    </row>
    <row r="397" spans="1:19" x14ac:dyDescent="0.25">
      <c r="A397" s="64" t="e">
        <f>DGET(Lista_elementos[#All],Lista_elementos[[#Headers],[Tipo]],Inventario!O396:O397)</f>
        <v>#VALUE!</v>
      </c>
      <c r="B397" s="27" t="e">
        <f>+Lista_elementos[[#This Row],[Elemento]]</f>
        <v>#VALUE!</v>
      </c>
      <c r="C3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7" s="27" t="e">
        <f>DGET(Lista_elementos[#All],Lista_elementos[[#Headers],[Presentación (Unidad)]],Inventario!O396:O397)</f>
        <v>#VALUE!</v>
      </c>
      <c r="E397" s="20" t="str">
        <f>+IF(COUNTIF(Entradas[Elemento],Inventario[[#This Row],[Elemento]])=0,"",IF(DMAX(Entradas[#All],Entradas[[#Headers],[Fecha de ingreso]],Inventario!O396:O397)=0,"No registra",DMAX(Entradas[#All],Entradas[[#Headers],[Fecha de ingreso]],Inventario!O396:O397)))</f>
        <v/>
      </c>
      <c r="F397" s="20" t="str">
        <f>+IF(COUNTIF(Entradas[Elemento],Inventario[[#This Row],[Elemento]])=0,"",IF(DMAX(Entradas[#All],Entradas[[#Headers],[Fecha de última salida]],Inventario!O396:O397)=0,"",DMAX(Entradas[#All],Entradas[[#Headers],[Fecha de última salida]],Inventario!O396:O397)))</f>
        <v/>
      </c>
      <c r="G397" s="27" t="e">
        <f>DGET(Lista_elementos[#All],Lista_elementos[[#Headers],[Inventario máximo (en unidades)]],O396:O397)</f>
        <v>#VALUE!</v>
      </c>
      <c r="H397" s="27" t="e">
        <f>DGET(Lista_elementos[#All],Lista_elementos[[#Headers],[Inventario mínimo (en unidades)]],O396:O397)</f>
        <v>#VALUE!</v>
      </c>
      <c r="I397" s="68" t="str">
        <f>+IF(P397=0,"",DGET(Entradas[#All],Entradas[[#Headers],[Lote]],O396:P397))</f>
        <v/>
      </c>
      <c r="J397" s="20" t="str">
        <f ca="1">+IF(Inventario[[#This Row],[Días restantes (incluido hoy):]]="","",Inventario[[#This Row],[Días restantes (incluido hoy):]]+TODAY()-1)</f>
        <v/>
      </c>
      <c r="K397" s="27" t="str">
        <f t="shared" ref="K397" si="1358">IF(P397=0,"",P397)</f>
        <v/>
      </c>
      <c r="L397" s="27" t="str">
        <f>+IF(P397=0,"",DSUM(Entradas[#All],Entradas[[#Headers],[Cantidad Existente]],Inventario!O396:P397))</f>
        <v/>
      </c>
      <c r="M397" s="65" t="e">
        <f>+Inventario[[#This Row],[Presentación (unidad)]]</f>
        <v>#VALUE!</v>
      </c>
      <c r="O397" s="19" t="e">
        <f t="shared" ref="O397" si="1359">+$B397</f>
        <v>#VALUE!</v>
      </c>
      <c r="P397" s="19">
        <f>+DMIN(Entradas[#All],P396,O396:O397)</f>
        <v>0</v>
      </c>
      <c r="Q397" s="17" t="str">
        <f t="shared" ref="Q397" si="1360">+$O$6</f>
        <v>Elemento</v>
      </c>
      <c r="R397" s="17" t="str">
        <f t="shared" ref="R397" si="1361">+$P$6</f>
        <v>Días restantes:</v>
      </c>
      <c r="S397" s="26" t="s">
        <v>10</v>
      </c>
    </row>
    <row r="398" spans="1:19" x14ac:dyDescent="0.25">
      <c r="A398" s="64" t="e">
        <f>DGET(Lista_elementos[#All],Lista_elementos[[#Headers],[Tipo]],Inventario!Q397:Q398)</f>
        <v>#VALUE!</v>
      </c>
      <c r="B398" s="27" t="e">
        <f>+Lista_elementos[[#This Row],[Elemento]]</f>
        <v>#VALUE!</v>
      </c>
      <c r="C3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8" s="27" t="e">
        <f>DGET(Lista_elementos[#All],Lista_elementos[[#Headers],[Presentación (Unidad)]],Inventario!Q397:Q398)</f>
        <v>#VALUE!</v>
      </c>
      <c r="E398" s="20" t="str">
        <f>+IF(COUNTIF(Entradas[Elemento],Inventario[[#This Row],[Elemento]])=0,"",IF(DMAX(Entradas[#All],Entradas[[#Headers],[Fecha de ingreso]],Inventario!Q397:Q398)=0,"No registra",DMAX(Entradas[#All],Entradas[[#Headers],[Fecha de ingreso]],Inventario!Q397:Q398)))</f>
        <v/>
      </c>
      <c r="F398" s="20" t="str">
        <f>+IF(COUNTIF(Entradas[Elemento],Inventario[[#This Row],[Elemento]])=0,"",IF(DMAX(Entradas[#All],Entradas[[#Headers],[Fecha de última salida]],Inventario!Q397:Q398)=0,"",DMAX(Entradas[#All],Entradas[[#Headers],[Fecha de última salida]],Inventario!Q397:Q398)))</f>
        <v/>
      </c>
      <c r="G398" s="27" t="e">
        <f>DGET(Lista_elementos[#All],Lista_elementos[[#Headers],[Inventario máximo (en unidades)]],Q397:Q398)</f>
        <v>#VALUE!</v>
      </c>
      <c r="H398" s="27" t="e">
        <f>DGET(Lista_elementos[#All],Lista_elementos[[#Headers],[Inventario mínimo (en unidades)]],Q397:Q398)</f>
        <v>#VALUE!</v>
      </c>
      <c r="I398" s="68" t="str">
        <f>+IF(R398=0,"",DGET(Entradas[#All],Entradas[[#Headers],[Lote]],Q397:R398))</f>
        <v/>
      </c>
      <c r="J398" s="20" t="str">
        <f ca="1">+IF(Inventario[[#This Row],[Días restantes (incluido hoy):]]="","",Inventario[[#This Row],[Días restantes (incluido hoy):]]+TODAY()-1)</f>
        <v/>
      </c>
      <c r="K398" s="27" t="str">
        <f t="shared" ref="K398" si="1362">IF(R398=0,"",R398)</f>
        <v/>
      </c>
      <c r="L398" s="27" t="str">
        <f>+IF(R398=0,"",DSUM(Entradas[#All],Entradas[[#Headers],[Cantidad Existente]],Inventario!Q397:R398))</f>
        <v/>
      </c>
      <c r="M398" s="65" t="e">
        <f>+Inventario[[#This Row],[Presentación (unidad)]]</f>
        <v>#VALUE!</v>
      </c>
      <c r="O398" s="17" t="str">
        <f t="shared" ref="O398" si="1363">+$O$6</f>
        <v>Elemento</v>
      </c>
      <c r="P398" s="17" t="str">
        <f t="shared" ref="P398" si="1364">+$P$6</f>
        <v>Días restantes:</v>
      </c>
      <c r="Q398" s="19" t="e">
        <f>Inventario[[#This Row],[Elemento]]</f>
        <v>#VALUE!</v>
      </c>
      <c r="R398" s="19">
        <f>+DMIN(Entradas[#All],R397,Q397:Q398)</f>
        <v>0</v>
      </c>
      <c r="S398" s="26" t="s">
        <v>10</v>
      </c>
    </row>
    <row r="399" spans="1:19" x14ac:dyDescent="0.25">
      <c r="A399" s="64" t="e">
        <f>DGET(Lista_elementos[#All],Lista_elementos[[#Headers],[Tipo]],Inventario!O398:O399)</f>
        <v>#VALUE!</v>
      </c>
      <c r="B399" s="27" t="e">
        <f>+Lista_elementos[[#This Row],[Elemento]]</f>
        <v>#VALUE!</v>
      </c>
      <c r="C3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399" s="27" t="e">
        <f>DGET(Lista_elementos[#All],Lista_elementos[[#Headers],[Presentación (Unidad)]],Inventario!O398:O399)</f>
        <v>#VALUE!</v>
      </c>
      <c r="E399" s="20" t="str">
        <f>+IF(COUNTIF(Entradas[Elemento],Inventario[[#This Row],[Elemento]])=0,"",IF(DMAX(Entradas[#All],Entradas[[#Headers],[Fecha de ingreso]],Inventario!O398:O399)=0,"No registra",DMAX(Entradas[#All],Entradas[[#Headers],[Fecha de ingreso]],Inventario!O398:O399)))</f>
        <v/>
      </c>
      <c r="F399" s="20" t="str">
        <f>+IF(COUNTIF(Entradas[Elemento],Inventario[[#This Row],[Elemento]])=0,"",IF(DMAX(Entradas[#All],Entradas[[#Headers],[Fecha de última salida]],Inventario!O398:O399)=0,"",DMAX(Entradas[#All],Entradas[[#Headers],[Fecha de última salida]],Inventario!O398:O399)))</f>
        <v/>
      </c>
      <c r="G399" s="27" t="e">
        <f>DGET(Lista_elementos[#All],Lista_elementos[[#Headers],[Inventario máximo (en unidades)]],O398:O399)</f>
        <v>#VALUE!</v>
      </c>
      <c r="H399" s="27" t="e">
        <f>DGET(Lista_elementos[#All],Lista_elementos[[#Headers],[Inventario mínimo (en unidades)]],O398:O399)</f>
        <v>#VALUE!</v>
      </c>
      <c r="I399" s="68" t="str">
        <f>+IF(P399=0,"",DGET(Entradas[#All],Entradas[[#Headers],[Lote]],O398:P399))</f>
        <v/>
      </c>
      <c r="J399" s="20" t="str">
        <f ca="1">+IF(Inventario[[#This Row],[Días restantes (incluido hoy):]]="","",Inventario[[#This Row],[Días restantes (incluido hoy):]]+TODAY()-1)</f>
        <v/>
      </c>
      <c r="K399" s="27" t="str">
        <f t="shared" ref="K399" si="1365">IF(P399=0,"",P399)</f>
        <v/>
      </c>
      <c r="L399" s="27" t="str">
        <f>+IF(P399=0,"",DSUM(Entradas[#All],Entradas[[#Headers],[Cantidad Existente]],Inventario!O398:P399))</f>
        <v/>
      </c>
      <c r="M399" s="65" t="e">
        <f>+Inventario[[#This Row],[Presentación (unidad)]]</f>
        <v>#VALUE!</v>
      </c>
      <c r="O399" s="19" t="e">
        <f t="shared" ref="O399" si="1366">+$B399</f>
        <v>#VALUE!</v>
      </c>
      <c r="P399" s="19">
        <f>+DMIN(Entradas[#All],P398,O398:O399)</f>
        <v>0</v>
      </c>
      <c r="Q399" s="17" t="str">
        <f t="shared" ref="Q399" si="1367">+$O$6</f>
        <v>Elemento</v>
      </c>
      <c r="R399" s="17" t="str">
        <f t="shared" ref="R399" si="1368">+$P$6</f>
        <v>Días restantes:</v>
      </c>
      <c r="S399" s="26" t="s">
        <v>10</v>
      </c>
    </row>
    <row r="400" spans="1:19" x14ac:dyDescent="0.25">
      <c r="A400" s="64" t="e">
        <f>DGET(Lista_elementos[#All],Lista_elementos[[#Headers],[Tipo]],Inventario!Q399:Q400)</f>
        <v>#VALUE!</v>
      </c>
      <c r="B400" s="27" t="e">
        <f>+Lista_elementos[[#This Row],[Elemento]]</f>
        <v>#VALUE!</v>
      </c>
      <c r="C4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0" s="27" t="e">
        <f>DGET(Lista_elementos[#All],Lista_elementos[[#Headers],[Presentación (Unidad)]],Inventario!Q399:Q400)</f>
        <v>#VALUE!</v>
      </c>
      <c r="E400" s="20" t="str">
        <f>+IF(COUNTIF(Entradas[Elemento],Inventario[[#This Row],[Elemento]])=0,"",IF(DMAX(Entradas[#All],Entradas[[#Headers],[Fecha de ingreso]],Inventario!Q399:Q400)=0,"No registra",DMAX(Entradas[#All],Entradas[[#Headers],[Fecha de ingreso]],Inventario!Q399:Q400)))</f>
        <v/>
      </c>
      <c r="F400" s="20" t="str">
        <f>+IF(COUNTIF(Entradas[Elemento],Inventario[[#This Row],[Elemento]])=0,"",IF(DMAX(Entradas[#All],Entradas[[#Headers],[Fecha de última salida]],Inventario!Q399:Q400)=0,"",DMAX(Entradas[#All],Entradas[[#Headers],[Fecha de última salida]],Inventario!Q399:Q400)))</f>
        <v/>
      </c>
      <c r="G400" s="27" t="e">
        <f>DGET(Lista_elementos[#All],Lista_elementos[[#Headers],[Inventario máximo (en unidades)]],Q399:Q400)</f>
        <v>#VALUE!</v>
      </c>
      <c r="H400" s="27" t="e">
        <f>DGET(Lista_elementos[#All],Lista_elementos[[#Headers],[Inventario mínimo (en unidades)]],Q399:Q400)</f>
        <v>#VALUE!</v>
      </c>
      <c r="I400" s="68" t="str">
        <f>+IF(R400=0,"",DGET(Entradas[#All],Entradas[[#Headers],[Lote]],Q399:R400))</f>
        <v/>
      </c>
      <c r="J400" s="20" t="str">
        <f ca="1">+IF(Inventario[[#This Row],[Días restantes (incluido hoy):]]="","",Inventario[[#This Row],[Días restantes (incluido hoy):]]+TODAY()-1)</f>
        <v/>
      </c>
      <c r="K400" s="27" t="str">
        <f t="shared" ref="K400" si="1369">IF(R400=0,"",R400)</f>
        <v/>
      </c>
      <c r="L400" s="27" t="str">
        <f>+IF(R400=0,"",DSUM(Entradas[#All],Entradas[[#Headers],[Cantidad Existente]],Inventario!Q399:R400))</f>
        <v/>
      </c>
      <c r="M400" s="65" t="e">
        <f>+Inventario[[#This Row],[Presentación (unidad)]]</f>
        <v>#VALUE!</v>
      </c>
      <c r="O400" s="17" t="str">
        <f t="shared" ref="O400" si="1370">+$O$6</f>
        <v>Elemento</v>
      </c>
      <c r="P400" s="17" t="str">
        <f t="shared" ref="P400" si="1371">+$P$6</f>
        <v>Días restantes:</v>
      </c>
      <c r="Q400" s="19" t="e">
        <f>Inventario[[#This Row],[Elemento]]</f>
        <v>#VALUE!</v>
      </c>
      <c r="R400" s="19">
        <f>+DMIN(Entradas[#All],R399,Q399:Q400)</f>
        <v>0</v>
      </c>
      <c r="S400" s="26" t="s">
        <v>10</v>
      </c>
    </row>
    <row r="401" spans="1:19" x14ac:dyDescent="0.25">
      <c r="A401" s="64" t="e">
        <f>DGET(Lista_elementos[#All],Lista_elementos[[#Headers],[Tipo]],Inventario!O400:O401)</f>
        <v>#VALUE!</v>
      </c>
      <c r="B401" s="27" t="e">
        <f>+Lista_elementos[[#This Row],[Elemento]]</f>
        <v>#VALUE!</v>
      </c>
      <c r="C4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1" s="27" t="e">
        <f>DGET(Lista_elementos[#All],Lista_elementos[[#Headers],[Presentación (Unidad)]],Inventario!O400:O401)</f>
        <v>#VALUE!</v>
      </c>
      <c r="E401" s="20" t="str">
        <f>+IF(COUNTIF(Entradas[Elemento],Inventario[[#This Row],[Elemento]])=0,"",IF(DMAX(Entradas[#All],Entradas[[#Headers],[Fecha de ingreso]],Inventario!O400:O401)=0,"No registra",DMAX(Entradas[#All],Entradas[[#Headers],[Fecha de ingreso]],Inventario!O400:O401)))</f>
        <v/>
      </c>
      <c r="F401" s="20" t="str">
        <f>+IF(COUNTIF(Entradas[Elemento],Inventario[[#This Row],[Elemento]])=0,"",IF(DMAX(Entradas[#All],Entradas[[#Headers],[Fecha de última salida]],Inventario!O400:O401)=0,"",DMAX(Entradas[#All],Entradas[[#Headers],[Fecha de última salida]],Inventario!O400:O401)))</f>
        <v/>
      </c>
      <c r="G401" s="27" t="e">
        <f>DGET(Lista_elementos[#All],Lista_elementos[[#Headers],[Inventario máximo (en unidades)]],O400:O401)</f>
        <v>#VALUE!</v>
      </c>
      <c r="H401" s="27" t="e">
        <f>DGET(Lista_elementos[#All],Lista_elementos[[#Headers],[Inventario mínimo (en unidades)]],O400:O401)</f>
        <v>#VALUE!</v>
      </c>
      <c r="I401" s="68" t="str">
        <f>+IF(P401=0,"",DGET(Entradas[#All],Entradas[[#Headers],[Lote]],O400:P401))</f>
        <v/>
      </c>
      <c r="J401" s="20" t="str">
        <f ca="1">+IF(Inventario[[#This Row],[Días restantes (incluido hoy):]]="","",Inventario[[#This Row],[Días restantes (incluido hoy):]]+TODAY()-1)</f>
        <v/>
      </c>
      <c r="K401" s="27" t="str">
        <f t="shared" ref="K401" si="1372">IF(P401=0,"",P401)</f>
        <v/>
      </c>
      <c r="L401" s="27" t="str">
        <f>+IF(P401=0,"",DSUM(Entradas[#All],Entradas[[#Headers],[Cantidad Existente]],Inventario!O400:P401))</f>
        <v/>
      </c>
      <c r="M401" s="65" t="e">
        <f>+Inventario[[#This Row],[Presentación (unidad)]]</f>
        <v>#VALUE!</v>
      </c>
      <c r="O401" s="19" t="e">
        <f t="shared" ref="O401" si="1373">+$B401</f>
        <v>#VALUE!</v>
      </c>
      <c r="P401" s="19">
        <f>+DMIN(Entradas[#All],P400,O400:O401)</f>
        <v>0</v>
      </c>
      <c r="Q401" s="17" t="str">
        <f t="shared" ref="Q401" si="1374">+$O$6</f>
        <v>Elemento</v>
      </c>
      <c r="R401" s="17" t="str">
        <f t="shared" ref="R401" si="1375">+$P$6</f>
        <v>Días restantes:</v>
      </c>
      <c r="S401" s="26" t="s">
        <v>10</v>
      </c>
    </row>
    <row r="402" spans="1:19" x14ac:dyDescent="0.25">
      <c r="A402" s="64" t="e">
        <f>DGET(Lista_elementos[#All],Lista_elementos[[#Headers],[Tipo]],Inventario!Q401:Q402)</f>
        <v>#VALUE!</v>
      </c>
      <c r="B402" s="27" t="e">
        <f>+Lista_elementos[[#This Row],[Elemento]]</f>
        <v>#VALUE!</v>
      </c>
      <c r="C4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2" s="27" t="e">
        <f>DGET(Lista_elementos[#All],Lista_elementos[[#Headers],[Presentación (Unidad)]],Inventario!Q401:Q402)</f>
        <v>#VALUE!</v>
      </c>
      <c r="E402" s="20" t="str">
        <f>+IF(COUNTIF(Entradas[Elemento],Inventario[[#This Row],[Elemento]])=0,"",IF(DMAX(Entradas[#All],Entradas[[#Headers],[Fecha de ingreso]],Inventario!Q401:Q402)=0,"No registra",DMAX(Entradas[#All],Entradas[[#Headers],[Fecha de ingreso]],Inventario!Q401:Q402)))</f>
        <v/>
      </c>
      <c r="F402" s="20" t="str">
        <f>+IF(COUNTIF(Entradas[Elemento],Inventario[[#This Row],[Elemento]])=0,"",IF(DMAX(Entradas[#All],Entradas[[#Headers],[Fecha de última salida]],Inventario!Q401:Q402)=0,"",DMAX(Entradas[#All],Entradas[[#Headers],[Fecha de última salida]],Inventario!Q401:Q402)))</f>
        <v/>
      </c>
      <c r="G402" s="27" t="e">
        <f>DGET(Lista_elementos[#All],Lista_elementos[[#Headers],[Inventario máximo (en unidades)]],Q401:Q402)</f>
        <v>#VALUE!</v>
      </c>
      <c r="H402" s="27" t="e">
        <f>DGET(Lista_elementos[#All],Lista_elementos[[#Headers],[Inventario mínimo (en unidades)]],Q401:Q402)</f>
        <v>#VALUE!</v>
      </c>
      <c r="I402" s="68" t="str">
        <f>+IF(R402=0,"",DGET(Entradas[#All],Entradas[[#Headers],[Lote]],Q401:R402))</f>
        <v/>
      </c>
      <c r="J402" s="20" t="str">
        <f ca="1">+IF(Inventario[[#This Row],[Días restantes (incluido hoy):]]="","",Inventario[[#This Row],[Días restantes (incluido hoy):]]+TODAY()-1)</f>
        <v/>
      </c>
      <c r="K402" s="27" t="str">
        <f t="shared" ref="K402" si="1376">IF(R402=0,"",R402)</f>
        <v/>
      </c>
      <c r="L402" s="27" t="str">
        <f>+IF(R402=0,"",DSUM(Entradas[#All],Entradas[[#Headers],[Cantidad Existente]],Inventario!Q401:R402))</f>
        <v/>
      </c>
      <c r="M402" s="65" t="e">
        <f>+Inventario[[#This Row],[Presentación (unidad)]]</f>
        <v>#VALUE!</v>
      </c>
      <c r="O402" s="17" t="str">
        <f t="shared" ref="O402" si="1377">+$O$6</f>
        <v>Elemento</v>
      </c>
      <c r="P402" s="17" t="str">
        <f t="shared" ref="P402" si="1378">+$P$6</f>
        <v>Días restantes:</v>
      </c>
      <c r="Q402" s="19" t="e">
        <f>Inventario[[#This Row],[Elemento]]</f>
        <v>#VALUE!</v>
      </c>
      <c r="R402" s="19">
        <f>+DMIN(Entradas[#All],R401,Q401:Q402)</f>
        <v>0</v>
      </c>
      <c r="S402" s="26" t="s">
        <v>10</v>
      </c>
    </row>
    <row r="403" spans="1:19" x14ac:dyDescent="0.25">
      <c r="A403" s="64" t="e">
        <f>DGET(Lista_elementos[#All],Lista_elementos[[#Headers],[Tipo]],Inventario!O402:O403)</f>
        <v>#VALUE!</v>
      </c>
      <c r="B403" s="27" t="e">
        <f>+Lista_elementos[[#This Row],[Elemento]]</f>
        <v>#VALUE!</v>
      </c>
      <c r="C4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3" s="27" t="e">
        <f>DGET(Lista_elementos[#All],Lista_elementos[[#Headers],[Presentación (Unidad)]],Inventario!O402:O403)</f>
        <v>#VALUE!</v>
      </c>
      <c r="E403" s="20" t="str">
        <f>+IF(COUNTIF(Entradas[Elemento],Inventario[[#This Row],[Elemento]])=0,"",IF(DMAX(Entradas[#All],Entradas[[#Headers],[Fecha de ingreso]],Inventario!O402:O403)=0,"No registra",DMAX(Entradas[#All],Entradas[[#Headers],[Fecha de ingreso]],Inventario!O402:O403)))</f>
        <v/>
      </c>
      <c r="F403" s="20" t="str">
        <f>+IF(COUNTIF(Entradas[Elemento],Inventario[[#This Row],[Elemento]])=0,"",IF(DMAX(Entradas[#All],Entradas[[#Headers],[Fecha de última salida]],Inventario!O402:O403)=0,"",DMAX(Entradas[#All],Entradas[[#Headers],[Fecha de última salida]],Inventario!O402:O403)))</f>
        <v/>
      </c>
      <c r="G403" s="27" t="e">
        <f>DGET(Lista_elementos[#All],Lista_elementos[[#Headers],[Inventario máximo (en unidades)]],O402:O403)</f>
        <v>#VALUE!</v>
      </c>
      <c r="H403" s="27" t="e">
        <f>DGET(Lista_elementos[#All],Lista_elementos[[#Headers],[Inventario mínimo (en unidades)]],O402:O403)</f>
        <v>#VALUE!</v>
      </c>
      <c r="I403" s="68" t="str">
        <f>+IF(P403=0,"",DGET(Entradas[#All],Entradas[[#Headers],[Lote]],O402:P403))</f>
        <v/>
      </c>
      <c r="J403" s="20" t="str">
        <f ca="1">+IF(Inventario[[#This Row],[Días restantes (incluido hoy):]]="","",Inventario[[#This Row],[Días restantes (incluido hoy):]]+TODAY()-1)</f>
        <v/>
      </c>
      <c r="K403" s="27" t="str">
        <f t="shared" ref="K403" si="1379">IF(P403=0,"",P403)</f>
        <v/>
      </c>
      <c r="L403" s="27" t="str">
        <f>+IF(P403=0,"",DSUM(Entradas[#All],Entradas[[#Headers],[Cantidad Existente]],Inventario!O402:P403))</f>
        <v/>
      </c>
      <c r="M403" s="65" t="e">
        <f>+Inventario[[#This Row],[Presentación (unidad)]]</f>
        <v>#VALUE!</v>
      </c>
      <c r="O403" s="19" t="e">
        <f t="shared" ref="O403" si="1380">+$B403</f>
        <v>#VALUE!</v>
      </c>
      <c r="P403" s="19">
        <f>+DMIN(Entradas[#All],P402,O402:O403)</f>
        <v>0</v>
      </c>
      <c r="Q403" s="17" t="str">
        <f t="shared" ref="Q403" si="1381">+$O$6</f>
        <v>Elemento</v>
      </c>
      <c r="R403" s="17" t="str">
        <f t="shared" ref="R403" si="1382">+$P$6</f>
        <v>Días restantes:</v>
      </c>
      <c r="S403" s="26" t="s">
        <v>10</v>
      </c>
    </row>
    <row r="404" spans="1:19" x14ac:dyDescent="0.25">
      <c r="A404" s="64" t="e">
        <f>DGET(Lista_elementos[#All],Lista_elementos[[#Headers],[Tipo]],Inventario!Q403:Q404)</f>
        <v>#VALUE!</v>
      </c>
      <c r="B404" s="27" t="e">
        <f>+Lista_elementos[[#This Row],[Elemento]]</f>
        <v>#VALUE!</v>
      </c>
      <c r="C4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4" s="27" t="e">
        <f>DGET(Lista_elementos[#All],Lista_elementos[[#Headers],[Presentación (Unidad)]],Inventario!Q403:Q404)</f>
        <v>#VALUE!</v>
      </c>
      <c r="E404" s="20" t="str">
        <f>+IF(COUNTIF(Entradas[Elemento],Inventario[[#This Row],[Elemento]])=0,"",IF(DMAX(Entradas[#All],Entradas[[#Headers],[Fecha de ingreso]],Inventario!Q403:Q404)=0,"No registra",DMAX(Entradas[#All],Entradas[[#Headers],[Fecha de ingreso]],Inventario!Q403:Q404)))</f>
        <v/>
      </c>
      <c r="F404" s="20" t="str">
        <f>+IF(COUNTIF(Entradas[Elemento],Inventario[[#This Row],[Elemento]])=0,"",IF(DMAX(Entradas[#All],Entradas[[#Headers],[Fecha de última salida]],Inventario!Q403:Q404)=0,"",DMAX(Entradas[#All],Entradas[[#Headers],[Fecha de última salida]],Inventario!Q403:Q404)))</f>
        <v/>
      </c>
      <c r="G404" s="27" t="e">
        <f>DGET(Lista_elementos[#All],Lista_elementos[[#Headers],[Inventario máximo (en unidades)]],Q403:Q404)</f>
        <v>#VALUE!</v>
      </c>
      <c r="H404" s="27" t="e">
        <f>DGET(Lista_elementos[#All],Lista_elementos[[#Headers],[Inventario mínimo (en unidades)]],Q403:Q404)</f>
        <v>#VALUE!</v>
      </c>
      <c r="I404" s="68" t="str">
        <f>+IF(R404=0,"",DGET(Entradas[#All],Entradas[[#Headers],[Lote]],Q403:R404))</f>
        <v/>
      </c>
      <c r="J404" s="20" t="str">
        <f ca="1">+IF(Inventario[[#This Row],[Días restantes (incluido hoy):]]="","",Inventario[[#This Row],[Días restantes (incluido hoy):]]+TODAY()-1)</f>
        <v/>
      </c>
      <c r="K404" s="27" t="str">
        <f t="shared" ref="K404" si="1383">IF(R404=0,"",R404)</f>
        <v/>
      </c>
      <c r="L404" s="27" t="str">
        <f>+IF(R404=0,"",DSUM(Entradas[#All],Entradas[[#Headers],[Cantidad Existente]],Inventario!Q403:R404))</f>
        <v/>
      </c>
      <c r="M404" s="65" t="e">
        <f>+Inventario[[#This Row],[Presentación (unidad)]]</f>
        <v>#VALUE!</v>
      </c>
      <c r="O404" s="17" t="str">
        <f t="shared" ref="O404" si="1384">+$O$6</f>
        <v>Elemento</v>
      </c>
      <c r="P404" s="17" t="str">
        <f t="shared" ref="P404" si="1385">+$P$6</f>
        <v>Días restantes:</v>
      </c>
      <c r="Q404" s="19" t="e">
        <f>Inventario[[#This Row],[Elemento]]</f>
        <v>#VALUE!</v>
      </c>
      <c r="R404" s="19">
        <f>+DMIN(Entradas[#All],R403,Q403:Q404)</f>
        <v>0</v>
      </c>
      <c r="S404" s="26" t="s">
        <v>10</v>
      </c>
    </row>
    <row r="405" spans="1:19" x14ac:dyDescent="0.25">
      <c r="A405" s="64" t="e">
        <f>DGET(Lista_elementos[#All],Lista_elementos[[#Headers],[Tipo]],Inventario!O404:O405)</f>
        <v>#VALUE!</v>
      </c>
      <c r="B405" s="27" t="e">
        <f>+Lista_elementos[[#This Row],[Elemento]]</f>
        <v>#VALUE!</v>
      </c>
      <c r="C4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5" s="27" t="e">
        <f>DGET(Lista_elementos[#All],Lista_elementos[[#Headers],[Presentación (Unidad)]],Inventario!O404:O405)</f>
        <v>#VALUE!</v>
      </c>
      <c r="E405" s="20" t="str">
        <f>+IF(COUNTIF(Entradas[Elemento],Inventario[[#This Row],[Elemento]])=0,"",IF(DMAX(Entradas[#All],Entradas[[#Headers],[Fecha de ingreso]],Inventario!O404:O405)=0,"No registra",DMAX(Entradas[#All],Entradas[[#Headers],[Fecha de ingreso]],Inventario!O404:O405)))</f>
        <v/>
      </c>
      <c r="F405" s="20" t="str">
        <f>+IF(COUNTIF(Entradas[Elemento],Inventario[[#This Row],[Elemento]])=0,"",IF(DMAX(Entradas[#All],Entradas[[#Headers],[Fecha de última salida]],Inventario!O404:O405)=0,"",DMAX(Entradas[#All],Entradas[[#Headers],[Fecha de última salida]],Inventario!O404:O405)))</f>
        <v/>
      </c>
      <c r="G405" s="27" t="e">
        <f>DGET(Lista_elementos[#All],Lista_elementos[[#Headers],[Inventario máximo (en unidades)]],O404:O405)</f>
        <v>#VALUE!</v>
      </c>
      <c r="H405" s="27" t="e">
        <f>DGET(Lista_elementos[#All],Lista_elementos[[#Headers],[Inventario mínimo (en unidades)]],O404:O405)</f>
        <v>#VALUE!</v>
      </c>
      <c r="I405" s="68" t="str">
        <f>+IF(P405=0,"",DGET(Entradas[#All],Entradas[[#Headers],[Lote]],O404:P405))</f>
        <v/>
      </c>
      <c r="J405" s="20" t="str">
        <f ca="1">+IF(Inventario[[#This Row],[Días restantes (incluido hoy):]]="","",Inventario[[#This Row],[Días restantes (incluido hoy):]]+TODAY()-1)</f>
        <v/>
      </c>
      <c r="K405" s="27" t="str">
        <f t="shared" ref="K405" si="1386">IF(P405=0,"",P405)</f>
        <v/>
      </c>
      <c r="L405" s="27" t="str">
        <f>+IF(P405=0,"",DSUM(Entradas[#All],Entradas[[#Headers],[Cantidad Existente]],Inventario!O404:P405))</f>
        <v/>
      </c>
      <c r="M405" s="65" t="e">
        <f>+Inventario[[#This Row],[Presentación (unidad)]]</f>
        <v>#VALUE!</v>
      </c>
      <c r="O405" s="19" t="e">
        <f t="shared" ref="O405" si="1387">+$B405</f>
        <v>#VALUE!</v>
      </c>
      <c r="P405" s="19">
        <f>+DMIN(Entradas[#All],P404,O404:O405)</f>
        <v>0</v>
      </c>
      <c r="Q405" s="17" t="str">
        <f t="shared" ref="Q405" si="1388">+$O$6</f>
        <v>Elemento</v>
      </c>
      <c r="R405" s="17" t="str">
        <f t="shared" ref="R405" si="1389">+$P$6</f>
        <v>Días restantes:</v>
      </c>
      <c r="S405" s="26" t="s">
        <v>10</v>
      </c>
    </row>
    <row r="406" spans="1:19" x14ac:dyDescent="0.25">
      <c r="A406" s="64" t="e">
        <f>DGET(Lista_elementos[#All],Lista_elementos[[#Headers],[Tipo]],Inventario!Q405:Q406)</f>
        <v>#VALUE!</v>
      </c>
      <c r="B406" s="27" t="e">
        <f>+Lista_elementos[[#This Row],[Elemento]]</f>
        <v>#VALUE!</v>
      </c>
      <c r="C40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6" s="27" t="e">
        <f>DGET(Lista_elementos[#All],Lista_elementos[[#Headers],[Presentación (Unidad)]],Inventario!Q405:Q406)</f>
        <v>#VALUE!</v>
      </c>
      <c r="E406" s="20" t="str">
        <f>+IF(COUNTIF(Entradas[Elemento],Inventario[[#This Row],[Elemento]])=0,"",IF(DMAX(Entradas[#All],Entradas[[#Headers],[Fecha de ingreso]],Inventario!Q405:Q406)=0,"No registra",DMAX(Entradas[#All],Entradas[[#Headers],[Fecha de ingreso]],Inventario!Q405:Q406)))</f>
        <v/>
      </c>
      <c r="F406" s="20" t="str">
        <f>+IF(COUNTIF(Entradas[Elemento],Inventario[[#This Row],[Elemento]])=0,"",IF(DMAX(Entradas[#All],Entradas[[#Headers],[Fecha de última salida]],Inventario!Q405:Q406)=0,"",DMAX(Entradas[#All],Entradas[[#Headers],[Fecha de última salida]],Inventario!Q405:Q406)))</f>
        <v/>
      </c>
      <c r="G406" s="27" t="e">
        <f>DGET(Lista_elementos[#All],Lista_elementos[[#Headers],[Inventario máximo (en unidades)]],Q405:Q406)</f>
        <v>#VALUE!</v>
      </c>
      <c r="H406" s="27" t="e">
        <f>DGET(Lista_elementos[#All],Lista_elementos[[#Headers],[Inventario mínimo (en unidades)]],Q405:Q406)</f>
        <v>#VALUE!</v>
      </c>
      <c r="I406" s="68" t="str">
        <f>+IF(R406=0,"",DGET(Entradas[#All],Entradas[[#Headers],[Lote]],Q405:R406))</f>
        <v/>
      </c>
      <c r="J406" s="20" t="str">
        <f ca="1">+IF(Inventario[[#This Row],[Días restantes (incluido hoy):]]="","",Inventario[[#This Row],[Días restantes (incluido hoy):]]+TODAY()-1)</f>
        <v/>
      </c>
      <c r="K406" s="27" t="str">
        <f t="shared" ref="K406" si="1390">IF(R406=0,"",R406)</f>
        <v/>
      </c>
      <c r="L406" s="27" t="str">
        <f>+IF(R406=0,"",DSUM(Entradas[#All],Entradas[[#Headers],[Cantidad Existente]],Inventario!Q405:R406))</f>
        <v/>
      </c>
      <c r="M406" s="65" t="e">
        <f>+Inventario[[#This Row],[Presentación (unidad)]]</f>
        <v>#VALUE!</v>
      </c>
      <c r="O406" s="17" t="str">
        <f t="shared" ref="O406" si="1391">+$O$6</f>
        <v>Elemento</v>
      </c>
      <c r="P406" s="17" t="str">
        <f t="shared" ref="P406" si="1392">+$P$6</f>
        <v>Días restantes:</v>
      </c>
      <c r="Q406" s="19" t="e">
        <f>Inventario[[#This Row],[Elemento]]</f>
        <v>#VALUE!</v>
      </c>
      <c r="R406" s="19">
        <f>+DMIN(Entradas[#All],R405,Q405:Q406)</f>
        <v>0</v>
      </c>
      <c r="S406" s="26" t="s">
        <v>10</v>
      </c>
    </row>
    <row r="407" spans="1:19" x14ac:dyDescent="0.25">
      <c r="A407" s="64" t="e">
        <f>DGET(Lista_elementos[#All],Lista_elementos[[#Headers],[Tipo]],Inventario!O406:O407)</f>
        <v>#VALUE!</v>
      </c>
      <c r="B407" s="27" t="e">
        <f>+Lista_elementos[[#This Row],[Elemento]]</f>
        <v>#VALUE!</v>
      </c>
      <c r="C40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7" s="27" t="e">
        <f>DGET(Lista_elementos[#All],Lista_elementos[[#Headers],[Presentación (Unidad)]],Inventario!O406:O407)</f>
        <v>#VALUE!</v>
      </c>
      <c r="E407" s="20" t="str">
        <f>+IF(COUNTIF(Entradas[Elemento],Inventario[[#This Row],[Elemento]])=0,"",IF(DMAX(Entradas[#All],Entradas[[#Headers],[Fecha de ingreso]],Inventario!O406:O407)=0,"No registra",DMAX(Entradas[#All],Entradas[[#Headers],[Fecha de ingreso]],Inventario!O406:O407)))</f>
        <v/>
      </c>
      <c r="F407" s="20" t="str">
        <f>+IF(COUNTIF(Entradas[Elemento],Inventario[[#This Row],[Elemento]])=0,"",IF(DMAX(Entradas[#All],Entradas[[#Headers],[Fecha de última salida]],Inventario!O406:O407)=0,"",DMAX(Entradas[#All],Entradas[[#Headers],[Fecha de última salida]],Inventario!O406:O407)))</f>
        <v/>
      </c>
      <c r="G407" s="27" t="e">
        <f>DGET(Lista_elementos[#All],Lista_elementos[[#Headers],[Inventario máximo (en unidades)]],O406:O407)</f>
        <v>#VALUE!</v>
      </c>
      <c r="H407" s="27" t="e">
        <f>DGET(Lista_elementos[#All],Lista_elementos[[#Headers],[Inventario mínimo (en unidades)]],O406:O407)</f>
        <v>#VALUE!</v>
      </c>
      <c r="I407" s="68" t="str">
        <f>+IF(P407=0,"",DGET(Entradas[#All],Entradas[[#Headers],[Lote]],O406:P407))</f>
        <v/>
      </c>
      <c r="J407" s="20" t="str">
        <f ca="1">+IF(Inventario[[#This Row],[Días restantes (incluido hoy):]]="","",Inventario[[#This Row],[Días restantes (incluido hoy):]]+TODAY()-1)</f>
        <v/>
      </c>
      <c r="K407" s="27" t="str">
        <f t="shared" ref="K407" si="1393">IF(P407=0,"",P407)</f>
        <v/>
      </c>
      <c r="L407" s="27" t="str">
        <f>+IF(P407=0,"",DSUM(Entradas[#All],Entradas[[#Headers],[Cantidad Existente]],Inventario!O406:P407))</f>
        <v/>
      </c>
      <c r="M407" s="65" t="e">
        <f>+Inventario[[#This Row],[Presentación (unidad)]]</f>
        <v>#VALUE!</v>
      </c>
      <c r="O407" s="19" t="e">
        <f t="shared" ref="O407" si="1394">+$B407</f>
        <v>#VALUE!</v>
      </c>
      <c r="P407" s="19">
        <f>+DMIN(Entradas[#All],P406,O406:O407)</f>
        <v>0</v>
      </c>
      <c r="Q407" s="17" t="str">
        <f t="shared" ref="Q407" si="1395">+$O$6</f>
        <v>Elemento</v>
      </c>
      <c r="R407" s="17" t="str">
        <f t="shared" ref="R407" si="1396">+$P$6</f>
        <v>Días restantes:</v>
      </c>
      <c r="S407" s="26" t="s">
        <v>10</v>
      </c>
    </row>
    <row r="408" spans="1:19" x14ac:dyDescent="0.25">
      <c r="A408" s="64" t="e">
        <f>DGET(Lista_elementos[#All],Lista_elementos[[#Headers],[Tipo]],Inventario!Q407:Q408)</f>
        <v>#VALUE!</v>
      </c>
      <c r="B408" s="27" t="e">
        <f>+Lista_elementos[[#This Row],[Elemento]]</f>
        <v>#VALUE!</v>
      </c>
      <c r="C40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8" s="27" t="e">
        <f>DGET(Lista_elementos[#All],Lista_elementos[[#Headers],[Presentación (Unidad)]],Inventario!Q407:Q408)</f>
        <v>#VALUE!</v>
      </c>
      <c r="E408" s="20" t="str">
        <f>+IF(COUNTIF(Entradas[Elemento],Inventario[[#This Row],[Elemento]])=0,"",IF(DMAX(Entradas[#All],Entradas[[#Headers],[Fecha de ingreso]],Inventario!Q407:Q408)=0,"No registra",DMAX(Entradas[#All],Entradas[[#Headers],[Fecha de ingreso]],Inventario!Q407:Q408)))</f>
        <v/>
      </c>
      <c r="F408" s="20" t="str">
        <f>+IF(COUNTIF(Entradas[Elemento],Inventario[[#This Row],[Elemento]])=0,"",IF(DMAX(Entradas[#All],Entradas[[#Headers],[Fecha de última salida]],Inventario!Q407:Q408)=0,"",DMAX(Entradas[#All],Entradas[[#Headers],[Fecha de última salida]],Inventario!Q407:Q408)))</f>
        <v/>
      </c>
      <c r="G408" s="27" t="e">
        <f>DGET(Lista_elementos[#All],Lista_elementos[[#Headers],[Inventario máximo (en unidades)]],Q407:Q408)</f>
        <v>#VALUE!</v>
      </c>
      <c r="H408" s="27" t="e">
        <f>DGET(Lista_elementos[#All],Lista_elementos[[#Headers],[Inventario mínimo (en unidades)]],Q407:Q408)</f>
        <v>#VALUE!</v>
      </c>
      <c r="I408" s="68" t="str">
        <f>+IF(R408=0,"",DGET(Entradas[#All],Entradas[[#Headers],[Lote]],Q407:R408))</f>
        <v/>
      </c>
      <c r="J408" s="20" t="str">
        <f ca="1">+IF(Inventario[[#This Row],[Días restantes (incluido hoy):]]="","",Inventario[[#This Row],[Días restantes (incluido hoy):]]+TODAY()-1)</f>
        <v/>
      </c>
      <c r="K408" s="27" t="str">
        <f t="shared" ref="K408" si="1397">IF(R408=0,"",R408)</f>
        <v/>
      </c>
      <c r="L408" s="27" t="str">
        <f>+IF(R408=0,"",DSUM(Entradas[#All],Entradas[[#Headers],[Cantidad Existente]],Inventario!Q407:R408))</f>
        <v/>
      </c>
      <c r="M408" s="65" t="e">
        <f>+Inventario[[#This Row],[Presentación (unidad)]]</f>
        <v>#VALUE!</v>
      </c>
      <c r="O408" s="17" t="str">
        <f t="shared" ref="O408" si="1398">+$O$6</f>
        <v>Elemento</v>
      </c>
      <c r="P408" s="17" t="str">
        <f t="shared" ref="P408" si="1399">+$P$6</f>
        <v>Días restantes:</v>
      </c>
      <c r="Q408" s="19" t="e">
        <f>Inventario[[#This Row],[Elemento]]</f>
        <v>#VALUE!</v>
      </c>
      <c r="R408" s="19">
        <f>+DMIN(Entradas[#All],R407,Q407:Q408)</f>
        <v>0</v>
      </c>
      <c r="S408" s="26" t="s">
        <v>10</v>
      </c>
    </row>
    <row r="409" spans="1:19" x14ac:dyDescent="0.25">
      <c r="A409" s="64" t="e">
        <f>DGET(Lista_elementos[#All],Lista_elementos[[#Headers],[Tipo]],Inventario!O408:O409)</f>
        <v>#VALUE!</v>
      </c>
      <c r="B409" s="27" t="e">
        <f>+Lista_elementos[[#This Row],[Elemento]]</f>
        <v>#VALUE!</v>
      </c>
      <c r="C40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09" s="27" t="e">
        <f>DGET(Lista_elementos[#All],Lista_elementos[[#Headers],[Presentación (Unidad)]],Inventario!O408:O409)</f>
        <v>#VALUE!</v>
      </c>
      <c r="E409" s="20" t="str">
        <f>+IF(COUNTIF(Entradas[Elemento],Inventario[[#This Row],[Elemento]])=0,"",IF(DMAX(Entradas[#All],Entradas[[#Headers],[Fecha de ingreso]],Inventario!O408:O409)=0,"No registra",DMAX(Entradas[#All],Entradas[[#Headers],[Fecha de ingreso]],Inventario!O408:O409)))</f>
        <v/>
      </c>
      <c r="F409" s="20" t="str">
        <f>+IF(COUNTIF(Entradas[Elemento],Inventario[[#This Row],[Elemento]])=0,"",IF(DMAX(Entradas[#All],Entradas[[#Headers],[Fecha de última salida]],Inventario!O408:O409)=0,"",DMAX(Entradas[#All],Entradas[[#Headers],[Fecha de última salida]],Inventario!O408:O409)))</f>
        <v/>
      </c>
      <c r="G409" s="27" t="e">
        <f>DGET(Lista_elementos[#All],Lista_elementos[[#Headers],[Inventario máximo (en unidades)]],O408:O409)</f>
        <v>#VALUE!</v>
      </c>
      <c r="H409" s="27" t="e">
        <f>DGET(Lista_elementos[#All],Lista_elementos[[#Headers],[Inventario mínimo (en unidades)]],O408:O409)</f>
        <v>#VALUE!</v>
      </c>
      <c r="I409" s="68" t="str">
        <f>+IF(P409=0,"",DGET(Entradas[#All],Entradas[[#Headers],[Lote]],O408:P409))</f>
        <v/>
      </c>
      <c r="J409" s="20" t="str">
        <f ca="1">+IF(Inventario[[#This Row],[Días restantes (incluido hoy):]]="","",Inventario[[#This Row],[Días restantes (incluido hoy):]]+TODAY()-1)</f>
        <v/>
      </c>
      <c r="K409" s="27" t="str">
        <f t="shared" ref="K409" si="1400">IF(P409=0,"",P409)</f>
        <v/>
      </c>
      <c r="L409" s="27" t="str">
        <f>+IF(P409=0,"",DSUM(Entradas[#All],Entradas[[#Headers],[Cantidad Existente]],Inventario!O408:P409))</f>
        <v/>
      </c>
      <c r="M409" s="65" t="e">
        <f>+Inventario[[#This Row],[Presentación (unidad)]]</f>
        <v>#VALUE!</v>
      </c>
      <c r="O409" s="19" t="e">
        <f t="shared" ref="O409" si="1401">+$B409</f>
        <v>#VALUE!</v>
      </c>
      <c r="P409" s="19">
        <f>+DMIN(Entradas[#All],P408,O408:O409)</f>
        <v>0</v>
      </c>
      <c r="Q409" s="17" t="str">
        <f t="shared" ref="Q409" si="1402">+$O$6</f>
        <v>Elemento</v>
      </c>
      <c r="R409" s="17" t="str">
        <f t="shared" ref="R409" si="1403">+$P$6</f>
        <v>Días restantes:</v>
      </c>
      <c r="S409" s="26" t="s">
        <v>10</v>
      </c>
    </row>
    <row r="410" spans="1:19" x14ac:dyDescent="0.25">
      <c r="A410" s="64" t="e">
        <f>DGET(Lista_elementos[#All],Lista_elementos[[#Headers],[Tipo]],Inventario!Q409:Q410)</f>
        <v>#VALUE!</v>
      </c>
      <c r="B410" s="27" t="e">
        <f>+Lista_elementos[[#This Row],[Elemento]]</f>
        <v>#VALUE!</v>
      </c>
      <c r="C4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0" s="27" t="e">
        <f>DGET(Lista_elementos[#All],Lista_elementos[[#Headers],[Presentación (Unidad)]],Inventario!Q409:Q410)</f>
        <v>#VALUE!</v>
      </c>
      <c r="E410" s="20" t="str">
        <f>+IF(COUNTIF(Entradas[Elemento],Inventario[[#This Row],[Elemento]])=0,"",IF(DMAX(Entradas[#All],Entradas[[#Headers],[Fecha de ingreso]],Inventario!Q409:Q410)=0,"No registra",DMAX(Entradas[#All],Entradas[[#Headers],[Fecha de ingreso]],Inventario!Q409:Q410)))</f>
        <v/>
      </c>
      <c r="F410" s="20" t="str">
        <f>+IF(COUNTIF(Entradas[Elemento],Inventario[[#This Row],[Elemento]])=0,"",IF(DMAX(Entradas[#All],Entradas[[#Headers],[Fecha de última salida]],Inventario!Q409:Q410)=0,"",DMAX(Entradas[#All],Entradas[[#Headers],[Fecha de última salida]],Inventario!Q409:Q410)))</f>
        <v/>
      </c>
      <c r="G410" s="27" t="e">
        <f>DGET(Lista_elementos[#All],Lista_elementos[[#Headers],[Inventario máximo (en unidades)]],Q409:Q410)</f>
        <v>#VALUE!</v>
      </c>
      <c r="H410" s="27" t="e">
        <f>DGET(Lista_elementos[#All],Lista_elementos[[#Headers],[Inventario mínimo (en unidades)]],Q409:Q410)</f>
        <v>#VALUE!</v>
      </c>
      <c r="I410" s="68" t="str">
        <f>+IF(R410=0,"",DGET(Entradas[#All],Entradas[[#Headers],[Lote]],Q409:R410))</f>
        <v/>
      </c>
      <c r="J410" s="20" t="str">
        <f ca="1">+IF(Inventario[[#This Row],[Días restantes (incluido hoy):]]="","",Inventario[[#This Row],[Días restantes (incluido hoy):]]+TODAY()-1)</f>
        <v/>
      </c>
      <c r="K410" s="27" t="str">
        <f t="shared" ref="K410" si="1404">IF(R410=0,"",R410)</f>
        <v/>
      </c>
      <c r="L410" s="27" t="str">
        <f>+IF(R410=0,"",DSUM(Entradas[#All],Entradas[[#Headers],[Cantidad Existente]],Inventario!Q409:R410))</f>
        <v/>
      </c>
      <c r="M410" s="65" t="e">
        <f>+Inventario[[#This Row],[Presentación (unidad)]]</f>
        <v>#VALUE!</v>
      </c>
      <c r="O410" s="17" t="str">
        <f t="shared" ref="O410" si="1405">+$O$6</f>
        <v>Elemento</v>
      </c>
      <c r="P410" s="17" t="str">
        <f t="shared" ref="P410" si="1406">+$P$6</f>
        <v>Días restantes:</v>
      </c>
      <c r="Q410" s="19" t="e">
        <f>Inventario[[#This Row],[Elemento]]</f>
        <v>#VALUE!</v>
      </c>
      <c r="R410" s="19">
        <f>+DMIN(Entradas[#All],R409,Q409:Q410)</f>
        <v>0</v>
      </c>
      <c r="S410" s="26" t="s">
        <v>10</v>
      </c>
    </row>
    <row r="411" spans="1:19" x14ac:dyDescent="0.25">
      <c r="A411" s="64" t="e">
        <f>DGET(Lista_elementos[#All],Lista_elementos[[#Headers],[Tipo]],Inventario!O410:O411)</f>
        <v>#VALUE!</v>
      </c>
      <c r="B411" s="27" t="e">
        <f>+Lista_elementos[[#This Row],[Elemento]]</f>
        <v>#VALUE!</v>
      </c>
      <c r="C4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1" s="27" t="e">
        <f>DGET(Lista_elementos[#All],Lista_elementos[[#Headers],[Presentación (Unidad)]],Inventario!O410:O411)</f>
        <v>#VALUE!</v>
      </c>
      <c r="E411" s="20" t="str">
        <f>+IF(COUNTIF(Entradas[Elemento],Inventario[[#This Row],[Elemento]])=0,"",IF(DMAX(Entradas[#All],Entradas[[#Headers],[Fecha de ingreso]],Inventario!O410:O411)=0,"No registra",DMAX(Entradas[#All],Entradas[[#Headers],[Fecha de ingreso]],Inventario!O410:O411)))</f>
        <v/>
      </c>
      <c r="F411" s="20" t="str">
        <f>+IF(COUNTIF(Entradas[Elemento],Inventario[[#This Row],[Elemento]])=0,"",IF(DMAX(Entradas[#All],Entradas[[#Headers],[Fecha de última salida]],Inventario!O410:O411)=0,"",DMAX(Entradas[#All],Entradas[[#Headers],[Fecha de última salida]],Inventario!O410:O411)))</f>
        <v/>
      </c>
      <c r="G411" s="27" t="e">
        <f>DGET(Lista_elementos[#All],Lista_elementos[[#Headers],[Inventario máximo (en unidades)]],O410:O411)</f>
        <v>#VALUE!</v>
      </c>
      <c r="H411" s="27" t="e">
        <f>DGET(Lista_elementos[#All],Lista_elementos[[#Headers],[Inventario mínimo (en unidades)]],O410:O411)</f>
        <v>#VALUE!</v>
      </c>
      <c r="I411" s="68" t="str">
        <f>+IF(P411=0,"",DGET(Entradas[#All],Entradas[[#Headers],[Lote]],O410:P411))</f>
        <v/>
      </c>
      <c r="J411" s="20" t="str">
        <f ca="1">+IF(Inventario[[#This Row],[Días restantes (incluido hoy):]]="","",Inventario[[#This Row],[Días restantes (incluido hoy):]]+TODAY()-1)</f>
        <v/>
      </c>
      <c r="K411" s="27" t="str">
        <f t="shared" ref="K411" si="1407">IF(P411=0,"",P411)</f>
        <v/>
      </c>
      <c r="L411" s="27" t="str">
        <f>+IF(P411=0,"",DSUM(Entradas[#All],Entradas[[#Headers],[Cantidad Existente]],Inventario!O410:P411))</f>
        <v/>
      </c>
      <c r="M411" s="65" t="e">
        <f>+Inventario[[#This Row],[Presentación (unidad)]]</f>
        <v>#VALUE!</v>
      </c>
      <c r="O411" s="19" t="e">
        <f t="shared" ref="O411" si="1408">+$B411</f>
        <v>#VALUE!</v>
      </c>
      <c r="P411" s="19">
        <f>+DMIN(Entradas[#All],P410,O410:O411)</f>
        <v>0</v>
      </c>
      <c r="Q411" s="17" t="str">
        <f t="shared" ref="Q411" si="1409">+$O$6</f>
        <v>Elemento</v>
      </c>
      <c r="R411" s="17" t="str">
        <f t="shared" ref="R411" si="1410">+$P$6</f>
        <v>Días restantes:</v>
      </c>
      <c r="S411" s="26" t="s">
        <v>10</v>
      </c>
    </row>
    <row r="412" spans="1:19" x14ac:dyDescent="0.25">
      <c r="A412" s="64" t="e">
        <f>DGET(Lista_elementos[#All],Lista_elementos[[#Headers],[Tipo]],Inventario!Q411:Q412)</f>
        <v>#VALUE!</v>
      </c>
      <c r="B412" s="27" t="e">
        <f>+Lista_elementos[[#This Row],[Elemento]]</f>
        <v>#VALUE!</v>
      </c>
      <c r="C4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2" s="27" t="e">
        <f>DGET(Lista_elementos[#All],Lista_elementos[[#Headers],[Presentación (Unidad)]],Inventario!Q411:Q412)</f>
        <v>#VALUE!</v>
      </c>
      <c r="E412" s="20" t="str">
        <f>+IF(COUNTIF(Entradas[Elemento],Inventario[[#This Row],[Elemento]])=0,"",IF(DMAX(Entradas[#All],Entradas[[#Headers],[Fecha de ingreso]],Inventario!Q411:Q412)=0,"No registra",DMAX(Entradas[#All],Entradas[[#Headers],[Fecha de ingreso]],Inventario!Q411:Q412)))</f>
        <v/>
      </c>
      <c r="F412" s="20" t="str">
        <f>+IF(COUNTIF(Entradas[Elemento],Inventario[[#This Row],[Elemento]])=0,"",IF(DMAX(Entradas[#All],Entradas[[#Headers],[Fecha de última salida]],Inventario!Q411:Q412)=0,"",DMAX(Entradas[#All],Entradas[[#Headers],[Fecha de última salida]],Inventario!Q411:Q412)))</f>
        <v/>
      </c>
      <c r="G412" s="27" t="e">
        <f>DGET(Lista_elementos[#All],Lista_elementos[[#Headers],[Inventario máximo (en unidades)]],Q411:Q412)</f>
        <v>#VALUE!</v>
      </c>
      <c r="H412" s="27" t="e">
        <f>DGET(Lista_elementos[#All],Lista_elementos[[#Headers],[Inventario mínimo (en unidades)]],Q411:Q412)</f>
        <v>#VALUE!</v>
      </c>
      <c r="I412" s="68" t="str">
        <f>+IF(R412=0,"",DGET(Entradas[#All],Entradas[[#Headers],[Lote]],Q411:R412))</f>
        <v/>
      </c>
      <c r="J412" s="20" t="str">
        <f ca="1">+IF(Inventario[[#This Row],[Días restantes (incluido hoy):]]="","",Inventario[[#This Row],[Días restantes (incluido hoy):]]+TODAY()-1)</f>
        <v/>
      </c>
      <c r="K412" s="27" t="str">
        <f t="shared" ref="K412" si="1411">IF(R412=0,"",R412)</f>
        <v/>
      </c>
      <c r="L412" s="27" t="str">
        <f>+IF(R412=0,"",DSUM(Entradas[#All],Entradas[[#Headers],[Cantidad Existente]],Inventario!Q411:R412))</f>
        <v/>
      </c>
      <c r="M412" s="65" t="e">
        <f>+Inventario[[#This Row],[Presentación (unidad)]]</f>
        <v>#VALUE!</v>
      </c>
      <c r="O412" s="17" t="str">
        <f t="shared" ref="O412" si="1412">+$O$6</f>
        <v>Elemento</v>
      </c>
      <c r="P412" s="17" t="str">
        <f t="shared" ref="P412" si="1413">+$P$6</f>
        <v>Días restantes:</v>
      </c>
      <c r="Q412" s="19" t="e">
        <f>Inventario[[#This Row],[Elemento]]</f>
        <v>#VALUE!</v>
      </c>
      <c r="R412" s="19">
        <f>+DMIN(Entradas[#All],R411,Q411:Q412)</f>
        <v>0</v>
      </c>
      <c r="S412" s="26" t="s">
        <v>10</v>
      </c>
    </row>
    <row r="413" spans="1:19" x14ac:dyDescent="0.25">
      <c r="A413" s="64" t="e">
        <f>DGET(Lista_elementos[#All],Lista_elementos[[#Headers],[Tipo]],Inventario!O412:O413)</f>
        <v>#VALUE!</v>
      </c>
      <c r="B413" s="27" t="e">
        <f>+Lista_elementos[[#This Row],[Elemento]]</f>
        <v>#VALUE!</v>
      </c>
      <c r="C4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3" s="27" t="e">
        <f>DGET(Lista_elementos[#All],Lista_elementos[[#Headers],[Presentación (Unidad)]],Inventario!O412:O413)</f>
        <v>#VALUE!</v>
      </c>
      <c r="E413" s="20" t="str">
        <f>+IF(COUNTIF(Entradas[Elemento],Inventario[[#This Row],[Elemento]])=0,"",IF(DMAX(Entradas[#All],Entradas[[#Headers],[Fecha de ingreso]],Inventario!O412:O413)=0,"No registra",DMAX(Entradas[#All],Entradas[[#Headers],[Fecha de ingreso]],Inventario!O412:O413)))</f>
        <v/>
      </c>
      <c r="F413" s="20" t="str">
        <f>+IF(COUNTIF(Entradas[Elemento],Inventario[[#This Row],[Elemento]])=0,"",IF(DMAX(Entradas[#All],Entradas[[#Headers],[Fecha de última salida]],Inventario!O412:O413)=0,"",DMAX(Entradas[#All],Entradas[[#Headers],[Fecha de última salida]],Inventario!O412:O413)))</f>
        <v/>
      </c>
      <c r="G413" s="27" t="e">
        <f>DGET(Lista_elementos[#All],Lista_elementos[[#Headers],[Inventario máximo (en unidades)]],O412:O413)</f>
        <v>#VALUE!</v>
      </c>
      <c r="H413" s="27" t="e">
        <f>DGET(Lista_elementos[#All],Lista_elementos[[#Headers],[Inventario mínimo (en unidades)]],O412:O413)</f>
        <v>#VALUE!</v>
      </c>
      <c r="I413" s="68" t="str">
        <f>+IF(P413=0,"",DGET(Entradas[#All],Entradas[[#Headers],[Lote]],O412:P413))</f>
        <v/>
      </c>
      <c r="J413" s="20" t="str">
        <f ca="1">+IF(Inventario[[#This Row],[Días restantes (incluido hoy):]]="","",Inventario[[#This Row],[Días restantes (incluido hoy):]]+TODAY()-1)</f>
        <v/>
      </c>
      <c r="K413" s="27" t="str">
        <f t="shared" ref="K413" si="1414">IF(P413=0,"",P413)</f>
        <v/>
      </c>
      <c r="L413" s="27" t="str">
        <f>+IF(P413=0,"",DSUM(Entradas[#All],Entradas[[#Headers],[Cantidad Existente]],Inventario!O412:P413))</f>
        <v/>
      </c>
      <c r="M413" s="65" t="e">
        <f>+Inventario[[#This Row],[Presentación (unidad)]]</f>
        <v>#VALUE!</v>
      </c>
      <c r="O413" s="19" t="e">
        <f t="shared" ref="O413" si="1415">+$B413</f>
        <v>#VALUE!</v>
      </c>
      <c r="P413" s="19">
        <f>+DMIN(Entradas[#All],P412,O412:O413)</f>
        <v>0</v>
      </c>
      <c r="Q413" s="17" t="str">
        <f t="shared" ref="Q413" si="1416">+$O$6</f>
        <v>Elemento</v>
      </c>
      <c r="R413" s="17" t="str">
        <f t="shared" ref="R413" si="1417">+$P$6</f>
        <v>Días restantes:</v>
      </c>
      <c r="S413" s="26" t="s">
        <v>10</v>
      </c>
    </row>
    <row r="414" spans="1:19" x14ac:dyDescent="0.25">
      <c r="A414" s="64" t="e">
        <f>DGET(Lista_elementos[#All],Lista_elementos[[#Headers],[Tipo]],Inventario!Q413:Q414)</f>
        <v>#VALUE!</v>
      </c>
      <c r="B414" s="27" t="e">
        <f>+Lista_elementos[[#This Row],[Elemento]]</f>
        <v>#VALUE!</v>
      </c>
      <c r="C4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4" s="27" t="e">
        <f>DGET(Lista_elementos[#All],Lista_elementos[[#Headers],[Presentación (Unidad)]],Inventario!Q413:Q414)</f>
        <v>#VALUE!</v>
      </c>
      <c r="E414" s="20" t="str">
        <f>+IF(COUNTIF(Entradas[Elemento],Inventario[[#This Row],[Elemento]])=0,"",IF(DMAX(Entradas[#All],Entradas[[#Headers],[Fecha de ingreso]],Inventario!Q413:Q414)=0,"No registra",DMAX(Entradas[#All],Entradas[[#Headers],[Fecha de ingreso]],Inventario!Q413:Q414)))</f>
        <v/>
      </c>
      <c r="F414" s="20" t="str">
        <f>+IF(COUNTIF(Entradas[Elemento],Inventario[[#This Row],[Elemento]])=0,"",IF(DMAX(Entradas[#All],Entradas[[#Headers],[Fecha de última salida]],Inventario!Q413:Q414)=0,"",DMAX(Entradas[#All],Entradas[[#Headers],[Fecha de última salida]],Inventario!Q413:Q414)))</f>
        <v/>
      </c>
      <c r="G414" s="27" t="e">
        <f>DGET(Lista_elementos[#All],Lista_elementos[[#Headers],[Inventario máximo (en unidades)]],Q413:Q414)</f>
        <v>#VALUE!</v>
      </c>
      <c r="H414" s="27" t="e">
        <f>DGET(Lista_elementos[#All],Lista_elementos[[#Headers],[Inventario mínimo (en unidades)]],Q413:Q414)</f>
        <v>#VALUE!</v>
      </c>
      <c r="I414" s="68" t="str">
        <f>+IF(R414=0,"",DGET(Entradas[#All],Entradas[[#Headers],[Lote]],Q413:R414))</f>
        <v/>
      </c>
      <c r="J414" s="20" t="str">
        <f ca="1">+IF(Inventario[[#This Row],[Días restantes (incluido hoy):]]="","",Inventario[[#This Row],[Días restantes (incluido hoy):]]+TODAY()-1)</f>
        <v/>
      </c>
      <c r="K414" s="27" t="str">
        <f t="shared" ref="K414" si="1418">IF(R414=0,"",R414)</f>
        <v/>
      </c>
      <c r="L414" s="27" t="str">
        <f>+IF(R414=0,"",DSUM(Entradas[#All],Entradas[[#Headers],[Cantidad Existente]],Inventario!Q413:R414))</f>
        <v/>
      </c>
      <c r="M414" s="65" t="e">
        <f>+Inventario[[#This Row],[Presentación (unidad)]]</f>
        <v>#VALUE!</v>
      </c>
      <c r="O414" s="17" t="str">
        <f t="shared" ref="O414" si="1419">+$O$6</f>
        <v>Elemento</v>
      </c>
      <c r="P414" s="17" t="str">
        <f t="shared" ref="P414" si="1420">+$P$6</f>
        <v>Días restantes:</v>
      </c>
      <c r="Q414" s="19" t="e">
        <f>Inventario[[#This Row],[Elemento]]</f>
        <v>#VALUE!</v>
      </c>
      <c r="R414" s="19">
        <f>+DMIN(Entradas[#All],R413,Q413:Q414)</f>
        <v>0</v>
      </c>
      <c r="S414" s="26" t="s">
        <v>10</v>
      </c>
    </row>
    <row r="415" spans="1:19" x14ac:dyDescent="0.25">
      <c r="A415" s="64" t="e">
        <f>DGET(Lista_elementos[#All],Lista_elementos[[#Headers],[Tipo]],Inventario!O414:O415)</f>
        <v>#VALUE!</v>
      </c>
      <c r="B415" s="27" t="e">
        <f>+Lista_elementos[[#This Row],[Elemento]]</f>
        <v>#VALUE!</v>
      </c>
      <c r="C4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5" s="27" t="e">
        <f>DGET(Lista_elementos[#All],Lista_elementos[[#Headers],[Presentación (Unidad)]],Inventario!O414:O415)</f>
        <v>#VALUE!</v>
      </c>
      <c r="E415" s="20" t="str">
        <f>+IF(COUNTIF(Entradas[Elemento],Inventario[[#This Row],[Elemento]])=0,"",IF(DMAX(Entradas[#All],Entradas[[#Headers],[Fecha de ingreso]],Inventario!O414:O415)=0,"No registra",DMAX(Entradas[#All],Entradas[[#Headers],[Fecha de ingreso]],Inventario!O414:O415)))</f>
        <v/>
      </c>
      <c r="F415" s="20" t="str">
        <f>+IF(COUNTIF(Entradas[Elemento],Inventario[[#This Row],[Elemento]])=0,"",IF(DMAX(Entradas[#All],Entradas[[#Headers],[Fecha de última salida]],Inventario!O414:O415)=0,"",DMAX(Entradas[#All],Entradas[[#Headers],[Fecha de última salida]],Inventario!O414:O415)))</f>
        <v/>
      </c>
      <c r="G415" s="27" t="e">
        <f>DGET(Lista_elementos[#All],Lista_elementos[[#Headers],[Inventario máximo (en unidades)]],O414:O415)</f>
        <v>#VALUE!</v>
      </c>
      <c r="H415" s="27" t="e">
        <f>DGET(Lista_elementos[#All],Lista_elementos[[#Headers],[Inventario mínimo (en unidades)]],O414:O415)</f>
        <v>#VALUE!</v>
      </c>
      <c r="I415" s="68" t="str">
        <f>+IF(P415=0,"",DGET(Entradas[#All],Entradas[[#Headers],[Lote]],O414:P415))</f>
        <v/>
      </c>
      <c r="J415" s="20" t="str">
        <f ca="1">+IF(Inventario[[#This Row],[Días restantes (incluido hoy):]]="","",Inventario[[#This Row],[Días restantes (incluido hoy):]]+TODAY()-1)</f>
        <v/>
      </c>
      <c r="K415" s="27" t="str">
        <f t="shared" ref="K415" si="1421">IF(P415=0,"",P415)</f>
        <v/>
      </c>
      <c r="L415" s="27" t="str">
        <f>+IF(P415=0,"",DSUM(Entradas[#All],Entradas[[#Headers],[Cantidad Existente]],Inventario!O414:P415))</f>
        <v/>
      </c>
      <c r="M415" s="65" t="e">
        <f>+Inventario[[#This Row],[Presentación (unidad)]]</f>
        <v>#VALUE!</v>
      </c>
      <c r="O415" s="19" t="e">
        <f t="shared" ref="O415" si="1422">+$B415</f>
        <v>#VALUE!</v>
      </c>
      <c r="P415" s="19">
        <f>+DMIN(Entradas[#All],P414,O414:O415)</f>
        <v>0</v>
      </c>
      <c r="Q415" s="17" t="str">
        <f t="shared" ref="Q415" si="1423">+$O$6</f>
        <v>Elemento</v>
      </c>
      <c r="R415" s="17" t="str">
        <f t="shared" ref="R415" si="1424">+$P$6</f>
        <v>Días restantes:</v>
      </c>
      <c r="S415" s="26" t="s">
        <v>10</v>
      </c>
    </row>
    <row r="416" spans="1:19" x14ac:dyDescent="0.25">
      <c r="A416" s="64" t="e">
        <f>DGET(Lista_elementos[#All],Lista_elementos[[#Headers],[Tipo]],Inventario!Q415:Q416)</f>
        <v>#VALUE!</v>
      </c>
      <c r="B416" s="27" t="e">
        <f>+Lista_elementos[[#This Row],[Elemento]]</f>
        <v>#VALUE!</v>
      </c>
      <c r="C4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6" s="27" t="e">
        <f>DGET(Lista_elementos[#All],Lista_elementos[[#Headers],[Presentación (Unidad)]],Inventario!Q415:Q416)</f>
        <v>#VALUE!</v>
      </c>
      <c r="E416" s="20" t="str">
        <f>+IF(COUNTIF(Entradas[Elemento],Inventario[[#This Row],[Elemento]])=0,"",IF(DMAX(Entradas[#All],Entradas[[#Headers],[Fecha de ingreso]],Inventario!Q415:Q416)=0,"No registra",DMAX(Entradas[#All],Entradas[[#Headers],[Fecha de ingreso]],Inventario!Q415:Q416)))</f>
        <v/>
      </c>
      <c r="F416" s="20" t="str">
        <f>+IF(COUNTIF(Entradas[Elemento],Inventario[[#This Row],[Elemento]])=0,"",IF(DMAX(Entradas[#All],Entradas[[#Headers],[Fecha de última salida]],Inventario!Q415:Q416)=0,"",DMAX(Entradas[#All],Entradas[[#Headers],[Fecha de última salida]],Inventario!Q415:Q416)))</f>
        <v/>
      </c>
      <c r="G416" s="27" t="e">
        <f>DGET(Lista_elementos[#All],Lista_elementos[[#Headers],[Inventario máximo (en unidades)]],Q415:Q416)</f>
        <v>#VALUE!</v>
      </c>
      <c r="H416" s="27" t="e">
        <f>DGET(Lista_elementos[#All],Lista_elementos[[#Headers],[Inventario mínimo (en unidades)]],Q415:Q416)</f>
        <v>#VALUE!</v>
      </c>
      <c r="I416" s="68" t="str">
        <f>+IF(R416=0,"",DGET(Entradas[#All],Entradas[[#Headers],[Lote]],Q415:R416))</f>
        <v/>
      </c>
      <c r="J416" s="20" t="str">
        <f ca="1">+IF(Inventario[[#This Row],[Días restantes (incluido hoy):]]="","",Inventario[[#This Row],[Días restantes (incluido hoy):]]+TODAY()-1)</f>
        <v/>
      </c>
      <c r="K416" s="27" t="str">
        <f t="shared" ref="K416" si="1425">IF(R416=0,"",R416)</f>
        <v/>
      </c>
      <c r="L416" s="27" t="str">
        <f>+IF(R416=0,"",DSUM(Entradas[#All],Entradas[[#Headers],[Cantidad Existente]],Inventario!Q415:R416))</f>
        <v/>
      </c>
      <c r="M416" s="65" t="e">
        <f>+Inventario[[#This Row],[Presentación (unidad)]]</f>
        <v>#VALUE!</v>
      </c>
      <c r="O416" s="17" t="str">
        <f t="shared" ref="O416" si="1426">+$O$6</f>
        <v>Elemento</v>
      </c>
      <c r="P416" s="17" t="str">
        <f t="shared" ref="P416" si="1427">+$P$6</f>
        <v>Días restantes:</v>
      </c>
      <c r="Q416" s="19" t="e">
        <f>Inventario[[#This Row],[Elemento]]</f>
        <v>#VALUE!</v>
      </c>
      <c r="R416" s="19">
        <f>+DMIN(Entradas[#All],R415,Q415:Q416)</f>
        <v>0</v>
      </c>
      <c r="S416" s="26" t="s">
        <v>10</v>
      </c>
    </row>
    <row r="417" spans="1:19" x14ac:dyDescent="0.25">
      <c r="A417" s="64" t="e">
        <f>DGET(Lista_elementos[#All],Lista_elementos[[#Headers],[Tipo]],Inventario!O416:O417)</f>
        <v>#VALUE!</v>
      </c>
      <c r="B417" s="27" t="e">
        <f>+Lista_elementos[[#This Row],[Elemento]]</f>
        <v>#VALUE!</v>
      </c>
      <c r="C4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7" s="27" t="e">
        <f>DGET(Lista_elementos[#All],Lista_elementos[[#Headers],[Presentación (Unidad)]],Inventario!O416:O417)</f>
        <v>#VALUE!</v>
      </c>
      <c r="E417" s="20" t="str">
        <f>+IF(COUNTIF(Entradas[Elemento],Inventario[[#This Row],[Elemento]])=0,"",IF(DMAX(Entradas[#All],Entradas[[#Headers],[Fecha de ingreso]],Inventario!O416:O417)=0,"No registra",DMAX(Entradas[#All],Entradas[[#Headers],[Fecha de ingreso]],Inventario!O416:O417)))</f>
        <v/>
      </c>
      <c r="F417" s="20" t="str">
        <f>+IF(COUNTIF(Entradas[Elemento],Inventario[[#This Row],[Elemento]])=0,"",IF(DMAX(Entradas[#All],Entradas[[#Headers],[Fecha de última salida]],Inventario!O416:O417)=0,"",DMAX(Entradas[#All],Entradas[[#Headers],[Fecha de última salida]],Inventario!O416:O417)))</f>
        <v/>
      </c>
      <c r="G417" s="27" t="e">
        <f>DGET(Lista_elementos[#All],Lista_elementos[[#Headers],[Inventario máximo (en unidades)]],O416:O417)</f>
        <v>#VALUE!</v>
      </c>
      <c r="H417" s="27" t="e">
        <f>DGET(Lista_elementos[#All],Lista_elementos[[#Headers],[Inventario mínimo (en unidades)]],O416:O417)</f>
        <v>#VALUE!</v>
      </c>
      <c r="I417" s="68" t="str">
        <f>+IF(P417=0,"",DGET(Entradas[#All],Entradas[[#Headers],[Lote]],O416:P417))</f>
        <v/>
      </c>
      <c r="J417" s="20" t="str">
        <f ca="1">+IF(Inventario[[#This Row],[Días restantes (incluido hoy):]]="","",Inventario[[#This Row],[Días restantes (incluido hoy):]]+TODAY()-1)</f>
        <v/>
      </c>
      <c r="K417" s="27" t="str">
        <f t="shared" ref="K417" si="1428">IF(P417=0,"",P417)</f>
        <v/>
      </c>
      <c r="L417" s="27" t="str">
        <f>+IF(P417=0,"",DSUM(Entradas[#All],Entradas[[#Headers],[Cantidad Existente]],Inventario!O416:P417))</f>
        <v/>
      </c>
      <c r="M417" s="65" t="e">
        <f>+Inventario[[#This Row],[Presentación (unidad)]]</f>
        <v>#VALUE!</v>
      </c>
      <c r="O417" s="19" t="e">
        <f t="shared" ref="O417" si="1429">+$B417</f>
        <v>#VALUE!</v>
      </c>
      <c r="P417" s="19">
        <f>+DMIN(Entradas[#All],P416,O416:O417)</f>
        <v>0</v>
      </c>
      <c r="Q417" s="17" t="str">
        <f t="shared" ref="Q417" si="1430">+$O$6</f>
        <v>Elemento</v>
      </c>
      <c r="R417" s="17" t="str">
        <f t="shared" ref="R417" si="1431">+$P$6</f>
        <v>Días restantes:</v>
      </c>
      <c r="S417" s="26" t="s">
        <v>10</v>
      </c>
    </row>
    <row r="418" spans="1:19" x14ac:dyDescent="0.25">
      <c r="A418" s="64" t="e">
        <f>DGET(Lista_elementos[#All],Lista_elementos[[#Headers],[Tipo]],Inventario!Q417:Q418)</f>
        <v>#VALUE!</v>
      </c>
      <c r="B418" s="27" t="e">
        <f>+Lista_elementos[[#This Row],[Elemento]]</f>
        <v>#VALUE!</v>
      </c>
      <c r="C4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8" s="27" t="e">
        <f>DGET(Lista_elementos[#All],Lista_elementos[[#Headers],[Presentación (Unidad)]],Inventario!Q417:Q418)</f>
        <v>#VALUE!</v>
      </c>
      <c r="E418" s="20" t="str">
        <f>+IF(COUNTIF(Entradas[Elemento],Inventario[[#This Row],[Elemento]])=0,"",IF(DMAX(Entradas[#All],Entradas[[#Headers],[Fecha de ingreso]],Inventario!Q417:Q418)=0,"No registra",DMAX(Entradas[#All],Entradas[[#Headers],[Fecha de ingreso]],Inventario!Q417:Q418)))</f>
        <v/>
      </c>
      <c r="F418" s="20" t="str">
        <f>+IF(COUNTIF(Entradas[Elemento],Inventario[[#This Row],[Elemento]])=0,"",IF(DMAX(Entradas[#All],Entradas[[#Headers],[Fecha de última salida]],Inventario!Q417:Q418)=0,"",DMAX(Entradas[#All],Entradas[[#Headers],[Fecha de última salida]],Inventario!Q417:Q418)))</f>
        <v/>
      </c>
      <c r="G418" s="27" t="e">
        <f>DGET(Lista_elementos[#All],Lista_elementos[[#Headers],[Inventario máximo (en unidades)]],Q417:Q418)</f>
        <v>#VALUE!</v>
      </c>
      <c r="H418" s="27" t="e">
        <f>DGET(Lista_elementos[#All],Lista_elementos[[#Headers],[Inventario mínimo (en unidades)]],Q417:Q418)</f>
        <v>#VALUE!</v>
      </c>
      <c r="I418" s="68" t="str">
        <f>+IF(R418=0,"",DGET(Entradas[#All],Entradas[[#Headers],[Lote]],Q417:R418))</f>
        <v/>
      </c>
      <c r="J418" s="20" t="str">
        <f ca="1">+IF(Inventario[[#This Row],[Días restantes (incluido hoy):]]="","",Inventario[[#This Row],[Días restantes (incluido hoy):]]+TODAY()-1)</f>
        <v/>
      </c>
      <c r="K418" s="27" t="str">
        <f t="shared" ref="K418" si="1432">IF(R418=0,"",R418)</f>
        <v/>
      </c>
      <c r="L418" s="27" t="str">
        <f>+IF(R418=0,"",DSUM(Entradas[#All],Entradas[[#Headers],[Cantidad Existente]],Inventario!Q417:R418))</f>
        <v/>
      </c>
      <c r="M418" s="65" t="e">
        <f>+Inventario[[#This Row],[Presentación (unidad)]]</f>
        <v>#VALUE!</v>
      </c>
      <c r="O418" s="17" t="str">
        <f t="shared" ref="O418" si="1433">+$O$6</f>
        <v>Elemento</v>
      </c>
      <c r="P418" s="17" t="str">
        <f t="shared" ref="P418" si="1434">+$P$6</f>
        <v>Días restantes:</v>
      </c>
      <c r="Q418" s="19" t="e">
        <f>Inventario[[#This Row],[Elemento]]</f>
        <v>#VALUE!</v>
      </c>
      <c r="R418" s="19">
        <f>+DMIN(Entradas[#All],R417,Q417:Q418)</f>
        <v>0</v>
      </c>
      <c r="S418" s="26" t="s">
        <v>10</v>
      </c>
    </row>
    <row r="419" spans="1:19" x14ac:dyDescent="0.25">
      <c r="A419" s="64" t="e">
        <f>DGET(Lista_elementos[#All],Lista_elementos[[#Headers],[Tipo]],Inventario!O418:O419)</f>
        <v>#VALUE!</v>
      </c>
      <c r="B419" s="27" t="e">
        <f>+Lista_elementos[[#This Row],[Elemento]]</f>
        <v>#VALUE!</v>
      </c>
      <c r="C4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19" s="27" t="e">
        <f>DGET(Lista_elementos[#All],Lista_elementos[[#Headers],[Presentación (Unidad)]],Inventario!O418:O419)</f>
        <v>#VALUE!</v>
      </c>
      <c r="E419" s="20" t="str">
        <f>+IF(COUNTIF(Entradas[Elemento],Inventario[[#This Row],[Elemento]])=0,"",IF(DMAX(Entradas[#All],Entradas[[#Headers],[Fecha de ingreso]],Inventario!O418:O419)=0,"No registra",DMAX(Entradas[#All],Entradas[[#Headers],[Fecha de ingreso]],Inventario!O418:O419)))</f>
        <v/>
      </c>
      <c r="F419" s="20" t="str">
        <f>+IF(COUNTIF(Entradas[Elemento],Inventario[[#This Row],[Elemento]])=0,"",IF(DMAX(Entradas[#All],Entradas[[#Headers],[Fecha de última salida]],Inventario!O418:O419)=0,"",DMAX(Entradas[#All],Entradas[[#Headers],[Fecha de última salida]],Inventario!O418:O419)))</f>
        <v/>
      </c>
      <c r="G419" s="27" t="e">
        <f>DGET(Lista_elementos[#All],Lista_elementos[[#Headers],[Inventario máximo (en unidades)]],O418:O419)</f>
        <v>#VALUE!</v>
      </c>
      <c r="H419" s="27" t="e">
        <f>DGET(Lista_elementos[#All],Lista_elementos[[#Headers],[Inventario mínimo (en unidades)]],O418:O419)</f>
        <v>#VALUE!</v>
      </c>
      <c r="I419" s="68" t="str">
        <f>+IF(P419=0,"",DGET(Entradas[#All],Entradas[[#Headers],[Lote]],O418:P419))</f>
        <v/>
      </c>
      <c r="J419" s="20" t="str">
        <f ca="1">+IF(Inventario[[#This Row],[Días restantes (incluido hoy):]]="","",Inventario[[#This Row],[Días restantes (incluido hoy):]]+TODAY()-1)</f>
        <v/>
      </c>
      <c r="K419" s="27" t="str">
        <f t="shared" ref="K419" si="1435">IF(P419=0,"",P419)</f>
        <v/>
      </c>
      <c r="L419" s="27" t="str">
        <f>+IF(P419=0,"",DSUM(Entradas[#All],Entradas[[#Headers],[Cantidad Existente]],Inventario!O418:P419))</f>
        <v/>
      </c>
      <c r="M419" s="65" t="e">
        <f>+Inventario[[#This Row],[Presentación (unidad)]]</f>
        <v>#VALUE!</v>
      </c>
      <c r="O419" s="19" t="e">
        <f t="shared" ref="O419" si="1436">+$B419</f>
        <v>#VALUE!</v>
      </c>
      <c r="P419" s="19">
        <f>+DMIN(Entradas[#All],P418,O418:O419)</f>
        <v>0</v>
      </c>
      <c r="Q419" s="17" t="str">
        <f t="shared" ref="Q419" si="1437">+$O$6</f>
        <v>Elemento</v>
      </c>
      <c r="R419" s="17" t="str">
        <f t="shared" ref="R419" si="1438">+$P$6</f>
        <v>Días restantes:</v>
      </c>
      <c r="S419" s="26" t="s">
        <v>10</v>
      </c>
    </row>
    <row r="420" spans="1:19" x14ac:dyDescent="0.25">
      <c r="A420" s="64" t="e">
        <f>DGET(Lista_elementos[#All],Lista_elementos[[#Headers],[Tipo]],Inventario!Q419:Q420)</f>
        <v>#VALUE!</v>
      </c>
      <c r="B420" s="27" t="e">
        <f>+Lista_elementos[[#This Row],[Elemento]]</f>
        <v>#VALUE!</v>
      </c>
      <c r="C4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0" s="27" t="e">
        <f>DGET(Lista_elementos[#All],Lista_elementos[[#Headers],[Presentación (Unidad)]],Inventario!Q419:Q420)</f>
        <v>#VALUE!</v>
      </c>
      <c r="E420" s="20" t="str">
        <f>+IF(COUNTIF(Entradas[Elemento],Inventario[[#This Row],[Elemento]])=0,"",IF(DMAX(Entradas[#All],Entradas[[#Headers],[Fecha de ingreso]],Inventario!Q419:Q420)=0,"No registra",DMAX(Entradas[#All],Entradas[[#Headers],[Fecha de ingreso]],Inventario!Q419:Q420)))</f>
        <v/>
      </c>
      <c r="F420" s="20" t="str">
        <f>+IF(COUNTIF(Entradas[Elemento],Inventario[[#This Row],[Elemento]])=0,"",IF(DMAX(Entradas[#All],Entradas[[#Headers],[Fecha de última salida]],Inventario!Q419:Q420)=0,"",DMAX(Entradas[#All],Entradas[[#Headers],[Fecha de última salida]],Inventario!Q419:Q420)))</f>
        <v/>
      </c>
      <c r="G420" s="27" t="e">
        <f>DGET(Lista_elementos[#All],Lista_elementos[[#Headers],[Inventario máximo (en unidades)]],Q419:Q420)</f>
        <v>#VALUE!</v>
      </c>
      <c r="H420" s="27" t="e">
        <f>DGET(Lista_elementos[#All],Lista_elementos[[#Headers],[Inventario mínimo (en unidades)]],Q419:Q420)</f>
        <v>#VALUE!</v>
      </c>
      <c r="I420" s="68" t="str">
        <f>+IF(R420=0,"",DGET(Entradas[#All],Entradas[[#Headers],[Lote]],Q419:R420))</f>
        <v/>
      </c>
      <c r="J420" s="20" t="str">
        <f ca="1">+IF(Inventario[[#This Row],[Días restantes (incluido hoy):]]="","",Inventario[[#This Row],[Días restantes (incluido hoy):]]+TODAY()-1)</f>
        <v/>
      </c>
      <c r="K420" s="27" t="str">
        <f t="shared" ref="K420" si="1439">IF(R420=0,"",R420)</f>
        <v/>
      </c>
      <c r="L420" s="27" t="str">
        <f>+IF(R420=0,"",DSUM(Entradas[#All],Entradas[[#Headers],[Cantidad Existente]],Inventario!Q419:R420))</f>
        <v/>
      </c>
      <c r="M420" s="65" t="e">
        <f>+Inventario[[#This Row],[Presentación (unidad)]]</f>
        <v>#VALUE!</v>
      </c>
      <c r="O420" s="17" t="str">
        <f t="shared" ref="O420" si="1440">+$O$6</f>
        <v>Elemento</v>
      </c>
      <c r="P420" s="17" t="str">
        <f t="shared" ref="P420" si="1441">+$P$6</f>
        <v>Días restantes:</v>
      </c>
      <c r="Q420" s="19" t="e">
        <f>Inventario[[#This Row],[Elemento]]</f>
        <v>#VALUE!</v>
      </c>
      <c r="R420" s="19">
        <f>+DMIN(Entradas[#All],R419,Q419:Q420)</f>
        <v>0</v>
      </c>
      <c r="S420" s="26" t="s">
        <v>10</v>
      </c>
    </row>
    <row r="421" spans="1:19" x14ac:dyDescent="0.25">
      <c r="A421" s="64" t="e">
        <f>DGET(Lista_elementos[#All],Lista_elementos[[#Headers],[Tipo]],Inventario!O420:O421)</f>
        <v>#VALUE!</v>
      </c>
      <c r="B421" s="27" t="e">
        <f>+Lista_elementos[[#This Row],[Elemento]]</f>
        <v>#VALUE!</v>
      </c>
      <c r="C4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1" s="27" t="e">
        <f>DGET(Lista_elementos[#All],Lista_elementos[[#Headers],[Presentación (Unidad)]],Inventario!O420:O421)</f>
        <v>#VALUE!</v>
      </c>
      <c r="E421" s="20" t="str">
        <f>+IF(COUNTIF(Entradas[Elemento],Inventario[[#This Row],[Elemento]])=0,"",IF(DMAX(Entradas[#All],Entradas[[#Headers],[Fecha de ingreso]],Inventario!O420:O421)=0,"No registra",DMAX(Entradas[#All],Entradas[[#Headers],[Fecha de ingreso]],Inventario!O420:O421)))</f>
        <v/>
      </c>
      <c r="F421" s="20" t="str">
        <f>+IF(COUNTIF(Entradas[Elemento],Inventario[[#This Row],[Elemento]])=0,"",IF(DMAX(Entradas[#All],Entradas[[#Headers],[Fecha de última salida]],Inventario!O420:O421)=0,"",DMAX(Entradas[#All],Entradas[[#Headers],[Fecha de última salida]],Inventario!O420:O421)))</f>
        <v/>
      </c>
      <c r="G421" s="27" t="e">
        <f>DGET(Lista_elementos[#All],Lista_elementos[[#Headers],[Inventario máximo (en unidades)]],O420:O421)</f>
        <v>#VALUE!</v>
      </c>
      <c r="H421" s="27" t="e">
        <f>DGET(Lista_elementos[#All],Lista_elementos[[#Headers],[Inventario mínimo (en unidades)]],O420:O421)</f>
        <v>#VALUE!</v>
      </c>
      <c r="I421" s="68" t="str">
        <f>+IF(P421=0,"",DGET(Entradas[#All],Entradas[[#Headers],[Lote]],O420:P421))</f>
        <v/>
      </c>
      <c r="J421" s="20" t="str">
        <f ca="1">+IF(Inventario[[#This Row],[Días restantes (incluido hoy):]]="","",Inventario[[#This Row],[Días restantes (incluido hoy):]]+TODAY()-1)</f>
        <v/>
      </c>
      <c r="K421" s="27" t="str">
        <f t="shared" ref="K421" si="1442">IF(P421=0,"",P421)</f>
        <v/>
      </c>
      <c r="L421" s="27" t="str">
        <f>+IF(P421=0,"",DSUM(Entradas[#All],Entradas[[#Headers],[Cantidad Existente]],Inventario!O420:P421))</f>
        <v/>
      </c>
      <c r="M421" s="65" t="e">
        <f>+Inventario[[#This Row],[Presentación (unidad)]]</f>
        <v>#VALUE!</v>
      </c>
      <c r="O421" s="19" t="e">
        <f t="shared" ref="O421" si="1443">+$B421</f>
        <v>#VALUE!</v>
      </c>
      <c r="P421" s="19">
        <f>+DMIN(Entradas[#All],P420,O420:O421)</f>
        <v>0</v>
      </c>
      <c r="Q421" s="17" t="str">
        <f t="shared" ref="Q421" si="1444">+$O$6</f>
        <v>Elemento</v>
      </c>
      <c r="R421" s="17" t="str">
        <f t="shared" ref="R421" si="1445">+$P$6</f>
        <v>Días restantes:</v>
      </c>
      <c r="S421" s="26" t="s">
        <v>10</v>
      </c>
    </row>
    <row r="422" spans="1:19" x14ac:dyDescent="0.25">
      <c r="A422" s="64" t="e">
        <f>DGET(Lista_elementos[#All],Lista_elementos[[#Headers],[Tipo]],Inventario!Q421:Q422)</f>
        <v>#VALUE!</v>
      </c>
      <c r="B422" s="27" t="e">
        <f>+Lista_elementos[[#This Row],[Elemento]]</f>
        <v>#VALUE!</v>
      </c>
      <c r="C4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2" s="27" t="e">
        <f>DGET(Lista_elementos[#All],Lista_elementos[[#Headers],[Presentación (Unidad)]],Inventario!Q421:Q422)</f>
        <v>#VALUE!</v>
      </c>
      <c r="E422" s="20" t="str">
        <f>+IF(COUNTIF(Entradas[Elemento],Inventario[[#This Row],[Elemento]])=0,"",IF(DMAX(Entradas[#All],Entradas[[#Headers],[Fecha de ingreso]],Inventario!Q421:Q422)=0,"No registra",DMAX(Entradas[#All],Entradas[[#Headers],[Fecha de ingreso]],Inventario!Q421:Q422)))</f>
        <v/>
      </c>
      <c r="F422" s="20" t="str">
        <f>+IF(COUNTIF(Entradas[Elemento],Inventario[[#This Row],[Elemento]])=0,"",IF(DMAX(Entradas[#All],Entradas[[#Headers],[Fecha de última salida]],Inventario!Q421:Q422)=0,"",DMAX(Entradas[#All],Entradas[[#Headers],[Fecha de última salida]],Inventario!Q421:Q422)))</f>
        <v/>
      </c>
      <c r="G422" s="27" t="e">
        <f>DGET(Lista_elementos[#All],Lista_elementos[[#Headers],[Inventario máximo (en unidades)]],Q421:Q422)</f>
        <v>#VALUE!</v>
      </c>
      <c r="H422" s="27" t="e">
        <f>DGET(Lista_elementos[#All],Lista_elementos[[#Headers],[Inventario mínimo (en unidades)]],Q421:Q422)</f>
        <v>#VALUE!</v>
      </c>
      <c r="I422" s="68" t="str">
        <f>+IF(R422=0,"",DGET(Entradas[#All],Entradas[[#Headers],[Lote]],Q421:R422))</f>
        <v/>
      </c>
      <c r="J422" s="20" t="str">
        <f ca="1">+IF(Inventario[[#This Row],[Días restantes (incluido hoy):]]="","",Inventario[[#This Row],[Días restantes (incluido hoy):]]+TODAY()-1)</f>
        <v/>
      </c>
      <c r="K422" s="27" t="str">
        <f t="shared" ref="K422" si="1446">IF(R422=0,"",R422)</f>
        <v/>
      </c>
      <c r="L422" s="27" t="str">
        <f>+IF(R422=0,"",DSUM(Entradas[#All],Entradas[[#Headers],[Cantidad Existente]],Inventario!Q421:R422))</f>
        <v/>
      </c>
      <c r="M422" s="65" t="e">
        <f>+Inventario[[#This Row],[Presentación (unidad)]]</f>
        <v>#VALUE!</v>
      </c>
      <c r="O422" s="17" t="str">
        <f t="shared" ref="O422" si="1447">+$O$6</f>
        <v>Elemento</v>
      </c>
      <c r="P422" s="17" t="str">
        <f t="shared" ref="P422" si="1448">+$P$6</f>
        <v>Días restantes:</v>
      </c>
      <c r="Q422" s="19" t="e">
        <f>Inventario[[#This Row],[Elemento]]</f>
        <v>#VALUE!</v>
      </c>
      <c r="R422" s="19">
        <f>+DMIN(Entradas[#All],R421,Q421:Q422)</f>
        <v>0</v>
      </c>
      <c r="S422" s="26" t="s">
        <v>10</v>
      </c>
    </row>
    <row r="423" spans="1:19" x14ac:dyDescent="0.25">
      <c r="A423" s="64" t="e">
        <f>DGET(Lista_elementos[#All],Lista_elementos[[#Headers],[Tipo]],Inventario!O422:O423)</f>
        <v>#VALUE!</v>
      </c>
      <c r="B423" s="27" t="e">
        <f>+Lista_elementos[[#This Row],[Elemento]]</f>
        <v>#VALUE!</v>
      </c>
      <c r="C4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3" s="27" t="e">
        <f>DGET(Lista_elementos[#All],Lista_elementos[[#Headers],[Presentación (Unidad)]],Inventario!O422:O423)</f>
        <v>#VALUE!</v>
      </c>
      <c r="E423" s="20" t="str">
        <f>+IF(COUNTIF(Entradas[Elemento],Inventario[[#This Row],[Elemento]])=0,"",IF(DMAX(Entradas[#All],Entradas[[#Headers],[Fecha de ingreso]],Inventario!O422:O423)=0,"No registra",DMAX(Entradas[#All],Entradas[[#Headers],[Fecha de ingreso]],Inventario!O422:O423)))</f>
        <v/>
      </c>
      <c r="F423" s="20" t="str">
        <f>+IF(COUNTIF(Entradas[Elemento],Inventario[[#This Row],[Elemento]])=0,"",IF(DMAX(Entradas[#All],Entradas[[#Headers],[Fecha de última salida]],Inventario!O422:O423)=0,"",DMAX(Entradas[#All],Entradas[[#Headers],[Fecha de última salida]],Inventario!O422:O423)))</f>
        <v/>
      </c>
      <c r="G423" s="27" t="e">
        <f>DGET(Lista_elementos[#All],Lista_elementos[[#Headers],[Inventario máximo (en unidades)]],O422:O423)</f>
        <v>#VALUE!</v>
      </c>
      <c r="H423" s="27" t="e">
        <f>DGET(Lista_elementos[#All],Lista_elementos[[#Headers],[Inventario mínimo (en unidades)]],O422:O423)</f>
        <v>#VALUE!</v>
      </c>
      <c r="I423" s="68" t="str">
        <f>+IF(P423=0,"",DGET(Entradas[#All],Entradas[[#Headers],[Lote]],O422:P423))</f>
        <v/>
      </c>
      <c r="J423" s="20" t="str">
        <f ca="1">+IF(Inventario[[#This Row],[Días restantes (incluido hoy):]]="","",Inventario[[#This Row],[Días restantes (incluido hoy):]]+TODAY()-1)</f>
        <v/>
      </c>
      <c r="K423" s="27" t="str">
        <f t="shared" ref="K423" si="1449">IF(P423=0,"",P423)</f>
        <v/>
      </c>
      <c r="L423" s="27" t="str">
        <f>+IF(P423=0,"",DSUM(Entradas[#All],Entradas[[#Headers],[Cantidad Existente]],Inventario!O422:P423))</f>
        <v/>
      </c>
      <c r="M423" s="65" t="e">
        <f>+Inventario[[#This Row],[Presentación (unidad)]]</f>
        <v>#VALUE!</v>
      </c>
      <c r="O423" s="19" t="e">
        <f t="shared" ref="O423" si="1450">+$B423</f>
        <v>#VALUE!</v>
      </c>
      <c r="P423" s="19">
        <f>+DMIN(Entradas[#All],P422,O422:O423)</f>
        <v>0</v>
      </c>
      <c r="Q423" s="17" t="str">
        <f t="shared" ref="Q423" si="1451">+$O$6</f>
        <v>Elemento</v>
      </c>
      <c r="R423" s="17" t="str">
        <f t="shared" ref="R423" si="1452">+$P$6</f>
        <v>Días restantes:</v>
      </c>
      <c r="S423" s="26" t="s">
        <v>10</v>
      </c>
    </row>
    <row r="424" spans="1:19" x14ac:dyDescent="0.25">
      <c r="A424" s="64" t="e">
        <f>DGET(Lista_elementos[#All],Lista_elementos[[#Headers],[Tipo]],Inventario!Q423:Q424)</f>
        <v>#VALUE!</v>
      </c>
      <c r="B424" s="27" t="e">
        <f>+Lista_elementos[[#This Row],[Elemento]]</f>
        <v>#VALUE!</v>
      </c>
      <c r="C4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4" s="27" t="e">
        <f>DGET(Lista_elementos[#All],Lista_elementos[[#Headers],[Presentación (Unidad)]],Inventario!Q423:Q424)</f>
        <v>#VALUE!</v>
      </c>
      <c r="E424" s="20" t="str">
        <f>+IF(COUNTIF(Entradas[Elemento],Inventario[[#This Row],[Elemento]])=0,"",IF(DMAX(Entradas[#All],Entradas[[#Headers],[Fecha de ingreso]],Inventario!Q423:Q424)=0,"No registra",DMAX(Entradas[#All],Entradas[[#Headers],[Fecha de ingreso]],Inventario!Q423:Q424)))</f>
        <v/>
      </c>
      <c r="F424" s="20" t="str">
        <f>+IF(COUNTIF(Entradas[Elemento],Inventario[[#This Row],[Elemento]])=0,"",IF(DMAX(Entradas[#All],Entradas[[#Headers],[Fecha de última salida]],Inventario!Q423:Q424)=0,"",DMAX(Entradas[#All],Entradas[[#Headers],[Fecha de última salida]],Inventario!Q423:Q424)))</f>
        <v/>
      </c>
      <c r="G424" s="27" t="e">
        <f>DGET(Lista_elementos[#All],Lista_elementos[[#Headers],[Inventario máximo (en unidades)]],Q423:Q424)</f>
        <v>#VALUE!</v>
      </c>
      <c r="H424" s="27" t="e">
        <f>DGET(Lista_elementos[#All],Lista_elementos[[#Headers],[Inventario mínimo (en unidades)]],Q423:Q424)</f>
        <v>#VALUE!</v>
      </c>
      <c r="I424" s="68" t="str">
        <f>+IF(R424=0,"",DGET(Entradas[#All],Entradas[[#Headers],[Lote]],Q423:R424))</f>
        <v/>
      </c>
      <c r="J424" s="20" t="str">
        <f ca="1">+IF(Inventario[[#This Row],[Días restantes (incluido hoy):]]="","",Inventario[[#This Row],[Días restantes (incluido hoy):]]+TODAY()-1)</f>
        <v/>
      </c>
      <c r="K424" s="27" t="str">
        <f t="shared" ref="K424" si="1453">IF(R424=0,"",R424)</f>
        <v/>
      </c>
      <c r="L424" s="27" t="str">
        <f>+IF(R424=0,"",DSUM(Entradas[#All],Entradas[[#Headers],[Cantidad Existente]],Inventario!Q423:R424))</f>
        <v/>
      </c>
      <c r="M424" s="65" t="e">
        <f>+Inventario[[#This Row],[Presentación (unidad)]]</f>
        <v>#VALUE!</v>
      </c>
      <c r="O424" s="17" t="str">
        <f t="shared" ref="O424" si="1454">+$O$6</f>
        <v>Elemento</v>
      </c>
      <c r="P424" s="17" t="str">
        <f t="shared" ref="P424" si="1455">+$P$6</f>
        <v>Días restantes:</v>
      </c>
      <c r="Q424" s="19" t="e">
        <f>Inventario[[#This Row],[Elemento]]</f>
        <v>#VALUE!</v>
      </c>
      <c r="R424" s="19">
        <f>+DMIN(Entradas[#All],R423,Q423:Q424)</f>
        <v>0</v>
      </c>
      <c r="S424" s="26" t="s">
        <v>10</v>
      </c>
    </row>
    <row r="425" spans="1:19" x14ac:dyDescent="0.25">
      <c r="A425" s="64" t="e">
        <f>DGET(Lista_elementos[#All],Lista_elementos[[#Headers],[Tipo]],Inventario!O424:O425)</f>
        <v>#VALUE!</v>
      </c>
      <c r="B425" s="27" t="e">
        <f>+Lista_elementos[[#This Row],[Elemento]]</f>
        <v>#VALUE!</v>
      </c>
      <c r="C4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5" s="27" t="e">
        <f>DGET(Lista_elementos[#All],Lista_elementos[[#Headers],[Presentación (Unidad)]],Inventario!O424:O425)</f>
        <v>#VALUE!</v>
      </c>
      <c r="E425" s="20" t="str">
        <f>+IF(COUNTIF(Entradas[Elemento],Inventario[[#This Row],[Elemento]])=0,"",IF(DMAX(Entradas[#All],Entradas[[#Headers],[Fecha de ingreso]],Inventario!O424:O425)=0,"No registra",DMAX(Entradas[#All],Entradas[[#Headers],[Fecha de ingreso]],Inventario!O424:O425)))</f>
        <v/>
      </c>
      <c r="F425" s="20" t="str">
        <f>+IF(COUNTIF(Entradas[Elemento],Inventario[[#This Row],[Elemento]])=0,"",IF(DMAX(Entradas[#All],Entradas[[#Headers],[Fecha de última salida]],Inventario!O424:O425)=0,"",DMAX(Entradas[#All],Entradas[[#Headers],[Fecha de última salida]],Inventario!O424:O425)))</f>
        <v/>
      </c>
      <c r="G425" s="27" t="e">
        <f>DGET(Lista_elementos[#All],Lista_elementos[[#Headers],[Inventario máximo (en unidades)]],O424:O425)</f>
        <v>#VALUE!</v>
      </c>
      <c r="H425" s="27" t="e">
        <f>DGET(Lista_elementos[#All],Lista_elementos[[#Headers],[Inventario mínimo (en unidades)]],O424:O425)</f>
        <v>#VALUE!</v>
      </c>
      <c r="I425" s="68" t="str">
        <f>+IF(P425=0,"",DGET(Entradas[#All],Entradas[[#Headers],[Lote]],O424:P425))</f>
        <v/>
      </c>
      <c r="J425" s="20" t="str">
        <f ca="1">+IF(Inventario[[#This Row],[Días restantes (incluido hoy):]]="","",Inventario[[#This Row],[Días restantes (incluido hoy):]]+TODAY()-1)</f>
        <v/>
      </c>
      <c r="K425" s="27" t="str">
        <f t="shared" ref="K425" si="1456">IF(P425=0,"",P425)</f>
        <v/>
      </c>
      <c r="L425" s="27" t="str">
        <f>+IF(P425=0,"",DSUM(Entradas[#All],Entradas[[#Headers],[Cantidad Existente]],Inventario!O424:P425))</f>
        <v/>
      </c>
      <c r="M425" s="65" t="e">
        <f>+Inventario[[#This Row],[Presentación (unidad)]]</f>
        <v>#VALUE!</v>
      </c>
      <c r="O425" s="19" t="e">
        <f t="shared" ref="O425" si="1457">+$B425</f>
        <v>#VALUE!</v>
      </c>
      <c r="P425" s="19">
        <f>+DMIN(Entradas[#All],P424,O424:O425)</f>
        <v>0</v>
      </c>
      <c r="Q425" s="17" t="str">
        <f t="shared" ref="Q425" si="1458">+$O$6</f>
        <v>Elemento</v>
      </c>
      <c r="R425" s="17" t="str">
        <f t="shared" ref="R425" si="1459">+$P$6</f>
        <v>Días restantes:</v>
      </c>
      <c r="S425" s="26" t="s">
        <v>10</v>
      </c>
    </row>
    <row r="426" spans="1:19" x14ac:dyDescent="0.25">
      <c r="A426" s="64" t="e">
        <f>DGET(Lista_elementos[#All],Lista_elementos[[#Headers],[Tipo]],Inventario!Q425:Q426)</f>
        <v>#VALUE!</v>
      </c>
      <c r="B426" s="27" t="e">
        <f>+Lista_elementos[[#This Row],[Elemento]]</f>
        <v>#VALUE!</v>
      </c>
      <c r="C4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6" s="27" t="e">
        <f>DGET(Lista_elementos[#All],Lista_elementos[[#Headers],[Presentación (Unidad)]],Inventario!Q425:Q426)</f>
        <v>#VALUE!</v>
      </c>
      <c r="E426" s="20" t="str">
        <f>+IF(COUNTIF(Entradas[Elemento],Inventario[[#This Row],[Elemento]])=0,"",IF(DMAX(Entradas[#All],Entradas[[#Headers],[Fecha de ingreso]],Inventario!Q425:Q426)=0,"No registra",DMAX(Entradas[#All],Entradas[[#Headers],[Fecha de ingreso]],Inventario!Q425:Q426)))</f>
        <v/>
      </c>
      <c r="F426" s="20" t="str">
        <f>+IF(COUNTIF(Entradas[Elemento],Inventario[[#This Row],[Elemento]])=0,"",IF(DMAX(Entradas[#All],Entradas[[#Headers],[Fecha de última salida]],Inventario!Q425:Q426)=0,"",DMAX(Entradas[#All],Entradas[[#Headers],[Fecha de última salida]],Inventario!Q425:Q426)))</f>
        <v/>
      </c>
      <c r="G426" s="27" t="e">
        <f>DGET(Lista_elementos[#All],Lista_elementos[[#Headers],[Inventario máximo (en unidades)]],Q425:Q426)</f>
        <v>#VALUE!</v>
      </c>
      <c r="H426" s="27" t="e">
        <f>DGET(Lista_elementos[#All],Lista_elementos[[#Headers],[Inventario mínimo (en unidades)]],Q425:Q426)</f>
        <v>#VALUE!</v>
      </c>
      <c r="I426" s="68" t="str">
        <f>+IF(R426=0,"",DGET(Entradas[#All],Entradas[[#Headers],[Lote]],Q425:R426))</f>
        <v/>
      </c>
      <c r="J426" s="20" t="str">
        <f ca="1">+IF(Inventario[[#This Row],[Días restantes (incluido hoy):]]="","",Inventario[[#This Row],[Días restantes (incluido hoy):]]+TODAY()-1)</f>
        <v/>
      </c>
      <c r="K426" s="27" t="str">
        <f t="shared" ref="K426" si="1460">IF(R426=0,"",R426)</f>
        <v/>
      </c>
      <c r="L426" s="27" t="str">
        <f>+IF(R426=0,"",DSUM(Entradas[#All],Entradas[[#Headers],[Cantidad Existente]],Inventario!Q425:R426))</f>
        <v/>
      </c>
      <c r="M426" s="65" t="e">
        <f>+Inventario[[#This Row],[Presentación (unidad)]]</f>
        <v>#VALUE!</v>
      </c>
      <c r="O426" s="17" t="str">
        <f t="shared" ref="O426" si="1461">+$O$6</f>
        <v>Elemento</v>
      </c>
      <c r="P426" s="17" t="str">
        <f t="shared" ref="P426" si="1462">+$P$6</f>
        <v>Días restantes:</v>
      </c>
      <c r="Q426" s="19" t="e">
        <f>Inventario[[#This Row],[Elemento]]</f>
        <v>#VALUE!</v>
      </c>
      <c r="R426" s="19">
        <f>+DMIN(Entradas[#All],R425,Q425:Q426)</f>
        <v>0</v>
      </c>
      <c r="S426" s="26" t="s">
        <v>10</v>
      </c>
    </row>
    <row r="427" spans="1:19" x14ac:dyDescent="0.25">
      <c r="A427" s="64" t="e">
        <f>DGET(Lista_elementos[#All],Lista_elementos[[#Headers],[Tipo]],Inventario!O426:O427)</f>
        <v>#VALUE!</v>
      </c>
      <c r="B427" s="27" t="e">
        <f>+Lista_elementos[[#This Row],[Elemento]]</f>
        <v>#VALUE!</v>
      </c>
      <c r="C4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7" s="27" t="e">
        <f>DGET(Lista_elementos[#All],Lista_elementos[[#Headers],[Presentación (Unidad)]],Inventario!O426:O427)</f>
        <v>#VALUE!</v>
      </c>
      <c r="E427" s="20" t="str">
        <f>+IF(COUNTIF(Entradas[Elemento],Inventario[[#This Row],[Elemento]])=0,"",IF(DMAX(Entradas[#All],Entradas[[#Headers],[Fecha de ingreso]],Inventario!O426:O427)=0,"No registra",DMAX(Entradas[#All],Entradas[[#Headers],[Fecha de ingreso]],Inventario!O426:O427)))</f>
        <v/>
      </c>
      <c r="F427" s="20" t="str">
        <f>+IF(COUNTIF(Entradas[Elemento],Inventario[[#This Row],[Elemento]])=0,"",IF(DMAX(Entradas[#All],Entradas[[#Headers],[Fecha de última salida]],Inventario!O426:O427)=0,"",DMAX(Entradas[#All],Entradas[[#Headers],[Fecha de última salida]],Inventario!O426:O427)))</f>
        <v/>
      </c>
      <c r="G427" s="27" t="e">
        <f>DGET(Lista_elementos[#All],Lista_elementos[[#Headers],[Inventario máximo (en unidades)]],O426:O427)</f>
        <v>#VALUE!</v>
      </c>
      <c r="H427" s="27" t="e">
        <f>DGET(Lista_elementos[#All],Lista_elementos[[#Headers],[Inventario mínimo (en unidades)]],O426:O427)</f>
        <v>#VALUE!</v>
      </c>
      <c r="I427" s="68" t="str">
        <f>+IF(P427=0,"",DGET(Entradas[#All],Entradas[[#Headers],[Lote]],O426:P427))</f>
        <v/>
      </c>
      <c r="J427" s="20" t="str">
        <f ca="1">+IF(Inventario[[#This Row],[Días restantes (incluido hoy):]]="","",Inventario[[#This Row],[Días restantes (incluido hoy):]]+TODAY()-1)</f>
        <v/>
      </c>
      <c r="K427" s="27" t="str">
        <f t="shared" ref="K427" si="1463">IF(P427=0,"",P427)</f>
        <v/>
      </c>
      <c r="L427" s="27" t="str">
        <f>+IF(P427=0,"",DSUM(Entradas[#All],Entradas[[#Headers],[Cantidad Existente]],Inventario!O426:P427))</f>
        <v/>
      </c>
      <c r="M427" s="65" t="e">
        <f>+Inventario[[#This Row],[Presentación (unidad)]]</f>
        <v>#VALUE!</v>
      </c>
      <c r="O427" s="19" t="e">
        <f t="shared" ref="O427" si="1464">+$B427</f>
        <v>#VALUE!</v>
      </c>
      <c r="P427" s="19">
        <f>+DMIN(Entradas[#All],P426,O426:O427)</f>
        <v>0</v>
      </c>
      <c r="Q427" s="17" t="str">
        <f t="shared" ref="Q427" si="1465">+$O$6</f>
        <v>Elemento</v>
      </c>
      <c r="R427" s="17" t="str">
        <f t="shared" ref="R427" si="1466">+$P$6</f>
        <v>Días restantes:</v>
      </c>
      <c r="S427" s="26" t="s">
        <v>10</v>
      </c>
    </row>
    <row r="428" spans="1:19" x14ac:dyDescent="0.25">
      <c r="A428" s="64" t="e">
        <f>DGET(Lista_elementos[#All],Lista_elementos[[#Headers],[Tipo]],Inventario!Q427:Q428)</f>
        <v>#VALUE!</v>
      </c>
      <c r="B428" s="27" t="e">
        <f>+Lista_elementos[[#This Row],[Elemento]]</f>
        <v>#VALUE!</v>
      </c>
      <c r="C4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8" s="27" t="e">
        <f>DGET(Lista_elementos[#All],Lista_elementos[[#Headers],[Presentación (Unidad)]],Inventario!Q427:Q428)</f>
        <v>#VALUE!</v>
      </c>
      <c r="E428" s="20" t="str">
        <f>+IF(COUNTIF(Entradas[Elemento],Inventario[[#This Row],[Elemento]])=0,"",IF(DMAX(Entradas[#All],Entradas[[#Headers],[Fecha de ingreso]],Inventario!Q427:Q428)=0,"No registra",DMAX(Entradas[#All],Entradas[[#Headers],[Fecha de ingreso]],Inventario!Q427:Q428)))</f>
        <v/>
      </c>
      <c r="F428" s="20" t="str">
        <f>+IF(COUNTIF(Entradas[Elemento],Inventario[[#This Row],[Elemento]])=0,"",IF(DMAX(Entradas[#All],Entradas[[#Headers],[Fecha de última salida]],Inventario!Q427:Q428)=0,"",DMAX(Entradas[#All],Entradas[[#Headers],[Fecha de última salida]],Inventario!Q427:Q428)))</f>
        <v/>
      </c>
      <c r="G428" s="27" t="e">
        <f>DGET(Lista_elementos[#All],Lista_elementos[[#Headers],[Inventario máximo (en unidades)]],Q427:Q428)</f>
        <v>#VALUE!</v>
      </c>
      <c r="H428" s="27" t="e">
        <f>DGET(Lista_elementos[#All],Lista_elementos[[#Headers],[Inventario mínimo (en unidades)]],Q427:Q428)</f>
        <v>#VALUE!</v>
      </c>
      <c r="I428" s="68" t="str">
        <f>+IF(R428=0,"",DGET(Entradas[#All],Entradas[[#Headers],[Lote]],Q427:R428))</f>
        <v/>
      </c>
      <c r="J428" s="20" t="str">
        <f ca="1">+IF(Inventario[[#This Row],[Días restantes (incluido hoy):]]="","",Inventario[[#This Row],[Días restantes (incluido hoy):]]+TODAY()-1)</f>
        <v/>
      </c>
      <c r="K428" s="27" t="str">
        <f t="shared" ref="K428" si="1467">IF(R428=0,"",R428)</f>
        <v/>
      </c>
      <c r="L428" s="27" t="str">
        <f>+IF(R428=0,"",DSUM(Entradas[#All],Entradas[[#Headers],[Cantidad Existente]],Inventario!Q427:R428))</f>
        <v/>
      </c>
      <c r="M428" s="65" t="e">
        <f>+Inventario[[#This Row],[Presentación (unidad)]]</f>
        <v>#VALUE!</v>
      </c>
      <c r="O428" s="17" t="str">
        <f t="shared" ref="O428" si="1468">+$O$6</f>
        <v>Elemento</v>
      </c>
      <c r="P428" s="17" t="str">
        <f t="shared" ref="P428" si="1469">+$P$6</f>
        <v>Días restantes:</v>
      </c>
      <c r="Q428" s="19" t="e">
        <f>Inventario[[#This Row],[Elemento]]</f>
        <v>#VALUE!</v>
      </c>
      <c r="R428" s="19">
        <f>+DMIN(Entradas[#All],R427,Q427:Q428)</f>
        <v>0</v>
      </c>
      <c r="S428" s="26" t="s">
        <v>10</v>
      </c>
    </row>
    <row r="429" spans="1:19" x14ac:dyDescent="0.25">
      <c r="A429" s="64" t="e">
        <f>DGET(Lista_elementos[#All],Lista_elementos[[#Headers],[Tipo]],Inventario!O428:O429)</f>
        <v>#VALUE!</v>
      </c>
      <c r="B429" s="27" t="e">
        <f>+Lista_elementos[[#This Row],[Elemento]]</f>
        <v>#VALUE!</v>
      </c>
      <c r="C4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29" s="27" t="e">
        <f>DGET(Lista_elementos[#All],Lista_elementos[[#Headers],[Presentación (Unidad)]],Inventario!O428:O429)</f>
        <v>#VALUE!</v>
      </c>
      <c r="E429" s="20" t="str">
        <f>+IF(COUNTIF(Entradas[Elemento],Inventario[[#This Row],[Elemento]])=0,"",IF(DMAX(Entradas[#All],Entradas[[#Headers],[Fecha de ingreso]],Inventario!O428:O429)=0,"No registra",DMAX(Entradas[#All],Entradas[[#Headers],[Fecha de ingreso]],Inventario!O428:O429)))</f>
        <v/>
      </c>
      <c r="F429" s="20" t="str">
        <f>+IF(COUNTIF(Entradas[Elemento],Inventario[[#This Row],[Elemento]])=0,"",IF(DMAX(Entradas[#All],Entradas[[#Headers],[Fecha de última salida]],Inventario!O428:O429)=0,"",DMAX(Entradas[#All],Entradas[[#Headers],[Fecha de última salida]],Inventario!O428:O429)))</f>
        <v/>
      </c>
      <c r="G429" s="27" t="e">
        <f>DGET(Lista_elementos[#All],Lista_elementos[[#Headers],[Inventario máximo (en unidades)]],O428:O429)</f>
        <v>#VALUE!</v>
      </c>
      <c r="H429" s="27" t="e">
        <f>DGET(Lista_elementos[#All],Lista_elementos[[#Headers],[Inventario mínimo (en unidades)]],O428:O429)</f>
        <v>#VALUE!</v>
      </c>
      <c r="I429" s="68" t="str">
        <f>+IF(P429=0,"",DGET(Entradas[#All],Entradas[[#Headers],[Lote]],O428:P429))</f>
        <v/>
      </c>
      <c r="J429" s="20" t="str">
        <f ca="1">+IF(Inventario[[#This Row],[Días restantes (incluido hoy):]]="","",Inventario[[#This Row],[Días restantes (incluido hoy):]]+TODAY()-1)</f>
        <v/>
      </c>
      <c r="K429" s="27" t="str">
        <f t="shared" ref="K429" si="1470">IF(P429=0,"",P429)</f>
        <v/>
      </c>
      <c r="L429" s="27" t="str">
        <f>+IF(P429=0,"",DSUM(Entradas[#All],Entradas[[#Headers],[Cantidad Existente]],Inventario!O428:P429))</f>
        <v/>
      </c>
      <c r="M429" s="65" t="e">
        <f>+Inventario[[#This Row],[Presentación (unidad)]]</f>
        <v>#VALUE!</v>
      </c>
      <c r="O429" s="19" t="e">
        <f t="shared" ref="O429" si="1471">+$B429</f>
        <v>#VALUE!</v>
      </c>
      <c r="P429" s="19">
        <f>+DMIN(Entradas[#All],P428,O428:O429)</f>
        <v>0</v>
      </c>
      <c r="Q429" s="17" t="str">
        <f t="shared" ref="Q429" si="1472">+$O$6</f>
        <v>Elemento</v>
      </c>
      <c r="R429" s="17" t="str">
        <f t="shared" ref="R429" si="1473">+$P$6</f>
        <v>Días restantes:</v>
      </c>
      <c r="S429" s="26" t="s">
        <v>10</v>
      </c>
    </row>
    <row r="430" spans="1:19" x14ac:dyDescent="0.25">
      <c r="A430" s="64" t="e">
        <f>DGET(Lista_elementos[#All],Lista_elementos[[#Headers],[Tipo]],Inventario!Q429:Q430)</f>
        <v>#VALUE!</v>
      </c>
      <c r="B430" s="27" t="e">
        <f>+Lista_elementos[[#This Row],[Elemento]]</f>
        <v>#VALUE!</v>
      </c>
      <c r="C4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0" s="27" t="e">
        <f>DGET(Lista_elementos[#All],Lista_elementos[[#Headers],[Presentación (Unidad)]],Inventario!Q429:Q430)</f>
        <v>#VALUE!</v>
      </c>
      <c r="E430" s="20" t="str">
        <f>+IF(COUNTIF(Entradas[Elemento],Inventario[[#This Row],[Elemento]])=0,"",IF(DMAX(Entradas[#All],Entradas[[#Headers],[Fecha de ingreso]],Inventario!Q429:Q430)=0,"No registra",DMAX(Entradas[#All],Entradas[[#Headers],[Fecha de ingreso]],Inventario!Q429:Q430)))</f>
        <v/>
      </c>
      <c r="F430" s="20" t="str">
        <f>+IF(COUNTIF(Entradas[Elemento],Inventario[[#This Row],[Elemento]])=0,"",IF(DMAX(Entradas[#All],Entradas[[#Headers],[Fecha de última salida]],Inventario!Q429:Q430)=0,"",DMAX(Entradas[#All],Entradas[[#Headers],[Fecha de última salida]],Inventario!Q429:Q430)))</f>
        <v/>
      </c>
      <c r="G430" s="27" t="e">
        <f>DGET(Lista_elementos[#All],Lista_elementos[[#Headers],[Inventario máximo (en unidades)]],Q429:Q430)</f>
        <v>#VALUE!</v>
      </c>
      <c r="H430" s="27" t="e">
        <f>DGET(Lista_elementos[#All],Lista_elementos[[#Headers],[Inventario mínimo (en unidades)]],Q429:Q430)</f>
        <v>#VALUE!</v>
      </c>
      <c r="I430" s="68" t="str">
        <f>+IF(R430=0,"",DGET(Entradas[#All],Entradas[[#Headers],[Lote]],Q429:R430))</f>
        <v/>
      </c>
      <c r="J430" s="20" t="str">
        <f ca="1">+IF(Inventario[[#This Row],[Días restantes (incluido hoy):]]="","",Inventario[[#This Row],[Días restantes (incluido hoy):]]+TODAY()-1)</f>
        <v/>
      </c>
      <c r="K430" s="27" t="str">
        <f t="shared" ref="K430" si="1474">IF(R430=0,"",R430)</f>
        <v/>
      </c>
      <c r="L430" s="27" t="str">
        <f>+IF(R430=0,"",DSUM(Entradas[#All],Entradas[[#Headers],[Cantidad Existente]],Inventario!Q429:R430))</f>
        <v/>
      </c>
      <c r="M430" s="65" t="e">
        <f>+Inventario[[#This Row],[Presentación (unidad)]]</f>
        <v>#VALUE!</v>
      </c>
      <c r="O430" s="17" t="str">
        <f t="shared" ref="O430" si="1475">+$O$6</f>
        <v>Elemento</v>
      </c>
      <c r="P430" s="17" t="str">
        <f t="shared" ref="P430" si="1476">+$P$6</f>
        <v>Días restantes:</v>
      </c>
      <c r="Q430" s="19" t="e">
        <f>Inventario[[#This Row],[Elemento]]</f>
        <v>#VALUE!</v>
      </c>
      <c r="R430" s="19">
        <f>+DMIN(Entradas[#All],R429,Q429:Q430)</f>
        <v>0</v>
      </c>
      <c r="S430" s="26" t="s">
        <v>10</v>
      </c>
    </row>
    <row r="431" spans="1:19" x14ac:dyDescent="0.25">
      <c r="A431" s="64" t="e">
        <f>DGET(Lista_elementos[#All],Lista_elementos[[#Headers],[Tipo]],Inventario!O430:O431)</f>
        <v>#VALUE!</v>
      </c>
      <c r="B431" s="27" t="e">
        <f>+Lista_elementos[[#This Row],[Elemento]]</f>
        <v>#VALUE!</v>
      </c>
      <c r="C4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1" s="27" t="e">
        <f>DGET(Lista_elementos[#All],Lista_elementos[[#Headers],[Presentación (Unidad)]],Inventario!O430:O431)</f>
        <v>#VALUE!</v>
      </c>
      <c r="E431" s="20" t="str">
        <f>+IF(COUNTIF(Entradas[Elemento],Inventario[[#This Row],[Elemento]])=0,"",IF(DMAX(Entradas[#All],Entradas[[#Headers],[Fecha de ingreso]],Inventario!O430:O431)=0,"No registra",DMAX(Entradas[#All],Entradas[[#Headers],[Fecha de ingreso]],Inventario!O430:O431)))</f>
        <v/>
      </c>
      <c r="F431" s="20" t="str">
        <f>+IF(COUNTIF(Entradas[Elemento],Inventario[[#This Row],[Elemento]])=0,"",IF(DMAX(Entradas[#All],Entradas[[#Headers],[Fecha de última salida]],Inventario!O430:O431)=0,"",DMAX(Entradas[#All],Entradas[[#Headers],[Fecha de última salida]],Inventario!O430:O431)))</f>
        <v/>
      </c>
      <c r="G431" s="27" t="e">
        <f>DGET(Lista_elementos[#All],Lista_elementos[[#Headers],[Inventario máximo (en unidades)]],O430:O431)</f>
        <v>#VALUE!</v>
      </c>
      <c r="H431" s="27" t="e">
        <f>DGET(Lista_elementos[#All],Lista_elementos[[#Headers],[Inventario mínimo (en unidades)]],O430:O431)</f>
        <v>#VALUE!</v>
      </c>
      <c r="I431" s="68" t="str">
        <f>+IF(P431=0,"",DGET(Entradas[#All],Entradas[[#Headers],[Lote]],O430:P431))</f>
        <v/>
      </c>
      <c r="J431" s="20" t="str">
        <f ca="1">+IF(Inventario[[#This Row],[Días restantes (incluido hoy):]]="","",Inventario[[#This Row],[Días restantes (incluido hoy):]]+TODAY()-1)</f>
        <v/>
      </c>
      <c r="K431" s="27" t="str">
        <f t="shared" ref="K431" si="1477">IF(P431=0,"",P431)</f>
        <v/>
      </c>
      <c r="L431" s="27" t="str">
        <f>+IF(P431=0,"",DSUM(Entradas[#All],Entradas[[#Headers],[Cantidad Existente]],Inventario!O430:P431))</f>
        <v/>
      </c>
      <c r="M431" s="65" t="e">
        <f>+Inventario[[#This Row],[Presentación (unidad)]]</f>
        <v>#VALUE!</v>
      </c>
      <c r="O431" s="19" t="e">
        <f t="shared" ref="O431" si="1478">+$B431</f>
        <v>#VALUE!</v>
      </c>
      <c r="P431" s="19">
        <f>+DMIN(Entradas[#All],P430,O430:O431)</f>
        <v>0</v>
      </c>
      <c r="Q431" s="17" t="str">
        <f t="shared" ref="Q431" si="1479">+$O$6</f>
        <v>Elemento</v>
      </c>
      <c r="R431" s="17" t="str">
        <f t="shared" ref="R431" si="1480">+$P$6</f>
        <v>Días restantes:</v>
      </c>
      <c r="S431" s="26" t="s">
        <v>10</v>
      </c>
    </row>
    <row r="432" spans="1:19" x14ac:dyDescent="0.25">
      <c r="A432" s="64" t="e">
        <f>DGET(Lista_elementos[#All],Lista_elementos[[#Headers],[Tipo]],Inventario!Q431:Q432)</f>
        <v>#VALUE!</v>
      </c>
      <c r="B432" s="27" t="e">
        <f>+Lista_elementos[[#This Row],[Elemento]]</f>
        <v>#VALUE!</v>
      </c>
      <c r="C4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2" s="27" t="e">
        <f>DGET(Lista_elementos[#All],Lista_elementos[[#Headers],[Presentación (Unidad)]],Inventario!Q431:Q432)</f>
        <v>#VALUE!</v>
      </c>
      <c r="E432" s="20" t="str">
        <f>+IF(COUNTIF(Entradas[Elemento],Inventario[[#This Row],[Elemento]])=0,"",IF(DMAX(Entradas[#All],Entradas[[#Headers],[Fecha de ingreso]],Inventario!Q431:Q432)=0,"No registra",DMAX(Entradas[#All],Entradas[[#Headers],[Fecha de ingreso]],Inventario!Q431:Q432)))</f>
        <v/>
      </c>
      <c r="F432" s="20" t="str">
        <f>+IF(COUNTIF(Entradas[Elemento],Inventario[[#This Row],[Elemento]])=0,"",IF(DMAX(Entradas[#All],Entradas[[#Headers],[Fecha de última salida]],Inventario!Q431:Q432)=0,"",DMAX(Entradas[#All],Entradas[[#Headers],[Fecha de última salida]],Inventario!Q431:Q432)))</f>
        <v/>
      </c>
      <c r="G432" s="27" t="e">
        <f>DGET(Lista_elementos[#All],Lista_elementos[[#Headers],[Inventario máximo (en unidades)]],Q431:Q432)</f>
        <v>#VALUE!</v>
      </c>
      <c r="H432" s="27" t="e">
        <f>DGET(Lista_elementos[#All],Lista_elementos[[#Headers],[Inventario mínimo (en unidades)]],Q431:Q432)</f>
        <v>#VALUE!</v>
      </c>
      <c r="I432" s="68" t="str">
        <f>+IF(R432=0,"",DGET(Entradas[#All],Entradas[[#Headers],[Lote]],Q431:R432))</f>
        <v/>
      </c>
      <c r="J432" s="20" t="str">
        <f ca="1">+IF(Inventario[[#This Row],[Días restantes (incluido hoy):]]="","",Inventario[[#This Row],[Días restantes (incluido hoy):]]+TODAY()-1)</f>
        <v/>
      </c>
      <c r="K432" s="27" t="str">
        <f t="shared" ref="K432" si="1481">IF(R432=0,"",R432)</f>
        <v/>
      </c>
      <c r="L432" s="27" t="str">
        <f>+IF(R432=0,"",DSUM(Entradas[#All],Entradas[[#Headers],[Cantidad Existente]],Inventario!Q431:R432))</f>
        <v/>
      </c>
      <c r="M432" s="65" t="e">
        <f>+Inventario[[#This Row],[Presentación (unidad)]]</f>
        <v>#VALUE!</v>
      </c>
      <c r="O432" s="17" t="str">
        <f t="shared" ref="O432" si="1482">+$O$6</f>
        <v>Elemento</v>
      </c>
      <c r="P432" s="17" t="str">
        <f t="shared" ref="P432" si="1483">+$P$6</f>
        <v>Días restantes:</v>
      </c>
      <c r="Q432" s="19" t="e">
        <f>Inventario[[#This Row],[Elemento]]</f>
        <v>#VALUE!</v>
      </c>
      <c r="R432" s="19">
        <f>+DMIN(Entradas[#All],R431,Q431:Q432)</f>
        <v>0</v>
      </c>
      <c r="S432" s="26" t="s">
        <v>10</v>
      </c>
    </row>
    <row r="433" spans="1:19" x14ac:dyDescent="0.25">
      <c r="A433" s="64" t="e">
        <f>DGET(Lista_elementos[#All],Lista_elementos[[#Headers],[Tipo]],Inventario!O432:O433)</f>
        <v>#VALUE!</v>
      </c>
      <c r="B433" s="27" t="e">
        <f>+Lista_elementos[[#This Row],[Elemento]]</f>
        <v>#VALUE!</v>
      </c>
      <c r="C4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3" s="27" t="e">
        <f>DGET(Lista_elementos[#All],Lista_elementos[[#Headers],[Presentación (Unidad)]],Inventario!O432:O433)</f>
        <v>#VALUE!</v>
      </c>
      <c r="E433" s="20" t="str">
        <f>+IF(COUNTIF(Entradas[Elemento],Inventario[[#This Row],[Elemento]])=0,"",IF(DMAX(Entradas[#All],Entradas[[#Headers],[Fecha de ingreso]],Inventario!O432:O433)=0,"No registra",DMAX(Entradas[#All],Entradas[[#Headers],[Fecha de ingreso]],Inventario!O432:O433)))</f>
        <v/>
      </c>
      <c r="F433" s="20" t="str">
        <f>+IF(COUNTIF(Entradas[Elemento],Inventario[[#This Row],[Elemento]])=0,"",IF(DMAX(Entradas[#All],Entradas[[#Headers],[Fecha de última salida]],Inventario!O432:O433)=0,"",DMAX(Entradas[#All],Entradas[[#Headers],[Fecha de última salida]],Inventario!O432:O433)))</f>
        <v/>
      </c>
      <c r="G433" s="27" t="e">
        <f>DGET(Lista_elementos[#All],Lista_elementos[[#Headers],[Inventario máximo (en unidades)]],O432:O433)</f>
        <v>#VALUE!</v>
      </c>
      <c r="H433" s="27" t="e">
        <f>DGET(Lista_elementos[#All],Lista_elementos[[#Headers],[Inventario mínimo (en unidades)]],O432:O433)</f>
        <v>#VALUE!</v>
      </c>
      <c r="I433" s="68" t="str">
        <f>+IF(P433=0,"",DGET(Entradas[#All],Entradas[[#Headers],[Lote]],O432:P433))</f>
        <v/>
      </c>
      <c r="J433" s="20" t="str">
        <f ca="1">+IF(Inventario[[#This Row],[Días restantes (incluido hoy):]]="","",Inventario[[#This Row],[Días restantes (incluido hoy):]]+TODAY()-1)</f>
        <v/>
      </c>
      <c r="K433" s="27" t="str">
        <f t="shared" ref="K433" si="1484">IF(P433=0,"",P433)</f>
        <v/>
      </c>
      <c r="L433" s="27" t="str">
        <f>+IF(P433=0,"",DSUM(Entradas[#All],Entradas[[#Headers],[Cantidad Existente]],Inventario!O432:P433))</f>
        <v/>
      </c>
      <c r="M433" s="65" t="e">
        <f>+Inventario[[#This Row],[Presentación (unidad)]]</f>
        <v>#VALUE!</v>
      </c>
      <c r="O433" s="19" t="e">
        <f t="shared" ref="O433" si="1485">+$B433</f>
        <v>#VALUE!</v>
      </c>
      <c r="P433" s="19">
        <f>+DMIN(Entradas[#All],P432,O432:O433)</f>
        <v>0</v>
      </c>
      <c r="Q433" s="17" t="str">
        <f t="shared" ref="Q433" si="1486">+$O$6</f>
        <v>Elemento</v>
      </c>
      <c r="R433" s="17" t="str">
        <f t="shared" ref="R433" si="1487">+$P$6</f>
        <v>Días restantes:</v>
      </c>
      <c r="S433" s="26" t="s">
        <v>10</v>
      </c>
    </row>
    <row r="434" spans="1:19" x14ac:dyDescent="0.25">
      <c r="A434" s="64" t="e">
        <f>DGET(Lista_elementos[#All],Lista_elementos[[#Headers],[Tipo]],Inventario!Q433:Q434)</f>
        <v>#VALUE!</v>
      </c>
      <c r="B434" s="27" t="e">
        <f>+Lista_elementos[[#This Row],[Elemento]]</f>
        <v>#VALUE!</v>
      </c>
      <c r="C4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4" s="27" t="e">
        <f>DGET(Lista_elementos[#All],Lista_elementos[[#Headers],[Presentación (Unidad)]],Inventario!Q433:Q434)</f>
        <v>#VALUE!</v>
      </c>
      <c r="E434" s="20" t="str">
        <f>+IF(COUNTIF(Entradas[Elemento],Inventario[[#This Row],[Elemento]])=0,"",IF(DMAX(Entradas[#All],Entradas[[#Headers],[Fecha de ingreso]],Inventario!Q433:Q434)=0,"No registra",DMAX(Entradas[#All],Entradas[[#Headers],[Fecha de ingreso]],Inventario!Q433:Q434)))</f>
        <v/>
      </c>
      <c r="F434" s="20" t="str">
        <f>+IF(COUNTIF(Entradas[Elemento],Inventario[[#This Row],[Elemento]])=0,"",IF(DMAX(Entradas[#All],Entradas[[#Headers],[Fecha de última salida]],Inventario!Q433:Q434)=0,"",DMAX(Entradas[#All],Entradas[[#Headers],[Fecha de última salida]],Inventario!Q433:Q434)))</f>
        <v/>
      </c>
      <c r="G434" s="27" t="e">
        <f>DGET(Lista_elementos[#All],Lista_elementos[[#Headers],[Inventario máximo (en unidades)]],Q433:Q434)</f>
        <v>#VALUE!</v>
      </c>
      <c r="H434" s="27" t="e">
        <f>DGET(Lista_elementos[#All],Lista_elementos[[#Headers],[Inventario mínimo (en unidades)]],Q433:Q434)</f>
        <v>#VALUE!</v>
      </c>
      <c r="I434" s="68" t="str">
        <f>+IF(R434=0,"",DGET(Entradas[#All],Entradas[[#Headers],[Lote]],Q433:R434))</f>
        <v/>
      </c>
      <c r="J434" s="20" t="str">
        <f ca="1">+IF(Inventario[[#This Row],[Días restantes (incluido hoy):]]="","",Inventario[[#This Row],[Días restantes (incluido hoy):]]+TODAY()-1)</f>
        <v/>
      </c>
      <c r="K434" s="27" t="str">
        <f t="shared" ref="K434" si="1488">IF(R434=0,"",R434)</f>
        <v/>
      </c>
      <c r="L434" s="27" t="str">
        <f>+IF(R434=0,"",DSUM(Entradas[#All],Entradas[[#Headers],[Cantidad Existente]],Inventario!Q433:R434))</f>
        <v/>
      </c>
      <c r="M434" s="65" t="e">
        <f>+Inventario[[#This Row],[Presentación (unidad)]]</f>
        <v>#VALUE!</v>
      </c>
      <c r="O434" s="17" t="str">
        <f t="shared" ref="O434" si="1489">+$O$6</f>
        <v>Elemento</v>
      </c>
      <c r="P434" s="17" t="str">
        <f t="shared" ref="P434" si="1490">+$P$6</f>
        <v>Días restantes:</v>
      </c>
      <c r="Q434" s="19" t="e">
        <f>Inventario[[#This Row],[Elemento]]</f>
        <v>#VALUE!</v>
      </c>
      <c r="R434" s="19">
        <f>+DMIN(Entradas[#All],R433,Q433:Q434)</f>
        <v>0</v>
      </c>
      <c r="S434" s="26" t="s">
        <v>10</v>
      </c>
    </row>
    <row r="435" spans="1:19" x14ac:dyDescent="0.25">
      <c r="A435" s="64" t="e">
        <f>DGET(Lista_elementos[#All],Lista_elementos[[#Headers],[Tipo]],Inventario!O434:O435)</f>
        <v>#VALUE!</v>
      </c>
      <c r="B435" s="27" t="e">
        <f>+Lista_elementos[[#This Row],[Elemento]]</f>
        <v>#VALUE!</v>
      </c>
      <c r="C4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5" s="27" t="e">
        <f>DGET(Lista_elementos[#All],Lista_elementos[[#Headers],[Presentación (Unidad)]],Inventario!O434:O435)</f>
        <v>#VALUE!</v>
      </c>
      <c r="E435" s="20" t="str">
        <f>+IF(COUNTIF(Entradas[Elemento],Inventario[[#This Row],[Elemento]])=0,"",IF(DMAX(Entradas[#All],Entradas[[#Headers],[Fecha de ingreso]],Inventario!O434:O435)=0,"No registra",DMAX(Entradas[#All],Entradas[[#Headers],[Fecha de ingreso]],Inventario!O434:O435)))</f>
        <v/>
      </c>
      <c r="F435" s="20" t="str">
        <f>+IF(COUNTIF(Entradas[Elemento],Inventario[[#This Row],[Elemento]])=0,"",IF(DMAX(Entradas[#All],Entradas[[#Headers],[Fecha de última salida]],Inventario!O434:O435)=0,"",DMAX(Entradas[#All],Entradas[[#Headers],[Fecha de última salida]],Inventario!O434:O435)))</f>
        <v/>
      </c>
      <c r="G435" s="27" t="e">
        <f>DGET(Lista_elementos[#All],Lista_elementos[[#Headers],[Inventario máximo (en unidades)]],O434:O435)</f>
        <v>#VALUE!</v>
      </c>
      <c r="H435" s="27" t="e">
        <f>DGET(Lista_elementos[#All],Lista_elementos[[#Headers],[Inventario mínimo (en unidades)]],O434:O435)</f>
        <v>#VALUE!</v>
      </c>
      <c r="I435" s="68" t="str">
        <f>+IF(P435=0,"",DGET(Entradas[#All],Entradas[[#Headers],[Lote]],O434:P435))</f>
        <v/>
      </c>
      <c r="J435" s="20" t="str">
        <f ca="1">+IF(Inventario[[#This Row],[Días restantes (incluido hoy):]]="","",Inventario[[#This Row],[Días restantes (incluido hoy):]]+TODAY()-1)</f>
        <v/>
      </c>
      <c r="K435" s="27" t="str">
        <f t="shared" ref="K435" si="1491">IF(P435=0,"",P435)</f>
        <v/>
      </c>
      <c r="L435" s="27" t="str">
        <f>+IF(P435=0,"",DSUM(Entradas[#All],Entradas[[#Headers],[Cantidad Existente]],Inventario!O434:P435))</f>
        <v/>
      </c>
      <c r="M435" s="65" t="e">
        <f>+Inventario[[#This Row],[Presentación (unidad)]]</f>
        <v>#VALUE!</v>
      </c>
      <c r="O435" s="19" t="e">
        <f t="shared" ref="O435" si="1492">+$B435</f>
        <v>#VALUE!</v>
      </c>
      <c r="P435" s="19">
        <f>+DMIN(Entradas[#All],P434,O434:O435)</f>
        <v>0</v>
      </c>
      <c r="Q435" s="17" t="str">
        <f t="shared" ref="Q435" si="1493">+$O$6</f>
        <v>Elemento</v>
      </c>
      <c r="R435" s="17" t="str">
        <f t="shared" ref="R435" si="1494">+$P$6</f>
        <v>Días restantes:</v>
      </c>
      <c r="S435" s="26" t="s">
        <v>10</v>
      </c>
    </row>
    <row r="436" spans="1:19" x14ac:dyDescent="0.25">
      <c r="A436" s="64" t="e">
        <f>DGET(Lista_elementos[#All],Lista_elementos[[#Headers],[Tipo]],Inventario!Q435:Q436)</f>
        <v>#VALUE!</v>
      </c>
      <c r="B436" s="27" t="e">
        <f>+Lista_elementos[[#This Row],[Elemento]]</f>
        <v>#VALUE!</v>
      </c>
      <c r="C4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6" s="27" t="e">
        <f>DGET(Lista_elementos[#All],Lista_elementos[[#Headers],[Presentación (Unidad)]],Inventario!Q435:Q436)</f>
        <v>#VALUE!</v>
      </c>
      <c r="E436" s="20" t="str">
        <f>+IF(COUNTIF(Entradas[Elemento],Inventario[[#This Row],[Elemento]])=0,"",IF(DMAX(Entradas[#All],Entradas[[#Headers],[Fecha de ingreso]],Inventario!Q435:Q436)=0,"No registra",DMAX(Entradas[#All],Entradas[[#Headers],[Fecha de ingreso]],Inventario!Q435:Q436)))</f>
        <v/>
      </c>
      <c r="F436" s="20" t="str">
        <f>+IF(COUNTIF(Entradas[Elemento],Inventario[[#This Row],[Elemento]])=0,"",IF(DMAX(Entradas[#All],Entradas[[#Headers],[Fecha de última salida]],Inventario!Q435:Q436)=0,"",DMAX(Entradas[#All],Entradas[[#Headers],[Fecha de última salida]],Inventario!Q435:Q436)))</f>
        <v/>
      </c>
      <c r="G436" s="27" t="e">
        <f>DGET(Lista_elementos[#All],Lista_elementos[[#Headers],[Inventario máximo (en unidades)]],Q435:Q436)</f>
        <v>#VALUE!</v>
      </c>
      <c r="H436" s="27" t="e">
        <f>DGET(Lista_elementos[#All],Lista_elementos[[#Headers],[Inventario mínimo (en unidades)]],Q435:Q436)</f>
        <v>#VALUE!</v>
      </c>
      <c r="I436" s="68" t="str">
        <f>+IF(R436=0,"",DGET(Entradas[#All],Entradas[[#Headers],[Lote]],Q435:R436))</f>
        <v/>
      </c>
      <c r="J436" s="20" t="str">
        <f ca="1">+IF(Inventario[[#This Row],[Días restantes (incluido hoy):]]="","",Inventario[[#This Row],[Días restantes (incluido hoy):]]+TODAY()-1)</f>
        <v/>
      </c>
      <c r="K436" s="27" t="str">
        <f t="shared" ref="K436" si="1495">IF(R436=0,"",R436)</f>
        <v/>
      </c>
      <c r="L436" s="27" t="str">
        <f>+IF(R436=0,"",DSUM(Entradas[#All],Entradas[[#Headers],[Cantidad Existente]],Inventario!Q435:R436))</f>
        <v/>
      </c>
      <c r="M436" s="65" t="e">
        <f>+Inventario[[#This Row],[Presentación (unidad)]]</f>
        <v>#VALUE!</v>
      </c>
      <c r="O436" s="17" t="str">
        <f t="shared" ref="O436" si="1496">+$O$6</f>
        <v>Elemento</v>
      </c>
      <c r="P436" s="17" t="str">
        <f t="shared" ref="P436" si="1497">+$P$6</f>
        <v>Días restantes:</v>
      </c>
      <c r="Q436" s="19" t="e">
        <f>Inventario[[#This Row],[Elemento]]</f>
        <v>#VALUE!</v>
      </c>
      <c r="R436" s="19">
        <f>+DMIN(Entradas[#All],R435,Q435:Q436)</f>
        <v>0</v>
      </c>
      <c r="S436" s="26" t="s">
        <v>10</v>
      </c>
    </row>
    <row r="437" spans="1:19" x14ac:dyDescent="0.25">
      <c r="A437" s="64" t="e">
        <f>DGET(Lista_elementos[#All],Lista_elementos[[#Headers],[Tipo]],Inventario!O436:O437)</f>
        <v>#VALUE!</v>
      </c>
      <c r="B437" s="27" t="e">
        <f>+Lista_elementos[[#This Row],[Elemento]]</f>
        <v>#VALUE!</v>
      </c>
      <c r="C4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7" s="27" t="e">
        <f>DGET(Lista_elementos[#All],Lista_elementos[[#Headers],[Presentación (Unidad)]],Inventario!O436:O437)</f>
        <v>#VALUE!</v>
      </c>
      <c r="E437" s="20" t="str">
        <f>+IF(COUNTIF(Entradas[Elemento],Inventario[[#This Row],[Elemento]])=0,"",IF(DMAX(Entradas[#All],Entradas[[#Headers],[Fecha de ingreso]],Inventario!O436:O437)=0,"No registra",DMAX(Entradas[#All],Entradas[[#Headers],[Fecha de ingreso]],Inventario!O436:O437)))</f>
        <v/>
      </c>
      <c r="F437" s="20" t="str">
        <f>+IF(COUNTIF(Entradas[Elemento],Inventario[[#This Row],[Elemento]])=0,"",IF(DMAX(Entradas[#All],Entradas[[#Headers],[Fecha de última salida]],Inventario!O436:O437)=0,"",DMAX(Entradas[#All],Entradas[[#Headers],[Fecha de última salida]],Inventario!O436:O437)))</f>
        <v/>
      </c>
      <c r="G437" s="27" t="e">
        <f>DGET(Lista_elementos[#All],Lista_elementos[[#Headers],[Inventario máximo (en unidades)]],O436:O437)</f>
        <v>#VALUE!</v>
      </c>
      <c r="H437" s="27" t="e">
        <f>DGET(Lista_elementos[#All],Lista_elementos[[#Headers],[Inventario mínimo (en unidades)]],O436:O437)</f>
        <v>#VALUE!</v>
      </c>
      <c r="I437" s="68" t="str">
        <f>+IF(P437=0,"",DGET(Entradas[#All],Entradas[[#Headers],[Lote]],O436:P437))</f>
        <v/>
      </c>
      <c r="J437" s="20" t="str">
        <f ca="1">+IF(Inventario[[#This Row],[Días restantes (incluido hoy):]]="","",Inventario[[#This Row],[Días restantes (incluido hoy):]]+TODAY()-1)</f>
        <v/>
      </c>
      <c r="K437" s="27" t="str">
        <f t="shared" ref="K437" si="1498">IF(P437=0,"",P437)</f>
        <v/>
      </c>
      <c r="L437" s="27" t="str">
        <f>+IF(P437=0,"",DSUM(Entradas[#All],Entradas[[#Headers],[Cantidad Existente]],Inventario!O436:P437))</f>
        <v/>
      </c>
      <c r="M437" s="65" t="e">
        <f>+Inventario[[#This Row],[Presentación (unidad)]]</f>
        <v>#VALUE!</v>
      </c>
      <c r="O437" s="19" t="e">
        <f t="shared" ref="O437" si="1499">+$B437</f>
        <v>#VALUE!</v>
      </c>
      <c r="P437" s="19">
        <f>+DMIN(Entradas[#All],P436,O436:O437)</f>
        <v>0</v>
      </c>
      <c r="Q437" s="17" t="str">
        <f t="shared" ref="Q437" si="1500">+$O$6</f>
        <v>Elemento</v>
      </c>
      <c r="R437" s="17" t="str">
        <f t="shared" ref="R437" si="1501">+$P$6</f>
        <v>Días restantes:</v>
      </c>
      <c r="S437" s="26" t="s">
        <v>10</v>
      </c>
    </row>
    <row r="438" spans="1:19" x14ac:dyDescent="0.25">
      <c r="A438" s="64" t="e">
        <f>DGET(Lista_elementos[#All],Lista_elementos[[#Headers],[Tipo]],Inventario!Q437:Q438)</f>
        <v>#VALUE!</v>
      </c>
      <c r="B438" s="27" t="e">
        <f>+Lista_elementos[[#This Row],[Elemento]]</f>
        <v>#VALUE!</v>
      </c>
      <c r="C4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8" s="27" t="e">
        <f>DGET(Lista_elementos[#All],Lista_elementos[[#Headers],[Presentación (Unidad)]],Inventario!Q437:Q438)</f>
        <v>#VALUE!</v>
      </c>
      <c r="E438" s="20" t="str">
        <f>+IF(COUNTIF(Entradas[Elemento],Inventario[[#This Row],[Elemento]])=0,"",IF(DMAX(Entradas[#All],Entradas[[#Headers],[Fecha de ingreso]],Inventario!Q437:Q438)=0,"No registra",DMAX(Entradas[#All],Entradas[[#Headers],[Fecha de ingreso]],Inventario!Q437:Q438)))</f>
        <v/>
      </c>
      <c r="F438" s="20" t="str">
        <f>+IF(COUNTIF(Entradas[Elemento],Inventario[[#This Row],[Elemento]])=0,"",IF(DMAX(Entradas[#All],Entradas[[#Headers],[Fecha de última salida]],Inventario!Q437:Q438)=0,"",DMAX(Entradas[#All],Entradas[[#Headers],[Fecha de última salida]],Inventario!Q437:Q438)))</f>
        <v/>
      </c>
      <c r="G438" s="27" t="e">
        <f>DGET(Lista_elementos[#All],Lista_elementos[[#Headers],[Inventario máximo (en unidades)]],Q437:Q438)</f>
        <v>#VALUE!</v>
      </c>
      <c r="H438" s="27" t="e">
        <f>DGET(Lista_elementos[#All],Lista_elementos[[#Headers],[Inventario mínimo (en unidades)]],Q437:Q438)</f>
        <v>#VALUE!</v>
      </c>
      <c r="I438" s="68" t="str">
        <f>+IF(R438=0,"",DGET(Entradas[#All],Entradas[[#Headers],[Lote]],Q437:R438))</f>
        <v/>
      </c>
      <c r="J438" s="20" t="str">
        <f ca="1">+IF(Inventario[[#This Row],[Días restantes (incluido hoy):]]="","",Inventario[[#This Row],[Días restantes (incluido hoy):]]+TODAY()-1)</f>
        <v/>
      </c>
      <c r="K438" s="27" t="str">
        <f t="shared" ref="K438" si="1502">IF(R438=0,"",R438)</f>
        <v/>
      </c>
      <c r="L438" s="27" t="str">
        <f>+IF(R438=0,"",DSUM(Entradas[#All],Entradas[[#Headers],[Cantidad Existente]],Inventario!Q437:R438))</f>
        <v/>
      </c>
      <c r="M438" s="65" t="e">
        <f>+Inventario[[#This Row],[Presentación (unidad)]]</f>
        <v>#VALUE!</v>
      </c>
      <c r="O438" s="17" t="str">
        <f t="shared" ref="O438" si="1503">+$O$6</f>
        <v>Elemento</v>
      </c>
      <c r="P438" s="17" t="str">
        <f t="shared" ref="P438" si="1504">+$P$6</f>
        <v>Días restantes:</v>
      </c>
      <c r="Q438" s="19" t="e">
        <f>Inventario[[#This Row],[Elemento]]</f>
        <v>#VALUE!</v>
      </c>
      <c r="R438" s="19">
        <f>+DMIN(Entradas[#All],R437,Q437:Q438)</f>
        <v>0</v>
      </c>
      <c r="S438" s="26" t="s">
        <v>10</v>
      </c>
    </row>
    <row r="439" spans="1:19" x14ac:dyDescent="0.25">
      <c r="A439" s="64" t="e">
        <f>DGET(Lista_elementos[#All],Lista_elementos[[#Headers],[Tipo]],Inventario!O438:O439)</f>
        <v>#VALUE!</v>
      </c>
      <c r="B439" s="27" t="e">
        <f>+Lista_elementos[[#This Row],[Elemento]]</f>
        <v>#VALUE!</v>
      </c>
      <c r="C4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39" s="27" t="e">
        <f>DGET(Lista_elementos[#All],Lista_elementos[[#Headers],[Presentación (Unidad)]],Inventario!O438:O439)</f>
        <v>#VALUE!</v>
      </c>
      <c r="E439" s="20" t="str">
        <f>+IF(COUNTIF(Entradas[Elemento],Inventario[[#This Row],[Elemento]])=0,"",IF(DMAX(Entradas[#All],Entradas[[#Headers],[Fecha de ingreso]],Inventario!O438:O439)=0,"No registra",DMAX(Entradas[#All],Entradas[[#Headers],[Fecha de ingreso]],Inventario!O438:O439)))</f>
        <v/>
      </c>
      <c r="F439" s="20" t="str">
        <f>+IF(COUNTIF(Entradas[Elemento],Inventario[[#This Row],[Elemento]])=0,"",IF(DMAX(Entradas[#All],Entradas[[#Headers],[Fecha de última salida]],Inventario!O438:O439)=0,"",DMAX(Entradas[#All],Entradas[[#Headers],[Fecha de última salida]],Inventario!O438:O439)))</f>
        <v/>
      </c>
      <c r="G439" s="27" t="e">
        <f>DGET(Lista_elementos[#All],Lista_elementos[[#Headers],[Inventario máximo (en unidades)]],O438:O439)</f>
        <v>#VALUE!</v>
      </c>
      <c r="H439" s="27" t="e">
        <f>DGET(Lista_elementos[#All],Lista_elementos[[#Headers],[Inventario mínimo (en unidades)]],O438:O439)</f>
        <v>#VALUE!</v>
      </c>
      <c r="I439" s="68" t="str">
        <f>+IF(P439=0,"",DGET(Entradas[#All],Entradas[[#Headers],[Lote]],O438:P439))</f>
        <v/>
      </c>
      <c r="J439" s="20" t="str">
        <f ca="1">+IF(Inventario[[#This Row],[Días restantes (incluido hoy):]]="","",Inventario[[#This Row],[Días restantes (incluido hoy):]]+TODAY()-1)</f>
        <v/>
      </c>
      <c r="K439" s="27" t="str">
        <f t="shared" ref="K439" si="1505">IF(P439=0,"",P439)</f>
        <v/>
      </c>
      <c r="L439" s="27" t="str">
        <f>+IF(P439=0,"",DSUM(Entradas[#All],Entradas[[#Headers],[Cantidad Existente]],Inventario!O438:P439))</f>
        <v/>
      </c>
      <c r="M439" s="65" t="e">
        <f>+Inventario[[#This Row],[Presentación (unidad)]]</f>
        <v>#VALUE!</v>
      </c>
      <c r="O439" s="19" t="e">
        <f t="shared" ref="O439" si="1506">+$B439</f>
        <v>#VALUE!</v>
      </c>
      <c r="P439" s="19">
        <f>+DMIN(Entradas[#All],P438,O438:O439)</f>
        <v>0</v>
      </c>
      <c r="Q439" s="17" t="str">
        <f t="shared" ref="Q439" si="1507">+$O$6</f>
        <v>Elemento</v>
      </c>
      <c r="R439" s="17" t="str">
        <f t="shared" ref="R439" si="1508">+$P$6</f>
        <v>Días restantes:</v>
      </c>
      <c r="S439" s="26" t="s">
        <v>10</v>
      </c>
    </row>
    <row r="440" spans="1:19" x14ac:dyDescent="0.25">
      <c r="A440" s="64" t="e">
        <f>DGET(Lista_elementos[#All],Lista_elementos[[#Headers],[Tipo]],Inventario!Q439:Q440)</f>
        <v>#VALUE!</v>
      </c>
      <c r="B440" s="27" t="e">
        <f>+Lista_elementos[[#This Row],[Elemento]]</f>
        <v>#VALUE!</v>
      </c>
      <c r="C4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0" s="27" t="e">
        <f>DGET(Lista_elementos[#All],Lista_elementos[[#Headers],[Presentación (Unidad)]],Inventario!Q439:Q440)</f>
        <v>#VALUE!</v>
      </c>
      <c r="E440" s="20" t="str">
        <f>+IF(COUNTIF(Entradas[Elemento],Inventario[[#This Row],[Elemento]])=0,"",IF(DMAX(Entradas[#All],Entradas[[#Headers],[Fecha de ingreso]],Inventario!Q439:Q440)=0,"No registra",DMAX(Entradas[#All],Entradas[[#Headers],[Fecha de ingreso]],Inventario!Q439:Q440)))</f>
        <v/>
      </c>
      <c r="F440" s="20" t="str">
        <f>+IF(COUNTIF(Entradas[Elemento],Inventario[[#This Row],[Elemento]])=0,"",IF(DMAX(Entradas[#All],Entradas[[#Headers],[Fecha de última salida]],Inventario!Q439:Q440)=0,"",DMAX(Entradas[#All],Entradas[[#Headers],[Fecha de última salida]],Inventario!Q439:Q440)))</f>
        <v/>
      </c>
      <c r="G440" s="27" t="e">
        <f>DGET(Lista_elementos[#All],Lista_elementos[[#Headers],[Inventario máximo (en unidades)]],Q439:Q440)</f>
        <v>#VALUE!</v>
      </c>
      <c r="H440" s="27" t="e">
        <f>DGET(Lista_elementos[#All],Lista_elementos[[#Headers],[Inventario mínimo (en unidades)]],Q439:Q440)</f>
        <v>#VALUE!</v>
      </c>
      <c r="I440" s="68" t="str">
        <f>+IF(R440=0,"",DGET(Entradas[#All],Entradas[[#Headers],[Lote]],Q439:R440))</f>
        <v/>
      </c>
      <c r="J440" s="20" t="str">
        <f ca="1">+IF(Inventario[[#This Row],[Días restantes (incluido hoy):]]="","",Inventario[[#This Row],[Días restantes (incluido hoy):]]+TODAY()-1)</f>
        <v/>
      </c>
      <c r="K440" s="27" t="str">
        <f t="shared" ref="K440" si="1509">IF(R440=0,"",R440)</f>
        <v/>
      </c>
      <c r="L440" s="27" t="str">
        <f>+IF(R440=0,"",DSUM(Entradas[#All],Entradas[[#Headers],[Cantidad Existente]],Inventario!Q439:R440))</f>
        <v/>
      </c>
      <c r="M440" s="65" t="e">
        <f>+Inventario[[#This Row],[Presentación (unidad)]]</f>
        <v>#VALUE!</v>
      </c>
      <c r="O440" s="17" t="str">
        <f t="shared" ref="O440" si="1510">+$O$6</f>
        <v>Elemento</v>
      </c>
      <c r="P440" s="17" t="str">
        <f t="shared" ref="P440" si="1511">+$P$6</f>
        <v>Días restantes:</v>
      </c>
      <c r="Q440" s="19" t="e">
        <f>Inventario[[#This Row],[Elemento]]</f>
        <v>#VALUE!</v>
      </c>
      <c r="R440" s="19">
        <f>+DMIN(Entradas[#All],R439,Q439:Q440)</f>
        <v>0</v>
      </c>
      <c r="S440" s="26" t="s">
        <v>10</v>
      </c>
    </row>
    <row r="441" spans="1:19" x14ac:dyDescent="0.25">
      <c r="A441" s="64" t="e">
        <f>DGET(Lista_elementos[#All],Lista_elementos[[#Headers],[Tipo]],Inventario!O440:O441)</f>
        <v>#VALUE!</v>
      </c>
      <c r="B441" s="27" t="e">
        <f>+Lista_elementos[[#This Row],[Elemento]]</f>
        <v>#VALUE!</v>
      </c>
      <c r="C4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1" s="27" t="e">
        <f>DGET(Lista_elementos[#All],Lista_elementos[[#Headers],[Presentación (Unidad)]],Inventario!O440:O441)</f>
        <v>#VALUE!</v>
      </c>
      <c r="E441" s="20" t="str">
        <f>+IF(COUNTIF(Entradas[Elemento],Inventario[[#This Row],[Elemento]])=0,"",IF(DMAX(Entradas[#All],Entradas[[#Headers],[Fecha de ingreso]],Inventario!O440:O441)=0,"No registra",DMAX(Entradas[#All],Entradas[[#Headers],[Fecha de ingreso]],Inventario!O440:O441)))</f>
        <v/>
      </c>
      <c r="F441" s="20" t="str">
        <f>+IF(COUNTIF(Entradas[Elemento],Inventario[[#This Row],[Elemento]])=0,"",IF(DMAX(Entradas[#All],Entradas[[#Headers],[Fecha de última salida]],Inventario!O440:O441)=0,"",DMAX(Entradas[#All],Entradas[[#Headers],[Fecha de última salida]],Inventario!O440:O441)))</f>
        <v/>
      </c>
      <c r="G441" s="27" t="e">
        <f>DGET(Lista_elementos[#All],Lista_elementos[[#Headers],[Inventario máximo (en unidades)]],O440:O441)</f>
        <v>#VALUE!</v>
      </c>
      <c r="H441" s="27" t="e">
        <f>DGET(Lista_elementos[#All],Lista_elementos[[#Headers],[Inventario mínimo (en unidades)]],O440:O441)</f>
        <v>#VALUE!</v>
      </c>
      <c r="I441" s="68" t="str">
        <f>+IF(P441=0,"",DGET(Entradas[#All],Entradas[[#Headers],[Lote]],O440:P441))</f>
        <v/>
      </c>
      <c r="J441" s="20" t="str">
        <f ca="1">+IF(Inventario[[#This Row],[Días restantes (incluido hoy):]]="","",Inventario[[#This Row],[Días restantes (incluido hoy):]]+TODAY()-1)</f>
        <v/>
      </c>
      <c r="K441" s="27" t="str">
        <f t="shared" ref="K441" si="1512">IF(P441=0,"",P441)</f>
        <v/>
      </c>
      <c r="L441" s="27" t="str">
        <f>+IF(P441=0,"",DSUM(Entradas[#All],Entradas[[#Headers],[Cantidad Existente]],Inventario!O440:P441))</f>
        <v/>
      </c>
      <c r="M441" s="65" t="e">
        <f>+Inventario[[#This Row],[Presentación (unidad)]]</f>
        <v>#VALUE!</v>
      </c>
      <c r="O441" s="19" t="e">
        <f t="shared" ref="O441" si="1513">+$B441</f>
        <v>#VALUE!</v>
      </c>
      <c r="P441" s="19">
        <f>+DMIN(Entradas[#All],P440,O440:O441)</f>
        <v>0</v>
      </c>
      <c r="Q441" s="17" t="str">
        <f t="shared" ref="Q441" si="1514">+$O$6</f>
        <v>Elemento</v>
      </c>
      <c r="R441" s="17" t="str">
        <f t="shared" ref="R441" si="1515">+$P$6</f>
        <v>Días restantes:</v>
      </c>
      <c r="S441" s="26" t="s">
        <v>10</v>
      </c>
    </row>
    <row r="442" spans="1:19" x14ac:dyDescent="0.25">
      <c r="A442" s="64" t="e">
        <f>DGET(Lista_elementos[#All],Lista_elementos[[#Headers],[Tipo]],Inventario!Q441:Q442)</f>
        <v>#VALUE!</v>
      </c>
      <c r="B442" s="27" t="e">
        <f>+Lista_elementos[[#This Row],[Elemento]]</f>
        <v>#VALUE!</v>
      </c>
      <c r="C4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2" s="27" t="e">
        <f>DGET(Lista_elementos[#All],Lista_elementos[[#Headers],[Presentación (Unidad)]],Inventario!Q441:Q442)</f>
        <v>#VALUE!</v>
      </c>
      <c r="E442" s="20" t="str">
        <f>+IF(COUNTIF(Entradas[Elemento],Inventario[[#This Row],[Elemento]])=0,"",IF(DMAX(Entradas[#All],Entradas[[#Headers],[Fecha de ingreso]],Inventario!Q441:Q442)=0,"No registra",DMAX(Entradas[#All],Entradas[[#Headers],[Fecha de ingreso]],Inventario!Q441:Q442)))</f>
        <v/>
      </c>
      <c r="F442" s="20" t="str">
        <f>+IF(COUNTIF(Entradas[Elemento],Inventario[[#This Row],[Elemento]])=0,"",IF(DMAX(Entradas[#All],Entradas[[#Headers],[Fecha de última salida]],Inventario!Q441:Q442)=0,"",DMAX(Entradas[#All],Entradas[[#Headers],[Fecha de última salida]],Inventario!Q441:Q442)))</f>
        <v/>
      </c>
      <c r="G442" s="27" t="e">
        <f>DGET(Lista_elementos[#All],Lista_elementos[[#Headers],[Inventario máximo (en unidades)]],Q441:Q442)</f>
        <v>#VALUE!</v>
      </c>
      <c r="H442" s="27" t="e">
        <f>DGET(Lista_elementos[#All],Lista_elementos[[#Headers],[Inventario mínimo (en unidades)]],Q441:Q442)</f>
        <v>#VALUE!</v>
      </c>
      <c r="I442" s="68" t="str">
        <f>+IF(R442=0,"",DGET(Entradas[#All],Entradas[[#Headers],[Lote]],Q441:R442))</f>
        <v/>
      </c>
      <c r="J442" s="20" t="str">
        <f ca="1">+IF(Inventario[[#This Row],[Días restantes (incluido hoy):]]="","",Inventario[[#This Row],[Días restantes (incluido hoy):]]+TODAY()-1)</f>
        <v/>
      </c>
      <c r="K442" s="27" t="str">
        <f t="shared" ref="K442" si="1516">IF(R442=0,"",R442)</f>
        <v/>
      </c>
      <c r="L442" s="27" t="str">
        <f>+IF(R442=0,"",DSUM(Entradas[#All],Entradas[[#Headers],[Cantidad Existente]],Inventario!Q441:R442))</f>
        <v/>
      </c>
      <c r="M442" s="65" t="e">
        <f>+Inventario[[#This Row],[Presentación (unidad)]]</f>
        <v>#VALUE!</v>
      </c>
      <c r="O442" s="17" t="str">
        <f t="shared" ref="O442" si="1517">+$O$6</f>
        <v>Elemento</v>
      </c>
      <c r="P442" s="17" t="str">
        <f t="shared" ref="P442" si="1518">+$P$6</f>
        <v>Días restantes:</v>
      </c>
      <c r="Q442" s="19" t="e">
        <f>Inventario[[#This Row],[Elemento]]</f>
        <v>#VALUE!</v>
      </c>
      <c r="R442" s="19">
        <f>+DMIN(Entradas[#All],R441,Q441:Q442)</f>
        <v>0</v>
      </c>
      <c r="S442" s="26" t="s">
        <v>10</v>
      </c>
    </row>
    <row r="443" spans="1:19" x14ac:dyDescent="0.25">
      <c r="A443" s="64" t="e">
        <f>DGET(Lista_elementos[#All],Lista_elementos[[#Headers],[Tipo]],Inventario!O442:O443)</f>
        <v>#VALUE!</v>
      </c>
      <c r="B443" s="27" t="e">
        <f>+Lista_elementos[[#This Row],[Elemento]]</f>
        <v>#VALUE!</v>
      </c>
      <c r="C4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3" s="27" t="e">
        <f>DGET(Lista_elementos[#All],Lista_elementos[[#Headers],[Presentación (Unidad)]],Inventario!O442:O443)</f>
        <v>#VALUE!</v>
      </c>
      <c r="E443" s="20" t="str">
        <f>+IF(COUNTIF(Entradas[Elemento],Inventario[[#This Row],[Elemento]])=0,"",IF(DMAX(Entradas[#All],Entradas[[#Headers],[Fecha de ingreso]],Inventario!O442:O443)=0,"No registra",DMAX(Entradas[#All],Entradas[[#Headers],[Fecha de ingreso]],Inventario!O442:O443)))</f>
        <v/>
      </c>
      <c r="F443" s="20" t="str">
        <f>+IF(COUNTIF(Entradas[Elemento],Inventario[[#This Row],[Elemento]])=0,"",IF(DMAX(Entradas[#All],Entradas[[#Headers],[Fecha de última salida]],Inventario!O442:O443)=0,"",DMAX(Entradas[#All],Entradas[[#Headers],[Fecha de última salida]],Inventario!O442:O443)))</f>
        <v/>
      </c>
      <c r="G443" s="27" t="e">
        <f>DGET(Lista_elementos[#All],Lista_elementos[[#Headers],[Inventario máximo (en unidades)]],O442:O443)</f>
        <v>#VALUE!</v>
      </c>
      <c r="H443" s="27" t="e">
        <f>DGET(Lista_elementos[#All],Lista_elementos[[#Headers],[Inventario mínimo (en unidades)]],O442:O443)</f>
        <v>#VALUE!</v>
      </c>
      <c r="I443" s="68" t="str">
        <f>+IF(P443=0,"",DGET(Entradas[#All],Entradas[[#Headers],[Lote]],O442:P443))</f>
        <v/>
      </c>
      <c r="J443" s="20" t="str">
        <f ca="1">+IF(Inventario[[#This Row],[Días restantes (incluido hoy):]]="","",Inventario[[#This Row],[Días restantes (incluido hoy):]]+TODAY()-1)</f>
        <v/>
      </c>
      <c r="K443" s="27" t="str">
        <f t="shared" ref="K443" si="1519">IF(P443=0,"",P443)</f>
        <v/>
      </c>
      <c r="L443" s="27" t="str">
        <f>+IF(P443=0,"",DSUM(Entradas[#All],Entradas[[#Headers],[Cantidad Existente]],Inventario!O442:P443))</f>
        <v/>
      </c>
      <c r="M443" s="65" t="e">
        <f>+Inventario[[#This Row],[Presentación (unidad)]]</f>
        <v>#VALUE!</v>
      </c>
      <c r="O443" s="19" t="e">
        <f t="shared" ref="O443" si="1520">+$B443</f>
        <v>#VALUE!</v>
      </c>
      <c r="P443" s="19">
        <f>+DMIN(Entradas[#All],P442,O442:O443)</f>
        <v>0</v>
      </c>
      <c r="Q443" s="17" t="str">
        <f t="shared" ref="Q443" si="1521">+$O$6</f>
        <v>Elemento</v>
      </c>
      <c r="R443" s="17" t="str">
        <f t="shared" ref="R443" si="1522">+$P$6</f>
        <v>Días restantes:</v>
      </c>
      <c r="S443" s="26" t="s">
        <v>10</v>
      </c>
    </row>
    <row r="444" spans="1:19" x14ac:dyDescent="0.25">
      <c r="A444" s="64" t="e">
        <f>DGET(Lista_elementos[#All],Lista_elementos[[#Headers],[Tipo]],Inventario!Q443:Q444)</f>
        <v>#VALUE!</v>
      </c>
      <c r="B444" s="27" t="e">
        <f>+Lista_elementos[[#This Row],[Elemento]]</f>
        <v>#VALUE!</v>
      </c>
      <c r="C4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4" s="27" t="e">
        <f>DGET(Lista_elementos[#All],Lista_elementos[[#Headers],[Presentación (Unidad)]],Inventario!Q443:Q444)</f>
        <v>#VALUE!</v>
      </c>
      <c r="E444" s="20" t="str">
        <f>+IF(COUNTIF(Entradas[Elemento],Inventario[[#This Row],[Elemento]])=0,"",IF(DMAX(Entradas[#All],Entradas[[#Headers],[Fecha de ingreso]],Inventario!Q443:Q444)=0,"No registra",DMAX(Entradas[#All],Entradas[[#Headers],[Fecha de ingreso]],Inventario!Q443:Q444)))</f>
        <v/>
      </c>
      <c r="F444" s="20" t="str">
        <f>+IF(COUNTIF(Entradas[Elemento],Inventario[[#This Row],[Elemento]])=0,"",IF(DMAX(Entradas[#All],Entradas[[#Headers],[Fecha de última salida]],Inventario!Q443:Q444)=0,"",DMAX(Entradas[#All],Entradas[[#Headers],[Fecha de última salida]],Inventario!Q443:Q444)))</f>
        <v/>
      </c>
      <c r="G444" s="27" t="e">
        <f>DGET(Lista_elementos[#All],Lista_elementos[[#Headers],[Inventario máximo (en unidades)]],Q443:Q444)</f>
        <v>#VALUE!</v>
      </c>
      <c r="H444" s="27" t="e">
        <f>DGET(Lista_elementos[#All],Lista_elementos[[#Headers],[Inventario mínimo (en unidades)]],Q443:Q444)</f>
        <v>#VALUE!</v>
      </c>
      <c r="I444" s="68" t="str">
        <f>+IF(R444=0,"",DGET(Entradas[#All],Entradas[[#Headers],[Lote]],Q443:R444))</f>
        <v/>
      </c>
      <c r="J444" s="20" t="str">
        <f ca="1">+IF(Inventario[[#This Row],[Días restantes (incluido hoy):]]="","",Inventario[[#This Row],[Días restantes (incluido hoy):]]+TODAY()-1)</f>
        <v/>
      </c>
      <c r="K444" s="27" t="str">
        <f t="shared" ref="K444" si="1523">IF(R444=0,"",R444)</f>
        <v/>
      </c>
      <c r="L444" s="27" t="str">
        <f>+IF(R444=0,"",DSUM(Entradas[#All],Entradas[[#Headers],[Cantidad Existente]],Inventario!Q443:R444))</f>
        <v/>
      </c>
      <c r="M444" s="65" t="e">
        <f>+Inventario[[#This Row],[Presentación (unidad)]]</f>
        <v>#VALUE!</v>
      </c>
      <c r="O444" s="17" t="str">
        <f t="shared" ref="O444" si="1524">+$O$6</f>
        <v>Elemento</v>
      </c>
      <c r="P444" s="17" t="str">
        <f t="shared" ref="P444" si="1525">+$P$6</f>
        <v>Días restantes:</v>
      </c>
      <c r="Q444" s="19" t="e">
        <f>Inventario[[#This Row],[Elemento]]</f>
        <v>#VALUE!</v>
      </c>
      <c r="R444" s="19">
        <f>+DMIN(Entradas[#All],R443,Q443:Q444)</f>
        <v>0</v>
      </c>
      <c r="S444" s="26" t="s">
        <v>10</v>
      </c>
    </row>
    <row r="445" spans="1:19" x14ac:dyDescent="0.25">
      <c r="A445" s="64" t="e">
        <f>DGET(Lista_elementos[#All],Lista_elementos[[#Headers],[Tipo]],Inventario!O444:O445)</f>
        <v>#VALUE!</v>
      </c>
      <c r="B445" s="27" t="e">
        <f>+Lista_elementos[[#This Row],[Elemento]]</f>
        <v>#VALUE!</v>
      </c>
      <c r="C4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5" s="27" t="e">
        <f>DGET(Lista_elementos[#All],Lista_elementos[[#Headers],[Presentación (Unidad)]],Inventario!O444:O445)</f>
        <v>#VALUE!</v>
      </c>
      <c r="E445" s="20" t="str">
        <f>+IF(COUNTIF(Entradas[Elemento],Inventario[[#This Row],[Elemento]])=0,"",IF(DMAX(Entradas[#All],Entradas[[#Headers],[Fecha de ingreso]],Inventario!O444:O445)=0,"No registra",DMAX(Entradas[#All],Entradas[[#Headers],[Fecha de ingreso]],Inventario!O444:O445)))</f>
        <v/>
      </c>
      <c r="F445" s="20" t="str">
        <f>+IF(COUNTIF(Entradas[Elemento],Inventario[[#This Row],[Elemento]])=0,"",IF(DMAX(Entradas[#All],Entradas[[#Headers],[Fecha de última salida]],Inventario!O444:O445)=0,"",DMAX(Entradas[#All],Entradas[[#Headers],[Fecha de última salida]],Inventario!O444:O445)))</f>
        <v/>
      </c>
      <c r="G445" s="27" t="e">
        <f>DGET(Lista_elementos[#All],Lista_elementos[[#Headers],[Inventario máximo (en unidades)]],O444:O445)</f>
        <v>#VALUE!</v>
      </c>
      <c r="H445" s="27" t="e">
        <f>DGET(Lista_elementos[#All],Lista_elementos[[#Headers],[Inventario mínimo (en unidades)]],O444:O445)</f>
        <v>#VALUE!</v>
      </c>
      <c r="I445" s="68" t="str">
        <f>+IF(P445=0,"",DGET(Entradas[#All],Entradas[[#Headers],[Lote]],O444:P445))</f>
        <v/>
      </c>
      <c r="J445" s="20" t="str">
        <f ca="1">+IF(Inventario[[#This Row],[Días restantes (incluido hoy):]]="","",Inventario[[#This Row],[Días restantes (incluido hoy):]]+TODAY()-1)</f>
        <v/>
      </c>
      <c r="K445" s="27" t="str">
        <f t="shared" ref="K445" si="1526">IF(P445=0,"",P445)</f>
        <v/>
      </c>
      <c r="L445" s="27" t="str">
        <f>+IF(P445=0,"",DSUM(Entradas[#All],Entradas[[#Headers],[Cantidad Existente]],Inventario!O444:P445))</f>
        <v/>
      </c>
      <c r="M445" s="65" t="e">
        <f>+Inventario[[#This Row],[Presentación (unidad)]]</f>
        <v>#VALUE!</v>
      </c>
      <c r="O445" s="19" t="e">
        <f t="shared" ref="O445" si="1527">+$B445</f>
        <v>#VALUE!</v>
      </c>
      <c r="P445" s="19">
        <f>+DMIN(Entradas[#All],P444,O444:O445)</f>
        <v>0</v>
      </c>
      <c r="Q445" s="17" t="str">
        <f t="shared" ref="Q445" si="1528">+$O$6</f>
        <v>Elemento</v>
      </c>
      <c r="R445" s="17" t="str">
        <f t="shared" ref="R445" si="1529">+$P$6</f>
        <v>Días restantes:</v>
      </c>
      <c r="S445" s="26" t="s">
        <v>10</v>
      </c>
    </row>
    <row r="446" spans="1:19" x14ac:dyDescent="0.25">
      <c r="A446" s="64" t="e">
        <f>DGET(Lista_elementos[#All],Lista_elementos[[#Headers],[Tipo]],Inventario!Q445:Q446)</f>
        <v>#VALUE!</v>
      </c>
      <c r="B446" s="27" t="e">
        <f>+Lista_elementos[[#This Row],[Elemento]]</f>
        <v>#VALUE!</v>
      </c>
      <c r="C4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6" s="27" t="e">
        <f>DGET(Lista_elementos[#All],Lista_elementos[[#Headers],[Presentación (Unidad)]],Inventario!Q445:Q446)</f>
        <v>#VALUE!</v>
      </c>
      <c r="E446" s="20" t="str">
        <f>+IF(COUNTIF(Entradas[Elemento],Inventario[[#This Row],[Elemento]])=0,"",IF(DMAX(Entradas[#All],Entradas[[#Headers],[Fecha de ingreso]],Inventario!Q445:Q446)=0,"No registra",DMAX(Entradas[#All],Entradas[[#Headers],[Fecha de ingreso]],Inventario!Q445:Q446)))</f>
        <v/>
      </c>
      <c r="F446" s="20" t="str">
        <f>+IF(COUNTIF(Entradas[Elemento],Inventario[[#This Row],[Elemento]])=0,"",IF(DMAX(Entradas[#All],Entradas[[#Headers],[Fecha de última salida]],Inventario!Q445:Q446)=0,"",DMAX(Entradas[#All],Entradas[[#Headers],[Fecha de última salida]],Inventario!Q445:Q446)))</f>
        <v/>
      </c>
      <c r="G446" s="27" t="e">
        <f>DGET(Lista_elementos[#All],Lista_elementos[[#Headers],[Inventario máximo (en unidades)]],Q445:Q446)</f>
        <v>#VALUE!</v>
      </c>
      <c r="H446" s="27" t="e">
        <f>DGET(Lista_elementos[#All],Lista_elementos[[#Headers],[Inventario mínimo (en unidades)]],Q445:Q446)</f>
        <v>#VALUE!</v>
      </c>
      <c r="I446" s="68" t="str">
        <f>+IF(R446=0,"",DGET(Entradas[#All],Entradas[[#Headers],[Lote]],Q445:R446))</f>
        <v/>
      </c>
      <c r="J446" s="20" t="str">
        <f ca="1">+IF(Inventario[[#This Row],[Días restantes (incluido hoy):]]="","",Inventario[[#This Row],[Días restantes (incluido hoy):]]+TODAY()-1)</f>
        <v/>
      </c>
      <c r="K446" s="27" t="str">
        <f t="shared" ref="K446" si="1530">IF(R446=0,"",R446)</f>
        <v/>
      </c>
      <c r="L446" s="27" t="str">
        <f>+IF(R446=0,"",DSUM(Entradas[#All],Entradas[[#Headers],[Cantidad Existente]],Inventario!Q445:R446))</f>
        <v/>
      </c>
      <c r="M446" s="65" t="e">
        <f>+Inventario[[#This Row],[Presentación (unidad)]]</f>
        <v>#VALUE!</v>
      </c>
      <c r="O446" s="17" t="str">
        <f t="shared" ref="O446" si="1531">+$O$6</f>
        <v>Elemento</v>
      </c>
      <c r="P446" s="17" t="str">
        <f t="shared" ref="P446" si="1532">+$P$6</f>
        <v>Días restantes:</v>
      </c>
      <c r="Q446" s="19" t="e">
        <f>Inventario[[#This Row],[Elemento]]</f>
        <v>#VALUE!</v>
      </c>
      <c r="R446" s="19">
        <f>+DMIN(Entradas[#All],R445,Q445:Q446)</f>
        <v>0</v>
      </c>
      <c r="S446" s="26" t="s">
        <v>10</v>
      </c>
    </row>
    <row r="447" spans="1:19" x14ac:dyDescent="0.25">
      <c r="A447" s="64" t="e">
        <f>DGET(Lista_elementos[#All],Lista_elementos[[#Headers],[Tipo]],Inventario!O446:O447)</f>
        <v>#VALUE!</v>
      </c>
      <c r="B447" s="27" t="e">
        <f>+Lista_elementos[[#This Row],[Elemento]]</f>
        <v>#VALUE!</v>
      </c>
      <c r="C4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7" s="27" t="e">
        <f>DGET(Lista_elementos[#All],Lista_elementos[[#Headers],[Presentación (Unidad)]],Inventario!O446:O447)</f>
        <v>#VALUE!</v>
      </c>
      <c r="E447" s="20" t="str">
        <f>+IF(COUNTIF(Entradas[Elemento],Inventario[[#This Row],[Elemento]])=0,"",IF(DMAX(Entradas[#All],Entradas[[#Headers],[Fecha de ingreso]],Inventario!O446:O447)=0,"No registra",DMAX(Entradas[#All],Entradas[[#Headers],[Fecha de ingreso]],Inventario!O446:O447)))</f>
        <v/>
      </c>
      <c r="F447" s="20" t="str">
        <f>+IF(COUNTIF(Entradas[Elemento],Inventario[[#This Row],[Elemento]])=0,"",IF(DMAX(Entradas[#All],Entradas[[#Headers],[Fecha de última salida]],Inventario!O446:O447)=0,"",DMAX(Entradas[#All],Entradas[[#Headers],[Fecha de última salida]],Inventario!O446:O447)))</f>
        <v/>
      </c>
      <c r="G447" s="27" t="e">
        <f>DGET(Lista_elementos[#All],Lista_elementos[[#Headers],[Inventario máximo (en unidades)]],O446:O447)</f>
        <v>#VALUE!</v>
      </c>
      <c r="H447" s="27" t="e">
        <f>DGET(Lista_elementos[#All],Lista_elementos[[#Headers],[Inventario mínimo (en unidades)]],O446:O447)</f>
        <v>#VALUE!</v>
      </c>
      <c r="I447" s="68" t="str">
        <f>+IF(P447=0,"",DGET(Entradas[#All],Entradas[[#Headers],[Lote]],O446:P447))</f>
        <v/>
      </c>
      <c r="J447" s="20" t="str">
        <f ca="1">+IF(Inventario[[#This Row],[Días restantes (incluido hoy):]]="","",Inventario[[#This Row],[Días restantes (incluido hoy):]]+TODAY()-1)</f>
        <v/>
      </c>
      <c r="K447" s="27" t="str">
        <f t="shared" ref="K447" si="1533">IF(P447=0,"",P447)</f>
        <v/>
      </c>
      <c r="L447" s="27" t="str">
        <f>+IF(P447=0,"",DSUM(Entradas[#All],Entradas[[#Headers],[Cantidad Existente]],Inventario!O446:P447))</f>
        <v/>
      </c>
      <c r="M447" s="65" t="e">
        <f>+Inventario[[#This Row],[Presentación (unidad)]]</f>
        <v>#VALUE!</v>
      </c>
      <c r="O447" s="19" t="e">
        <f t="shared" ref="O447" si="1534">+$B447</f>
        <v>#VALUE!</v>
      </c>
      <c r="P447" s="19">
        <f>+DMIN(Entradas[#All],P446,O446:O447)</f>
        <v>0</v>
      </c>
      <c r="Q447" s="17" t="str">
        <f t="shared" ref="Q447" si="1535">+$O$6</f>
        <v>Elemento</v>
      </c>
      <c r="R447" s="17" t="str">
        <f t="shared" ref="R447" si="1536">+$P$6</f>
        <v>Días restantes:</v>
      </c>
      <c r="S447" s="26" t="s">
        <v>10</v>
      </c>
    </row>
    <row r="448" spans="1:19" x14ac:dyDescent="0.25">
      <c r="A448" s="64" t="e">
        <f>DGET(Lista_elementos[#All],Lista_elementos[[#Headers],[Tipo]],Inventario!Q447:Q448)</f>
        <v>#VALUE!</v>
      </c>
      <c r="B448" s="27" t="e">
        <f>+Lista_elementos[[#This Row],[Elemento]]</f>
        <v>#VALUE!</v>
      </c>
      <c r="C4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8" s="27" t="e">
        <f>DGET(Lista_elementos[#All],Lista_elementos[[#Headers],[Presentación (Unidad)]],Inventario!Q447:Q448)</f>
        <v>#VALUE!</v>
      </c>
      <c r="E448" s="20" t="str">
        <f>+IF(COUNTIF(Entradas[Elemento],Inventario[[#This Row],[Elemento]])=0,"",IF(DMAX(Entradas[#All],Entradas[[#Headers],[Fecha de ingreso]],Inventario!Q447:Q448)=0,"No registra",DMAX(Entradas[#All],Entradas[[#Headers],[Fecha de ingreso]],Inventario!Q447:Q448)))</f>
        <v/>
      </c>
      <c r="F448" s="20" t="str">
        <f>+IF(COUNTIF(Entradas[Elemento],Inventario[[#This Row],[Elemento]])=0,"",IF(DMAX(Entradas[#All],Entradas[[#Headers],[Fecha de última salida]],Inventario!Q447:Q448)=0,"",DMAX(Entradas[#All],Entradas[[#Headers],[Fecha de última salida]],Inventario!Q447:Q448)))</f>
        <v/>
      </c>
      <c r="G448" s="27" t="e">
        <f>DGET(Lista_elementos[#All],Lista_elementos[[#Headers],[Inventario máximo (en unidades)]],Q447:Q448)</f>
        <v>#VALUE!</v>
      </c>
      <c r="H448" s="27" t="e">
        <f>DGET(Lista_elementos[#All],Lista_elementos[[#Headers],[Inventario mínimo (en unidades)]],Q447:Q448)</f>
        <v>#VALUE!</v>
      </c>
      <c r="I448" s="68" t="str">
        <f>+IF(R448=0,"",DGET(Entradas[#All],Entradas[[#Headers],[Lote]],Q447:R448))</f>
        <v/>
      </c>
      <c r="J448" s="20" t="str">
        <f ca="1">+IF(Inventario[[#This Row],[Días restantes (incluido hoy):]]="","",Inventario[[#This Row],[Días restantes (incluido hoy):]]+TODAY()-1)</f>
        <v/>
      </c>
      <c r="K448" s="27" t="str">
        <f t="shared" ref="K448" si="1537">IF(R448=0,"",R448)</f>
        <v/>
      </c>
      <c r="L448" s="27" t="str">
        <f>+IF(R448=0,"",DSUM(Entradas[#All],Entradas[[#Headers],[Cantidad Existente]],Inventario!Q447:R448))</f>
        <v/>
      </c>
      <c r="M448" s="65" t="e">
        <f>+Inventario[[#This Row],[Presentación (unidad)]]</f>
        <v>#VALUE!</v>
      </c>
      <c r="O448" s="17" t="str">
        <f t="shared" ref="O448" si="1538">+$O$6</f>
        <v>Elemento</v>
      </c>
      <c r="P448" s="17" t="str">
        <f t="shared" ref="P448" si="1539">+$P$6</f>
        <v>Días restantes:</v>
      </c>
      <c r="Q448" s="19" t="e">
        <f>Inventario[[#This Row],[Elemento]]</f>
        <v>#VALUE!</v>
      </c>
      <c r="R448" s="19">
        <f>+DMIN(Entradas[#All],R447,Q447:Q448)</f>
        <v>0</v>
      </c>
      <c r="S448" s="26" t="s">
        <v>10</v>
      </c>
    </row>
    <row r="449" spans="1:19" x14ac:dyDescent="0.25">
      <c r="A449" s="64" t="e">
        <f>DGET(Lista_elementos[#All],Lista_elementos[[#Headers],[Tipo]],Inventario!O448:O449)</f>
        <v>#VALUE!</v>
      </c>
      <c r="B449" s="27" t="e">
        <f>+Lista_elementos[[#This Row],[Elemento]]</f>
        <v>#VALUE!</v>
      </c>
      <c r="C4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49" s="27" t="e">
        <f>DGET(Lista_elementos[#All],Lista_elementos[[#Headers],[Presentación (Unidad)]],Inventario!O448:O449)</f>
        <v>#VALUE!</v>
      </c>
      <c r="E449" s="20" t="str">
        <f>+IF(COUNTIF(Entradas[Elemento],Inventario[[#This Row],[Elemento]])=0,"",IF(DMAX(Entradas[#All],Entradas[[#Headers],[Fecha de ingreso]],Inventario!O448:O449)=0,"No registra",DMAX(Entradas[#All],Entradas[[#Headers],[Fecha de ingreso]],Inventario!O448:O449)))</f>
        <v/>
      </c>
      <c r="F449" s="20" t="str">
        <f>+IF(COUNTIF(Entradas[Elemento],Inventario[[#This Row],[Elemento]])=0,"",IF(DMAX(Entradas[#All],Entradas[[#Headers],[Fecha de última salida]],Inventario!O448:O449)=0,"",DMAX(Entradas[#All],Entradas[[#Headers],[Fecha de última salida]],Inventario!O448:O449)))</f>
        <v/>
      </c>
      <c r="G449" s="27" t="e">
        <f>DGET(Lista_elementos[#All],Lista_elementos[[#Headers],[Inventario máximo (en unidades)]],O448:O449)</f>
        <v>#VALUE!</v>
      </c>
      <c r="H449" s="27" t="e">
        <f>DGET(Lista_elementos[#All],Lista_elementos[[#Headers],[Inventario mínimo (en unidades)]],O448:O449)</f>
        <v>#VALUE!</v>
      </c>
      <c r="I449" s="68" t="str">
        <f>+IF(P449=0,"",DGET(Entradas[#All],Entradas[[#Headers],[Lote]],O448:P449))</f>
        <v/>
      </c>
      <c r="J449" s="20" t="str">
        <f ca="1">+IF(Inventario[[#This Row],[Días restantes (incluido hoy):]]="","",Inventario[[#This Row],[Días restantes (incluido hoy):]]+TODAY()-1)</f>
        <v/>
      </c>
      <c r="K449" s="27" t="str">
        <f t="shared" ref="K449" si="1540">IF(P449=0,"",P449)</f>
        <v/>
      </c>
      <c r="L449" s="27" t="str">
        <f>+IF(P449=0,"",DSUM(Entradas[#All],Entradas[[#Headers],[Cantidad Existente]],Inventario!O448:P449))</f>
        <v/>
      </c>
      <c r="M449" s="65" t="e">
        <f>+Inventario[[#This Row],[Presentación (unidad)]]</f>
        <v>#VALUE!</v>
      </c>
      <c r="O449" s="19" t="e">
        <f t="shared" ref="O449" si="1541">+$B449</f>
        <v>#VALUE!</v>
      </c>
      <c r="P449" s="19">
        <f>+DMIN(Entradas[#All],P448,O448:O449)</f>
        <v>0</v>
      </c>
      <c r="Q449" s="17" t="str">
        <f t="shared" ref="Q449" si="1542">+$O$6</f>
        <v>Elemento</v>
      </c>
      <c r="R449" s="17" t="str">
        <f t="shared" ref="R449" si="1543">+$P$6</f>
        <v>Días restantes:</v>
      </c>
      <c r="S449" s="26" t="s">
        <v>10</v>
      </c>
    </row>
    <row r="450" spans="1:19" x14ac:dyDescent="0.25">
      <c r="A450" s="64" t="e">
        <f>DGET(Lista_elementos[#All],Lista_elementos[[#Headers],[Tipo]],Inventario!Q449:Q450)</f>
        <v>#VALUE!</v>
      </c>
      <c r="B450" s="27" t="e">
        <f>+Lista_elementos[[#This Row],[Elemento]]</f>
        <v>#VALUE!</v>
      </c>
      <c r="C4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0" s="27" t="e">
        <f>DGET(Lista_elementos[#All],Lista_elementos[[#Headers],[Presentación (Unidad)]],Inventario!Q449:Q450)</f>
        <v>#VALUE!</v>
      </c>
      <c r="E450" s="20" t="str">
        <f>+IF(COUNTIF(Entradas[Elemento],Inventario[[#This Row],[Elemento]])=0,"",IF(DMAX(Entradas[#All],Entradas[[#Headers],[Fecha de ingreso]],Inventario!Q449:Q450)=0,"No registra",DMAX(Entradas[#All],Entradas[[#Headers],[Fecha de ingreso]],Inventario!Q449:Q450)))</f>
        <v/>
      </c>
      <c r="F450" s="20" t="str">
        <f>+IF(COUNTIF(Entradas[Elemento],Inventario[[#This Row],[Elemento]])=0,"",IF(DMAX(Entradas[#All],Entradas[[#Headers],[Fecha de última salida]],Inventario!Q449:Q450)=0,"",DMAX(Entradas[#All],Entradas[[#Headers],[Fecha de última salida]],Inventario!Q449:Q450)))</f>
        <v/>
      </c>
      <c r="G450" s="27" t="e">
        <f>DGET(Lista_elementos[#All],Lista_elementos[[#Headers],[Inventario máximo (en unidades)]],Q449:Q450)</f>
        <v>#VALUE!</v>
      </c>
      <c r="H450" s="27" t="e">
        <f>DGET(Lista_elementos[#All],Lista_elementos[[#Headers],[Inventario mínimo (en unidades)]],Q449:Q450)</f>
        <v>#VALUE!</v>
      </c>
      <c r="I450" s="68" t="str">
        <f>+IF(R450=0,"",DGET(Entradas[#All],Entradas[[#Headers],[Lote]],Q449:R450))</f>
        <v/>
      </c>
      <c r="J450" s="20" t="str">
        <f ca="1">+IF(Inventario[[#This Row],[Días restantes (incluido hoy):]]="","",Inventario[[#This Row],[Días restantes (incluido hoy):]]+TODAY()-1)</f>
        <v/>
      </c>
      <c r="K450" s="27" t="str">
        <f t="shared" ref="K450" si="1544">IF(R450=0,"",R450)</f>
        <v/>
      </c>
      <c r="L450" s="27" t="str">
        <f>+IF(R450=0,"",DSUM(Entradas[#All],Entradas[[#Headers],[Cantidad Existente]],Inventario!Q449:R450))</f>
        <v/>
      </c>
      <c r="M450" s="65" t="e">
        <f>+Inventario[[#This Row],[Presentación (unidad)]]</f>
        <v>#VALUE!</v>
      </c>
      <c r="O450" s="17" t="str">
        <f t="shared" ref="O450" si="1545">+$O$6</f>
        <v>Elemento</v>
      </c>
      <c r="P450" s="17" t="str">
        <f t="shared" ref="P450" si="1546">+$P$6</f>
        <v>Días restantes:</v>
      </c>
      <c r="Q450" s="19" t="e">
        <f>Inventario[[#This Row],[Elemento]]</f>
        <v>#VALUE!</v>
      </c>
      <c r="R450" s="19">
        <f>+DMIN(Entradas[#All],R449,Q449:Q450)</f>
        <v>0</v>
      </c>
      <c r="S450" s="26" t="s">
        <v>10</v>
      </c>
    </row>
    <row r="451" spans="1:19" x14ac:dyDescent="0.25">
      <c r="A451" s="64" t="e">
        <f>DGET(Lista_elementos[#All],Lista_elementos[[#Headers],[Tipo]],Inventario!O450:O451)</f>
        <v>#VALUE!</v>
      </c>
      <c r="B451" s="27" t="e">
        <f>+Lista_elementos[[#This Row],[Elemento]]</f>
        <v>#VALUE!</v>
      </c>
      <c r="C4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1" s="27" t="e">
        <f>DGET(Lista_elementos[#All],Lista_elementos[[#Headers],[Presentación (Unidad)]],Inventario!O450:O451)</f>
        <v>#VALUE!</v>
      </c>
      <c r="E451" s="20" t="str">
        <f>+IF(COUNTIF(Entradas[Elemento],Inventario[[#This Row],[Elemento]])=0,"",IF(DMAX(Entradas[#All],Entradas[[#Headers],[Fecha de ingreso]],Inventario!O450:O451)=0,"No registra",DMAX(Entradas[#All],Entradas[[#Headers],[Fecha de ingreso]],Inventario!O450:O451)))</f>
        <v/>
      </c>
      <c r="F451" s="20" t="str">
        <f>+IF(COUNTIF(Entradas[Elemento],Inventario[[#This Row],[Elemento]])=0,"",IF(DMAX(Entradas[#All],Entradas[[#Headers],[Fecha de última salida]],Inventario!O450:O451)=0,"",DMAX(Entradas[#All],Entradas[[#Headers],[Fecha de última salida]],Inventario!O450:O451)))</f>
        <v/>
      </c>
      <c r="G451" s="27" t="e">
        <f>DGET(Lista_elementos[#All],Lista_elementos[[#Headers],[Inventario máximo (en unidades)]],O450:O451)</f>
        <v>#VALUE!</v>
      </c>
      <c r="H451" s="27" t="e">
        <f>DGET(Lista_elementos[#All],Lista_elementos[[#Headers],[Inventario mínimo (en unidades)]],O450:O451)</f>
        <v>#VALUE!</v>
      </c>
      <c r="I451" s="68" t="str">
        <f>+IF(P451=0,"",DGET(Entradas[#All],Entradas[[#Headers],[Lote]],O450:P451))</f>
        <v/>
      </c>
      <c r="J451" s="20" t="str">
        <f ca="1">+IF(Inventario[[#This Row],[Días restantes (incluido hoy):]]="","",Inventario[[#This Row],[Días restantes (incluido hoy):]]+TODAY()-1)</f>
        <v/>
      </c>
      <c r="K451" s="27" t="str">
        <f t="shared" ref="K451" si="1547">IF(P451=0,"",P451)</f>
        <v/>
      </c>
      <c r="L451" s="27" t="str">
        <f>+IF(P451=0,"",DSUM(Entradas[#All],Entradas[[#Headers],[Cantidad Existente]],Inventario!O450:P451))</f>
        <v/>
      </c>
      <c r="M451" s="65" t="e">
        <f>+Inventario[[#This Row],[Presentación (unidad)]]</f>
        <v>#VALUE!</v>
      </c>
      <c r="O451" s="19" t="e">
        <f t="shared" ref="O451" si="1548">+$B451</f>
        <v>#VALUE!</v>
      </c>
      <c r="P451" s="19">
        <f>+DMIN(Entradas[#All],P450,O450:O451)</f>
        <v>0</v>
      </c>
      <c r="Q451" s="17" t="str">
        <f t="shared" ref="Q451" si="1549">+$O$6</f>
        <v>Elemento</v>
      </c>
      <c r="R451" s="17" t="str">
        <f t="shared" ref="R451" si="1550">+$P$6</f>
        <v>Días restantes:</v>
      </c>
      <c r="S451" s="26" t="s">
        <v>10</v>
      </c>
    </row>
    <row r="452" spans="1:19" x14ac:dyDescent="0.25">
      <c r="A452" s="64" t="e">
        <f>DGET(Lista_elementos[#All],Lista_elementos[[#Headers],[Tipo]],Inventario!Q451:Q452)</f>
        <v>#VALUE!</v>
      </c>
      <c r="B452" s="27" t="e">
        <f>+Lista_elementos[[#This Row],[Elemento]]</f>
        <v>#VALUE!</v>
      </c>
      <c r="C4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2" s="27" t="e">
        <f>DGET(Lista_elementos[#All],Lista_elementos[[#Headers],[Presentación (Unidad)]],Inventario!Q451:Q452)</f>
        <v>#VALUE!</v>
      </c>
      <c r="E452" s="20" t="str">
        <f>+IF(COUNTIF(Entradas[Elemento],Inventario[[#This Row],[Elemento]])=0,"",IF(DMAX(Entradas[#All],Entradas[[#Headers],[Fecha de ingreso]],Inventario!Q451:Q452)=0,"No registra",DMAX(Entradas[#All],Entradas[[#Headers],[Fecha de ingreso]],Inventario!Q451:Q452)))</f>
        <v/>
      </c>
      <c r="F452" s="20" t="str">
        <f>+IF(COUNTIF(Entradas[Elemento],Inventario[[#This Row],[Elemento]])=0,"",IF(DMAX(Entradas[#All],Entradas[[#Headers],[Fecha de última salida]],Inventario!Q451:Q452)=0,"",DMAX(Entradas[#All],Entradas[[#Headers],[Fecha de última salida]],Inventario!Q451:Q452)))</f>
        <v/>
      </c>
      <c r="G452" s="27" t="e">
        <f>DGET(Lista_elementos[#All],Lista_elementos[[#Headers],[Inventario máximo (en unidades)]],Q451:Q452)</f>
        <v>#VALUE!</v>
      </c>
      <c r="H452" s="27" t="e">
        <f>DGET(Lista_elementos[#All],Lista_elementos[[#Headers],[Inventario mínimo (en unidades)]],Q451:Q452)</f>
        <v>#VALUE!</v>
      </c>
      <c r="I452" s="68" t="str">
        <f>+IF(R452=0,"",DGET(Entradas[#All],Entradas[[#Headers],[Lote]],Q451:R452))</f>
        <v/>
      </c>
      <c r="J452" s="20" t="str">
        <f ca="1">+IF(Inventario[[#This Row],[Días restantes (incluido hoy):]]="","",Inventario[[#This Row],[Días restantes (incluido hoy):]]+TODAY()-1)</f>
        <v/>
      </c>
      <c r="K452" s="27" t="str">
        <f t="shared" ref="K452" si="1551">IF(R452=0,"",R452)</f>
        <v/>
      </c>
      <c r="L452" s="27" t="str">
        <f>+IF(R452=0,"",DSUM(Entradas[#All],Entradas[[#Headers],[Cantidad Existente]],Inventario!Q451:R452))</f>
        <v/>
      </c>
      <c r="M452" s="65" t="e">
        <f>+Inventario[[#This Row],[Presentación (unidad)]]</f>
        <v>#VALUE!</v>
      </c>
      <c r="O452" s="17" t="str">
        <f t="shared" ref="O452" si="1552">+$O$6</f>
        <v>Elemento</v>
      </c>
      <c r="P452" s="17" t="str">
        <f t="shared" ref="P452" si="1553">+$P$6</f>
        <v>Días restantes:</v>
      </c>
      <c r="Q452" s="19" t="e">
        <f>Inventario[[#This Row],[Elemento]]</f>
        <v>#VALUE!</v>
      </c>
      <c r="R452" s="19">
        <f>+DMIN(Entradas[#All],R451,Q451:Q452)</f>
        <v>0</v>
      </c>
      <c r="S452" s="26" t="s">
        <v>10</v>
      </c>
    </row>
    <row r="453" spans="1:19" x14ac:dyDescent="0.25">
      <c r="A453" s="64" t="e">
        <f>DGET(Lista_elementos[#All],Lista_elementos[[#Headers],[Tipo]],Inventario!O452:O453)</f>
        <v>#VALUE!</v>
      </c>
      <c r="B453" s="27" t="e">
        <f>+Lista_elementos[[#This Row],[Elemento]]</f>
        <v>#VALUE!</v>
      </c>
      <c r="C4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3" s="27" t="e">
        <f>DGET(Lista_elementos[#All],Lista_elementos[[#Headers],[Presentación (Unidad)]],Inventario!O452:O453)</f>
        <v>#VALUE!</v>
      </c>
      <c r="E453" s="20" t="str">
        <f>+IF(COUNTIF(Entradas[Elemento],Inventario[[#This Row],[Elemento]])=0,"",IF(DMAX(Entradas[#All],Entradas[[#Headers],[Fecha de ingreso]],Inventario!O452:O453)=0,"No registra",DMAX(Entradas[#All],Entradas[[#Headers],[Fecha de ingreso]],Inventario!O452:O453)))</f>
        <v/>
      </c>
      <c r="F453" s="20" t="str">
        <f>+IF(COUNTIF(Entradas[Elemento],Inventario[[#This Row],[Elemento]])=0,"",IF(DMAX(Entradas[#All],Entradas[[#Headers],[Fecha de última salida]],Inventario!O452:O453)=0,"",DMAX(Entradas[#All],Entradas[[#Headers],[Fecha de última salida]],Inventario!O452:O453)))</f>
        <v/>
      </c>
      <c r="G453" s="27" t="e">
        <f>DGET(Lista_elementos[#All],Lista_elementos[[#Headers],[Inventario máximo (en unidades)]],O452:O453)</f>
        <v>#VALUE!</v>
      </c>
      <c r="H453" s="27" t="e">
        <f>DGET(Lista_elementos[#All],Lista_elementos[[#Headers],[Inventario mínimo (en unidades)]],O452:O453)</f>
        <v>#VALUE!</v>
      </c>
      <c r="I453" s="68" t="str">
        <f>+IF(P453=0,"",DGET(Entradas[#All],Entradas[[#Headers],[Lote]],O452:P453))</f>
        <v/>
      </c>
      <c r="J453" s="20" t="str">
        <f ca="1">+IF(Inventario[[#This Row],[Días restantes (incluido hoy):]]="","",Inventario[[#This Row],[Días restantes (incluido hoy):]]+TODAY()-1)</f>
        <v/>
      </c>
      <c r="K453" s="27" t="str">
        <f t="shared" ref="K453" si="1554">IF(P453=0,"",P453)</f>
        <v/>
      </c>
      <c r="L453" s="27" t="str">
        <f>+IF(P453=0,"",DSUM(Entradas[#All],Entradas[[#Headers],[Cantidad Existente]],Inventario!O452:P453))</f>
        <v/>
      </c>
      <c r="M453" s="65" t="e">
        <f>+Inventario[[#This Row],[Presentación (unidad)]]</f>
        <v>#VALUE!</v>
      </c>
      <c r="O453" s="19" t="e">
        <f t="shared" ref="O453" si="1555">+$B453</f>
        <v>#VALUE!</v>
      </c>
      <c r="P453" s="19">
        <f>+DMIN(Entradas[#All],P452,O452:O453)</f>
        <v>0</v>
      </c>
      <c r="Q453" s="17" t="str">
        <f t="shared" ref="Q453" si="1556">+$O$6</f>
        <v>Elemento</v>
      </c>
      <c r="R453" s="17" t="str">
        <f t="shared" ref="R453" si="1557">+$P$6</f>
        <v>Días restantes:</v>
      </c>
      <c r="S453" s="26" t="s">
        <v>10</v>
      </c>
    </row>
    <row r="454" spans="1:19" x14ac:dyDescent="0.25">
      <c r="A454" s="64" t="e">
        <f>DGET(Lista_elementos[#All],Lista_elementos[[#Headers],[Tipo]],Inventario!Q453:Q454)</f>
        <v>#VALUE!</v>
      </c>
      <c r="B454" s="27" t="e">
        <f>+Lista_elementos[[#This Row],[Elemento]]</f>
        <v>#VALUE!</v>
      </c>
      <c r="C4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4" s="27" t="e">
        <f>DGET(Lista_elementos[#All],Lista_elementos[[#Headers],[Presentación (Unidad)]],Inventario!Q453:Q454)</f>
        <v>#VALUE!</v>
      </c>
      <c r="E454" s="20" t="str">
        <f>+IF(COUNTIF(Entradas[Elemento],Inventario[[#This Row],[Elemento]])=0,"",IF(DMAX(Entradas[#All],Entradas[[#Headers],[Fecha de ingreso]],Inventario!Q453:Q454)=0,"No registra",DMAX(Entradas[#All],Entradas[[#Headers],[Fecha de ingreso]],Inventario!Q453:Q454)))</f>
        <v/>
      </c>
      <c r="F454" s="20" t="str">
        <f>+IF(COUNTIF(Entradas[Elemento],Inventario[[#This Row],[Elemento]])=0,"",IF(DMAX(Entradas[#All],Entradas[[#Headers],[Fecha de última salida]],Inventario!Q453:Q454)=0,"",DMAX(Entradas[#All],Entradas[[#Headers],[Fecha de última salida]],Inventario!Q453:Q454)))</f>
        <v/>
      </c>
      <c r="G454" s="27" t="e">
        <f>DGET(Lista_elementos[#All],Lista_elementos[[#Headers],[Inventario máximo (en unidades)]],Q453:Q454)</f>
        <v>#VALUE!</v>
      </c>
      <c r="H454" s="27" t="e">
        <f>DGET(Lista_elementos[#All],Lista_elementos[[#Headers],[Inventario mínimo (en unidades)]],Q453:Q454)</f>
        <v>#VALUE!</v>
      </c>
      <c r="I454" s="68" t="str">
        <f>+IF(R454=0,"",DGET(Entradas[#All],Entradas[[#Headers],[Lote]],Q453:R454))</f>
        <v/>
      </c>
      <c r="J454" s="20" t="str">
        <f ca="1">+IF(Inventario[[#This Row],[Días restantes (incluido hoy):]]="","",Inventario[[#This Row],[Días restantes (incluido hoy):]]+TODAY()-1)</f>
        <v/>
      </c>
      <c r="K454" s="27" t="str">
        <f t="shared" ref="K454" si="1558">IF(R454=0,"",R454)</f>
        <v/>
      </c>
      <c r="L454" s="27" t="str">
        <f>+IF(R454=0,"",DSUM(Entradas[#All],Entradas[[#Headers],[Cantidad Existente]],Inventario!Q453:R454))</f>
        <v/>
      </c>
      <c r="M454" s="65" t="e">
        <f>+Inventario[[#This Row],[Presentación (unidad)]]</f>
        <v>#VALUE!</v>
      </c>
      <c r="O454" s="17" t="str">
        <f t="shared" ref="O454" si="1559">+$O$6</f>
        <v>Elemento</v>
      </c>
      <c r="P454" s="17" t="str">
        <f t="shared" ref="P454" si="1560">+$P$6</f>
        <v>Días restantes:</v>
      </c>
      <c r="Q454" s="19" t="e">
        <f>Inventario[[#This Row],[Elemento]]</f>
        <v>#VALUE!</v>
      </c>
      <c r="R454" s="19">
        <f>+DMIN(Entradas[#All],R453,Q453:Q454)</f>
        <v>0</v>
      </c>
      <c r="S454" s="26" t="s">
        <v>10</v>
      </c>
    </row>
    <row r="455" spans="1:19" x14ac:dyDescent="0.25">
      <c r="A455" s="64" t="e">
        <f>DGET(Lista_elementos[#All],Lista_elementos[[#Headers],[Tipo]],Inventario!O454:O455)</f>
        <v>#VALUE!</v>
      </c>
      <c r="B455" s="27" t="e">
        <f>+Lista_elementos[[#This Row],[Elemento]]</f>
        <v>#VALUE!</v>
      </c>
      <c r="C4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5" s="27" t="e">
        <f>DGET(Lista_elementos[#All],Lista_elementos[[#Headers],[Presentación (Unidad)]],Inventario!O454:O455)</f>
        <v>#VALUE!</v>
      </c>
      <c r="E455" s="20" t="str">
        <f>+IF(COUNTIF(Entradas[Elemento],Inventario[[#This Row],[Elemento]])=0,"",IF(DMAX(Entradas[#All],Entradas[[#Headers],[Fecha de ingreso]],Inventario!O454:O455)=0,"No registra",DMAX(Entradas[#All],Entradas[[#Headers],[Fecha de ingreso]],Inventario!O454:O455)))</f>
        <v/>
      </c>
      <c r="F455" s="20" t="str">
        <f>+IF(COUNTIF(Entradas[Elemento],Inventario[[#This Row],[Elemento]])=0,"",IF(DMAX(Entradas[#All],Entradas[[#Headers],[Fecha de última salida]],Inventario!O454:O455)=0,"",DMAX(Entradas[#All],Entradas[[#Headers],[Fecha de última salida]],Inventario!O454:O455)))</f>
        <v/>
      </c>
      <c r="G455" s="27" t="e">
        <f>DGET(Lista_elementos[#All],Lista_elementos[[#Headers],[Inventario máximo (en unidades)]],O454:O455)</f>
        <v>#VALUE!</v>
      </c>
      <c r="H455" s="27" t="e">
        <f>DGET(Lista_elementos[#All],Lista_elementos[[#Headers],[Inventario mínimo (en unidades)]],O454:O455)</f>
        <v>#VALUE!</v>
      </c>
      <c r="I455" s="68" t="str">
        <f>+IF(P455=0,"",DGET(Entradas[#All],Entradas[[#Headers],[Lote]],O454:P455))</f>
        <v/>
      </c>
      <c r="J455" s="20" t="str">
        <f ca="1">+IF(Inventario[[#This Row],[Días restantes (incluido hoy):]]="","",Inventario[[#This Row],[Días restantes (incluido hoy):]]+TODAY()-1)</f>
        <v/>
      </c>
      <c r="K455" s="27" t="str">
        <f t="shared" ref="K455" si="1561">IF(P455=0,"",P455)</f>
        <v/>
      </c>
      <c r="L455" s="27" t="str">
        <f>+IF(P455=0,"",DSUM(Entradas[#All],Entradas[[#Headers],[Cantidad Existente]],Inventario!O454:P455))</f>
        <v/>
      </c>
      <c r="M455" s="65" t="e">
        <f>+Inventario[[#This Row],[Presentación (unidad)]]</f>
        <v>#VALUE!</v>
      </c>
      <c r="O455" s="19" t="e">
        <f t="shared" ref="O455" si="1562">+$B455</f>
        <v>#VALUE!</v>
      </c>
      <c r="P455" s="19">
        <f>+DMIN(Entradas[#All],P454,O454:O455)</f>
        <v>0</v>
      </c>
      <c r="Q455" s="17" t="str">
        <f t="shared" ref="Q455" si="1563">+$O$6</f>
        <v>Elemento</v>
      </c>
      <c r="R455" s="17" t="str">
        <f t="shared" ref="R455" si="1564">+$P$6</f>
        <v>Días restantes:</v>
      </c>
      <c r="S455" s="26" t="s">
        <v>10</v>
      </c>
    </row>
    <row r="456" spans="1:19" x14ac:dyDescent="0.25">
      <c r="A456" s="64" t="e">
        <f>DGET(Lista_elementos[#All],Lista_elementos[[#Headers],[Tipo]],Inventario!Q455:Q456)</f>
        <v>#VALUE!</v>
      </c>
      <c r="B456" s="27" t="e">
        <f>+Lista_elementos[[#This Row],[Elemento]]</f>
        <v>#VALUE!</v>
      </c>
      <c r="C4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6" s="27" t="e">
        <f>DGET(Lista_elementos[#All],Lista_elementos[[#Headers],[Presentación (Unidad)]],Inventario!Q455:Q456)</f>
        <v>#VALUE!</v>
      </c>
      <c r="E456" s="20" t="str">
        <f>+IF(COUNTIF(Entradas[Elemento],Inventario[[#This Row],[Elemento]])=0,"",IF(DMAX(Entradas[#All],Entradas[[#Headers],[Fecha de ingreso]],Inventario!Q455:Q456)=0,"No registra",DMAX(Entradas[#All],Entradas[[#Headers],[Fecha de ingreso]],Inventario!Q455:Q456)))</f>
        <v/>
      </c>
      <c r="F456" s="20" t="str">
        <f>+IF(COUNTIF(Entradas[Elemento],Inventario[[#This Row],[Elemento]])=0,"",IF(DMAX(Entradas[#All],Entradas[[#Headers],[Fecha de última salida]],Inventario!Q455:Q456)=0,"",DMAX(Entradas[#All],Entradas[[#Headers],[Fecha de última salida]],Inventario!Q455:Q456)))</f>
        <v/>
      </c>
      <c r="G456" s="27" t="e">
        <f>DGET(Lista_elementos[#All],Lista_elementos[[#Headers],[Inventario máximo (en unidades)]],Q455:Q456)</f>
        <v>#VALUE!</v>
      </c>
      <c r="H456" s="27" t="e">
        <f>DGET(Lista_elementos[#All],Lista_elementos[[#Headers],[Inventario mínimo (en unidades)]],Q455:Q456)</f>
        <v>#VALUE!</v>
      </c>
      <c r="I456" s="68" t="str">
        <f>+IF(R456=0,"",DGET(Entradas[#All],Entradas[[#Headers],[Lote]],Q455:R456))</f>
        <v/>
      </c>
      <c r="J456" s="20" t="str">
        <f ca="1">+IF(Inventario[[#This Row],[Días restantes (incluido hoy):]]="","",Inventario[[#This Row],[Días restantes (incluido hoy):]]+TODAY()-1)</f>
        <v/>
      </c>
      <c r="K456" s="27" t="str">
        <f t="shared" ref="K456" si="1565">IF(R456=0,"",R456)</f>
        <v/>
      </c>
      <c r="L456" s="27" t="str">
        <f>+IF(R456=0,"",DSUM(Entradas[#All],Entradas[[#Headers],[Cantidad Existente]],Inventario!Q455:R456))</f>
        <v/>
      </c>
      <c r="M456" s="65" t="e">
        <f>+Inventario[[#This Row],[Presentación (unidad)]]</f>
        <v>#VALUE!</v>
      </c>
      <c r="O456" s="17" t="str">
        <f t="shared" ref="O456" si="1566">+$O$6</f>
        <v>Elemento</v>
      </c>
      <c r="P456" s="17" t="str">
        <f t="shared" ref="P456" si="1567">+$P$6</f>
        <v>Días restantes:</v>
      </c>
      <c r="Q456" s="19" t="e">
        <f>Inventario[[#This Row],[Elemento]]</f>
        <v>#VALUE!</v>
      </c>
      <c r="R456" s="19">
        <f>+DMIN(Entradas[#All],R455,Q455:Q456)</f>
        <v>0</v>
      </c>
      <c r="S456" s="26" t="s">
        <v>10</v>
      </c>
    </row>
    <row r="457" spans="1:19" x14ac:dyDescent="0.25">
      <c r="A457" s="64" t="e">
        <f>DGET(Lista_elementos[#All],Lista_elementos[[#Headers],[Tipo]],Inventario!O456:O457)</f>
        <v>#VALUE!</v>
      </c>
      <c r="B457" s="27" t="e">
        <f>+Lista_elementos[[#This Row],[Elemento]]</f>
        <v>#VALUE!</v>
      </c>
      <c r="C4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7" s="27" t="e">
        <f>DGET(Lista_elementos[#All],Lista_elementos[[#Headers],[Presentación (Unidad)]],Inventario!O456:O457)</f>
        <v>#VALUE!</v>
      </c>
      <c r="E457" s="20" t="str">
        <f>+IF(COUNTIF(Entradas[Elemento],Inventario[[#This Row],[Elemento]])=0,"",IF(DMAX(Entradas[#All],Entradas[[#Headers],[Fecha de ingreso]],Inventario!O456:O457)=0,"No registra",DMAX(Entradas[#All],Entradas[[#Headers],[Fecha de ingreso]],Inventario!O456:O457)))</f>
        <v/>
      </c>
      <c r="F457" s="20" t="str">
        <f>+IF(COUNTIF(Entradas[Elemento],Inventario[[#This Row],[Elemento]])=0,"",IF(DMAX(Entradas[#All],Entradas[[#Headers],[Fecha de última salida]],Inventario!O456:O457)=0,"",DMAX(Entradas[#All],Entradas[[#Headers],[Fecha de última salida]],Inventario!O456:O457)))</f>
        <v/>
      </c>
      <c r="G457" s="27" t="e">
        <f>DGET(Lista_elementos[#All],Lista_elementos[[#Headers],[Inventario máximo (en unidades)]],O456:O457)</f>
        <v>#VALUE!</v>
      </c>
      <c r="H457" s="27" t="e">
        <f>DGET(Lista_elementos[#All],Lista_elementos[[#Headers],[Inventario mínimo (en unidades)]],O456:O457)</f>
        <v>#VALUE!</v>
      </c>
      <c r="I457" s="68" t="str">
        <f>+IF(P457=0,"",DGET(Entradas[#All],Entradas[[#Headers],[Lote]],O456:P457))</f>
        <v/>
      </c>
      <c r="J457" s="20" t="str">
        <f ca="1">+IF(Inventario[[#This Row],[Días restantes (incluido hoy):]]="","",Inventario[[#This Row],[Días restantes (incluido hoy):]]+TODAY()-1)</f>
        <v/>
      </c>
      <c r="K457" s="27" t="str">
        <f t="shared" ref="K457" si="1568">IF(P457=0,"",P457)</f>
        <v/>
      </c>
      <c r="L457" s="27" t="str">
        <f>+IF(P457=0,"",DSUM(Entradas[#All],Entradas[[#Headers],[Cantidad Existente]],Inventario!O456:P457))</f>
        <v/>
      </c>
      <c r="M457" s="65" t="e">
        <f>+Inventario[[#This Row],[Presentación (unidad)]]</f>
        <v>#VALUE!</v>
      </c>
      <c r="O457" s="19" t="e">
        <f t="shared" ref="O457" si="1569">+$B457</f>
        <v>#VALUE!</v>
      </c>
      <c r="P457" s="19">
        <f>+DMIN(Entradas[#All],P456,O456:O457)</f>
        <v>0</v>
      </c>
      <c r="Q457" s="17" t="str">
        <f t="shared" ref="Q457" si="1570">+$O$6</f>
        <v>Elemento</v>
      </c>
      <c r="R457" s="17" t="str">
        <f t="shared" ref="R457" si="1571">+$P$6</f>
        <v>Días restantes:</v>
      </c>
      <c r="S457" s="26" t="s">
        <v>10</v>
      </c>
    </row>
    <row r="458" spans="1:19" x14ac:dyDescent="0.25">
      <c r="A458" s="64" t="e">
        <f>DGET(Lista_elementos[#All],Lista_elementos[[#Headers],[Tipo]],Inventario!Q457:Q458)</f>
        <v>#VALUE!</v>
      </c>
      <c r="B458" s="27" t="e">
        <f>+Lista_elementos[[#This Row],[Elemento]]</f>
        <v>#VALUE!</v>
      </c>
      <c r="C4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8" s="27" t="e">
        <f>DGET(Lista_elementos[#All],Lista_elementos[[#Headers],[Presentación (Unidad)]],Inventario!Q457:Q458)</f>
        <v>#VALUE!</v>
      </c>
      <c r="E458" s="20" t="str">
        <f>+IF(COUNTIF(Entradas[Elemento],Inventario[[#This Row],[Elemento]])=0,"",IF(DMAX(Entradas[#All],Entradas[[#Headers],[Fecha de ingreso]],Inventario!Q457:Q458)=0,"No registra",DMAX(Entradas[#All],Entradas[[#Headers],[Fecha de ingreso]],Inventario!Q457:Q458)))</f>
        <v/>
      </c>
      <c r="F458" s="20" t="str">
        <f>+IF(COUNTIF(Entradas[Elemento],Inventario[[#This Row],[Elemento]])=0,"",IF(DMAX(Entradas[#All],Entradas[[#Headers],[Fecha de última salida]],Inventario!Q457:Q458)=0,"",DMAX(Entradas[#All],Entradas[[#Headers],[Fecha de última salida]],Inventario!Q457:Q458)))</f>
        <v/>
      </c>
      <c r="G458" s="27" t="e">
        <f>DGET(Lista_elementos[#All],Lista_elementos[[#Headers],[Inventario máximo (en unidades)]],Q457:Q458)</f>
        <v>#VALUE!</v>
      </c>
      <c r="H458" s="27" t="e">
        <f>DGET(Lista_elementos[#All],Lista_elementos[[#Headers],[Inventario mínimo (en unidades)]],Q457:Q458)</f>
        <v>#VALUE!</v>
      </c>
      <c r="I458" s="68" t="str">
        <f>+IF(R458=0,"",DGET(Entradas[#All],Entradas[[#Headers],[Lote]],Q457:R458))</f>
        <v/>
      </c>
      <c r="J458" s="20" t="str">
        <f ca="1">+IF(Inventario[[#This Row],[Días restantes (incluido hoy):]]="","",Inventario[[#This Row],[Días restantes (incluido hoy):]]+TODAY()-1)</f>
        <v/>
      </c>
      <c r="K458" s="27" t="str">
        <f t="shared" ref="K458" si="1572">IF(R458=0,"",R458)</f>
        <v/>
      </c>
      <c r="L458" s="27" t="str">
        <f>+IF(R458=0,"",DSUM(Entradas[#All],Entradas[[#Headers],[Cantidad Existente]],Inventario!Q457:R458))</f>
        <v/>
      </c>
      <c r="M458" s="65" t="e">
        <f>+Inventario[[#This Row],[Presentación (unidad)]]</f>
        <v>#VALUE!</v>
      </c>
      <c r="O458" s="17" t="str">
        <f t="shared" ref="O458" si="1573">+$O$6</f>
        <v>Elemento</v>
      </c>
      <c r="P458" s="17" t="str">
        <f t="shared" ref="P458" si="1574">+$P$6</f>
        <v>Días restantes:</v>
      </c>
      <c r="Q458" s="19" t="e">
        <f>Inventario[[#This Row],[Elemento]]</f>
        <v>#VALUE!</v>
      </c>
      <c r="R458" s="19">
        <f>+DMIN(Entradas[#All],R457,Q457:Q458)</f>
        <v>0</v>
      </c>
      <c r="S458" s="26" t="s">
        <v>10</v>
      </c>
    </row>
    <row r="459" spans="1:19" x14ac:dyDescent="0.25">
      <c r="A459" s="64" t="e">
        <f>DGET(Lista_elementos[#All],Lista_elementos[[#Headers],[Tipo]],Inventario!O458:O459)</f>
        <v>#VALUE!</v>
      </c>
      <c r="B459" s="27" t="e">
        <f>+Lista_elementos[[#This Row],[Elemento]]</f>
        <v>#VALUE!</v>
      </c>
      <c r="C4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59" s="27" t="e">
        <f>DGET(Lista_elementos[#All],Lista_elementos[[#Headers],[Presentación (Unidad)]],Inventario!O458:O459)</f>
        <v>#VALUE!</v>
      </c>
      <c r="E459" s="20" t="str">
        <f>+IF(COUNTIF(Entradas[Elemento],Inventario[[#This Row],[Elemento]])=0,"",IF(DMAX(Entradas[#All],Entradas[[#Headers],[Fecha de ingreso]],Inventario!O458:O459)=0,"No registra",DMAX(Entradas[#All],Entradas[[#Headers],[Fecha de ingreso]],Inventario!O458:O459)))</f>
        <v/>
      </c>
      <c r="F459" s="20" t="str">
        <f>+IF(COUNTIF(Entradas[Elemento],Inventario[[#This Row],[Elemento]])=0,"",IF(DMAX(Entradas[#All],Entradas[[#Headers],[Fecha de última salida]],Inventario!O458:O459)=0,"",DMAX(Entradas[#All],Entradas[[#Headers],[Fecha de última salida]],Inventario!O458:O459)))</f>
        <v/>
      </c>
      <c r="G459" s="27" t="e">
        <f>DGET(Lista_elementos[#All],Lista_elementos[[#Headers],[Inventario máximo (en unidades)]],O458:O459)</f>
        <v>#VALUE!</v>
      </c>
      <c r="H459" s="27" t="e">
        <f>DGET(Lista_elementos[#All],Lista_elementos[[#Headers],[Inventario mínimo (en unidades)]],O458:O459)</f>
        <v>#VALUE!</v>
      </c>
      <c r="I459" s="68" t="str">
        <f>+IF(P459=0,"",DGET(Entradas[#All],Entradas[[#Headers],[Lote]],O458:P459))</f>
        <v/>
      </c>
      <c r="J459" s="20" t="str">
        <f ca="1">+IF(Inventario[[#This Row],[Días restantes (incluido hoy):]]="","",Inventario[[#This Row],[Días restantes (incluido hoy):]]+TODAY()-1)</f>
        <v/>
      </c>
      <c r="K459" s="27" t="str">
        <f t="shared" ref="K459" si="1575">IF(P459=0,"",P459)</f>
        <v/>
      </c>
      <c r="L459" s="27" t="str">
        <f>+IF(P459=0,"",DSUM(Entradas[#All],Entradas[[#Headers],[Cantidad Existente]],Inventario!O458:P459))</f>
        <v/>
      </c>
      <c r="M459" s="65" t="e">
        <f>+Inventario[[#This Row],[Presentación (unidad)]]</f>
        <v>#VALUE!</v>
      </c>
      <c r="O459" s="19" t="e">
        <f t="shared" ref="O459" si="1576">+$B459</f>
        <v>#VALUE!</v>
      </c>
      <c r="P459" s="19">
        <f>+DMIN(Entradas[#All],P458,O458:O459)</f>
        <v>0</v>
      </c>
      <c r="Q459" s="17" t="str">
        <f t="shared" ref="Q459" si="1577">+$O$6</f>
        <v>Elemento</v>
      </c>
      <c r="R459" s="17" t="str">
        <f t="shared" ref="R459" si="1578">+$P$6</f>
        <v>Días restantes:</v>
      </c>
      <c r="S459" s="26" t="s">
        <v>10</v>
      </c>
    </row>
    <row r="460" spans="1:19" x14ac:dyDescent="0.25">
      <c r="A460" s="64" t="e">
        <f>DGET(Lista_elementos[#All],Lista_elementos[[#Headers],[Tipo]],Inventario!Q459:Q460)</f>
        <v>#VALUE!</v>
      </c>
      <c r="B460" s="27" t="e">
        <f>+Lista_elementos[[#This Row],[Elemento]]</f>
        <v>#VALUE!</v>
      </c>
      <c r="C4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0" s="27" t="e">
        <f>DGET(Lista_elementos[#All],Lista_elementos[[#Headers],[Presentación (Unidad)]],Inventario!Q459:Q460)</f>
        <v>#VALUE!</v>
      </c>
      <c r="E460" s="20" t="str">
        <f>+IF(COUNTIF(Entradas[Elemento],Inventario[[#This Row],[Elemento]])=0,"",IF(DMAX(Entradas[#All],Entradas[[#Headers],[Fecha de ingreso]],Inventario!Q459:Q460)=0,"No registra",DMAX(Entradas[#All],Entradas[[#Headers],[Fecha de ingreso]],Inventario!Q459:Q460)))</f>
        <v/>
      </c>
      <c r="F460" s="20" t="str">
        <f>+IF(COUNTIF(Entradas[Elemento],Inventario[[#This Row],[Elemento]])=0,"",IF(DMAX(Entradas[#All],Entradas[[#Headers],[Fecha de última salida]],Inventario!Q459:Q460)=0,"",DMAX(Entradas[#All],Entradas[[#Headers],[Fecha de última salida]],Inventario!Q459:Q460)))</f>
        <v/>
      </c>
      <c r="G460" s="27" t="e">
        <f>DGET(Lista_elementos[#All],Lista_elementos[[#Headers],[Inventario máximo (en unidades)]],Q459:Q460)</f>
        <v>#VALUE!</v>
      </c>
      <c r="H460" s="27" t="e">
        <f>DGET(Lista_elementos[#All],Lista_elementos[[#Headers],[Inventario mínimo (en unidades)]],Q459:Q460)</f>
        <v>#VALUE!</v>
      </c>
      <c r="I460" s="68" t="str">
        <f>+IF(R460=0,"",DGET(Entradas[#All],Entradas[[#Headers],[Lote]],Q459:R460))</f>
        <v/>
      </c>
      <c r="J460" s="20" t="str">
        <f ca="1">+IF(Inventario[[#This Row],[Días restantes (incluido hoy):]]="","",Inventario[[#This Row],[Días restantes (incluido hoy):]]+TODAY()-1)</f>
        <v/>
      </c>
      <c r="K460" s="27" t="str">
        <f t="shared" ref="K460" si="1579">IF(R460=0,"",R460)</f>
        <v/>
      </c>
      <c r="L460" s="27" t="str">
        <f>+IF(R460=0,"",DSUM(Entradas[#All],Entradas[[#Headers],[Cantidad Existente]],Inventario!Q459:R460))</f>
        <v/>
      </c>
      <c r="M460" s="65" t="e">
        <f>+Inventario[[#This Row],[Presentación (unidad)]]</f>
        <v>#VALUE!</v>
      </c>
      <c r="O460" s="17" t="str">
        <f t="shared" ref="O460" si="1580">+$O$6</f>
        <v>Elemento</v>
      </c>
      <c r="P460" s="17" t="str">
        <f t="shared" ref="P460" si="1581">+$P$6</f>
        <v>Días restantes:</v>
      </c>
      <c r="Q460" s="19" t="e">
        <f>Inventario[[#This Row],[Elemento]]</f>
        <v>#VALUE!</v>
      </c>
      <c r="R460" s="19">
        <f>+DMIN(Entradas[#All],R459,Q459:Q460)</f>
        <v>0</v>
      </c>
      <c r="S460" s="26" t="s">
        <v>10</v>
      </c>
    </row>
    <row r="461" spans="1:19" x14ac:dyDescent="0.25">
      <c r="A461" s="64" t="e">
        <f>DGET(Lista_elementos[#All],Lista_elementos[[#Headers],[Tipo]],Inventario!O460:O461)</f>
        <v>#VALUE!</v>
      </c>
      <c r="B461" s="27" t="e">
        <f>+Lista_elementos[[#This Row],[Elemento]]</f>
        <v>#VALUE!</v>
      </c>
      <c r="C4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1" s="27" t="e">
        <f>DGET(Lista_elementos[#All],Lista_elementos[[#Headers],[Presentación (Unidad)]],Inventario!O460:O461)</f>
        <v>#VALUE!</v>
      </c>
      <c r="E461" s="20" t="str">
        <f>+IF(COUNTIF(Entradas[Elemento],Inventario[[#This Row],[Elemento]])=0,"",IF(DMAX(Entradas[#All],Entradas[[#Headers],[Fecha de ingreso]],Inventario!O460:O461)=0,"No registra",DMAX(Entradas[#All],Entradas[[#Headers],[Fecha de ingreso]],Inventario!O460:O461)))</f>
        <v/>
      </c>
      <c r="F461" s="20" t="str">
        <f>+IF(COUNTIF(Entradas[Elemento],Inventario[[#This Row],[Elemento]])=0,"",IF(DMAX(Entradas[#All],Entradas[[#Headers],[Fecha de última salida]],Inventario!O460:O461)=0,"",DMAX(Entradas[#All],Entradas[[#Headers],[Fecha de última salida]],Inventario!O460:O461)))</f>
        <v/>
      </c>
      <c r="G461" s="27" t="e">
        <f>DGET(Lista_elementos[#All],Lista_elementos[[#Headers],[Inventario máximo (en unidades)]],O460:O461)</f>
        <v>#VALUE!</v>
      </c>
      <c r="H461" s="27" t="e">
        <f>DGET(Lista_elementos[#All],Lista_elementos[[#Headers],[Inventario mínimo (en unidades)]],O460:O461)</f>
        <v>#VALUE!</v>
      </c>
      <c r="I461" s="68" t="str">
        <f>+IF(P461=0,"",DGET(Entradas[#All],Entradas[[#Headers],[Lote]],O460:P461))</f>
        <v/>
      </c>
      <c r="J461" s="20" t="str">
        <f ca="1">+IF(Inventario[[#This Row],[Días restantes (incluido hoy):]]="","",Inventario[[#This Row],[Días restantes (incluido hoy):]]+TODAY()-1)</f>
        <v/>
      </c>
      <c r="K461" s="27" t="str">
        <f t="shared" ref="K461" si="1582">IF(P461=0,"",P461)</f>
        <v/>
      </c>
      <c r="L461" s="27" t="str">
        <f>+IF(P461=0,"",DSUM(Entradas[#All],Entradas[[#Headers],[Cantidad Existente]],Inventario!O460:P461))</f>
        <v/>
      </c>
      <c r="M461" s="65" t="e">
        <f>+Inventario[[#This Row],[Presentación (unidad)]]</f>
        <v>#VALUE!</v>
      </c>
      <c r="O461" s="19" t="e">
        <f t="shared" ref="O461" si="1583">+$B461</f>
        <v>#VALUE!</v>
      </c>
      <c r="P461" s="19">
        <f>+DMIN(Entradas[#All],P460,O460:O461)</f>
        <v>0</v>
      </c>
      <c r="Q461" s="17" t="str">
        <f t="shared" ref="Q461" si="1584">+$O$6</f>
        <v>Elemento</v>
      </c>
      <c r="R461" s="17" t="str">
        <f t="shared" ref="R461" si="1585">+$P$6</f>
        <v>Días restantes:</v>
      </c>
      <c r="S461" s="26" t="s">
        <v>10</v>
      </c>
    </row>
    <row r="462" spans="1:19" x14ac:dyDescent="0.25">
      <c r="A462" s="64" t="e">
        <f>DGET(Lista_elementos[#All],Lista_elementos[[#Headers],[Tipo]],Inventario!Q461:Q462)</f>
        <v>#VALUE!</v>
      </c>
      <c r="B462" s="27" t="e">
        <f>+Lista_elementos[[#This Row],[Elemento]]</f>
        <v>#VALUE!</v>
      </c>
      <c r="C4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2" s="27" t="e">
        <f>DGET(Lista_elementos[#All],Lista_elementos[[#Headers],[Presentación (Unidad)]],Inventario!Q461:Q462)</f>
        <v>#VALUE!</v>
      </c>
      <c r="E462" s="20" t="str">
        <f>+IF(COUNTIF(Entradas[Elemento],Inventario[[#This Row],[Elemento]])=0,"",IF(DMAX(Entradas[#All],Entradas[[#Headers],[Fecha de ingreso]],Inventario!Q461:Q462)=0,"No registra",DMAX(Entradas[#All],Entradas[[#Headers],[Fecha de ingreso]],Inventario!Q461:Q462)))</f>
        <v/>
      </c>
      <c r="F462" s="20" t="str">
        <f>+IF(COUNTIF(Entradas[Elemento],Inventario[[#This Row],[Elemento]])=0,"",IF(DMAX(Entradas[#All],Entradas[[#Headers],[Fecha de última salida]],Inventario!Q461:Q462)=0,"",DMAX(Entradas[#All],Entradas[[#Headers],[Fecha de última salida]],Inventario!Q461:Q462)))</f>
        <v/>
      </c>
      <c r="G462" s="27" t="e">
        <f>DGET(Lista_elementos[#All],Lista_elementos[[#Headers],[Inventario máximo (en unidades)]],Q461:Q462)</f>
        <v>#VALUE!</v>
      </c>
      <c r="H462" s="27" t="e">
        <f>DGET(Lista_elementos[#All],Lista_elementos[[#Headers],[Inventario mínimo (en unidades)]],Q461:Q462)</f>
        <v>#VALUE!</v>
      </c>
      <c r="I462" s="68" t="str">
        <f>+IF(R462=0,"",DGET(Entradas[#All],Entradas[[#Headers],[Lote]],Q461:R462))</f>
        <v/>
      </c>
      <c r="J462" s="20" t="str">
        <f ca="1">+IF(Inventario[[#This Row],[Días restantes (incluido hoy):]]="","",Inventario[[#This Row],[Días restantes (incluido hoy):]]+TODAY()-1)</f>
        <v/>
      </c>
      <c r="K462" s="27" t="str">
        <f t="shared" ref="K462" si="1586">IF(R462=0,"",R462)</f>
        <v/>
      </c>
      <c r="L462" s="27" t="str">
        <f>+IF(R462=0,"",DSUM(Entradas[#All],Entradas[[#Headers],[Cantidad Existente]],Inventario!Q461:R462))</f>
        <v/>
      </c>
      <c r="M462" s="65" t="e">
        <f>+Inventario[[#This Row],[Presentación (unidad)]]</f>
        <v>#VALUE!</v>
      </c>
      <c r="O462" s="17" t="str">
        <f t="shared" ref="O462" si="1587">+$O$6</f>
        <v>Elemento</v>
      </c>
      <c r="P462" s="17" t="str">
        <f t="shared" ref="P462" si="1588">+$P$6</f>
        <v>Días restantes:</v>
      </c>
      <c r="Q462" s="19" t="e">
        <f>Inventario[[#This Row],[Elemento]]</f>
        <v>#VALUE!</v>
      </c>
      <c r="R462" s="19">
        <f>+DMIN(Entradas[#All],R461,Q461:Q462)</f>
        <v>0</v>
      </c>
      <c r="S462" s="26" t="s">
        <v>10</v>
      </c>
    </row>
    <row r="463" spans="1:19" x14ac:dyDescent="0.25">
      <c r="A463" s="64" t="e">
        <f>DGET(Lista_elementos[#All],Lista_elementos[[#Headers],[Tipo]],Inventario!O462:O463)</f>
        <v>#VALUE!</v>
      </c>
      <c r="B463" s="27" t="e">
        <f>+Lista_elementos[[#This Row],[Elemento]]</f>
        <v>#VALUE!</v>
      </c>
      <c r="C4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3" s="27" t="e">
        <f>DGET(Lista_elementos[#All],Lista_elementos[[#Headers],[Presentación (Unidad)]],Inventario!O462:O463)</f>
        <v>#VALUE!</v>
      </c>
      <c r="E463" s="20" t="str">
        <f>+IF(COUNTIF(Entradas[Elemento],Inventario[[#This Row],[Elemento]])=0,"",IF(DMAX(Entradas[#All],Entradas[[#Headers],[Fecha de ingreso]],Inventario!O462:O463)=0,"No registra",DMAX(Entradas[#All],Entradas[[#Headers],[Fecha de ingreso]],Inventario!O462:O463)))</f>
        <v/>
      </c>
      <c r="F463" s="20" t="str">
        <f>+IF(COUNTIF(Entradas[Elemento],Inventario[[#This Row],[Elemento]])=0,"",IF(DMAX(Entradas[#All],Entradas[[#Headers],[Fecha de última salida]],Inventario!O462:O463)=0,"",DMAX(Entradas[#All],Entradas[[#Headers],[Fecha de última salida]],Inventario!O462:O463)))</f>
        <v/>
      </c>
      <c r="G463" s="27" t="e">
        <f>DGET(Lista_elementos[#All],Lista_elementos[[#Headers],[Inventario máximo (en unidades)]],O462:O463)</f>
        <v>#VALUE!</v>
      </c>
      <c r="H463" s="27" t="e">
        <f>DGET(Lista_elementos[#All],Lista_elementos[[#Headers],[Inventario mínimo (en unidades)]],O462:O463)</f>
        <v>#VALUE!</v>
      </c>
      <c r="I463" s="68" t="str">
        <f>+IF(P463=0,"",DGET(Entradas[#All],Entradas[[#Headers],[Lote]],O462:P463))</f>
        <v/>
      </c>
      <c r="J463" s="20" t="str">
        <f ca="1">+IF(Inventario[[#This Row],[Días restantes (incluido hoy):]]="","",Inventario[[#This Row],[Días restantes (incluido hoy):]]+TODAY()-1)</f>
        <v/>
      </c>
      <c r="K463" s="27" t="str">
        <f t="shared" ref="K463" si="1589">IF(P463=0,"",P463)</f>
        <v/>
      </c>
      <c r="L463" s="27" t="str">
        <f>+IF(P463=0,"",DSUM(Entradas[#All],Entradas[[#Headers],[Cantidad Existente]],Inventario!O462:P463))</f>
        <v/>
      </c>
      <c r="M463" s="65" t="e">
        <f>+Inventario[[#This Row],[Presentación (unidad)]]</f>
        <v>#VALUE!</v>
      </c>
      <c r="O463" s="19" t="e">
        <f t="shared" ref="O463" si="1590">+$B463</f>
        <v>#VALUE!</v>
      </c>
      <c r="P463" s="19">
        <f>+DMIN(Entradas[#All],P462,O462:O463)</f>
        <v>0</v>
      </c>
      <c r="Q463" s="17" t="str">
        <f t="shared" ref="Q463" si="1591">+$O$6</f>
        <v>Elemento</v>
      </c>
      <c r="R463" s="17" t="str">
        <f t="shared" ref="R463" si="1592">+$P$6</f>
        <v>Días restantes:</v>
      </c>
      <c r="S463" s="26" t="s">
        <v>10</v>
      </c>
    </row>
    <row r="464" spans="1:19" x14ac:dyDescent="0.25">
      <c r="A464" s="64" t="e">
        <f>DGET(Lista_elementos[#All],Lista_elementos[[#Headers],[Tipo]],Inventario!Q463:Q464)</f>
        <v>#VALUE!</v>
      </c>
      <c r="B464" s="27" t="e">
        <f>+Lista_elementos[[#This Row],[Elemento]]</f>
        <v>#VALUE!</v>
      </c>
      <c r="C4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4" s="27" t="e">
        <f>DGET(Lista_elementos[#All],Lista_elementos[[#Headers],[Presentación (Unidad)]],Inventario!Q463:Q464)</f>
        <v>#VALUE!</v>
      </c>
      <c r="E464" s="20" t="str">
        <f>+IF(COUNTIF(Entradas[Elemento],Inventario[[#This Row],[Elemento]])=0,"",IF(DMAX(Entradas[#All],Entradas[[#Headers],[Fecha de ingreso]],Inventario!Q463:Q464)=0,"No registra",DMAX(Entradas[#All],Entradas[[#Headers],[Fecha de ingreso]],Inventario!Q463:Q464)))</f>
        <v/>
      </c>
      <c r="F464" s="20" t="str">
        <f>+IF(COUNTIF(Entradas[Elemento],Inventario[[#This Row],[Elemento]])=0,"",IF(DMAX(Entradas[#All],Entradas[[#Headers],[Fecha de última salida]],Inventario!Q463:Q464)=0,"",DMAX(Entradas[#All],Entradas[[#Headers],[Fecha de última salida]],Inventario!Q463:Q464)))</f>
        <v/>
      </c>
      <c r="G464" s="27" t="e">
        <f>DGET(Lista_elementos[#All],Lista_elementos[[#Headers],[Inventario máximo (en unidades)]],Q463:Q464)</f>
        <v>#VALUE!</v>
      </c>
      <c r="H464" s="27" t="e">
        <f>DGET(Lista_elementos[#All],Lista_elementos[[#Headers],[Inventario mínimo (en unidades)]],Q463:Q464)</f>
        <v>#VALUE!</v>
      </c>
      <c r="I464" s="68" t="str">
        <f>+IF(R464=0,"",DGET(Entradas[#All],Entradas[[#Headers],[Lote]],Q463:R464))</f>
        <v/>
      </c>
      <c r="J464" s="20" t="str">
        <f ca="1">+IF(Inventario[[#This Row],[Días restantes (incluido hoy):]]="","",Inventario[[#This Row],[Días restantes (incluido hoy):]]+TODAY()-1)</f>
        <v/>
      </c>
      <c r="K464" s="27" t="str">
        <f t="shared" ref="K464" si="1593">IF(R464=0,"",R464)</f>
        <v/>
      </c>
      <c r="L464" s="27" t="str">
        <f>+IF(R464=0,"",DSUM(Entradas[#All],Entradas[[#Headers],[Cantidad Existente]],Inventario!Q463:R464))</f>
        <v/>
      </c>
      <c r="M464" s="65" t="e">
        <f>+Inventario[[#This Row],[Presentación (unidad)]]</f>
        <v>#VALUE!</v>
      </c>
      <c r="O464" s="17" t="str">
        <f t="shared" ref="O464" si="1594">+$O$6</f>
        <v>Elemento</v>
      </c>
      <c r="P464" s="17" t="str">
        <f t="shared" ref="P464" si="1595">+$P$6</f>
        <v>Días restantes:</v>
      </c>
      <c r="Q464" s="19" t="e">
        <f>Inventario[[#This Row],[Elemento]]</f>
        <v>#VALUE!</v>
      </c>
      <c r="R464" s="19">
        <f>+DMIN(Entradas[#All],R463,Q463:Q464)</f>
        <v>0</v>
      </c>
      <c r="S464" s="26" t="s">
        <v>10</v>
      </c>
    </row>
    <row r="465" spans="1:19" x14ac:dyDescent="0.25">
      <c r="A465" s="64" t="e">
        <f>DGET(Lista_elementos[#All],Lista_elementos[[#Headers],[Tipo]],Inventario!O464:O465)</f>
        <v>#VALUE!</v>
      </c>
      <c r="B465" s="27" t="e">
        <f>+Lista_elementos[[#This Row],[Elemento]]</f>
        <v>#VALUE!</v>
      </c>
      <c r="C4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5" s="27" t="e">
        <f>DGET(Lista_elementos[#All],Lista_elementos[[#Headers],[Presentación (Unidad)]],Inventario!O464:O465)</f>
        <v>#VALUE!</v>
      </c>
      <c r="E465" s="20" t="str">
        <f>+IF(COUNTIF(Entradas[Elemento],Inventario[[#This Row],[Elemento]])=0,"",IF(DMAX(Entradas[#All],Entradas[[#Headers],[Fecha de ingreso]],Inventario!O464:O465)=0,"No registra",DMAX(Entradas[#All],Entradas[[#Headers],[Fecha de ingreso]],Inventario!O464:O465)))</f>
        <v/>
      </c>
      <c r="F465" s="20" t="str">
        <f>+IF(COUNTIF(Entradas[Elemento],Inventario[[#This Row],[Elemento]])=0,"",IF(DMAX(Entradas[#All],Entradas[[#Headers],[Fecha de última salida]],Inventario!O464:O465)=0,"",DMAX(Entradas[#All],Entradas[[#Headers],[Fecha de última salida]],Inventario!O464:O465)))</f>
        <v/>
      </c>
      <c r="G465" s="27" t="e">
        <f>DGET(Lista_elementos[#All],Lista_elementos[[#Headers],[Inventario máximo (en unidades)]],O464:O465)</f>
        <v>#VALUE!</v>
      </c>
      <c r="H465" s="27" t="e">
        <f>DGET(Lista_elementos[#All],Lista_elementos[[#Headers],[Inventario mínimo (en unidades)]],O464:O465)</f>
        <v>#VALUE!</v>
      </c>
      <c r="I465" s="68" t="str">
        <f>+IF(P465=0,"",DGET(Entradas[#All],Entradas[[#Headers],[Lote]],O464:P465))</f>
        <v/>
      </c>
      <c r="J465" s="20" t="str">
        <f ca="1">+IF(Inventario[[#This Row],[Días restantes (incluido hoy):]]="","",Inventario[[#This Row],[Días restantes (incluido hoy):]]+TODAY()-1)</f>
        <v/>
      </c>
      <c r="K465" s="27" t="str">
        <f t="shared" ref="K465" si="1596">IF(P465=0,"",P465)</f>
        <v/>
      </c>
      <c r="L465" s="27" t="str">
        <f>+IF(P465=0,"",DSUM(Entradas[#All],Entradas[[#Headers],[Cantidad Existente]],Inventario!O464:P465))</f>
        <v/>
      </c>
      <c r="M465" s="65" t="e">
        <f>+Inventario[[#This Row],[Presentación (unidad)]]</f>
        <v>#VALUE!</v>
      </c>
      <c r="O465" s="19" t="e">
        <f t="shared" ref="O465" si="1597">+$B465</f>
        <v>#VALUE!</v>
      </c>
      <c r="P465" s="19">
        <f>+DMIN(Entradas[#All],P464,O464:O465)</f>
        <v>0</v>
      </c>
      <c r="Q465" s="17" t="str">
        <f t="shared" ref="Q465" si="1598">+$O$6</f>
        <v>Elemento</v>
      </c>
      <c r="R465" s="17" t="str">
        <f t="shared" ref="R465" si="1599">+$P$6</f>
        <v>Días restantes:</v>
      </c>
      <c r="S465" s="26" t="s">
        <v>10</v>
      </c>
    </row>
    <row r="466" spans="1:19" x14ac:dyDescent="0.25">
      <c r="A466" s="64" t="e">
        <f>DGET(Lista_elementos[#All],Lista_elementos[[#Headers],[Tipo]],Inventario!Q465:Q466)</f>
        <v>#VALUE!</v>
      </c>
      <c r="B466" s="27" t="e">
        <f>+Lista_elementos[[#This Row],[Elemento]]</f>
        <v>#VALUE!</v>
      </c>
      <c r="C4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6" s="27" t="e">
        <f>DGET(Lista_elementos[#All],Lista_elementos[[#Headers],[Presentación (Unidad)]],Inventario!Q465:Q466)</f>
        <v>#VALUE!</v>
      </c>
      <c r="E466" s="20" t="str">
        <f>+IF(COUNTIF(Entradas[Elemento],Inventario[[#This Row],[Elemento]])=0,"",IF(DMAX(Entradas[#All],Entradas[[#Headers],[Fecha de ingreso]],Inventario!Q465:Q466)=0,"No registra",DMAX(Entradas[#All],Entradas[[#Headers],[Fecha de ingreso]],Inventario!Q465:Q466)))</f>
        <v/>
      </c>
      <c r="F466" s="20" t="str">
        <f>+IF(COUNTIF(Entradas[Elemento],Inventario[[#This Row],[Elemento]])=0,"",IF(DMAX(Entradas[#All],Entradas[[#Headers],[Fecha de última salida]],Inventario!Q465:Q466)=0,"",DMAX(Entradas[#All],Entradas[[#Headers],[Fecha de última salida]],Inventario!Q465:Q466)))</f>
        <v/>
      </c>
      <c r="G466" s="27" t="e">
        <f>DGET(Lista_elementos[#All],Lista_elementos[[#Headers],[Inventario máximo (en unidades)]],Q465:Q466)</f>
        <v>#VALUE!</v>
      </c>
      <c r="H466" s="27" t="e">
        <f>DGET(Lista_elementos[#All],Lista_elementos[[#Headers],[Inventario mínimo (en unidades)]],Q465:Q466)</f>
        <v>#VALUE!</v>
      </c>
      <c r="I466" s="68" t="str">
        <f>+IF(R466=0,"",DGET(Entradas[#All],Entradas[[#Headers],[Lote]],Q465:R466))</f>
        <v/>
      </c>
      <c r="J466" s="20" t="str">
        <f ca="1">+IF(Inventario[[#This Row],[Días restantes (incluido hoy):]]="","",Inventario[[#This Row],[Días restantes (incluido hoy):]]+TODAY()-1)</f>
        <v/>
      </c>
      <c r="K466" s="27" t="str">
        <f t="shared" ref="K466" si="1600">IF(R466=0,"",R466)</f>
        <v/>
      </c>
      <c r="L466" s="27" t="str">
        <f>+IF(R466=0,"",DSUM(Entradas[#All],Entradas[[#Headers],[Cantidad Existente]],Inventario!Q465:R466))</f>
        <v/>
      </c>
      <c r="M466" s="65" t="e">
        <f>+Inventario[[#This Row],[Presentación (unidad)]]</f>
        <v>#VALUE!</v>
      </c>
      <c r="O466" s="17" t="str">
        <f t="shared" ref="O466" si="1601">+$O$6</f>
        <v>Elemento</v>
      </c>
      <c r="P466" s="17" t="str">
        <f t="shared" ref="P466" si="1602">+$P$6</f>
        <v>Días restantes:</v>
      </c>
      <c r="Q466" s="19" t="e">
        <f>Inventario[[#This Row],[Elemento]]</f>
        <v>#VALUE!</v>
      </c>
      <c r="R466" s="19">
        <f>+DMIN(Entradas[#All],R465,Q465:Q466)</f>
        <v>0</v>
      </c>
      <c r="S466" s="26" t="s">
        <v>10</v>
      </c>
    </row>
    <row r="467" spans="1:19" x14ac:dyDescent="0.25">
      <c r="A467" s="64" t="e">
        <f>DGET(Lista_elementos[#All],Lista_elementos[[#Headers],[Tipo]],Inventario!O466:O467)</f>
        <v>#VALUE!</v>
      </c>
      <c r="B467" s="27" t="e">
        <f>+Lista_elementos[[#This Row],[Elemento]]</f>
        <v>#VALUE!</v>
      </c>
      <c r="C4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7" s="27" t="e">
        <f>DGET(Lista_elementos[#All],Lista_elementos[[#Headers],[Presentación (Unidad)]],Inventario!O466:O467)</f>
        <v>#VALUE!</v>
      </c>
      <c r="E467" s="20" t="str">
        <f>+IF(COUNTIF(Entradas[Elemento],Inventario[[#This Row],[Elemento]])=0,"",IF(DMAX(Entradas[#All],Entradas[[#Headers],[Fecha de ingreso]],Inventario!O466:O467)=0,"No registra",DMAX(Entradas[#All],Entradas[[#Headers],[Fecha de ingreso]],Inventario!O466:O467)))</f>
        <v/>
      </c>
      <c r="F467" s="20" t="str">
        <f>+IF(COUNTIF(Entradas[Elemento],Inventario[[#This Row],[Elemento]])=0,"",IF(DMAX(Entradas[#All],Entradas[[#Headers],[Fecha de última salida]],Inventario!O466:O467)=0,"",DMAX(Entradas[#All],Entradas[[#Headers],[Fecha de última salida]],Inventario!O466:O467)))</f>
        <v/>
      </c>
      <c r="G467" s="27" t="e">
        <f>DGET(Lista_elementos[#All],Lista_elementos[[#Headers],[Inventario máximo (en unidades)]],O466:O467)</f>
        <v>#VALUE!</v>
      </c>
      <c r="H467" s="27" t="e">
        <f>DGET(Lista_elementos[#All],Lista_elementos[[#Headers],[Inventario mínimo (en unidades)]],O466:O467)</f>
        <v>#VALUE!</v>
      </c>
      <c r="I467" s="68" t="str">
        <f>+IF(P467=0,"",DGET(Entradas[#All],Entradas[[#Headers],[Lote]],O466:P467))</f>
        <v/>
      </c>
      <c r="J467" s="20" t="str">
        <f ca="1">+IF(Inventario[[#This Row],[Días restantes (incluido hoy):]]="","",Inventario[[#This Row],[Días restantes (incluido hoy):]]+TODAY()-1)</f>
        <v/>
      </c>
      <c r="K467" s="27" t="str">
        <f t="shared" ref="K467" si="1603">IF(P467=0,"",P467)</f>
        <v/>
      </c>
      <c r="L467" s="27" t="str">
        <f>+IF(P467=0,"",DSUM(Entradas[#All],Entradas[[#Headers],[Cantidad Existente]],Inventario!O466:P467))</f>
        <v/>
      </c>
      <c r="M467" s="65" t="e">
        <f>+Inventario[[#This Row],[Presentación (unidad)]]</f>
        <v>#VALUE!</v>
      </c>
      <c r="O467" s="19" t="e">
        <f t="shared" ref="O467" si="1604">+$B467</f>
        <v>#VALUE!</v>
      </c>
      <c r="P467" s="19">
        <f>+DMIN(Entradas[#All],P466,O466:O467)</f>
        <v>0</v>
      </c>
      <c r="Q467" s="17" t="str">
        <f t="shared" ref="Q467" si="1605">+$O$6</f>
        <v>Elemento</v>
      </c>
      <c r="R467" s="17" t="str">
        <f t="shared" ref="R467" si="1606">+$P$6</f>
        <v>Días restantes:</v>
      </c>
      <c r="S467" s="26" t="s">
        <v>10</v>
      </c>
    </row>
    <row r="468" spans="1:19" x14ac:dyDescent="0.25">
      <c r="A468" s="64" t="e">
        <f>DGET(Lista_elementos[#All],Lista_elementos[[#Headers],[Tipo]],Inventario!Q467:Q468)</f>
        <v>#VALUE!</v>
      </c>
      <c r="B468" s="27" t="e">
        <f>+Lista_elementos[[#This Row],[Elemento]]</f>
        <v>#VALUE!</v>
      </c>
      <c r="C4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8" s="27" t="e">
        <f>DGET(Lista_elementos[#All],Lista_elementos[[#Headers],[Presentación (Unidad)]],Inventario!Q467:Q468)</f>
        <v>#VALUE!</v>
      </c>
      <c r="E468" s="20" t="str">
        <f>+IF(COUNTIF(Entradas[Elemento],Inventario[[#This Row],[Elemento]])=0,"",IF(DMAX(Entradas[#All],Entradas[[#Headers],[Fecha de ingreso]],Inventario!Q467:Q468)=0,"No registra",DMAX(Entradas[#All],Entradas[[#Headers],[Fecha de ingreso]],Inventario!Q467:Q468)))</f>
        <v/>
      </c>
      <c r="F468" s="20" t="str">
        <f>+IF(COUNTIF(Entradas[Elemento],Inventario[[#This Row],[Elemento]])=0,"",IF(DMAX(Entradas[#All],Entradas[[#Headers],[Fecha de última salida]],Inventario!Q467:Q468)=0,"",DMAX(Entradas[#All],Entradas[[#Headers],[Fecha de última salida]],Inventario!Q467:Q468)))</f>
        <v/>
      </c>
      <c r="G468" s="27" t="e">
        <f>DGET(Lista_elementos[#All],Lista_elementos[[#Headers],[Inventario máximo (en unidades)]],Q467:Q468)</f>
        <v>#VALUE!</v>
      </c>
      <c r="H468" s="27" t="e">
        <f>DGET(Lista_elementos[#All],Lista_elementos[[#Headers],[Inventario mínimo (en unidades)]],Q467:Q468)</f>
        <v>#VALUE!</v>
      </c>
      <c r="I468" s="68" t="str">
        <f>+IF(R468=0,"",DGET(Entradas[#All],Entradas[[#Headers],[Lote]],Q467:R468))</f>
        <v/>
      </c>
      <c r="J468" s="20" t="str">
        <f ca="1">+IF(Inventario[[#This Row],[Días restantes (incluido hoy):]]="","",Inventario[[#This Row],[Días restantes (incluido hoy):]]+TODAY()-1)</f>
        <v/>
      </c>
      <c r="K468" s="27" t="str">
        <f t="shared" ref="K468" si="1607">IF(R468=0,"",R468)</f>
        <v/>
      </c>
      <c r="L468" s="27" t="str">
        <f>+IF(R468=0,"",DSUM(Entradas[#All],Entradas[[#Headers],[Cantidad Existente]],Inventario!Q467:R468))</f>
        <v/>
      </c>
      <c r="M468" s="65" t="e">
        <f>+Inventario[[#This Row],[Presentación (unidad)]]</f>
        <v>#VALUE!</v>
      </c>
      <c r="O468" s="17" t="str">
        <f t="shared" ref="O468" si="1608">+$O$6</f>
        <v>Elemento</v>
      </c>
      <c r="P468" s="17" t="str">
        <f t="shared" ref="P468" si="1609">+$P$6</f>
        <v>Días restantes:</v>
      </c>
      <c r="Q468" s="19" t="e">
        <f>Inventario[[#This Row],[Elemento]]</f>
        <v>#VALUE!</v>
      </c>
      <c r="R468" s="19">
        <f>+DMIN(Entradas[#All],R467,Q467:Q468)</f>
        <v>0</v>
      </c>
      <c r="S468" s="26" t="s">
        <v>10</v>
      </c>
    </row>
    <row r="469" spans="1:19" x14ac:dyDescent="0.25">
      <c r="A469" s="64" t="e">
        <f>DGET(Lista_elementos[#All],Lista_elementos[[#Headers],[Tipo]],Inventario!O468:O469)</f>
        <v>#VALUE!</v>
      </c>
      <c r="B469" s="27" t="e">
        <f>+Lista_elementos[[#This Row],[Elemento]]</f>
        <v>#VALUE!</v>
      </c>
      <c r="C4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69" s="27" t="e">
        <f>DGET(Lista_elementos[#All],Lista_elementos[[#Headers],[Presentación (Unidad)]],Inventario!O468:O469)</f>
        <v>#VALUE!</v>
      </c>
      <c r="E469" s="20" t="str">
        <f>+IF(COUNTIF(Entradas[Elemento],Inventario[[#This Row],[Elemento]])=0,"",IF(DMAX(Entradas[#All],Entradas[[#Headers],[Fecha de ingreso]],Inventario!O468:O469)=0,"No registra",DMAX(Entradas[#All],Entradas[[#Headers],[Fecha de ingreso]],Inventario!O468:O469)))</f>
        <v/>
      </c>
      <c r="F469" s="20" t="str">
        <f>+IF(COUNTIF(Entradas[Elemento],Inventario[[#This Row],[Elemento]])=0,"",IF(DMAX(Entradas[#All],Entradas[[#Headers],[Fecha de última salida]],Inventario!O468:O469)=0,"",DMAX(Entradas[#All],Entradas[[#Headers],[Fecha de última salida]],Inventario!O468:O469)))</f>
        <v/>
      </c>
      <c r="G469" s="27" t="e">
        <f>DGET(Lista_elementos[#All],Lista_elementos[[#Headers],[Inventario máximo (en unidades)]],O468:O469)</f>
        <v>#VALUE!</v>
      </c>
      <c r="H469" s="27" t="e">
        <f>DGET(Lista_elementos[#All],Lista_elementos[[#Headers],[Inventario mínimo (en unidades)]],O468:O469)</f>
        <v>#VALUE!</v>
      </c>
      <c r="I469" s="68" t="str">
        <f>+IF(P469=0,"",DGET(Entradas[#All],Entradas[[#Headers],[Lote]],O468:P469))</f>
        <v/>
      </c>
      <c r="J469" s="20" t="str">
        <f ca="1">+IF(Inventario[[#This Row],[Días restantes (incluido hoy):]]="","",Inventario[[#This Row],[Días restantes (incluido hoy):]]+TODAY()-1)</f>
        <v/>
      </c>
      <c r="K469" s="27" t="str">
        <f t="shared" ref="K469" si="1610">IF(P469=0,"",P469)</f>
        <v/>
      </c>
      <c r="L469" s="27" t="str">
        <f>+IF(P469=0,"",DSUM(Entradas[#All],Entradas[[#Headers],[Cantidad Existente]],Inventario!O468:P469))</f>
        <v/>
      </c>
      <c r="M469" s="65" t="e">
        <f>+Inventario[[#This Row],[Presentación (unidad)]]</f>
        <v>#VALUE!</v>
      </c>
      <c r="O469" s="19" t="e">
        <f t="shared" ref="O469" si="1611">+$B469</f>
        <v>#VALUE!</v>
      </c>
      <c r="P469" s="19">
        <f>+DMIN(Entradas[#All],P468,O468:O469)</f>
        <v>0</v>
      </c>
      <c r="Q469" s="17" t="str">
        <f t="shared" ref="Q469" si="1612">+$O$6</f>
        <v>Elemento</v>
      </c>
      <c r="R469" s="17" t="str">
        <f t="shared" ref="R469" si="1613">+$P$6</f>
        <v>Días restantes:</v>
      </c>
      <c r="S469" s="26" t="s">
        <v>10</v>
      </c>
    </row>
    <row r="470" spans="1:19" x14ac:dyDescent="0.25">
      <c r="A470" s="64" t="e">
        <f>DGET(Lista_elementos[#All],Lista_elementos[[#Headers],[Tipo]],Inventario!Q469:Q470)</f>
        <v>#VALUE!</v>
      </c>
      <c r="B470" s="27" t="e">
        <f>+Lista_elementos[[#This Row],[Elemento]]</f>
        <v>#VALUE!</v>
      </c>
      <c r="C4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0" s="27" t="e">
        <f>DGET(Lista_elementos[#All],Lista_elementos[[#Headers],[Presentación (Unidad)]],Inventario!Q469:Q470)</f>
        <v>#VALUE!</v>
      </c>
      <c r="E470" s="20" t="str">
        <f>+IF(COUNTIF(Entradas[Elemento],Inventario[[#This Row],[Elemento]])=0,"",IF(DMAX(Entradas[#All],Entradas[[#Headers],[Fecha de ingreso]],Inventario!Q469:Q470)=0,"No registra",DMAX(Entradas[#All],Entradas[[#Headers],[Fecha de ingreso]],Inventario!Q469:Q470)))</f>
        <v/>
      </c>
      <c r="F470" s="20" t="str">
        <f>+IF(COUNTIF(Entradas[Elemento],Inventario[[#This Row],[Elemento]])=0,"",IF(DMAX(Entradas[#All],Entradas[[#Headers],[Fecha de última salida]],Inventario!Q469:Q470)=0,"",DMAX(Entradas[#All],Entradas[[#Headers],[Fecha de última salida]],Inventario!Q469:Q470)))</f>
        <v/>
      </c>
      <c r="G470" s="27" t="e">
        <f>DGET(Lista_elementos[#All],Lista_elementos[[#Headers],[Inventario máximo (en unidades)]],Q469:Q470)</f>
        <v>#VALUE!</v>
      </c>
      <c r="H470" s="27" t="e">
        <f>DGET(Lista_elementos[#All],Lista_elementos[[#Headers],[Inventario mínimo (en unidades)]],Q469:Q470)</f>
        <v>#VALUE!</v>
      </c>
      <c r="I470" s="68" t="str">
        <f>+IF(R470=0,"",DGET(Entradas[#All],Entradas[[#Headers],[Lote]],Q469:R470))</f>
        <v/>
      </c>
      <c r="J470" s="20" t="str">
        <f ca="1">+IF(Inventario[[#This Row],[Días restantes (incluido hoy):]]="","",Inventario[[#This Row],[Días restantes (incluido hoy):]]+TODAY()-1)</f>
        <v/>
      </c>
      <c r="K470" s="27" t="str">
        <f t="shared" ref="K470" si="1614">IF(R470=0,"",R470)</f>
        <v/>
      </c>
      <c r="L470" s="27" t="str">
        <f>+IF(R470=0,"",DSUM(Entradas[#All],Entradas[[#Headers],[Cantidad Existente]],Inventario!Q469:R470))</f>
        <v/>
      </c>
      <c r="M470" s="65" t="e">
        <f>+Inventario[[#This Row],[Presentación (unidad)]]</f>
        <v>#VALUE!</v>
      </c>
      <c r="O470" s="17" t="str">
        <f t="shared" ref="O470" si="1615">+$O$6</f>
        <v>Elemento</v>
      </c>
      <c r="P470" s="17" t="str">
        <f t="shared" ref="P470" si="1616">+$P$6</f>
        <v>Días restantes:</v>
      </c>
      <c r="Q470" s="19" t="e">
        <f>Inventario[[#This Row],[Elemento]]</f>
        <v>#VALUE!</v>
      </c>
      <c r="R470" s="19">
        <f>+DMIN(Entradas[#All],R469,Q469:Q470)</f>
        <v>0</v>
      </c>
      <c r="S470" s="26" t="s">
        <v>10</v>
      </c>
    </row>
    <row r="471" spans="1:19" x14ac:dyDescent="0.25">
      <c r="A471" s="64" t="e">
        <f>DGET(Lista_elementos[#All],Lista_elementos[[#Headers],[Tipo]],Inventario!O470:O471)</f>
        <v>#VALUE!</v>
      </c>
      <c r="B471" s="27" t="e">
        <f>+Lista_elementos[[#This Row],[Elemento]]</f>
        <v>#VALUE!</v>
      </c>
      <c r="C4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1" s="27" t="e">
        <f>DGET(Lista_elementos[#All],Lista_elementos[[#Headers],[Presentación (Unidad)]],Inventario!O470:O471)</f>
        <v>#VALUE!</v>
      </c>
      <c r="E471" s="20" t="str">
        <f>+IF(COUNTIF(Entradas[Elemento],Inventario[[#This Row],[Elemento]])=0,"",IF(DMAX(Entradas[#All],Entradas[[#Headers],[Fecha de ingreso]],Inventario!O470:O471)=0,"No registra",DMAX(Entradas[#All],Entradas[[#Headers],[Fecha de ingreso]],Inventario!O470:O471)))</f>
        <v/>
      </c>
      <c r="F471" s="20" t="str">
        <f>+IF(COUNTIF(Entradas[Elemento],Inventario[[#This Row],[Elemento]])=0,"",IF(DMAX(Entradas[#All],Entradas[[#Headers],[Fecha de última salida]],Inventario!O470:O471)=0,"",DMAX(Entradas[#All],Entradas[[#Headers],[Fecha de última salida]],Inventario!O470:O471)))</f>
        <v/>
      </c>
      <c r="G471" s="27" t="e">
        <f>DGET(Lista_elementos[#All],Lista_elementos[[#Headers],[Inventario máximo (en unidades)]],O470:O471)</f>
        <v>#VALUE!</v>
      </c>
      <c r="H471" s="27" t="e">
        <f>DGET(Lista_elementos[#All],Lista_elementos[[#Headers],[Inventario mínimo (en unidades)]],O470:O471)</f>
        <v>#VALUE!</v>
      </c>
      <c r="I471" s="68" t="str">
        <f>+IF(P471=0,"",DGET(Entradas[#All],Entradas[[#Headers],[Lote]],O470:P471))</f>
        <v/>
      </c>
      <c r="J471" s="20" t="str">
        <f ca="1">+IF(Inventario[[#This Row],[Días restantes (incluido hoy):]]="","",Inventario[[#This Row],[Días restantes (incluido hoy):]]+TODAY()-1)</f>
        <v/>
      </c>
      <c r="K471" s="27" t="str">
        <f t="shared" ref="K471" si="1617">IF(P471=0,"",P471)</f>
        <v/>
      </c>
      <c r="L471" s="27" t="str">
        <f>+IF(P471=0,"",DSUM(Entradas[#All],Entradas[[#Headers],[Cantidad Existente]],Inventario!O470:P471))</f>
        <v/>
      </c>
      <c r="M471" s="65" t="e">
        <f>+Inventario[[#This Row],[Presentación (unidad)]]</f>
        <v>#VALUE!</v>
      </c>
      <c r="O471" s="19" t="e">
        <f t="shared" ref="O471" si="1618">+$B471</f>
        <v>#VALUE!</v>
      </c>
      <c r="P471" s="19">
        <f>+DMIN(Entradas[#All],P470,O470:O471)</f>
        <v>0</v>
      </c>
      <c r="Q471" s="17" t="str">
        <f t="shared" ref="Q471" si="1619">+$O$6</f>
        <v>Elemento</v>
      </c>
      <c r="R471" s="17" t="str">
        <f t="shared" ref="R471" si="1620">+$P$6</f>
        <v>Días restantes:</v>
      </c>
      <c r="S471" s="26" t="s">
        <v>10</v>
      </c>
    </row>
    <row r="472" spans="1:19" x14ac:dyDescent="0.25">
      <c r="A472" s="64" t="e">
        <f>DGET(Lista_elementos[#All],Lista_elementos[[#Headers],[Tipo]],Inventario!Q471:Q472)</f>
        <v>#VALUE!</v>
      </c>
      <c r="B472" s="27" t="e">
        <f>+Lista_elementos[[#This Row],[Elemento]]</f>
        <v>#VALUE!</v>
      </c>
      <c r="C4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2" s="27" t="e">
        <f>DGET(Lista_elementos[#All],Lista_elementos[[#Headers],[Presentación (Unidad)]],Inventario!Q471:Q472)</f>
        <v>#VALUE!</v>
      </c>
      <c r="E472" s="20" t="str">
        <f>+IF(COUNTIF(Entradas[Elemento],Inventario[[#This Row],[Elemento]])=0,"",IF(DMAX(Entradas[#All],Entradas[[#Headers],[Fecha de ingreso]],Inventario!Q471:Q472)=0,"No registra",DMAX(Entradas[#All],Entradas[[#Headers],[Fecha de ingreso]],Inventario!Q471:Q472)))</f>
        <v/>
      </c>
      <c r="F472" s="20" t="str">
        <f>+IF(COUNTIF(Entradas[Elemento],Inventario[[#This Row],[Elemento]])=0,"",IF(DMAX(Entradas[#All],Entradas[[#Headers],[Fecha de última salida]],Inventario!Q471:Q472)=0,"",DMAX(Entradas[#All],Entradas[[#Headers],[Fecha de última salida]],Inventario!Q471:Q472)))</f>
        <v/>
      </c>
      <c r="G472" s="27" t="e">
        <f>DGET(Lista_elementos[#All],Lista_elementos[[#Headers],[Inventario máximo (en unidades)]],Q471:Q472)</f>
        <v>#VALUE!</v>
      </c>
      <c r="H472" s="27" t="e">
        <f>DGET(Lista_elementos[#All],Lista_elementos[[#Headers],[Inventario mínimo (en unidades)]],Q471:Q472)</f>
        <v>#VALUE!</v>
      </c>
      <c r="I472" s="68" t="str">
        <f>+IF(R472=0,"",DGET(Entradas[#All],Entradas[[#Headers],[Lote]],Q471:R472))</f>
        <v/>
      </c>
      <c r="J472" s="20" t="str">
        <f ca="1">+IF(Inventario[[#This Row],[Días restantes (incluido hoy):]]="","",Inventario[[#This Row],[Días restantes (incluido hoy):]]+TODAY()-1)</f>
        <v/>
      </c>
      <c r="K472" s="27" t="str">
        <f t="shared" ref="K472" si="1621">IF(R472=0,"",R472)</f>
        <v/>
      </c>
      <c r="L472" s="27" t="str">
        <f>+IF(R472=0,"",DSUM(Entradas[#All],Entradas[[#Headers],[Cantidad Existente]],Inventario!Q471:R472))</f>
        <v/>
      </c>
      <c r="M472" s="65" t="e">
        <f>+Inventario[[#This Row],[Presentación (unidad)]]</f>
        <v>#VALUE!</v>
      </c>
      <c r="O472" s="17" t="str">
        <f t="shared" ref="O472" si="1622">+$O$6</f>
        <v>Elemento</v>
      </c>
      <c r="P472" s="17" t="str">
        <f t="shared" ref="P472" si="1623">+$P$6</f>
        <v>Días restantes:</v>
      </c>
      <c r="Q472" s="19" t="e">
        <f>Inventario[[#This Row],[Elemento]]</f>
        <v>#VALUE!</v>
      </c>
      <c r="R472" s="19">
        <f>+DMIN(Entradas[#All],R471,Q471:Q472)</f>
        <v>0</v>
      </c>
      <c r="S472" s="26" t="s">
        <v>10</v>
      </c>
    </row>
    <row r="473" spans="1:19" x14ac:dyDescent="0.25">
      <c r="A473" s="64" t="e">
        <f>DGET(Lista_elementos[#All],Lista_elementos[[#Headers],[Tipo]],Inventario!O472:O473)</f>
        <v>#VALUE!</v>
      </c>
      <c r="B473" s="27" t="e">
        <f>+Lista_elementos[[#This Row],[Elemento]]</f>
        <v>#VALUE!</v>
      </c>
      <c r="C4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3" s="27" t="e">
        <f>DGET(Lista_elementos[#All],Lista_elementos[[#Headers],[Presentación (Unidad)]],Inventario!O472:O473)</f>
        <v>#VALUE!</v>
      </c>
      <c r="E473" s="20" t="str">
        <f>+IF(COUNTIF(Entradas[Elemento],Inventario[[#This Row],[Elemento]])=0,"",IF(DMAX(Entradas[#All],Entradas[[#Headers],[Fecha de ingreso]],Inventario!O472:O473)=0,"No registra",DMAX(Entradas[#All],Entradas[[#Headers],[Fecha de ingreso]],Inventario!O472:O473)))</f>
        <v/>
      </c>
      <c r="F473" s="20" t="str">
        <f>+IF(COUNTIF(Entradas[Elemento],Inventario[[#This Row],[Elemento]])=0,"",IF(DMAX(Entradas[#All],Entradas[[#Headers],[Fecha de última salida]],Inventario!O472:O473)=0,"",DMAX(Entradas[#All],Entradas[[#Headers],[Fecha de última salida]],Inventario!O472:O473)))</f>
        <v/>
      </c>
      <c r="G473" s="27" t="e">
        <f>DGET(Lista_elementos[#All],Lista_elementos[[#Headers],[Inventario máximo (en unidades)]],O472:O473)</f>
        <v>#VALUE!</v>
      </c>
      <c r="H473" s="27" t="e">
        <f>DGET(Lista_elementos[#All],Lista_elementos[[#Headers],[Inventario mínimo (en unidades)]],O472:O473)</f>
        <v>#VALUE!</v>
      </c>
      <c r="I473" s="68" t="str">
        <f>+IF(P473=0,"",DGET(Entradas[#All],Entradas[[#Headers],[Lote]],O472:P473))</f>
        <v/>
      </c>
      <c r="J473" s="20" t="str">
        <f ca="1">+IF(Inventario[[#This Row],[Días restantes (incluido hoy):]]="","",Inventario[[#This Row],[Días restantes (incluido hoy):]]+TODAY()-1)</f>
        <v/>
      </c>
      <c r="K473" s="27" t="str">
        <f t="shared" ref="K473" si="1624">IF(P473=0,"",P473)</f>
        <v/>
      </c>
      <c r="L473" s="27" t="str">
        <f>+IF(P473=0,"",DSUM(Entradas[#All],Entradas[[#Headers],[Cantidad Existente]],Inventario!O472:P473))</f>
        <v/>
      </c>
      <c r="M473" s="65" t="e">
        <f>+Inventario[[#This Row],[Presentación (unidad)]]</f>
        <v>#VALUE!</v>
      </c>
      <c r="O473" s="19" t="e">
        <f t="shared" ref="O473" si="1625">+$B473</f>
        <v>#VALUE!</v>
      </c>
      <c r="P473" s="19">
        <f>+DMIN(Entradas[#All],P472,O472:O473)</f>
        <v>0</v>
      </c>
      <c r="Q473" s="17" t="str">
        <f t="shared" ref="Q473" si="1626">+$O$6</f>
        <v>Elemento</v>
      </c>
      <c r="R473" s="17" t="str">
        <f t="shared" ref="R473" si="1627">+$P$6</f>
        <v>Días restantes:</v>
      </c>
      <c r="S473" s="26" t="s">
        <v>10</v>
      </c>
    </row>
    <row r="474" spans="1:19" x14ac:dyDescent="0.25">
      <c r="A474" s="64" t="e">
        <f>DGET(Lista_elementos[#All],Lista_elementos[[#Headers],[Tipo]],Inventario!Q473:Q474)</f>
        <v>#VALUE!</v>
      </c>
      <c r="B474" s="27" t="e">
        <f>+Lista_elementos[[#This Row],[Elemento]]</f>
        <v>#VALUE!</v>
      </c>
      <c r="C4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4" s="27" t="e">
        <f>DGET(Lista_elementos[#All],Lista_elementos[[#Headers],[Presentación (Unidad)]],Inventario!Q473:Q474)</f>
        <v>#VALUE!</v>
      </c>
      <c r="E474" s="20" t="str">
        <f>+IF(COUNTIF(Entradas[Elemento],Inventario[[#This Row],[Elemento]])=0,"",IF(DMAX(Entradas[#All],Entradas[[#Headers],[Fecha de ingreso]],Inventario!Q473:Q474)=0,"No registra",DMAX(Entradas[#All],Entradas[[#Headers],[Fecha de ingreso]],Inventario!Q473:Q474)))</f>
        <v/>
      </c>
      <c r="F474" s="20" t="str">
        <f>+IF(COUNTIF(Entradas[Elemento],Inventario[[#This Row],[Elemento]])=0,"",IF(DMAX(Entradas[#All],Entradas[[#Headers],[Fecha de última salida]],Inventario!Q473:Q474)=0,"",DMAX(Entradas[#All],Entradas[[#Headers],[Fecha de última salida]],Inventario!Q473:Q474)))</f>
        <v/>
      </c>
      <c r="G474" s="27" t="e">
        <f>DGET(Lista_elementos[#All],Lista_elementos[[#Headers],[Inventario máximo (en unidades)]],Q473:Q474)</f>
        <v>#VALUE!</v>
      </c>
      <c r="H474" s="27" t="e">
        <f>DGET(Lista_elementos[#All],Lista_elementos[[#Headers],[Inventario mínimo (en unidades)]],Q473:Q474)</f>
        <v>#VALUE!</v>
      </c>
      <c r="I474" s="68" t="str">
        <f>+IF(R474=0,"",DGET(Entradas[#All],Entradas[[#Headers],[Lote]],Q473:R474))</f>
        <v/>
      </c>
      <c r="J474" s="20" t="str">
        <f ca="1">+IF(Inventario[[#This Row],[Días restantes (incluido hoy):]]="","",Inventario[[#This Row],[Días restantes (incluido hoy):]]+TODAY()-1)</f>
        <v/>
      </c>
      <c r="K474" s="27" t="str">
        <f t="shared" ref="K474" si="1628">IF(R474=0,"",R474)</f>
        <v/>
      </c>
      <c r="L474" s="27" t="str">
        <f>+IF(R474=0,"",DSUM(Entradas[#All],Entradas[[#Headers],[Cantidad Existente]],Inventario!Q473:R474))</f>
        <v/>
      </c>
      <c r="M474" s="65" t="e">
        <f>+Inventario[[#This Row],[Presentación (unidad)]]</f>
        <v>#VALUE!</v>
      </c>
      <c r="O474" s="17" t="str">
        <f t="shared" ref="O474" si="1629">+$O$6</f>
        <v>Elemento</v>
      </c>
      <c r="P474" s="17" t="str">
        <f t="shared" ref="P474" si="1630">+$P$6</f>
        <v>Días restantes:</v>
      </c>
      <c r="Q474" s="19" t="e">
        <f>Inventario[[#This Row],[Elemento]]</f>
        <v>#VALUE!</v>
      </c>
      <c r="R474" s="19">
        <f>+DMIN(Entradas[#All],R473,Q473:Q474)</f>
        <v>0</v>
      </c>
      <c r="S474" s="26" t="s">
        <v>10</v>
      </c>
    </row>
    <row r="475" spans="1:19" x14ac:dyDescent="0.25">
      <c r="A475" s="64" t="e">
        <f>DGET(Lista_elementos[#All],Lista_elementos[[#Headers],[Tipo]],Inventario!O474:O475)</f>
        <v>#VALUE!</v>
      </c>
      <c r="B475" s="27" t="e">
        <f>+Lista_elementos[[#This Row],[Elemento]]</f>
        <v>#VALUE!</v>
      </c>
      <c r="C4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5" s="27" t="e">
        <f>DGET(Lista_elementos[#All],Lista_elementos[[#Headers],[Presentación (Unidad)]],Inventario!O474:O475)</f>
        <v>#VALUE!</v>
      </c>
      <c r="E475" s="20" t="str">
        <f>+IF(COUNTIF(Entradas[Elemento],Inventario[[#This Row],[Elemento]])=0,"",IF(DMAX(Entradas[#All],Entradas[[#Headers],[Fecha de ingreso]],Inventario!O474:O475)=0,"No registra",DMAX(Entradas[#All],Entradas[[#Headers],[Fecha de ingreso]],Inventario!O474:O475)))</f>
        <v/>
      </c>
      <c r="F475" s="20" t="str">
        <f>+IF(COUNTIF(Entradas[Elemento],Inventario[[#This Row],[Elemento]])=0,"",IF(DMAX(Entradas[#All],Entradas[[#Headers],[Fecha de última salida]],Inventario!O474:O475)=0,"",DMAX(Entradas[#All],Entradas[[#Headers],[Fecha de última salida]],Inventario!O474:O475)))</f>
        <v/>
      </c>
      <c r="G475" s="27" t="e">
        <f>DGET(Lista_elementos[#All],Lista_elementos[[#Headers],[Inventario máximo (en unidades)]],O474:O475)</f>
        <v>#VALUE!</v>
      </c>
      <c r="H475" s="27" t="e">
        <f>DGET(Lista_elementos[#All],Lista_elementos[[#Headers],[Inventario mínimo (en unidades)]],O474:O475)</f>
        <v>#VALUE!</v>
      </c>
      <c r="I475" s="68" t="str">
        <f>+IF(P475=0,"",DGET(Entradas[#All],Entradas[[#Headers],[Lote]],O474:P475))</f>
        <v/>
      </c>
      <c r="J475" s="20" t="str">
        <f ca="1">+IF(Inventario[[#This Row],[Días restantes (incluido hoy):]]="","",Inventario[[#This Row],[Días restantes (incluido hoy):]]+TODAY()-1)</f>
        <v/>
      </c>
      <c r="K475" s="27" t="str">
        <f t="shared" ref="K475" si="1631">IF(P475=0,"",P475)</f>
        <v/>
      </c>
      <c r="L475" s="27" t="str">
        <f>+IF(P475=0,"",DSUM(Entradas[#All],Entradas[[#Headers],[Cantidad Existente]],Inventario!O474:P475))</f>
        <v/>
      </c>
      <c r="M475" s="65" t="e">
        <f>+Inventario[[#This Row],[Presentación (unidad)]]</f>
        <v>#VALUE!</v>
      </c>
      <c r="O475" s="19" t="e">
        <f t="shared" ref="O475" si="1632">+$B475</f>
        <v>#VALUE!</v>
      </c>
      <c r="P475" s="19">
        <f>+DMIN(Entradas[#All],P474,O474:O475)</f>
        <v>0</v>
      </c>
      <c r="Q475" s="17" t="str">
        <f t="shared" ref="Q475" si="1633">+$O$6</f>
        <v>Elemento</v>
      </c>
      <c r="R475" s="17" t="str">
        <f t="shared" ref="R475" si="1634">+$P$6</f>
        <v>Días restantes:</v>
      </c>
      <c r="S475" s="26" t="s">
        <v>10</v>
      </c>
    </row>
    <row r="476" spans="1:19" x14ac:dyDescent="0.25">
      <c r="A476" s="64" t="e">
        <f>DGET(Lista_elementos[#All],Lista_elementos[[#Headers],[Tipo]],Inventario!Q475:Q476)</f>
        <v>#VALUE!</v>
      </c>
      <c r="B476" s="27" t="e">
        <f>+Lista_elementos[[#This Row],[Elemento]]</f>
        <v>#VALUE!</v>
      </c>
      <c r="C4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6" s="27" t="e">
        <f>DGET(Lista_elementos[#All],Lista_elementos[[#Headers],[Presentación (Unidad)]],Inventario!Q475:Q476)</f>
        <v>#VALUE!</v>
      </c>
      <c r="E476" s="20" t="str">
        <f>+IF(COUNTIF(Entradas[Elemento],Inventario[[#This Row],[Elemento]])=0,"",IF(DMAX(Entradas[#All],Entradas[[#Headers],[Fecha de ingreso]],Inventario!Q475:Q476)=0,"No registra",DMAX(Entradas[#All],Entradas[[#Headers],[Fecha de ingreso]],Inventario!Q475:Q476)))</f>
        <v/>
      </c>
      <c r="F476" s="20" t="str">
        <f>+IF(COUNTIF(Entradas[Elemento],Inventario[[#This Row],[Elemento]])=0,"",IF(DMAX(Entradas[#All],Entradas[[#Headers],[Fecha de última salida]],Inventario!Q475:Q476)=0,"",DMAX(Entradas[#All],Entradas[[#Headers],[Fecha de última salida]],Inventario!Q475:Q476)))</f>
        <v/>
      </c>
      <c r="G476" s="27" t="e">
        <f>DGET(Lista_elementos[#All],Lista_elementos[[#Headers],[Inventario máximo (en unidades)]],Q475:Q476)</f>
        <v>#VALUE!</v>
      </c>
      <c r="H476" s="27" t="e">
        <f>DGET(Lista_elementos[#All],Lista_elementos[[#Headers],[Inventario mínimo (en unidades)]],Q475:Q476)</f>
        <v>#VALUE!</v>
      </c>
      <c r="I476" s="68" t="str">
        <f>+IF(R476=0,"",DGET(Entradas[#All],Entradas[[#Headers],[Lote]],Q475:R476))</f>
        <v/>
      </c>
      <c r="J476" s="20" t="str">
        <f ca="1">+IF(Inventario[[#This Row],[Días restantes (incluido hoy):]]="","",Inventario[[#This Row],[Días restantes (incluido hoy):]]+TODAY()-1)</f>
        <v/>
      </c>
      <c r="K476" s="27" t="str">
        <f t="shared" ref="K476" si="1635">IF(R476=0,"",R476)</f>
        <v/>
      </c>
      <c r="L476" s="27" t="str">
        <f>+IF(R476=0,"",DSUM(Entradas[#All],Entradas[[#Headers],[Cantidad Existente]],Inventario!Q475:R476))</f>
        <v/>
      </c>
      <c r="M476" s="65" t="e">
        <f>+Inventario[[#This Row],[Presentación (unidad)]]</f>
        <v>#VALUE!</v>
      </c>
      <c r="O476" s="17" t="str">
        <f t="shared" ref="O476" si="1636">+$O$6</f>
        <v>Elemento</v>
      </c>
      <c r="P476" s="17" t="str">
        <f t="shared" ref="P476" si="1637">+$P$6</f>
        <v>Días restantes:</v>
      </c>
      <c r="Q476" s="19" t="e">
        <f>Inventario[[#This Row],[Elemento]]</f>
        <v>#VALUE!</v>
      </c>
      <c r="R476" s="19">
        <f>+DMIN(Entradas[#All],R475,Q475:Q476)</f>
        <v>0</v>
      </c>
      <c r="S476" s="26" t="s">
        <v>10</v>
      </c>
    </row>
    <row r="477" spans="1:19" x14ac:dyDescent="0.25">
      <c r="A477" s="64" t="e">
        <f>DGET(Lista_elementos[#All],Lista_elementos[[#Headers],[Tipo]],Inventario!O476:O477)</f>
        <v>#VALUE!</v>
      </c>
      <c r="B477" s="27" t="e">
        <f>+Lista_elementos[[#This Row],[Elemento]]</f>
        <v>#VALUE!</v>
      </c>
      <c r="C4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7" s="27" t="e">
        <f>DGET(Lista_elementos[#All],Lista_elementos[[#Headers],[Presentación (Unidad)]],Inventario!O476:O477)</f>
        <v>#VALUE!</v>
      </c>
      <c r="E477" s="20" t="str">
        <f>+IF(COUNTIF(Entradas[Elemento],Inventario[[#This Row],[Elemento]])=0,"",IF(DMAX(Entradas[#All],Entradas[[#Headers],[Fecha de ingreso]],Inventario!O476:O477)=0,"No registra",DMAX(Entradas[#All],Entradas[[#Headers],[Fecha de ingreso]],Inventario!O476:O477)))</f>
        <v/>
      </c>
      <c r="F477" s="20" t="str">
        <f>+IF(COUNTIF(Entradas[Elemento],Inventario[[#This Row],[Elemento]])=0,"",IF(DMAX(Entradas[#All],Entradas[[#Headers],[Fecha de última salida]],Inventario!O476:O477)=0,"",DMAX(Entradas[#All],Entradas[[#Headers],[Fecha de última salida]],Inventario!O476:O477)))</f>
        <v/>
      </c>
      <c r="G477" s="27" t="e">
        <f>DGET(Lista_elementos[#All],Lista_elementos[[#Headers],[Inventario máximo (en unidades)]],O476:O477)</f>
        <v>#VALUE!</v>
      </c>
      <c r="H477" s="27" t="e">
        <f>DGET(Lista_elementos[#All],Lista_elementos[[#Headers],[Inventario mínimo (en unidades)]],O476:O477)</f>
        <v>#VALUE!</v>
      </c>
      <c r="I477" s="68" t="str">
        <f>+IF(P477=0,"",DGET(Entradas[#All],Entradas[[#Headers],[Lote]],O476:P477))</f>
        <v/>
      </c>
      <c r="J477" s="20" t="str">
        <f ca="1">+IF(Inventario[[#This Row],[Días restantes (incluido hoy):]]="","",Inventario[[#This Row],[Días restantes (incluido hoy):]]+TODAY()-1)</f>
        <v/>
      </c>
      <c r="K477" s="27" t="str">
        <f t="shared" ref="K477" si="1638">IF(P477=0,"",P477)</f>
        <v/>
      </c>
      <c r="L477" s="27" t="str">
        <f>+IF(P477=0,"",DSUM(Entradas[#All],Entradas[[#Headers],[Cantidad Existente]],Inventario!O476:P477))</f>
        <v/>
      </c>
      <c r="M477" s="65" t="e">
        <f>+Inventario[[#This Row],[Presentación (unidad)]]</f>
        <v>#VALUE!</v>
      </c>
      <c r="O477" s="19" t="e">
        <f t="shared" ref="O477" si="1639">+$B477</f>
        <v>#VALUE!</v>
      </c>
      <c r="P477" s="19">
        <f>+DMIN(Entradas[#All],P476,O476:O477)</f>
        <v>0</v>
      </c>
      <c r="Q477" s="17" t="str">
        <f t="shared" ref="Q477" si="1640">+$O$6</f>
        <v>Elemento</v>
      </c>
      <c r="R477" s="17" t="str">
        <f t="shared" ref="R477" si="1641">+$P$6</f>
        <v>Días restantes:</v>
      </c>
      <c r="S477" s="26" t="s">
        <v>10</v>
      </c>
    </row>
    <row r="478" spans="1:19" x14ac:dyDescent="0.25">
      <c r="A478" s="64" t="e">
        <f>DGET(Lista_elementos[#All],Lista_elementos[[#Headers],[Tipo]],Inventario!Q477:Q478)</f>
        <v>#VALUE!</v>
      </c>
      <c r="B478" s="27" t="e">
        <f>+Lista_elementos[[#This Row],[Elemento]]</f>
        <v>#VALUE!</v>
      </c>
      <c r="C4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8" s="27" t="e">
        <f>DGET(Lista_elementos[#All],Lista_elementos[[#Headers],[Presentación (Unidad)]],Inventario!Q477:Q478)</f>
        <v>#VALUE!</v>
      </c>
      <c r="E478" s="20" t="str">
        <f>+IF(COUNTIF(Entradas[Elemento],Inventario[[#This Row],[Elemento]])=0,"",IF(DMAX(Entradas[#All],Entradas[[#Headers],[Fecha de ingreso]],Inventario!Q477:Q478)=0,"No registra",DMAX(Entradas[#All],Entradas[[#Headers],[Fecha de ingreso]],Inventario!Q477:Q478)))</f>
        <v/>
      </c>
      <c r="F478" s="20" t="str">
        <f>+IF(COUNTIF(Entradas[Elemento],Inventario[[#This Row],[Elemento]])=0,"",IF(DMAX(Entradas[#All],Entradas[[#Headers],[Fecha de última salida]],Inventario!Q477:Q478)=0,"",DMAX(Entradas[#All],Entradas[[#Headers],[Fecha de última salida]],Inventario!Q477:Q478)))</f>
        <v/>
      </c>
      <c r="G478" s="27" t="e">
        <f>DGET(Lista_elementos[#All],Lista_elementos[[#Headers],[Inventario máximo (en unidades)]],Q477:Q478)</f>
        <v>#VALUE!</v>
      </c>
      <c r="H478" s="27" t="e">
        <f>DGET(Lista_elementos[#All],Lista_elementos[[#Headers],[Inventario mínimo (en unidades)]],Q477:Q478)</f>
        <v>#VALUE!</v>
      </c>
      <c r="I478" s="68" t="str">
        <f>+IF(R478=0,"",DGET(Entradas[#All],Entradas[[#Headers],[Lote]],Q477:R478))</f>
        <v/>
      </c>
      <c r="J478" s="20" t="str">
        <f ca="1">+IF(Inventario[[#This Row],[Días restantes (incluido hoy):]]="","",Inventario[[#This Row],[Días restantes (incluido hoy):]]+TODAY()-1)</f>
        <v/>
      </c>
      <c r="K478" s="27" t="str">
        <f t="shared" ref="K478" si="1642">IF(R478=0,"",R478)</f>
        <v/>
      </c>
      <c r="L478" s="27" t="str">
        <f>+IF(R478=0,"",DSUM(Entradas[#All],Entradas[[#Headers],[Cantidad Existente]],Inventario!Q477:R478))</f>
        <v/>
      </c>
      <c r="M478" s="65" t="e">
        <f>+Inventario[[#This Row],[Presentación (unidad)]]</f>
        <v>#VALUE!</v>
      </c>
      <c r="O478" s="17" t="str">
        <f t="shared" ref="O478" si="1643">+$O$6</f>
        <v>Elemento</v>
      </c>
      <c r="P478" s="17" t="str">
        <f t="shared" ref="P478" si="1644">+$P$6</f>
        <v>Días restantes:</v>
      </c>
      <c r="Q478" s="19" t="e">
        <f>Inventario[[#This Row],[Elemento]]</f>
        <v>#VALUE!</v>
      </c>
      <c r="R478" s="19">
        <f>+DMIN(Entradas[#All],R477,Q477:Q478)</f>
        <v>0</v>
      </c>
      <c r="S478" s="26" t="s">
        <v>10</v>
      </c>
    </row>
    <row r="479" spans="1:19" x14ac:dyDescent="0.25">
      <c r="A479" s="64" t="e">
        <f>DGET(Lista_elementos[#All],Lista_elementos[[#Headers],[Tipo]],Inventario!O478:O479)</f>
        <v>#VALUE!</v>
      </c>
      <c r="B479" s="27" t="e">
        <f>+Lista_elementos[[#This Row],[Elemento]]</f>
        <v>#VALUE!</v>
      </c>
      <c r="C4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79" s="27" t="e">
        <f>DGET(Lista_elementos[#All],Lista_elementos[[#Headers],[Presentación (Unidad)]],Inventario!O478:O479)</f>
        <v>#VALUE!</v>
      </c>
      <c r="E479" s="20" t="str">
        <f>+IF(COUNTIF(Entradas[Elemento],Inventario[[#This Row],[Elemento]])=0,"",IF(DMAX(Entradas[#All],Entradas[[#Headers],[Fecha de ingreso]],Inventario!O478:O479)=0,"No registra",DMAX(Entradas[#All],Entradas[[#Headers],[Fecha de ingreso]],Inventario!O478:O479)))</f>
        <v/>
      </c>
      <c r="F479" s="20" t="str">
        <f>+IF(COUNTIF(Entradas[Elemento],Inventario[[#This Row],[Elemento]])=0,"",IF(DMAX(Entradas[#All],Entradas[[#Headers],[Fecha de última salida]],Inventario!O478:O479)=0,"",DMAX(Entradas[#All],Entradas[[#Headers],[Fecha de última salida]],Inventario!O478:O479)))</f>
        <v/>
      </c>
      <c r="G479" s="27" t="e">
        <f>DGET(Lista_elementos[#All],Lista_elementos[[#Headers],[Inventario máximo (en unidades)]],O478:O479)</f>
        <v>#VALUE!</v>
      </c>
      <c r="H479" s="27" t="e">
        <f>DGET(Lista_elementos[#All],Lista_elementos[[#Headers],[Inventario mínimo (en unidades)]],O478:O479)</f>
        <v>#VALUE!</v>
      </c>
      <c r="I479" s="68" t="str">
        <f>+IF(P479=0,"",DGET(Entradas[#All],Entradas[[#Headers],[Lote]],O478:P479))</f>
        <v/>
      </c>
      <c r="J479" s="20" t="str">
        <f ca="1">+IF(Inventario[[#This Row],[Días restantes (incluido hoy):]]="","",Inventario[[#This Row],[Días restantes (incluido hoy):]]+TODAY()-1)</f>
        <v/>
      </c>
      <c r="K479" s="27" t="str">
        <f t="shared" ref="K479" si="1645">IF(P479=0,"",P479)</f>
        <v/>
      </c>
      <c r="L479" s="27" t="str">
        <f>+IF(P479=0,"",DSUM(Entradas[#All],Entradas[[#Headers],[Cantidad Existente]],Inventario!O478:P479))</f>
        <v/>
      </c>
      <c r="M479" s="65" t="e">
        <f>+Inventario[[#This Row],[Presentación (unidad)]]</f>
        <v>#VALUE!</v>
      </c>
      <c r="O479" s="19" t="e">
        <f t="shared" ref="O479" si="1646">+$B479</f>
        <v>#VALUE!</v>
      </c>
      <c r="P479" s="19">
        <f>+DMIN(Entradas[#All],P478,O478:O479)</f>
        <v>0</v>
      </c>
      <c r="Q479" s="17" t="str">
        <f t="shared" ref="Q479" si="1647">+$O$6</f>
        <v>Elemento</v>
      </c>
      <c r="R479" s="17" t="str">
        <f t="shared" ref="R479" si="1648">+$P$6</f>
        <v>Días restantes:</v>
      </c>
      <c r="S479" s="26" t="s">
        <v>10</v>
      </c>
    </row>
    <row r="480" spans="1:19" x14ac:dyDescent="0.25">
      <c r="A480" s="64" t="e">
        <f>DGET(Lista_elementos[#All],Lista_elementos[[#Headers],[Tipo]],Inventario!Q479:Q480)</f>
        <v>#VALUE!</v>
      </c>
      <c r="B480" s="27" t="e">
        <f>+Lista_elementos[[#This Row],[Elemento]]</f>
        <v>#VALUE!</v>
      </c>
      <c r="C4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0" s="27" t="e">
        <f>DGET(Lista_elementos[#All],Lista_elementos[[#Headers],[Presentación (Unidad)]],Inventario!Q479:Q480)</f>
        <v>#VALUE!</v>
      </c>
      <c r="E480" s="20" t="str">
        <f>+IF(COUNTIF(Entradas[Elemento],Inventario[[#This Row],[Elemento]])=0,"",IF(DMAX(Entradas[#All],Entradas[[#Headers],[Fecha de ingreso]],Inventario!Q479:Q480)=0,"No registra",DMAX(Entradas[#All],Entradas[[#Headers],[Fecha de ingreso]],Inventario!Q479:Q480)))</f>
        <v/>
      </c>
      <c r="F480" s="20" t="str">
        <f>+IF(COUNTIF(Entradas[Elemento],Inventario[[#This Row],[Elemento]])=0,"",IF(DMAX(Entradas[#All],Entradas[[#Headers],[Fecha de última salida]],Inventario!Q479:Q480)=0,"",DMAX(Entradas[#All],Entradas[[#Headers],[Fecha de última salida]],Inventario!Q479:Q480)))</f>
        <v/>
      </c>
      <c r="G480" s="27" t="e">
        <f>DGET(Lista_elementos[#All],Lista_elementos[[#Headers],[Inventario máximo (en unidades)]],Q479:Q480)</f>
        <v>#VALUE!</v>
      </c>
      <c r="H480" s="27" t="e">
        <f>DGET(Lista_elementos[#All],Lista_elementos[[#Headers],[Inventario mínimo (en unidades)]],Q479:Q480)</f>
        <v>#VALUE!</v>
      </c>
      <c r="I480" s="68" t="str">
        <f>+IF(R480=0,"",DGET(Entradas[#All],Entradas[[#Headers],[Lote]],Q479:R480))</f>
        <v/>
      </c>
      <c r="J480" s="20" t="str">
        <f ca="1">+IF(Inventario[[#This Row],[Días restantes (incluido hoy):]]="","",Inventario[[#This Row],[Días restantes (incluido hoy):]]+TODAY()-1)</f>
        <v/>
      </c>
      <c r="K480" s="27" t="str">
        <f t="shared" ref="K480" si="1649">IF(R480=0,"",R480)</f>
        <v/>
      </c>
      <c r="L480" s="27" t="str">
        <f>+IF(R480=0,"",DSUM(Entradas[#All],Entradas[[#Headers],[Cantidad Existente]],Inventario!Q479:R480))</f>
        <v/>
      </c>
      <c r="M480" s="65" t="e">
        <f>+Inventario[[#This Row],[Presentación (unidad)]]</f>
        <v>#VALUE!</v>
      </c>
      <c r="O480" s="17" t="str">
        <f t="shared" ref="O480" si="1650">+$O$6</f>
        <v>Elemento</v>
      </c>
      <c r="P480" s="17" t="str">
        <f t="shared" ref="P480" si="1651">+$P$6</f>
        <v>Días restantes:</v>
      </c>
      <c r="Q480" s="19" t="e">
        <f>Inventario[[#This Row],[Elemento]]</f>
        <v>#VALUE!</v>
      </c>
      <c r="R480" s="19">
        <f>+DMIN(Entradas[#All],R479,Q479:Q480)</f>
        <v>0</v>
      </c>
      <c r="S480" s="26" t="s">
        <v>10</v>
      </c>
    </row>
    <row r="481" spans="1:19" x14ac:dyDescent="0.25">
      <c r="A481" s="64" t="e">
        <f>DGET(Lista_elementos[#All],Lista_elementos[[#Headers],[Tipo]],Inventario!O480:O481)</f>
        <v>#VALUE!</v>
      </c>
      <c r="B481" s="27" t="e">
        <f>+Lista_elementos[[#This Row],[Elemento]]</f>
        <v>#VALUE!</v>
      </c>
      <c r="C4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1" s="27" t="e">
        <f>DGET(Lista_elementos[#All],Lista_elementos[[#Headers],[Presentación (Unidad)]],Inventario!O480:O481)</f>
        <v>#VALUE!</v>
      </c>
      <c r="E481" s="20" t="str">
        <f>+IF(COUNTIF(Entradas[Elemento],Inventario[[#This Row],[Elemento]])=0,"",IF(DMAX(Entradas[#All],Entradas[[#Headers],[Fecha de ingreso]],Inventario!O480:O481)=0,"No registra",DMAX(Entradas[#All],Entradas[[#Headers],[Fecha de ingreso]],Inventario!O480:O481)))</f>
        <v/>
      </c>
      <c r="F481" s="20" t="str">
        <f>+IF(COUNTIF(Entradas[Elemento],Inventario[[#This Row],[Elemento]])=0,"",IF(DMAX(Entradas[#All],Entradas[[#Headers],[Fecha de última salida]],Inventario!O480:O481)=0,"",DMAX(Entradas[#All],Entradas[[#Headers],[Fecha de última salida]],Inventario!O480:O481)))</f>
        <v/>
      </c>
      <c r="G481" s="27" t="e">
        <f>DGET(Lista_elementos[#All],Lista_elementos[[#Headers],[Inventario máximo (en unidades)]],O480:O481)</f>
        <v>#VALUE!</v>
      </c>
      <c r="H481" s="27" t="e">
        <f>DGET(Lista_elementos[#All],Lista_elementos[[#Headers],[Inventario mínimo (en unidades)]],O480:O481)</f>
        <v>#VALUE!</v>
      </c>
      <c r="I481" s="68" t="str">
        <f>+IF(P481=0,"",DGET(Entradas[#All],Entradas[[#Headers],[Lote]],O480:P481))</f>
        <v/>
      </c>
      <c r="J481" s="20" t="str">
        <f ca="1">+IF(Inventario[[#This Row],[Días restantes (incluido hoy):]]="","",Inventario[[#This Row],[Días restantes (incluido hoy):]]+TODAY()-1)</f>
        <v/>
      </c>
      <c r="K481" s="27" t="str">
        <f t="shared" ref="K481" si="1652">IF(P481=0,"",P481)</f>
        <v/>
      </c>
      <c r="L481" s="27" t="str">
        <f>+IF(P481=0,"",DSUM(Entradas[#All],Entradas[[#Headers],[Cantidad Existente]],Inventario!O480:P481))</f>
        <v/>
      </c>
      <c r="M481" s="65" t="e">
        <f>+Inventario[[#This Row],[Presentación (unidad)]]</f>
        <v>#VALUE!</v>
      </c>
      <c r="O481" s="19" t="e">
        <f t="shared" ref="O481" si="1653">+$B481</f>
        <v>#VALUE!</v>
      </c>
      <c r="P481" s="19">
        <f>+DMIN(Entradas[#All],P480,O480:O481)</f>
        <v>0</v>
      </c>
      <c r="Q481" s="17" t="str">
        <f t="shared" ref="Q481" si="1654">+$O$6</f>
        <v>Elemento</v>
      </c>
      <c r="R481" s="17" t="str">
        <f t="shared" ref="R481" si="1655">+$P$6</f>
        <v>Días restantes:</v>
      </c>
      <c r="S481" s="26" t="s">
        <v>10</v>
      </c>
    </row>
    <row r="482" spans="1:19" x14ac:dyDescent="0.25">
      <c r="A482" s="64" t="e">
        <f>DGET(Lista_elementos[#All],Lista_elementos[[#Headers],[Tipo]],Inventario!Q481:Q482)</f>
        <v>#VALUE!</v>
      </c>
      <c r="B482" s="27" t="e">
        <f>+Lista_elementos[[#This Row],[Elemento]]</f>
        <v>#VALUE!</v>
      </c>
      <c r="C4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2" s="27" t="e">
        <f>DGET(Lista_elementos[#All],Lista_elementos[[#Headers],[Presentación (Unidad)]],Inventario!Q481:Q482)</f>
        <v>#VALUE!</v>
      </c>
      <c r="E482" s="20" t="str">
        <f>+IF(COUNTIF(Entradas[Elemento],Inventario[[#This Row],[Elemento]])=0,"",IF(DMAX(Entradas[#All],Entradas[[#Headers],[Fecha de ingreso]],Inventario!Q481:Q482)=0,"No registra",DMAX(Entradas[#All],Entradas[[#Headers],[Fecha de ingreso]],Inventario!Q481:Q482)))</f>
        <v/>
      </c>
      <c r="F482" s="20" t="str">
        <f>+IF(COUNTIF(Entradas[Elemento],Inventario[[#This Row],[Elemento]])=0,"",IF(DMAX(Entradas[#All],Entradas[[#Headers],[Fecha de última salida]],Inventario!Q481:Q482)=0,"",DMAX(Entradas[#All],Entradas[[#Headers],[Fecha de última salida]],Inventario!Q481:Q482)))</f>
        <v/>
      </c>
      <c r="G482" s="27" t="e">
        <f>DGET(Lista_elementos[#All],Lista_elementos[[#Headers],[Inventario máximo (en unidades)]],Q481:Q482)</f>
        <v>#VALUE!</v>
      </c>
      <c r="H482" s="27" t="e">
        <f>DGET(Lista_elementos[#All],Lista_elementos[[#Headers],[Inventario mínimo (en unidades)]],Q481:Q482)</f>
        <v>#VALUE!</v>
      </c>
      <c r="I482" s="68" t="str">
        <f>+IF(R482=0,"",DGET(Entradas[#All],Entradas[[#Headers],[Lote]],Q481:R482))</f>
        <v/>
      </c>
      <c r="J482" s="20" t="str">
        <f ca="1">+IF(Inventario[[#This Row],[Días restantes (incluido hoy):]]="","",Inventario[[#This Row],[Días restantes (incluido hoy):]]+TODAY()-1)</f>
        <v/>
      </c>
      <c r="K482" s="27" t="str">
        <f t="shared" ref="K482" si="1656">IF(R482=0,"",R482)</f>
        <v/>
      </c>
      <c r="L482" s="27" t="str">
        <f>+IF(R482=0,"",DSUM(Entradas[#All],Entradas[[#Headers],[Cantidad Existente]],Inventario!Q481:R482))</f>
        <v/>
      </c>
      <c r="M482" s="65" t="e">
        <f>+Inventario[[#This Row],[Presentación (unidad)]]</f>
        <v>#VALUE!</v>
      </c>
      <c r="O482" s="17" t="str">
        <f t="shared" ref="O482" si="1657">+$O$6</f>
        <v>Elemento</v>
      </c>
      <c r="P482" s="17" t="str">
        <f t="shared" ref="P482" si="1658">+$P$6</f>
        <v>Días restantes:</v>
      </c>
      <c r="Q482" s="19" t="e">
        <f>Inventario[[#This Row],[Elemento]]</f>
        <v>#VALUE!</v>
      </c>
      <c r="R482" s="19">
        <f>+DMIN(Entradas[#All],R481,Q481:Q482)</f>
        <v>0</v>
      </c>
      <c r="S482" s="26" t="s">
        <v>10</v>
      </c>
    </row>
    <row r="483" spans="1:19" x14ac:dyDescent="0.25">
      <c r="A483" s="64" t="e">
        <f>DGET(Lista_elementos[#All],Lista_elementos[[#Headers],[Tipo]],Inventario!O482:O483)</f>
        <v>#VALUE!</v>
      </c>
      <c r="B483" s="27" t="e">
        <f>+Lista_elementos[[#This Row],[Elemento]]</f>
        <v>#VALUE!</v>
      </c>
      <c r="C4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3" s="27" t="e">
        <f>DGET(Lista_elementos[#All],Lista_elementos[[#Headers],[Presentación (Unidad)]],Inventario!O482:O483)</f>
        <v>#VALUE!</v>
      </c>
      <c r="E483" s="20" t="str">
        <f>+IF(COUNTIF(Entradas[Elemento],Inventario[[#This Row],[Elemento]])=0,"",IF(DMAX(Entradas[#All],Entradas[[#Headers],[Fecha de ingreso]],Inventario!O482:O483)=0,"No registra",DMAX(Entradas[#All],Entradas[[#Headers],[Fecha de ingreso]],Inventario!O482:O483)))</f>
        <v/>
      </c>
      <c r="F483" s="20" t="str">
        <f>+IF(COUNTIF(Entradas[Elemento],Inventario[[#This Row],[Elemento]])=0,"",IF(DMAX(Entradas[#All],Entradas[[#Headers],[Fecha de última salida]],Inventario!O482:O483)=0,"",DMAX(Entradas[#All],Entradas[[#Headers],[Fecha de última salida]],Inventario!O482:O483)))</f>
        <v/>
      </c>
      <c r="G483" s="27" t="e">
        <f>DGET(Lista_elementos[#All],Lista_elementos[[#Headers],[Inventario máximo (en unidades)]],O482:O483)</f>
        <v>#VALUE!</v>
      </c>
      <c r="H483" s="27" t="e">
        <f>DGET(Lista_elementos[#All],Lista_elementos[[#Headers],[Inventario mínimo (en unidades)]],O482:O483)</f>
        <v>#VALUE!</v>
      </c>
      <c r="I483" s="68" t="str">
        <f>+IF(P483=0,"",DGET(Entradas[#All],Entradas[[#Headers],[Lote]],O482:P483))</f>
        <v/>
      </c>
      <c r="J483" s="20" t="str">
        <f ca="1">+IF(Inventario[[#This Row],[Días restantes (incluido hoy):]]="","",Inventario[[#This Row],[Días restantes (incluido hoy):]]+TODAY()-1)</f>
        <v/>
      </c>
      <c r="K483" s="27" t="str">
        <f t="shared" ref="K483" si="1659">IF(P483=0,"",P483)</f>
        <v/>
      </c>
      <c r="L483" s="27" t="str">
        <f>+IF(P483=0,"",DSUM(Entradas[#All],Entradas[[#Headers],[Cantidad Existente]],Inventario!O482:P483))</f>
        <v/>
      </c>
      <c r="M483" s="65" t="e">
        <f>+Inventario[[#This Row],[Presentación (unidad)]]</f>
        <v>#VALUE!</v>
      </c>
      <c r="O483" s="19" t="e">
        <f t="shared" ref="O483" si="1660">+$B483</f>
        <v>#VALUE!</v>
      </c>
      <c r="P483" s="19">
        <f>+DMIN(Entradas[#All],P482,O482:O483)</f>
        <v>0</v>
      </c>
      <c r="Q483" s="17" t="str">
        <f t="shared" ref="Q483" si="1661">+$O$6</f>
        <v>Elemento</v>
      </c>
      <c r="R483" s="17" t="str">
        <f t="shared" ref="R483" si="1662">+$P$6</f>
        <v>Días restantes:</v>
      </c>
      <c r="S483" s="26" t="s">
        <v>10</v>
      </c>
    </row>
    <row r="484" spans="1:19" x14ac:dyDescent="0.25">
      <c r="A484" s="64" t="e">
        <f>DGET(Lista_elementos[#All],Lista_elementos[[#Headers],[Tipo]],Inventario!Q483:Q484)</f>
        <v>#VALUE!</v>
      </c>
      <c r="B484" s="27" t="e">
        <f>+Lista_elementos[[#This Row],[Elemento]]</f>
        <v>#VALUE!</v>
      </c>
      <c r="C4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4" s="27" t="e">
        <f>DGET(Lista_elementos[#All],Lista_elementos[[#Headers],[Presentación (Unidad)]],Inventario!Q483:Q484)</f>
        <v>#VALUE!</v>
      </c>
      <c r="E484" s="20" t="str">
        <f>+IF(COUNTIF(Entradas[Elemento],Inventario[[#This Row],[Elemento]])=0,"",IF(DMAX(Entradas[#All],Entradas[[#Headers],[Fecha de ingreso]],Inventario!Q483:Q484)=0,"No registra",DMAX(Entradas[#All],Entradas[[#Headers],[Fecha de ingreso]],Inventario!Q483:Q484)))</f>
        <v/>
      </c>
      <c r="F484" s="20" t="str">
        <f>+IF(COUNTIF(Entradas[Elemento],Inventario[[#This Row],[Elemento]])=0,"",IF(DMAX(Entradas[#All],Entradas[[#Headers],[Fecha de última salida]],Inventario!Q483:Q484)=0,"",DMAX(Entradas[#All],Entradas[[#Headers],[Fecha de última salida]],Inventario!Q483:Q484)))</f>
        <v/>
      </c>
      <c r="G484" s="27" t="e">
        <f>DGET(Lista_elementos[#All],Lista_elementos[[#Headers],[Inventario máximo (en unidades)]],Q483:Q484)</f>
        <v>#VALUE!</v>
      </c>
      <c r="H484" s="27" t="e">
        <f>DGET(Lista_elementos[#All],Lista_elementos[[#Headers],[Inventario mínimo (en unidades)]],Q483:Q484)</f>
        <v>#VALUE!</v>
      </c>
      <c r="I484" s="68" t="str">
        <f>+IF(R484=0,"",DGET(Entradas[#All],Entradas[[#Headers],[Lote]],Q483:R484))</f>
        <v/>
      </c>
      <c r="J484" s="20" t="str">
        <f ca="1">+IF(Inventario[[#This Row],[Días restantes (incluido hoy):]]="","",Inventario[[#This Row],[Días restantes (incluido hoy):]]+TODAY()-1)</f>
        <v/>
      </c>
      <c r="K484" s="27" t="str">
        <f t="shared" ref="K484" si="1663">IF(R484=0,"",R484)</f>
        <v/>
      </c>
      <c r="L484" s="27" t="str">
        <f>+IF(R484=0,"",DSUM(Entradas[#All],Entradas[[#Headers],[Cantidad Existente]],Inventario!Q483:R484))</f>
        <v/>
      </c>
      <c r="M484" s="65" t="e">
        <f>+Inventario[[#This Row],[Presentación (unidad)]]</f>
        <v>#VALUE!</v>
      </c>
      <c r="O484" s="17" t="str">
        <f t="shared" ref="O484" si="1664">+$O$6</f>
        <v>Elemento</v>
      </c>
      <c r="P484" s="17" t="str">
        <f t="shared" ref="P484" si="1665">+$P$6</f>
        <v>Días restantes:</v>
      </c>
      <c r="Q484" s="19" t="e">
        <f>Inventario[[#This Row],[Elemento]]</f>
        <v>#VALUE!</v>
      </c>
      <c r="R484" s="19">
        <f>+DMIN(Entradas[#All],R483,Q483:Q484)</f>
        <v>0</v>
      </c>
      <c r="S484" s="26" t="s">
        <v>10</v>
      </c>
    </row>
    <row r="485" spans="1:19" x14ac:dyDescent="0.25">
      <c r="A485" s="64" t="e">
        <f>DGET(Lista_elementos[#All],Lista_elementos[[#Headers],[Tipo]],Inventario!O484:O485)</f>
        <v>#VALUE!</v>
      </c>
      <c r="B485" s="27" t="e">
        <f>+Lista_elementos[[#This Row],[Elemento]]</f>
        <v>#VALUE!</v>
      </c>
      <c r="C4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5" s="27" t="e">
        <f>DGET(Lista_elementos[#All],Lista_elementos[[#Headers],[Presentación (Unidad)]],Inventario!O484:O485)</f>
        <v>#VALUE!</v>
      </c>
      <c r="E485" s="20" t="str">
        <f>+IF(COUNTIF(Entradas[Elemento],Inventario[[#This Row],[Elemento]])=0,"",IF(DMAX(Entradas[#All],Entradas[[#Headers],[Fecha de ingreso]],Inventario!O484:O485)=0,"No registra",DMAX(Entradas[#All],Entradas[[#Headers],[Fecha de ingreso]],Inventario!O484:O485)))</f>
        <v/>
      </c>
      <c r="F485" s="20" t="str">
        <f>+IF(COUNTIF(Entradas[Elemento],Inventario[[#This Row],[Elemento]])=0,"",IF(DMAX(Entradas[#All],Entradas[[#Headers],[Fecha de última salida]],Inventario!O484:O485)=0,"",DMAX(Entradas[#All],Entradas[[#Headers],[Fecha de última salida]],Inventario!O484:O485)))</f>
        <v/>
      </c>
      <c r="G485" s="27" t="e">
        <f>DGET(Lista_elementos[#All],Lista_elementos[[#Headers],[Inventario máximo (en unidades)]],O484:O485)</f>
        <v>#VALUE!</v>
      </c>
      <c r="H485" s="27" t="e">
        <f>DGET(Lista_elementos[#All],Lista_elementos[[#Headers],[Inventario mínimo (en unidades)]],O484:O485)</f>
        <v>#VALUE!</v>
      </c>
      <c r="I485" s="68" t="str">
        <f>+IF(P485=0,"",DGET(Entradas[#All],Entradas[[#Headers],[Lote]],O484:P485))</f>
        <v/>
      </c>
      <c r="J485" s="20" t="str">
        <f ca="1">+IF(Inventario[[#This Row],[Días restantes (incluido hoy):]]="","",Inventario[[#This Row],[Días restantes (incluido hoy):]]+TODAY()-1)</f>
        <v/>
      </c>
      <c r="K485" s="27" t="str">
        <f t="shared" ref="K485" si="1666">IF(P485=0,"",P485)</f>
        <v/>
      </c>
      <c r="L485" s="27" t="str">
        <f>+IF(P485=0,"",DSUM(Entradas[#All],Entradas[[#Headers],[Cantidad Existente]],Inventario!O484:P485))</f>
        <v/>
      </c>
      <c r="M485" s="65" t="e">
        <f>+Inventario[[#This Row],[Presentación (unidad)]]</f>
        <v>#VALUE!</v>
      </c>
      <c r="O485" s="19" t="e">
        <f t="shared" ref="O485" si="1667">+$B485</f>
        <v>#VALUE!</v>
      </c>
      <c r="P485" s="19">
        <f>+DMIN(Entradas[#All],P484,O484:O485)</f>
        <v>0</v>
      </c>
      <c r="Q485" s="17" t="str">
        <f t="shared" ref="Q485" si="1668">+$O$6</f>
        <v>Elemento</v>
      </c>
      <c r="R485" s="17" t="str">
        <f t="shared" ref="R485" si="1669">+$P$6</f>
        <v>Días restantes:</v>
      </c>
      <c r="S485" s="26" t="s">
        <v>10</v>
      </c>
    </row>
    <row r="486" spans="1:19" x14ac:dyDescent="0.25">
      <c r="A486" s="64" t="e">
        <f>DGET(Lista_elementos[#All],Lista_elementos[[#Headers],[Tipo]],Inventario!Q485:Q486)</f>
        <v>#VALUE!</v>
      </c>
      <c r="B486" s="27" t="e">
        <f>+Lista_elementos[[#This Row],[Elemento]]</f>
        <v>#VALUE!</v>
      </c>
      <c r="C4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6" s="27" t="e">
        <f>DGET(Lista_elementos[#All],Lista_elementos[[#Headers],[Presentación (Unidad)]],Inventario!Q485:Q486)</f>
        <v>#VALUE!</v>
      </c>
      <c r="E486" s="20" t="str">
        <f>+IF(COUNTIF(Entradas[Elemento],Inventario[[#This Row],[Elemento]])=0,"",IF(DMAX(Entradas[#All],Entradas[[#Headers],[Fecha de ingreso]],Inventario!Q485:Q486)=0,"No registra",DMAX(Entradas[#All],Entradas[[#Headers],[Fecha de ingreso]],Inventario!Q485:Q486)))</f>
        <v/>
      </c>
      <c r="F486" s="20" t="str">
        <f>+IF(COUNTIF(Entradas[Elemento],Inventario[[#This Row],[Elemento]])=0,"",IF(DMAX(Entradas[#All],Entradas[[#Headers],[Fecha de última salida]],Inventario!Q485:Q486)=0,"",DMAX(Entradas[#All],Entradas[[#Headers],[Fecha de última salida]],Inventario!Q485:Q486)))</f>
        <v/>
      </c>
      <c r="G486" s="27" t="e">
        <f>DGET(Lista_elementos[#All],Lista_elementos[[#Headers],[Inventario máximo (en unidades)]],Q485:Q486)</f>
        <v>#VALUE!</v>
      </c>
      <c r="H486" s="27" t="e">
        <f>DGET(Lista_elementos[#All],Lista_elementos[[#Headers],[Inventario mínimo (en unidades)]],Q485:Q486)</f>
        <v>#VALUE!</v>
      </c>
      <c r="I486" s="68" t="str">
        <f>+IF(R486=0,"",DGET(Entradas[#All],Entradas[[#Headers],[Lote]],Q485:R486))</f>
        <v/>
      </c>
      <c r="J486" s="20" t="str">
        <f ca="1">+IF(Inventario[[#This Row],[Días restantes (incluido hoy):]]="","",Inventario[[#This Row],[Días restantes (incluido hoy):]]+TODAY()-1)</f>
        <v/>
      </c>
      <c r="K486" s="27" t="str">
        <f t="shared" ref="K486" si="1670">IF(R486=0,"",R486)</f>
        <v/>
      </c>
      <c r="L486" s="27" t="str">
        <f>+IF(R486=0,"",DSUM(Entradas[#All],Entradas[[#Headers],[Cantidad Existente]],Inventario!Q485:R486))</f>
        <v/>
      </c>
      <c r="M486" s="65" t="e">
        <f>+Inventario[[#This Row],[Presentación (unidad)]]</f>
        <v>#VALUE!</v>
      </c>
      <c r="O486" s="17" t="str">
        <f t="shared" ref="O486" si="1671">+$O$6</f>
        <v>Elemento</v>
      </c>
      <c r="P486" s="17" t="str">
        <f t="shared" ref="P486" si="1672">+$P$6</f>
        <v>Días restantes:</v>
      </c>
      <c r="Q486" s="19" t="e">
        <f>Inventario[[#This Row],[Elemento]]</f>
        <v>#VALUE!</v>
      </c>
      <c r="R486" s="19">
        <f>+DMIN(Entradas[#All],R485,Q485:Q486)</f>
        <v>0</v>
      </c>
      <c r="S486" s="26" t="s">
        <v>10</v>
      </c>
    </row>
    <row r="487" spans="1:19" x14ac:dyDescent="0.25">
      <c r="A487" s="64" t="e">
        <f>DGET(Lista_elementos[#All],Lista_elementos[[#Headers],[Tipo]],Inventario!O486:O487)</f>
        <v>#VALUE!</v>
      </c>
      <c r="B487" s="27" t="e">
        <f>+Lista_elementos[[#This Row],[Elemento]]</f>
        <v>#VALUE!</v>
      </c>
      <c r="C4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7" s="27" t="e">
        <f>DGET(Lista_elementos[#All],Lista_elementos[[#Headers],[Presentación (Unidad)]],Inventario!O486:O487)</f>
        <v>#VALUE!</v>
      </c>
      <c r="E487" s="20" t="str">
        <f>+IF(COUNTIF(Entradas[Elemento],Inventario[[#This Row],[Elemento]])=0,"",IF(DMAX(Entradas[#All],Entradas[[#Headers],[Fecha de ingreso]],Inventario!O486:O487)=0,"No registra",DMAX(Entradas[#All],Entradas[[#Headers],[Fecha de ingreso]],Inventario!O486:O487)))</f>
        <v/>
      </c>
      <c r="F487" s="20" t="str">
        <f>+IF(COUNTIF(Entradas[Elemento],Inventario[[#This Row],[Elemento]])=0,"",IF(DMAX(Entradas[#All],Entradas[[#Headers],[Fecha de última salida]],Inventario!O486:O487)=0,"",DMAX(Entradas[#All],Entradas[[#Headers],[Fecha de última salida]],Inventario!O486:O487)))</f>
        <v/>
      </c>
      <c r="G487" s="27" t="e">
        <f>DGET(Lista_elementos[#All],Lista_elementos[[#Headers],[Inventario máximo (en unidades)]],O486:O487)</f>
        <v>#VALUE!</v>
      </c>
      <c r="H487" s="27" t="e">
        <f>DGET(Lista_elementos[#All],Lista_elementos[[#Headers],[Inventario mínimo (en unidades)]],O486:O487)</f>
        <v>#VALUE!</v>
      </c>
      <c r="I487" s="68" t="str">
        <f>+IF(P487=0,"",DGET(Entradas[#All],Entradas[[#Headers],[Lote]],O486:P487))</f>
        <v/>
      </c>
      <c r="J487" s="20" t="str">
        <f ca="1">+IF(Inventario[[#This Row],[Días restantes (incluido hoy):]]="","",Inventario[[#This Row],[Días restantes (incluido hoy):]]+TODAY()-1)</f>
        <v/>
      </c>
      <c r="K487" s="27" t="str">
        <f t="shared" ref="K487" si="1673">IF(P487=0,"",P487)</f>
        <v/>
      </c>
      <c r="L487" s="27" t="str">
        <f>+IF(P487=0,"",DSUM(Entradas[#All],Entradas[[#Headers],[Cantidad Existente]],Inventario!O486:P487))</f>
        <v/>
      </c>
      <c r="M487" s="65" t="e">
        <f>+Inventario[[#This Row],[Presentación (unidad)]]</f>
        <v>#VALUE!</v>
      </c>
      <c r="O487" s="19" t="e">
        <f t="shared" ref="O487" si="1674">+$B487</f>
        <v>#VALUE!</v>
      </c>
      <c r="P487" s="19">
        <f>+DMIN(Entradas[#All],P486,O486:O487)</f>
        <v>0</v>
      </c>
      <c r="Q487" s="17" t="str">
        <f t="shared" ref="Q487" si="1675">+$O$6</f>
        <v>Elemento</v>
      </c>
      <c r="R487" s="17" t="str">
        <f t="shared" ref="R487" si="1676">+$P$6</f>
        <v>Días restantes:</v>
      </c>
      <c r="S487" s="26" t="s">
        <v>10</v>
      </c>
    </row>
    <row r="488" spans="1:19" x14ac:dyDescent="0.25">
      <c r="A488" s="64" t="e">
        <f>DGET(Lista_elementos[#All],Lista_elementos[[#Headers],[Tipo]],Inventario!Q487:Q488)</f>
        <v>#VALUE!</v>
      </c>
      <c r="B488" s="27" t="e">
        <f>+Lista_elementos[[#This Row],[Elemento]]</f>
        <v>#VALUE!</v>
      </c>
      <c r="C4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8" s="27" t="e">
        <f>DGET(Lista_elementos[#All],Lista_elementos[[#Headers],[Presentación (Unidad)]],Inventario!Q487:Q488)</f>
        <v>#VALUE!</v>
      </c>
      <c r="E488" s="20" t="str">
        <f>+IF(COUNTIF(Entradas[Elemento],Inventario[[#This Row],[Elemento]])=0,"",IF(DMAX(Entradas[#All],Entradas[[#Headers],[Fecha de ingreso]],Inventario!Q487:Q488)=0,"No registra",DMAX(Entradas[#All],Entradas[[#Headers],[Fecha de ingreso]],Inventario!Q487:Q488)))</f>
        <v/>
      </c>
      <c r="F488" s="20" t="str">
        <f>+IF(COUNTIF(Entradas[Elemento],Inventario[[#This Row],[Elemento]])=0,"",IF(DMAX(Entradas[#All],Entradas[[#Headers],[Fecha de última salida]],Inventario!Q487:Q488)=0,"",DMAX(Entradas[#All],Entradas[[#Headers],[Fecha de última salida]],Inventario!Q487:Q488)))</f>
        <v/>
      </c>
      <c r="G488" s="27" t="e">
        <f>DGET(Lista_elementos[#All],Lista_elementos[[#Headers],[Inventario máximo (en unidades)]],Q487:Q488)</f>
        <v>#VALUE!</v>
      </c>
      <c r="H488" s="27" t="e">
        <f>DGET(Lista_elementos[#All],Lista_elementos[[#Headers],[Inventario mínimo (en unidades)]],Q487:Q488)</f>
        <v>#VALUE!</v>
      </c>
      <c r="I488" s="68" t="str">
        <f>+IF(R488=0,"",DGET(Entradas[#All],Entradas[[#Headers],[Lote]],Q487:R488))</f>
        <v/>
      </c>
      <c r="J488" s="20" t="str">
        <f ca="1">+IF(Inventario[[#This Row],[Días restantes (incluido hoy):]]="","",Inventario[[#This Row],[Días restantes (incluido hoy):]]+TODAY()-1)</f>
        <v/>
      </c>
      <c r="K488" s="27" t="str">
        <f t="shared" ref="K488" si="1677">IF(R488=0,"",R488)</f>
        <v/>
      </c>
      <c r="L488" s="27" t="str">
        <f>+IF(R488=0,"",DSUM(Entradas[#All],Entradas[[#Headers],[Cantidad Existente]],Inventario!Q487:R488))</f>
        <v/>
      </c>
      <c r="M488" s="65" t="e">
        <f>+Inventario[[#This Row],[Presentación (unidad)]]</f>
        <v>#VALUE!</v>
      </c>
      <c r="O488" s="17" t="str">
        <f t="shared" ref="O488" si="1678">+$O$6</f>
        <v>Elemento</v>
      </c>
      <c r="P488" s="17" t="str">
        <f t="shared" ref="P488" si="1679">+$P$6</f>
        <v>Días restantes:</v>
      </c>
      <c r="Q488" s="19" t="e">
        <f>Inventario[[#This Row],[Elemento]]</f>
        <v>#VALUE!</v>
      </c>
      <c r="R488" s="19">
        <f>+DMIN(Entradas[#All],R487,Q487:Q488)</f>
        <v>0</v>
      </c>
      <c r="S488" s="26" t="s">
        <v>10</v>
      </c>
    </row>
    <row r="489" spans="1:19" x14ac:dyDescent="0.25">
      <c r="A489" s="64" t="e">
        <f>DGET(Lista_elementos[#All],Lista_elementos[[#Headers],[Tipo]],Inventario!O488:O489)</f>
        <v>#VALUE!</v>
      </c>
      <c r="B489" s="27" t="e">
        <f>+Lista_elementos[[#This Row],[Elemento]]</f>
        <v>#VALUE!</v>
      </c>
      <c r="C4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89" s="27" t="e">
        <f>DGET(Lista_elementos[#All],Lista_elementos[[#Headers],[Presentación (Unidad)]],Inventario!O488:O489)</f>
        <v>#VALUE!</v>
      </c>
      <c r="E489" s="20" t="str">
        <f>+IF(COUNTIF(Entradas[Elemento],Inventario[[#This Row],[Elemento]])=0,"",IF(DMAX(Entradas[#All],Entradas[[#Headers],[Fecha de ingreso]],Inventario!O488:O489)=0,"No registra",DMAX(Entradas[#All],Entradas[[#Headers],[Fecha de ingreso]],Inventario!O488:O489)))</f>
        <v/>
      </c>
      <c r="F489" s="20" t="str">
        <f>+IF(COUNTIF(Entradas[Elemento],Inventario[[#This Row],[Elemento]])=0,"",IF(DMAX(Entradas[#All],Entradas[[#Headers],[Fecha de última salida]],Inventario!O488:O489)=0,"",DMAX(Entradas[#All],Entradas[[#Headers],[Fecha de última salida]],Inventario!O488:O489)))</f>
        <v/>
      </c>
      <c r="G489" s="27" t="e">
        <f>DGET(Lista_elementos[#All],Lista_elementos[[#Headers],[Inventario máximo (en unidades)]],O488:O489)</f>
        <v>#VALUE!</v>
      </c>
      <c r="H489" s="27" t="e">
        <f>DGET(Lista_elementos[#All],Lista_elementos[[#Headers],[Inventario mínimo (en unidades)]],O488:O489)</f>
        <v>#VALUE!</v>
      </c>
      <c r="I489" s="68" t="str">
        <f>+IF(P489=0,"",DGET(Entradas[#All],Entradas[[#Headers],[Lote]],O488:P489))</f>
        <v/>
      </c>
      <c r="J489" s="20" t="str">
        <f ca="1">+IF(Inventario[[#This Row],[Días restantes (incluido hoy):]]="","",Inventario[[#This Row],[Días restantes (incluido hoy):]]+TODAY()-1)</f>
        <v/>
      </c>
      <c r="K489" s="27" t="str">
        <f t="shared" ref="K489" si="1680">IF(P489=0,"",P489)</f>
        <v/>
      </c>
      <c r="L489" s="27" t="str">
        <f>+IF(P489=0,"",DSUM(Entradas[#All],Entradas[[#Headers],[Cantidad Existente]],Inventario!O488:P489))</f>
        <v/>
      </c>
      <c r="M489" s="65" t="e">
        <f>+Inventario[[#This Row],[Presentación (unidad)]]</f>
        <v>#VALUE!</v>
      </c>
      <c r="O489" s="19" t="e">
        <f t="shared" ref="O489" si="1681">+$B489</f>
        <v>#VALUE!</v>
      </c>
      <c r="P489" s="19">
        <f>+DMIN(Entradas[#All],P488,O488:O489)</f>
        <v>0</v>
      </c>
      <c r="Q489" s="17" t="str">
        <f t="shared" ref="Q489" si="1682">+$O$6</f>
        <v>Elemento</v>
      </c>
      <c r="R489" s="17" t="str">
        <f t="shared" ref="R489" si="1683">+$P$6</f>
        <v>Días restantes:</v>
      </c>
      <c r="S489" s="26" t="s">
        <v>10</v>
      </c>
    </row>
    <row r="490" spans="1:19" x14ac:dyDescent="0.25">
      <c r="A490" s="64" t="e">
        <f>DGET(Lista_elementos[#All],Lista_elementos[[#Headers],[Tipo]],Inventario!Q489:Q490)</f>
        <v>#VALUE!</v>
      </c>
      <c r="B490" s="27" t="e">
        <f>+Lista_elementos[[#This Row],[Elemento]]</f>
        <v>#VALUE!</v>
      </c>
      <c r="C4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0" s="27" t="e">
        <f>DGET(Lista_elementos[#All],Lista_elementos[[#Headers],[Presentación (Unidad)]],Inventario!Q489:Q490)</f>
        <v>#VALUE!</v>
      </c>
      <c r="E490" s="20" t="str">
        <f>+IF(COUNTIF(Entradas[Elemento],Inventario[[#This Row],[Elemento]])=0,"",IF(DMAX(Entradas[#All],Entradas[[#Headers],[Fecha de ingreso]],Inventario!Q489:Q490)=0,"No registra",DMAX(Entradas[#All],Entradas[[#Headers],[Fecha de ingreso]],Inventario!Q489:Q490)))</f>
        <v/>
      </c>
      <c r="F490" s="20" t="str">
        <f>+IF(COUNTIF(Entradas[Elemento],Inventario[[#This Row],[Elemento]])=0,"",IF(DMAX(Entradas[#All],Entradas[[#Headers],[Fecha de última salida]],Inventario!Q489:Q490)=0,"",DMAX(Entradas[#All],Entradas[[#Headers],[Fecha de última salida]],Inventario!Q489:Q490)))</f>
        <v/>
      </c>
      <c r="G490" s="27" t="e">
        <f>DGET(Lista_elementos[#All],Lista_elementos[[#Headers],[Inventario máximo (en unidades)]],Q489:Q490)</f>
        <v>#VALUE!</v>
      </c>
      <c r="H490" s="27" t="e">
        <f>DGET(Lista_elementos[#All],Lista_elementos[[#Headers],[Inventario mínimo (en unidades)]],Q489:Q490)</f>
        <v>#VALUE!</v>
      </c>
      <c r="I490" s="68" t="str">
        <f>+IF(R490=0,"",DGET(Entradas[#All],Entradas[[#Headers],[Lote]],Q489:R490))</f>
        <v/>
      </c>
      <c r="J490" s="20" t="str">
        <f ca="1">+IF(Inventario[[#This Row],[Días restantes (incluido hoy):]]="","",Inventario[[#This Row],[Días restantes (incluido hoy):]]+TODAY()-1)</f>
        <v/>
      </c>
      <c r="K490" s="27" t="str">
        <f t="shared" ref="K490" si="1684">IF(R490=0,"",R490)</f>
        <v/>
      </c>
      <c r="L490" s="27" t="str">
        <f>+IF(R490=0,"",DSUM(Entradas[#All],Entradas[[#Headers],[Cantidad Existente]],Inventario!Q489:R490))</f>
        <v/>
      </c>
      <c r="M490" s="65" t="e">
        <f>+Inventario[[#This Row],[Presentación (unidad)]]</f>
        <v>#VALUE!</v>
      </c>
      <c r="O490" s="17" t="str">
        <f t="shared" ref="O490" si="1685">+$O$6</f>
        <v>Elemento</v>
      </c>
      <c r="P490" s="17" t="str">
        <f t="shared" ref="P490" si="1686">+$P$6</f>
        <v>Días restantes:</v>
      </c>
      <c r="Q490" s="19" t="e">
        <f>Inventario[[#This Row],[Elemento]]</f>
        <v>#VALUE!</v>
      </c>
      <c r="R490" s="19">
        <f>+DMIN(Entradas[#All],R489,Q489:Q490)</f>
        <v>0</v>
      </c>
      <c r="S490" s="26" t="s">
        <v>10</v>
      </c>
    </row>
    <row r="491" spans="1:19" x14ac:dyDescent="0.25">
      <c r="A491" s="64" t="e">
        <f>DGET(Lista_elementos[#All],Lista_elementos[[#Headers],[Tipo]],Inventario!O490:O491)</f>
        <v>#VALUE!</v>
      </c>
      <c r="B491" s="27" t="e">
        <f>+Lista_elementos[[#This Row],[Elemento]]</f>
        <v>#VALUE!</v>
      </c>
      <c r="C4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1" s="27" t="e">
        <f>DGET(Lista_elementos[#All],Lista_elementos[[#Headers],[Presentación (Unidad)]],Inventario!O490:O491)</f>
        <v>#VALUE!</v>
      </c>
      <c r="E491" s="20" t="str">
        <f>+IF(COUNTIF(Entradas[Elemento],Inventario[[#This Row],[Elemento]])=0,"",IF(DMAX(Entradas[#All],Entradas[[#Headers],[Fecha de ingreso]],Inventario!O490:O491)=0,"No registra",DMAX(Entradas[#All],Entradas[[#Headers],[Fecha de ingreso]],Inventario!O490:O491)))</f>
        <v/>
      </c>
      <c r="F491" s="20" t="str">
        <f>+IF(COUNTIF(Entradas[Elemento],Inventario[[#This Row],[Elemento]])=0,"",IF(DMAX(Entradas[#All],Entradas[[#Headers],[Fecha de última salida]],Inventario!O490:O491)=0,"",DMAX(Entradas[#All],Entradas[[#Headers],[Fecha de última salida]],Inventario!O490:O491)))</f>
        <v/>
      </c>
      <c r="G491" s="27" t="e">
        <f>DGET(Lista_elementos[#All],Lista_elementos[[#Headers],[Inventario máximo (en unidades)]],O490:O491)</f>
        <v>#VALUE!</v>
      </c>
      <c r="H491" s="27" t="e">
        <f>DGET(Lista_elementos[#All],Lista_elementos[[#Headers],[Inventario mínimo (en unidades)]],O490:O491)</f>
        <v>#VALUE!</v>
      </c>
      <c r="I491" s="68" t="str">
        <f>+IF(P491=0,"",DGET(Entradas[#All],Entradas[[#Headers],[Lote]],O490:P491))</f>
        <v/>
      </c>
      <c r="J491" s="20" t="str">
        <f ca="1">+IF(Inventario[[#This Row],[Días restantes (incluido hoy):]]="","",Inventario[[#This Row],[Días restantes (incluido hoy):]]+TODAY()-1)</f>
        <v/>
      </c>
      <c r="K491" s="27" t="str">
        <f t="shared" ref="K491" si="1687">IF(P491=0,"",P491)</f>
        <v/>
      </c>
      <c r="L491" s="27" t="str">
        <f>+IF(P491=0,"",DSUM(Entradas[#All],Entradas[[#Headers],[Cantidad Existente]],Inventario!O490:P491))</f>
        <v/>
      </c>
      <c r="M491" s="65" t="e">
        <f>+Inventario[[#This Row],[Presentación (unidad)]]</f>
        <v>#VALUE!</v>
      </c>
      <c r="O491" s="19" t="e">
        <f t="shared" ref="O491" si="1688">+$B491</f>
        <v>#VALUE!</v>
      </c>
      <c r="P491" s="19">
        <f>+DMIN(Entradas[#All],P490,O490:O491)</f>
        <v>0</v>
      </c>
      <c r="Q491" s="17" t="str">
        <f t="shared" ref="Q491" si="1689">+$O$6</f>
        <v>Elemento</v>
      </c>
      <c r="R491" s="17" t="str">
        <f t="shared" ref="R491" si="1690">+$P$6</f>
        <v>Días restantes:</v>
      </c>
      <c r="S491" s="26" t="s">
        <v>10</v>
      </c>
    </row>
    <row r="492" spans="1:19" x14ac:dyDescent="0.25">
      <c r="A492" s="64" t="e">
        <f>DGET(Lista_elementos[#All],Lista_elementos[[#Headers],[Tipo]],Inventario!Q491:Q492)</f>
        <v>#VALUE!</v>
      </c>
      <c r="B492" s="27" t="e">
        <f>+Lista_elementos[[#This Row],[Elemento]]</f>
        <v>#VALUE!</v>
      </c>
      <c r="C4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2" s="27" t="e">
        <f>DGET(Lista_elementos[#All],Lista_elementos[[#Headers],[Presentación (Unidad)]],Inventario!Q491:Q492)</f>
        <v>#VALUE!</v>
      </c>
      <c r="E492" s="20" t="str">
        <f>+IF(COUNTIF(Entradas[Elemento],Inventario[[#This Row],[Elemento]])=0,"",IF(DMAX(Entradas[#All],Entradas[[#Headers],[Fecha de ingreso]],Inventario!Q491:Q492)=0,"No registra",DMAX(Entradas[#All],Entradas[[#Headers],[Fecha de ingreso]],Inventario!Q491:Q492)))</f>
        <v/>
      </c>
      <c r="F492" s="20" t="str">
        <f>+IF(COUNTIF(Entradas[Elemento],Inventario[[#This Row],[Elemento]])=0,"",IF(DMAX(Entradas[#All],Entradas[[#Headers],[Fecha de última salida]],Inventario!Q491:Q492)=0,"",DMAX(Entradas[#All],Entradas[[#Headers],[Fecha de última salida]],Inventario!Q491:Q492)))</f>
        <v/>
      </c>
      <c r="G492" s="27" t="e">
        <f>DGET(Lista_elementos[#All],Lista_elementos[[#Headers],[Inventario máximo (en unidades)]],Q491:Q492)</f>
        <v>#VALUE!</v>
      </c>
      <c r="H492" s="27" t="e">
        <f>DGET(Lista_elementos[#All],Lista_elementos[[#Headers],[Inventario mínimo (en unidades)]],Q491:Q492)</f>
        <v>#VALUE!</v>
      </c>
      <c r="I492" s="68" t="str">
        <f>+IF(R492=0,"",DGET(Entradas[#All],Entradas[[#Headers],[Lote]],Q491:R492))</f>
        <v/>
      </c>
      <c r="J492" s="20" t="str">
        <f ca="1">+IF(Inventario[[#This Row],[Días restantes (incluido hoy):]]="","",Inventario[[#This Row],[Días restantes (incluido hoy):]]+TODAY()-1)</f>
        <v/>
      </c>
      <c r="K492" s="27" t="str">
        <f t="shared" ref="K492" si="1691">IF(R492=0,"",R492)</f>
        <v/>
      </c>
      <c r="L492" s="27" t="str">
        <f>+IF(R492=0,"",DSUM(Entradas[#All],Entradas[[#Headers],[Cantidad Existente]],Inventario!Q491:R492))</f>
        <v/>
      </c>
      <c r="M492" s="65" t="e">
        <f>+Inventario[[#This Row],[Presentación (unidad)]]</f>
        <v>#VALUE!</v>
      </c>
      <c r="O492" s="17" t="str">
        <f t="shared" ref="O492" si="1692">+$O$6</f>
        <v>Elemento</v>
      </c>
      <c r="P492" s="17" t="str">
        <f t="shared" ref="P492" si="1693">+$P$6</f>
        <v>Días restantes:</v>
      </c>
      <c r="Q492" s="19" t="e">
        <f>Inventario[[#This Row],[Elemento]]</f>
        <v>#VALUE!</v>
      </c>
      <c r="R492" s="19">
        <f>+DMIN(Entradas[#All],R491,Q491:Q492)</f>
        <v>0</v>
      </c>
      <c r="S492" s="26" t="s">
        <v>10</v>
      </c>
    </row>
    <row r="493" spans="1:19" x14ac:dyDescent="0.25">
      <c r="A493" s="64" t="e">
        <f>DGET(Lista_elementos[#All],Lista_elementos[[#Headers],[Tipo]],Inventario!O492:O493)</f>
        <v>#VALUE!</v>
      </c>
      <c r="B493" s="27" t="e">
        <f>+Lista_elementos[[#This Row],[Elemento]]</f>
        <v>#VALUE!</v>
      </c>
      <c r="C4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3" s="27" t="e">
        <f>DGET(Lista_elementos[#All],Lista_elementos[[#Headers],[Presentación (Unidad)]],Inventario!O492:O493)</f>
        <v>#VALUE!</v>
      </c>
      <c r="E493" s="20" t="str">
        <f>+IF(COUNTIF(Entradas[Elemento],Inventario[[#This Row],[Elemento]])=0,"",IF(DMAX(Entradas[#All],Entradas[[#Headers],[Fecha de ingreso]],Inventario!O492:O493)=0,"No registra",DMAX(Entradas[#All],Entradas[[#Headers],[Fecha de ingreso]],Inventario!O492:O493)))</f>
        <v/>
      </c>
      <c r="F493" s="20" t="str">
        <f>+IF(COUNTIF(Entradas[Elemento],Inventario[[#This Row],[Elemento]])=0,"",IF(DMAX(Entradas[#All],Entradas[[#Headers],[Fecha de última salida]],Inventario!O492:O493)=0,"",DMAX(Entradas[#All],Entradas[[#Headers],[Fecha de última salida]],Inventario!O492:O493)))</f>
        <v/>
      </c>
      <c r="G493" s="27" t="e">
        <f>DGET(Lista_elementos[#All],Lista_elementos[[#Headers],[Inventario máximo (en unidades)]],O492:O493)</f>
        <v>#VALUE!</v>
      </c>
      <c r="H493" s="27" t="e">
        <f>DGET(Lista_elementos[#All],Lista_elementos[[#Headers],[Inventario mínimo (en unidades)]],O492:O493)</f>
        <v>#VALUE!</v>
      </c>
      <c r="I493" s="68" t="str">
        <f>+IF(P493=0,"",DGET(Entradas[#All],Entradas[[#Headers],[Lote]],O492:P493))</f>
        <v/>
      </c>
      <c r="J493" s="20" t="str">
        <f ca="1">+IF(Inventario[[#This Row],[Días restantes (incluido hoy):]]="","",Inventario[[#This Row],[Días restantes (incluido hoy):]]+TODAY()-1)</f>
        <v/>
      </c>
      <c r="K493" s="27" t="str">
        <f t="shared" ref="K493" si="1694">IF(P493=0,"",P493)</f>
        <v/>
      </c>
      <c r="L493" s="27" t="str">
        <f>+IF(P493=0,"",DSUM(Entradas[#All],Entradas[[#Headers],[Cantidad Existente]],Inventario!O492:P493))</f>
        <v/>
      </c>
      <c r="M493" s="65" t="e">
        <f>+Inventario[[#This Row],[Presentación (unidad)]]</f>
        <v>#VALUE!</v>
      </c>
      <c r="O493" s="19" t="e">
        <f t="shared" ref="O493" si="1695">+$B493</f>
        <v>#VALUE!</v>
      </c>
      <c r="P493" s="19">
        <f>+DMIN(Entradas[#All],P492,O492:O493)</f>
        <v>0</v>
      </c>
      <c r="Q493" s="17" t="str">
        <f t="shared" ref="Q493" si="1696">+$O$6</f>
        <v>Elemento</v>
      </c>
      <c r="R493" s="17" t="str">
        <f t="shared" ref="R493" si="1697">+$P$6</f>
        <v>Días restantes:</v>
      </c>
      <c r="S493" s="26" t="s">
        <v>10</v>
      </c>
    </row>
    <row r="494" spans="1:19" x14ac:dyDescent="0.25">
      <c r="A494" s="64" t="e">
        <f>DGET(Lista_elementos[#All],Lista_elementos[[#Headers],[Tipo]],Inventario!Q493:Q494)</f>
        <v>#VALUE!</v>
      </c>
      <c r="B494" s="27" t="e">
        <f>+Lista_elementos[[#This Row],[Elemento]]</f>
        <v>#VALUE!</v>
      </c>
      <c r="C4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4" s="27" t="e">
        <f>DGET(Lista_elementos[#All],Lista_elementos[[#Headers],[Presentación (Unidad)]],Inventario!Q493:Q494)</f>
        <v>#VALUE!</v>
      </c>
      <c r="E494" s="20" t="str">
        <f>+IF(COUNTIF(Entradas[Elemento],Inventario[[#This Row],[Elemento]])=0,"",IF(DMAX(Entradas[#All],Entradas[[#Headers],[Fecha de ingreso]],Inventario!Q493:Q494)=0,"No registra",DMAX(Entradas[#All],Entradas[[#Headers],[Fecha de ingreso]],Inventario!Q493:Q494)))</f>
        <v/>
      </c>
      <c r="F494" s="20" t="str">
        <f>+IF(COUNTIF(Entradas[Elemento],Inventario[[#This Row],[Elemento]])=0,"",IF(DMAX(Entradas[#All],Entradas[[#Headers],[Fecha de última salida]],Inventario!Q493:Q494)=0,"",DMAX(Entradas[#All],Entradas[[#Headers],[Fecha de última salida]],Inventario!Q493:Q494)))</f>
        <v/>
      </c>
      <c r="G494" s="27" t="e">
        <f>DGET(Lista_elementos[#All],Lista_elementos[[#Headers],[Inventario máximo (en unidades)]],Q493:Q494)</f>
        <v>#VALUE!</v>
      </c>
      <c r="H494" s="27" t="e">
        <f>DGET(Lista_elementos[#All],Lista_elementos[[#Headers],[Inventario mínimo (en unidades)]],Q493:Q494)</f>
        <v>#VALUE!</v>
      </c>
      <c r="I494" s="68" t="str">
        <f>+IF(R494=0,"",DGET(Entradas[#All],Entradas[[#Headers],[Lote]],Q493:R494))</f>
        <v/>
      </c>
      <c r="J494" s="20" t="str">
        <f ca="1">+IF(Inventario[[#This Row],[Días restantes (incluido hoy):]]="","",Inventario[[#This Row],[Días restantes (incluido hoy):]]+TODAY()-1)</f>
        <v/>
      </c>
      <c r="K494" s="27" t="str">
        <f t="shared" ref="K494" si="1698">IF(R494=0,"",R494)</f>
        <v/>
      </c>
      <c r="L494" s="27" t="str">
        <f>+IF(R494=0,"",DSUM(Entradas[#All],Entradas[[#Headers],[Cantidad Existente]],Inventario!Q493:R494))</f>
        <v/>
      </c>
      <c r="M494" s="65" t="e">
        <f>+Inventario[[#This Row],[Presentación (unidad)]]</f>
        <v>#VALUE!</v>
      </c>
      <c r="O494" s="17" t="str">
        <f t="shared" ref="O494" si="1699">+$O$6</f>
        <v>Elemento</v>
      </c>
      <c r="P494" s="17" t="str">
        <f t="shared" ref="P494" si="1700">+$P$6</f>
        <v>Días restantes:</v>
      </c>
      <c r="Q494" s="19" t="e">
        <f>Inventario[[#This Row],[Elemento]]</f>
        <v>#VALUE!</v>
      </c>
      <c r="R494" s="19">
        <f>+DMIN(Entradas[#All],R493,Q493:Q494)</f>
        <v>0</v>
      </c>
      <c r="S494" s="26" t="s">
        <v>10</v>
      </c>
    </row>
    <row r="495" spans="1:19" x14ac:dyDescent="0.25">
      <c r="A495" s="64" t="e">
        <f>DGET(Lista_elementos[#All],Lista_elementos[[#Headers],[Tipo]],Inventario!O494:O495)</f>
        <v>#VALUE!</v>
      </c>
      <c r="B495" s="27" t="e">
        <f>+Lista_elementos[[#This Row],[Elemento]]</f>
        <v>#VALUE!</v>
      </c>
      <c r="C4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5" s="27" t="e">
        <f>DGET(Lista_elementos[#All],Lista_elementos[[#Headers],[Presentación (Unidad)]],Inventario!O494:O495)</f>
        <v>#VALUE!</v>
      </c>
      <c r="E495" s="20" t="str">
        <f>+IF(COUNTIF(Entradas[Elemento],Inventario[[#This Row],[Elemento]])=0,"",IF(DMAX(Entradas[#All],Entradas[[#Headers],[Fecha de ingreso]],Inventario!O494:O495)=0,"No registra",DMAX(Entradas[#All],Entradas[[#Headers],[Fecha de ingreso]],Inventario!O494:O495)))</f>
        <v/>
      </c>
      <c r="F495" s="20" t="str">
        <f>+IF(COUNTIF(Entradas[Elemento],Inventario[[#This Row],[Elemento]])=0,"",IF(DMAX(Entradas[#All],Entradas[[#Headers],[Fecha de última salida]],Inventario!O494:O495)=0,"",DMAX(Entradas[#All],Entradas[[#Headers],[Fecha de última salida]],Inventario!O494:O495)))</f>
        <v/>
      </c>
      <c r="G495" s="27" t="e">
        <f>DGET(Lista_elementos[#All],Lista_elementos[[#Headers],[Inventario máximo (en unidades)]],O494:O495)</f>
        <v>#VALUE!</v>
      </c>
      <c r="H495" s="27" t="e">
        <f>DGET(Lista_elementos[#All],Lista_elementos[[#Headers],[Inventario mínimo (en unidades)]],O494:O495)</f>
        <v>#VALUE!</v>
      </c>
      <c r="I495" s="68" t="str">
        <f>+IF(P495=0,"",DGET(Entradas[#All],Entradas[[#Headers],[Lote]],O494:P495))</f>
        <v/>
      </c>
      <c r="J495" s="20" t="str">
        <f ca="1">+IF(Inventario[[#This Row],[Días restantes (incluido hoy):]]="","",Inventario[[#This Row],[Días restantes (incluido hoy):]]+TODAY()-1)</f>
        <v/>
      </c>
      <c r="K495" s="27" t="str">
        <f t="shared" ref="K495" si="1701">IF(P495=0,"",P495)</f>
        <v/>
      </c>
      <c r="L495" s="27" t="str">
        <f>+IF(P495=0,"",DSUM(Entradas[#All],Entradas[[#Headers],[Cantidad Existente]],Inventario!O494:P495))</f>
        <v/>
      </c>
      <c r="M495" s="65" t="e">
        <f>+Inventario[[#This Row],[Presentación (unidad)]]</f>
        <v>#VALUE!</v>
      </c>
      <c r="O495" s="19" t="e">
        <f t="shared" ref="O495" si="1702">+$B495</f>
        <v>#VALUE!</v>
      </c>
      <c r="P495" s="19">
        <f>+DMIN(Entradas[#All],P494,O494:O495)</f>
        <v>0</v>
      </c>
      <c r="Q495" s="17" t="str">
        <f t="shared" ref="Q495" si="1703">+$O$6</f>
        <v>Elemento</v>
      </c>
      <c r="R495" s="17" t="str">
        <f t="shared" ref="R495" si="1704">+$P$6</f>
        <v>Días restantes:</v>
      </c>
      <c r="S495" s="26" t="s">
        <v>10</v>
      </c>
    </row>
    <row r="496" spans="1:19" x14ac:dyDescent="0.25">
      <c r="A496" s="64" t="e">
        <f>DGET(Lista_elementos[#All],Lista_elementos[[#Headers],[Tipo]],Inventario!Q495:Q496)</f>
        <v>#VALUE!</v>
      </c>
      <c r="B496" s="27" t="e">
        <f>+Lista_elementos[[#This Row],[Elemento]]</f>
        <v>#VALUE!</v>
      </c>
      <c r="C4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6" s="27" t="e">
        <f>DGET(Lista_elementos[#All],Lista_elementos[[#Headers],[Presentación (Unidad)]],Inventario!Q495:Q496)</f>
        <v>#VALUE!</v>
      </c>
      <c r="E496" s="20" t="str">
        <f>+IF(COUNTIF(Entradas[Elemento],Inventario[[#This Row],[Elemento]])=0,"",IF(DMAX(Entradas[#All],Entradas[[#Headers],[Fecha de ingreso]],Inventario!Q495:Q496)=0,"No registra",DMAX(Entradas[#All],Entradas[[#Headers],[Fecha de ingreso]],Inventario!Q495:Q496)))</f>
        <v/>
      </c>
      <c r="F496" s="20" t="str">
        <f>+IF(COUNTIF(Entradas[Elemento],Inventario[[#This Row],[Elemento]])=0,"",IF(DMAX(Entradas[#All],Entradas[[#Headers],[Fecha de última salida]],Inventario!Q495:Q496)=0,"",DMAX(Entradas[#All],Entradas[[#Headers],[Fecha de última salida]],Inventario!Q495:Q496)))</f>
        <v/>
      </c>
      <c r="G496" s="27" t="e">
        <f>DGET(Lista_elementos[#All],Lista_elementos[[#Headers],[Inventario máximo (en unidades)]],Q495:Q496)</f>
        <v>#VALUE!</v>
      </c>
      <c r="H496" s="27" t="e">
        <f>DGET(Lista_elementos[#All],Lista_elementos[[#Headers],[Inventario mínimo (en unidades)]],Q495:Q496)</f>
        <v>#VALUE!</v>
      </c>
      <c r="I496" s="68" t="str">
        <f>+IF(R496=0,"",DGET(Entradas[#All],Entradas[[#Headers],[Lote]],Q495:R496))</f>
        <v/>
      </c>
      <c r="J496" s="20" t="str">
        <f ca="1">+IF(Inventario[[#This Row],[Días restantes (incluido hoy):]]="","",Inventario[[#This Row],[Días restantes (incluido hoy):]]+TODAY()-1)</f>
        <v/>
      </c>
      <c r="K496" s="27" t="str">
        <f t="shared" ref="K496" si="1705">IF(R496=0,"",R496)</f>
        <v/>
      </c>
      <c r="L496" s="27" t="str">
        <f>+IF(R496=0,"",DSUM(Entradas[#All],Entradas[[#Headers],[Cantidad Existente]],Inventario!Q495:R496))</f>
        <v/>
      </c>
      <c r="M496" s="65" t="e">
        <f>+Inventario[[#This Row],[Presentación (unidad)]]</f>
        <v>#VALUE!</v>
      </c>
      <c r="O496" s="17" t="str">
        <f t="shared" ref="O496" si="1706">+$O$6</f>
        <v>Elemento</v>
      </c>
      <c r="P496" s="17" t="str">
        <f t="shared" ref="P496" si="1707">+$P$6</f>
        <v>Días restantes:</v>
      </c>
      <c r="Q496" s="19" t="e">
        <f>Inventario[[#This Row],[Elemento]]</f>
        <v>#VALUE!</v>
      </c>
      <c r="R496" s="19">
        <f>+DMIN(Entradas[#All],R495,Q495:Q496)</f>
        <v>0</v>
      </c>
      <c r="S496" s="26" t="s">
        <v>10</v>
      </c>
    </row>
    <row r="497" spans="1:19" x14ac:dyDescent="0.25">
      <c r="A497" s="64" t="e">
        <f>DGET(Lista_elementos[#All],Lista_elementos[[#Headers],[Tipo]],Inventario!O496:O497)</f>
        <v>#VALUE!</v>
      </c>
      <c r="B497" s="27" t="e">
        <f>+Lista_elementos[[#This Row],[Elemento]]</f>
        <v>#VALUE!</v>
      </c>
      <c r="C4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7" s="27" t="e">
        <f>DGET(Lista_elementos[#All],Lista_elementos[[#Headers],[Presentación (Unidad)]],Inventario!O496:O497)</f>
        <v>#VALUE!</v>
      </c>
      <c r="E497" s="20" t="str">
        <f>+IF(COUNTIF(Entradas[Elemento],Inventario[[#This Row],[Elemento]])=0,"",IF(DMAX(Entradas[#All],Entradas[[#Headers],[Fecha de ingreso]],Inventario!O496:O497)=0,"No registra",DMAX(Entradas[#All],Entradas[[#Headers],[Fecha de ingreso]],Inventario!O496:O497)))</f>
        <v/>
      </c>
      <c r="F497" s="20" t="str">
        <f>+IF(COUNTIF(Entradas[Elemento],Inventario[[#This Row],[Elemento]])=0,"",IF(DMAX(Entradas[#All],Entradas[[#Headers],[Fecha de última salida]],Inventario!O496:O497)=0,"",DMAX(Entradas[#All],Entradas[[#Headers],[Fecha de última salida]],Inventario!O496:O497)))</f>
        <v/>
      </c>
      <c r="G497" s="27" t="e">
        <f>DGET(Lista_elementos[#All],Lista_elementos[[#Headers],[Inventario máximo (en unidades)]],O496:O497)</f>
        <v>#VALUE!</v>
      </c>
      <c r="H497" s="27" t="e">
        <f>DGET(Lista_elementos[#All],Lista_elementos[[#Headers],[Inventario mínimo (en unidades)]],O496:O497)</f>
        <v>#VALUE!</v>
      </c>
      <c r="I497" s="68" t="str">
        <f>+IF(P497=0,"",DGET(Entradas[#All],Entradas[[#Headers],[Lote]],O496:P497))</f>
        <v/>
      </c>
      <c r="J497" s="20" t="str">
        <f ca="1">+IF(Inventario[[#This Row],[Días restantes (incluido hoy):]]="","",Inventario[[#This Row],[Días restantes (incluido hoy):]]+TODAY()-1)</f>
        <v/>
      </c>
      <c r="K497" s="27" t="str">
        <f t="shared" ref="K497" si="1708">IF(P497=0,"",P497)</f>
        <v/>
      </c>
      <c r="L497" s="27" t="str">
        <f>+IF(P497=0,"",DSUM(Entradas[#All],Entradas[[#Headers],[Cantidad Existente]],Inventario!O496:P497))</f>
        <v/>
      </c>
      <c r="M497" s="65" t="e">
        <f>+Inventario[[#This Row],[Presentación (unidad)]]</f>
        <v>#VALUE!</v>
      </c>
      <c r="O497" s="19" t="e">
        <f t="shared" ref="O497" si="1709">+$B497</f>
        <v>#VALUE!</v>
      </c>
      <c r="P497" s="19">
        <f>+DMIN(Entradas[#All],P496,O496:O497)</f>
        <v>0</v>
      </c>
      <c r="Q497" s="17" t="str">
        <f t="shared" ref="Q497" si="1710">+$O$6</f>
        <v>Elemento</v>
      </c>
      <c r="R497" s="17" t="str">
        <f t="shared" ref="R497" si="1711">+$P$6</f>
        <v>Días restantes:</v>
      </c>
      <c r="S497" s="26" t="s">
        <v>10</v>
      </c>
    </row>
    <row r="498" spans="1:19" x14ac:dyDescent="0.25">
      <c r="A498" s="64" t="e">
        <f>DGET(Lista_elementos[#All],Lista_elementos[[#Headers],[Tipo]],Inventario!Q497:Q498)</f>
        <v>#VALUE!</v>
      </c>
      <c r="B498" s="27" t="e">
        <f>+Lista_elementos[[#This Row],[Elemento]]</f>
        <v>#VALUE!</v>
      </c>
      <c r="C4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8" s="27" t="e">
        <f>DGET(Lista_elementos[#All],Lista_elementos[[#Headers],[Presentación (Unidad)]],Inventario!Q497:Q498)</f>
        <v>#VALUE!</v>
      </c>
      <c r="E498" s="20" t="str">
        <f>+IF(COUNTIF(Entradas[Elemento],Inventario[[#This Row],[Elemento]])=0,"",IF(DMAX(Entradas[#All],Entradas[[#Headers],[Fecha de ingreso]],Inventario!Q497:Q498)=0,"No registra",DMAX(Entradas[#All],Entradas[[#Headers],[Fecha de ingreso]],Inventario!Q497:Q498)))</f>
        <v/>
      </c>
      <c r="F498" s="20" t="str">
        <f>+IF(COUNTIF(Entradas[Elemento],Inventario[[#This Row],[Elemento]])=0,"",IF(DMAX(Entradas[#All],Entradas[[#Headers],[Fecha de última salida]],Inventario!Q497:Q498)=0,"",DMAX(Entradas[#All],Entradas[[#Headers],[Fecha de última salida]],Inventario!Q497:Q498)))</f>
        <v/>
      </c>
      <c r="G498" s="27" t="e">
        <f>DGET(Lista_elementos[#All],Lista_elementos[[#Headers],[Inventario máximo (en unidades)]],Q497:Q498)</f>
        <v>#VALUE!</v>
      </c>
      <c r="H498" s="27" t="e">
        <f>DGET(Lista_elementos[#All],Lista_elementos[[#Headers],[Inventario mínimo (en unidades)]],Q497:Q498)</f>
        <v>#VALUE!</v>
      </c>
      <c r="I498" s="68" t="str">
        <f>+IF(R498=0,"",DGET(Entradas[#All],Entradas[[#Headers],[Lote]],Q497:R498))</f>
        <v/>
      </c>
      <c r="J498" s="20" t="str">
        <f ca="1">+IF(Inventario[[#This Row],[Días restantes (incluido hoy):]]="","",Inventario[[#This Row],[Días restantes (incluido hoy):]]+TODAY()-1)</f>
        <v/>
      </c>
      <c r="K498" s="27" t="str">
        <f t="shared" ref="K498" si="1712">IF(R498=0,"",R498)</f>
        <v/>
      </c>
      <c r="L498" s="27" t="str">
        <f>+IF(R498=0,"",DSUM(Entradas[#All],Entradas[[#Headers],[Cantidad Existente]],Inventario!Q497:R498))</f>
        <v/>
      </c>
      <c r="M498" s="65" t="e">
        <f>+Inventario[[#This Row],[Presentación (unidad)]]</f>
        <v>#VALUE!</v>
      </c>
      <c r="O498" s="17" t="str">
        <f t="shared" ref="O498" si="1713">+$O$6</f>
        <v>Elemento</v>
      </c>
      <c r="P498" s="17" t="str">
        <f t="shared" ref="P498" si="1714">+$P$6</f>
        <v>Días restantes:</v>
      </c>
      <c r="Q498" s="19" t="e">
        <f>Inventario[[#This Row],[Elemento]]</f>
        <v>#VALUE!</v>
      </c>
      <c r="R498" s="19">
        <f>+DMIN(Entradas[#All],R497,Q497:Q498)</f>
        <v>0</v>
      </c>
      <c r="S498" s="26" t="s">
        <v>10</v>
      </c>
    </row>
    <row r="499" spans="1:19" x14ac:dyDescent="0.25">
      <c r="A499" s="64" t="e">
        <f>DGET(Lista_elementos[#All],Lista_elementos[[#Headers],[Tipo]],Inventario!O498:O499)</f>
        <v>#VALUE!</v>
      </c>
      <c r="B499" s="27" t="e">
        <f>+Lista_elementos[[#This Row],[Elemento]]</f>
        <v>#VALUE!</v>
      </c>
      <c r="C4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499" s="27" t="e">
        <f>DGET(Lista_elementos[#All],Lista_elementos[[#Headers],[Presentación (Unidad)]],Inventario!O498:O499)</f>
        <v>#VALUE!</v>
      </c>
      <c r="E499" s="20" t="str">
        <f>+IF(COUNTIF(Entradas[Elemento],Inventario[[#This Row],[Elemento]])=0,"",IF(DMAX(Entradas[#All],Entradas[[#Headers],[Fecha de ingreso]],Inventario!O498:O499)=0,"No registra",DMAX(Entradas[#All],Entradas[[#Headers],[Fecha de ingreso]],Inventario!O498:O499)))</f>
        <v/>
      </c>
      <c r="F499" s="20" t="str">
        <f>+IF(COUNTIF(Entradas[Elemento],Inventario[[#This Row],[Elemento]])=0,"",IF(DMAX(Entradas[#All],Entradas[[#Headers],[Fecha de última salida]],Inventario!O498:O499)=0,"",DMAX(Entradas[#All],Entradas[[#Headers],[Fecha de última salida]],Inventario!O498:O499)))</f>
        <v/>
      </c>
      <c r="G499" s="27" t="e">
        <f>DGET(Lista_elementos[#All],Lista_elementos[[#Headers],[Inventario máximo (en unidades)]],O498:O499)</f>
        <v>#VALUE!</v>
      </c>
      <c r="H499" s="27" t="e">
        <f>DGET(Lista_elementos[#All],Lista_elementos[[#Headers],[Inventario mínimo (en unidades)]],O498:O499)</f>
        <v>#VALUE!</v>
      </c>
      <c r="I499" s="68" t="str">
        <f>+IF(P499=0,"",DGET(Entradas[#All],Entradas[[#Headers],[Lote]],O498:P499))</f>
        <v/>
      </c>
      <c r="J499" s="20" t="str">
        <f ca="1">+IF(Inventario[[#This Row],[Días restantes (incluido hoy):]]="","",Inventario[[#This Row],[Días restantes (incluido hoy):]]+TODAY()-1)</f>
        <v/>
      </c>
      <c r="K499" s="27" t="str">
        <f t="shared" ref="K499" si="1715">IF(P499=0,"",P499)</f>
        <v/>
      </c>
      <c r="L499" s="27" t="str">
        <f>+IF(P499=0,"",DSUM(Entradas[#All],Entradas[[#Headers],[Cantidad Existente]],Inventario!O498:P499))</f>
        <v/>
      </c>
      <c r="M499" s="65" t="e">
        <f>+Inventario[[#This Row],[Presentación (unidad)]]</f>
        <v>#VALUE!</v>
      </c>
      <c r="O499" s="19" t="e">
        <f t="shared" ref="O499" si="1716">+$B499</f>
        <v>#VALUE!</v>
      </c>
      <c r="P499" s="19">
        <f>+DMIN(Entradas[#All],P498,O498:O499)</f>
        <v>0</v>
      </c>
      <c r="Q499" s="17" t="str">
        <f t="shared" ref="Q499" si="1717">+$O$6</f>
        <v>Elemento</v>
      </c>
      <c r="R499" s="17" t="str">
        <f t="shared" ref="R499" si="1718">+$P$6</f>
        <v>Días restantes:</v>
      </c>
      <c r="S499" s="26" t="s">
        <v>10</v>
      </c>
    </row>
    <row r="500" spans="1:19" x14ac:dyDescent="0.25">
      <c r="A500" s="64" t="e">
        <f>DGET(Lista_elementos[#All],Lista_elementos[[#Headers],[Tipo]],Inventario!Q499:Q500)</f>
        <v>#VALUE!</v>
      </c>
      <c r="B500" s="27" t="e">
        <f>+Lista_elementos[[#This Row],[Elemento]]</f>
        <v>#VALUE!</v>
      </c>
      <c r="C5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0" s="27" t="e">
        <f>DGET(Lista_elementos[#All],Lista_elementos[[#Headers],[Presentación (Unidad)]],Inventario!Q499:Q500)</f>
        <v>#VALUE!</v>
      </c>
      <c r="E500" s="20" t="str">
        <f>+IF(COUNTIF(Entradas[Elemento],Inventario[[#This Row],[Elemento]])=0,"",IF(DMAX(Entradas[#All],Entradas[[#Headers],[Fecha de ingreso]],Inventario!Q499:Q500)=0,"No registra",DMAX(Entradas[#All],Entradas[[#Headers],[Fecha de ingreso]],Inventario!Q499:Q500)))</f>
        <v/>
      </c>
      <c r="F500" s="20" t="str">
        <f>+IF(COUNTIF(Entradas[Elemento],Inventario[[#This Row],[Elemento]])=0,"",IF(DMAX(Entradas[#All],Entradas[[#Headers],[Fecha de última salida]],Inventario!Q499:Q500)=0,"",DMAX(Entradas[#All],Entradas[[#Headers],[Fecha de última salida]],Inventario!Q499:Q500)))</f>
        <v/>
      </c>
      <c r="G500" s="27" t="e">
        <f>DGET(Lista_elementos[#All],Lista_elementos[[#Headers],[Inventario máximo (en unidades)]],Q499:Q500)</f>
        <v>#VALUE!</v>
      </c>
      <c r="H500" s="27" t="e">
        <f>DGET(Lista_elementos[#All],Lista_elementos[[#Headers],[Inventario mínimo (en unidades)]],Q499:Q500)</f>
        <v>#VALUE!</v>
      </c>
      <c r="I500" s="68" t="str">
        <f>+IF(R500=0,"",DGET(Entradas[#All],Entradas[[#Headers],[Lote]],Q499:R500))</f>
        <v/>
      </c>
      <c r="J500" s="20" t="str">
        <f ca="1">+IF(Inventario[[#This Row],[Días restantes (incluido hoy):]]="","",Inventario[[#This Row],[Días restantes (incluido hoy):]]+TODAY()-1)</f>
        <v/>
      </c>
      <c r="K500" s="27" t="str">
        <f t="shared" ref="K500" si="1719">IF(R500=0,"",R500)</f>
        <v/>
      </c>
      <c r="L500" s="27" t="str">
        <f>+IF(R500=0,"",DSUM(Entradas[#All],Entradas[[#Headers],[Cantidad Existente]],Inventario!Q499:R500))</f>
        <v/>
      </c>
      <c r="M500" s="65" t="e">
        <f>+Inventario[[#This Row],[Presentación (unidad)]]</f>
        <v>#VALUE!</v>
      </c>
      <c r="O500" s="17" t="str">
        <f t="shared" ref="O500" si="1720">+$O$6</f>
        <v>Elemento</v>
      </c>
      <c r="P500" s="17" t="str">
        <f t="shared" ref="P500" si="1721">+$P$6</f>
        <v>Días restantes:</v>
      </c>
      <c r="Q500" s="19" t="e">
        <f>Inventario[[#This Row],[Elemento]]</f>
        <v>#VALUE!</v>
      </c>
      <c r="R500" s="19">
        <f>+DMIN(Entradas[#All],R499,Q499:Q500)</f>
        <v>0</v>
      </c>
      <c r="S500" s="26" t="s">
        <v>10</v>
      </c>
    </row>
    <row r="501" spans="1:19" x14ac:dyDescent="0.25">
      <c r="A501" s="64" t="e">
        <f>DGET(Lista_elementos[#All],Lista_elementos[[#Headers],[Tipo]],Inventario!O500:O501)</f>
        <v>#VALUE!</v>
      </c>
      <c r="B501" s="27" t="e">
        <f>+Lista_elementos[[#This Row],[Elemento]]</f>
        <v>#VALUE!</v>
      </c>
      <c r="C5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1" s="27" t="e">
        <f>DGET(Lista_elementos[#All],Lista_elementos[[#Headers],[Presentación (Unidad)]],Inventario!O500:O501)</f>
        <v>#VALUE!</v>
      </c>
      <c r="E501" s="20" t="str">
        <f>+IF(COUNTIF(Entradas[Elemento],Inventario[[#This Row],[Elemento]])=0,"",IF(DMAX(Entradas[#All],Entradas[[#Headers],[Fecha de ingreso]],Inventario!O500:O501)=0,"No registra",DMAX(Entradas[#All],Entradas[[#Headers],[Fecha de ingreso]],Inventario!O500:O501)))</f>
        <v/>
      </c>
      <c r="F501" s="20" t="str">
        <f>+IF(COUNTIF(Entradas[Elemento],Inventario[[#This Row],[Elemento]])=0,"",IF(DMAX(Entradas[#All],Entradas[[#Headers],[Fecha de última salida]],Inventario!O500:O501)=0,"",DMAX(Entradas[#All],Entradas[[#Headers],[Fecha de última salida]],Inventario!O500:O501)))</f>
        <v/>
      </c>
      <c r="G501" s="27" t="e">
        <f>DGET(Lista_elementos[#All],Lista_elementos[[#Headers],[Inventario máximo (en unidades)]],O500:O501)</f>
        <v>#VALUE!</v>
      </c>
      <c r="H501" s="27" t="e">
        <f>DGET(Lista_elementos[#All],Lista_elementos[[#Headers],[Inventario mínimo (en unidades)]],O500:O501)</f>
        <v>#VALUE!</v>
      </c>
      <c r="I501" s="68" t="str">
        <f>+IF(P501=0,"",DGET(Entradas[#All],Entradas[[#Headers],[Lote]],O500:P501))</f>
        <v/>
      </c>
      <c r="J501" s="20" t="str">
        <f ca="1">+IF(Inventario[[#This Row],[Días restantes (incluido hoy):]]="","",Inventario[[#This Row],[Días restantes (incluido hoy):]]+TODAY()-1)</f>
        <v/>
      </c>
      <c r="K501" s="27" t="str">
        <f t="shared" ref="K501" si="1722">IF(P501=0,"",P501)</f>
        <v/>
      </c>
      <c r="L501" s="27" t="str">
        <f>+IF(P501=0,"",DSUM(Entradas[#All],Entradas[[#Headers],[Cantidad Existente]],Inventario!O500:P501))</f>
        <v/>
      </c>
      <c r="M501" s="65" t="e">
        <f>+Inventario[[#This Row],[Presentación (unidad)]]</f>
        <v>#VALUE!</v>
      </c>
      <c r="O501" s="19" t="e">
        <f t="shared" ref="O501" si="1723">+$B501</f>
        <v>#VALUE!</v>
      </c>
      <c r="P501" s="19">
        <f>+DMIN(Entradas[#All],P500,O500:O501)</f>
        <v>0</v>
      </c>
      <c r="Q501" s="17" t="str">
        <f t="shared" ref="Q501" si="1724">+$O$6</f>
        <v>Elemento</v>
      </c>
      <c r="R501" s="17" t="str">
        <f t="shared" ref="R501" si="1725">+$P$6</f>
        <v>Días restantes:</v>
      </c>
      <c r="S501" s="26" t="s">
        <v>10</v>
      </c>
    </row>
    <row r="502" spans="1:19" x14ac:dyDescent="0.25">
      <c r="A502" s="64" t="e">
        <f>DGET(Lista_elementos[#All],Lista_elementos[[#Headers],[Tipo]],Inventario!Q501:Q502)</f>
        <v>#VALUE!</v>
      </c>
      <c r="B502" s="27" t="e">
        <f>+Lista_elementos[[#This Row],[Elemento]]</f>
        <v>#VALUE!</v>
      </c>
      <c r="C5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2" s="27" t="e">
        <f>DGET(Lista_elementos[#All],Lista_elementos[[#Headers],[Presentación (Unidad)]],Inventario!Q501:Q502)</f>
        <v>#VALUE!</v>
      </c>
      <c r="E502" s="20" t="str">
        <f>+IF(COUNTIF(Entradas[Elemento],Inventario[[#This Row],[Elemento]])=0,"",IF(DMAX(Entradas[#All],Entradas[[#Headers],[Fecha de ingreso]],Inventario!Q501:Q502)=0,"No registra",DMAX(Entradas[#All],Entradas[[#Headers],[Fecha de ingreso]],Inventario!Q501:Q502)))</f>
        <v/>
      </c>
      <c r="F502" s="20" t="str">
        <f>+IF(COUNTIF(Entradas[Elemento],Inventario[[#This Row],[Elemento]])=0,"",IF(DMAX(Entradas[#All],Entradas[[#Headers],[Fecha de última salida]],Inventario!Q501:Q502)=0,"",DMAX(Entradas[#All],Entradas[[#Headers],[Fecha de última salida]],Inventario!Q501:Q502)))</f>
        <v/>
      </c>
      <c r="G502" s="27" t="e">
        <f>DGET(Lista_elementos[#All],Lista_elementos[[#Headers],[Inventario máximo (en unidades)]],Q501:Q502)</f>
        <v>#VALUE!</v>
      </c>
      <c r="H502" s="27" t="e">
        <f>DGET(Lista_elementos[#All],Lista_elementos[[#Headers],[Inventario mínimo (en unidades)]],Q501:Q502)</f>
        <v>#VALUE!</v>
      </c>
      <c r="I502" s="68" t="str">
        <f>+IF(R502=0,"",DGET(Entradas[#All],Entradas[[#Headers],[Lote]],Q501:R502))</f>
        <v/>
      </c>
      <c r="J502" s="20" t="str">
        <f ca="1">+IF(Inventario[[#This Row],[Días restantes (incluido hoy):]]="","",Inventario[[#This Row],[Días restantes (incluido hoy):]]+TODAY()-1)</f>
        <v/>
      </c>
      <c r="K502" s="27" t="str">
        <f t="shared" ref="K502" si="1726">IF(R502=0,"",R502)</f>
        <v/>
      </c>
      <c r="L502" s="27" t="str">
        <f>+IF(R502=0,"",DSUM(Entradas[#All],Entradas[[#Headers],[Cantidad Existente]],Inventario!Q501:R502))</f>
        <v/>
      </c>
      <c r="M502" s="65" t="e">
        <f>+Inventario[[#This Row],[Presentación (unidad)]]</f>
        <v>#VALUE!</v>
      </c>
      <c r="O502" s="17" t="str">
        <f t="shared" ref="O502" si="1727">+$O$6</f>
        <v>Elemento</v>
      </c>
      <c r="P502" s="17" t="str">
        <f t="shared" ref="P502" si="1728">+$P$6</f>
        <v>Días restantes:</v>
      </c>
      <c r="Q502" s="19" t="e">
        <f>Inventario[[#This Row],[Elemento]]</f>
        <v>#VALUE!</v>
      </c>
      <c r="R502" s="19">
        <f>+DMIN(Entradas[#All],R501,Q501:Q502)</f>
        <v>0</v>
      </c>
      <c r="S502" s="26" t="s">
        <v>10</v>
      </c>
    </row>
    <row r="503" spans="1:19" x14ac:dyDescent="0.25">
      <c r="A503" s="64" t="e">
        <f>DGET(Lista_elementos[#All],Lista_elementos[[#Headers],[Tipo]],Inventario!O502:O503)</f>
        <v>#VALUE!</v>
      </c>
      <c r="B503" s="27" t="e">
        <f>+Lista_elementos[[#This Row],[Elemento]]</f>
        <v>#VALUE!</v>
      </c>
      <c r="C5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3" s="27" t="e">
        <f>DGET(Lista_elementos[#All],Lista_elementos[[#Headers],[Presentación (Unidad)]],Inventario!O502:O503)</f>
        <v>#VALUE!</v>
      </c>
      <c r="E503" s="20" t="str">
        <f>+IF(COUNTIF(Entradas[Elemento],Inventario[[#This Row],[Elemento]])=0,"",IF(DMAX(Entradas[#All],Entradas[[#Headers],[Fecha de ingreso]],Inventario!O502:O503)=0,"No registra",DMAX(Entradas[#All],Entradas[[#Headers],[Fecha de ingreso]],Inventario!O502:O503)))</f>
        <v/>
      </c>
      <c r="F503" s="20" t="str">
        <f>+IF(COUNTIF(Entradas[Elemento],Inventario[[#This Row],[Elemento]])=0,"",IF(DMAX(Entradas[#All],Entradas[[#Headers],[Fecha de última salida]],Inventario!O502:O503)=0,"",DMAX(Entradas[#All],Entradas[[#Headers],[Fecha de última salida]],Inventario!O502:O503)))</f>
        <v/>
      </c>
      <c r="G503" s="27" t="e">
        <f>DGET(Lista_elementos[#All],Lista_elementos[[#Headers],[Inventario máximo (en unidades)]],O502:O503)</f>
        <v>#VALUE!</v>
      </c>
      <c r="H503" s="27" t="e">
        <f>DGET(Lista_elementos[#All],Lista_elementos[[#Headers],[Inventario mínimo (en unidades)]],O502:O503)</f>
        <v>#VALUE!</v>
      </c>
      <c r="I503" s="68" t="str">
        <f>+IF(P503=0,"",DGET(Entradas[#All],Entradas[[#Headers],[Lote]],O502:P503))</f>
        <v/>
      </c>
      <c r="J503" s="20" t="str">
        <f ca="1">+IF(Inventario[[#This Row],[Días restantes (incluido hoy):]]="","",Inventario[[#This Row],[Días restantes (incluido hoy):]]+TODAY()-1)</f>
        <v/>
      </c>
      <c r="K503" s="27" t="str">
        <f t="shared" ref="K503" si="1729">IF(P503=0,"",P503)</f>
        <v/>
      </c>
      <c r="L503" s="27" t="str">
        <f>+IF(P503=0,"",DSUM(Entradas[#All],Entradas[[#Headers],[Cantidad Existente]],Inventario!O502:P503))</f>
        <v/>
      </c>
      <c r="M503" s="65" t="e">
        <f>+Inventario[[#This Row],[Presentación (unidad)]]</f>
        <v>#VALUE!</v>
      </c>
      <c r="O503" s="19" t="e">
        <f t="shared" ref="O503" si="1730">+$B503</f>
        <v>#VALUE!</v>
      </c>
      <c r="P503" s="19">
        <f>+DMIN(Entradas[#All],P502,O502:O503)</f>
        <v>0</v>
      </c>
      <c r="Q503" s="17" t="str">
        <f t="shared" ref="Q503" si="1731">+$O$6</f>
        <v>Elemento</v>
      </c>
      <c r="R503" s="17" t="str">
        <f t="shared" ref="R503" si="1732">+$P$6</f>
        <v>Días restantes:</v>
      </c>
      <c r="S503" s="26" t="s">
        <v>10</v>
      </c>
    </row>
    <row r="504" spans="1:19" x14ac:dyDescent="0.25">
      <c r="A504" s="64" t="e">
        <f>DGET(Lista_elementos[#All],Lista_elementos[[#Headers],[Tipo]],Inventario!Q503:Q504)</f>
        <v>#VALUE!</v>
      </c>
      <c r="B504" s="27" t="e">
        <f>+Lista_elementos[[#This Row],[Elemento]]</f>
        <v>#VALUE!</v>
      </c>
      <c r="C5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4" s="27" t="e">
        <f>DGET(Lista_elementos[#All],Lista_elementos[[#Headers],[Presentación (Unidad)]],Inventario!Q503:Q504)</f>
        <v>#VALUE!</v>
      </c>
      <c r="E504" s="20" t="str">
        <f>+IF(COUNTIF(Entradas[Elemento],Inventario[[#This Row],[Elemento]])=0,"",IF(DMAX(Entradas[#All],Entradas[[#Headers],[Fecha de ingreso]],Inventario!Q503:Q504)=0,"No registra",DMAX(Entradas[#All],Entradas[[#Headers],[Fecha de ingreso]],Inventario!Q503:Q504)))</f>
        <v/>
      </c>
      <c r="F504" s="20" t="str">
        <f>+IF(COUNTIF(Entradas[Elemento],Inventario[[#This Row],[Elemento]])=0,"",IF(DMAX(Entradas[#All],Entradas[[#Headers],[Fecha de última salida]],Inventario!Q503:Q504)=0,"",DMAX(Entradas[#All],Entradas[[#Headers],[Fecha de última salida]],Inventario!Q503:Q504)))</f>
        <v/>
      </c>
      <c r="G504" s="27" t="e">
        <f>DGET(Lista_elementos[#All],Lista_elementos[[#Headers],[Inventario máximo (en unidades)]],Q503:Q504)</f>
        <v>#VALUE!</v>
      </c>
      <c r="H504" s="27" t="e">
        <f>DGET(Lista_elementos[#All],Lista_elementos[[#Headers],[Inventario mínimo (en unidades)]],Q503:Q504)</f>
        <v>#VALUE!</v>
      </c>
      <c r="I504" s="68" t="str">
        <f>+IF(R504=0,"",DGET(Entradas[#All],Entradas[[#Headers],[Lote]],Q503:R504))</f>
        <v/>
      </c>
      <c r="J504" s="20" t="str">
        <f ca="1">+IF(Inventario[[#This Row],[Días restantes (incluido hoy):]]="","",Inventario[[#This Row],[Días restantes (incluido hoy):]]+TODAY()-1)</f>
        <v/>
      </c>
      <c r="K504" s="27" t="str">
        <f t="shared" ref="K504" si="1733">IF(R504=0,"",R504)</f>
        <v/>
      </c>
      <c r="L504" s="27" t="str">
        <f>+IF(R504=0,"",DSUM(Entradas[#All],Entradas[[#Headers],[Cantidad Existente]],Inventario!Q503:R504))</f>
        <v/>
      </c>
      <c r="M504" s="65" t="e">
        <f>+Inventario[[#This Row],[Presentación (unidad)]]</f>
        <v>#VALUE!</v>
      </c>
      <c r="O504" s="17" t="str">
        <f t="shared" ref="O504" si="1734">+$O$6</f>
        <v>Elemento</v>
      </c>
      <c r="P504" s="17" t="str">
        <f t="shared" ref="P504" si="1735">+$P$6</f>
        <v>Días restantes:</v>
      </c>
      <c r="Q504" s="19" t="e">
        <f>Inventario[[#This Row],[Elemento]]</f>
        <v>#VALUE!</v>
      </c>
      <c r="R504" s="19">
        <f>+DMIN(Entradas[#All],R503,Q503:Q504)</f>
        <v>0</v>
      </c>
      <c r="S504" s="26" t="s">
        <v>10</v>
      </c>
    </row>
    <row r="505" spans="1:19" x14ac:dyDescent="0.25">
      <c r="A505" s="64" t="e">
        <f>DGET(Lista_elementos[#All],Lista_elementos[[#Headers],[Tipo]],Inventario!O504:O505)</f>
        <v>#VALUE!</v>
      </c>
      <c r="B505" s="27" t="e">
        <f>+Lista_elementos[[#This Row],[Elemento]]</f>
        <v>#VALUE!</v>
      </c>
      <c r="C5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5" s="27" t="e">
        <f>DGET(Lista_elementos[#All],Lista_elementos[[#Headers],[Presentación (Unidad)]],Inventario!O504:O505)</f>
        <v>#VALUE!</v>
      </c>
      <c r="E505" s="20" t="str">
        <f>+IF(COUNTIF(Entradas[Elemento],Inventario[[#This Row],[Elemento]])=0,"",IF(DMAX(Entradas[#All],Entradas[[#Headers],[Fecha de ingreso]],Inventario!O504:O505)=0,"No registra",DMAX(Entradas[#All],Entradas[[#Headers],[Fecha de ingreso]],Inventario!O504:O505)))</f>
        <v/>
      </c>
      <c r="F505" s="20" t="str">
        <f>+IF(COUNTIF(Entradas[Elemento],Inventario[[#This Row],[Elemento]])=0,"",IF(DMAX(Entradas[#All],Entradas[[#Headers],[Fecha de última salida]],Inventario!O504:O505)=0,"",DMAX(Entradas[#All],Entradas[[#Headers],[Fecha de última salida]],Inventario!O504:O505)))</f>
        <v/>
      </c>
      <c r="G505" s="27" t="e">
        <f>DGET(Lista_elementos[#All],Lista_elementos[[#Headers],[Inventario máximo (en unidades)]],O504:O505)</f>
        <v>#VALUE!</v>
      </c>
      <c r="H505" s="27" t="e">
        <f>DGET(Lista_elementos[#All],Lista_elementos[[#Headers],[Inventario mínimo (en unidades)]],O504:O505)</f>
        <v>#VALUE!</v>
      </c>
      <c r="I505" s="68" t="str">
        <f>+IF(P505=0,"",DGET(Entradas[#All],Entradas[[#Headers],[Lote]],O504:P505))</f>
        <v/>
      </c>
      <c r="J505" s="20" t="str">
        <f ca="1">+IF(Inventario[[#This Row],[Días restantes (incluido hoy):]]="","",Inventario[[#This Row],[Días restantes (incluido hoy):]]+TODAY()-1)</f>
        <v/>
      </c>
      <c r="K505" s="27" t="str">
        <f t="shared" ref="K505" si="1736">IF(P505=0,"",P505)</f>
        <v/>
      </c>
      <c r="L505" s="27" t="str">
        <f>+IF(P505=0,"",DSUM(Entradas[#All],Entradas[[#Headers],[Cantidad Existente]],Inventario!O504:P505))</f>
        <v/>
      </c>
      <c r="M505" s="65" t="e">
        <f>+Inventario[[#This Row],[Presentación (unidad)]]</f>
        <v>#VALUE!</v>
      </c>
      <c r="O505" s="19" t="e">
        <f t="shared" ref="O505" si="1737">+$B505</f>
        <v>#VALUE!</v>
      </c>
      <c r="P505" s="19">
        <f>+DMIN(Entradas[#All],P504,O504:O505)</f>
        <v>0</v>
      </c>
      <c r="Q505" s="17" t="str">
        <f t="shared" ref="Q505" si="1738">+$O$6</f>
        <v>Elemento</v>
      </c>
      <c r="R505" s="17" t="str">
        <f t="shared" ref="R505" si="1739">+$P$6</f>
        <v>Días restantes:</v>
      </c>
      <c r="S505" s="26" t="s">
        <v>10</v>
      </c>
    </row>
    <row r="506" spans="1:19" x14ac:dyDescent="0.25">
      <c r="A506" s="64" t="e">
        <f>DGET(Lista_elementos[#All],Lista_elementos[[#Headers],[Tipo]],Inventario!Q505:Q506)</f>
        <v>#VALUE!</v>
      </c>
      <c r="B506" s="27" t="e">
        <f>+Lista_elementos[[#This Row],[Elemento]]</f>
        <v>#VALUE!</v>
      </c>
      <c r="C50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6" s="27" t="e">
        <f>DGET(Lista_elementos[#All],Lista_elementos[[#Headers],[Presentación (Unidad)]],Inventario!Q505:Q506)</f>
        <v>#VALUE!</v>
      </c>
      <c r="E506" s="20" t="str">
        <f>+IF(COUNTIF(Entradas[Elemento],Inventario[[#This Row],[Elemento]])=0,"",IF(DMAX(Entradas[#All],Entradas[[#Headers],[Fecha de ingreso]],Inventario!Q505:Q506)=0,"No registra",DMAX(Entradas[#All],Entradas[[#Headers],[Fecha de ingreso]],Inventario!Q505:Q506)))</f>
        <v/>
      </c>
      <c r="F506" s="20" t="str">
        <f>+IF(COUNTIF(Entradas[Elemento],Inventario[[#This Row],[Elemento]])=0,"",IF(DMAX(Entradas[#All],Entradas[[#Headers],[Fecha de última salida]],Inventario!Q505:Q506)=0,"",DMAX(Entradas[#All],Entradas[[#Headers],[Fecha de última salida]],Inventario!Q505:Q506)))</f>
        <v/>
      </c>
      <c r="G506" s="27" t="e">
        <f>DGET(Lista_elementos[#All],Lista_elementos[[#Headers],[Inventario máximo (en unidades)]],Q505:Q506)</f>
        <v>#VALUE!</v>
      </c>
      <c r="H506" s="27" t="e">
        <f>DGET(Lista_elementos[#All],Lista_elementos[[#Headers],[Inventario mínimo (en unidades)]],Q505:Q506)</f>
        <v>#VALUE!</v>
      </c>
      <c r="I506" s="68" t="str">
        <f>+IF(R506=0,"",DGET(Entradas[#All],Entradas[[#Headers],[Lote]],Q505:R506))</f>
        <v/>
      </c>
      <c r="J506" s="20" t="str">
        <f ca="1">+IF(Inventario[[#This Row],[Días restantes (incluido hoy):]]="","",Inventario[[#This Row],[Días restantes (incluido hoy):]]+TODAY()-1)</f>
        <v/>
      </c>
      <c r="K506" s="27" t="str">
        <f t="shared" ref="K506" si="1740">IF(R506=0,"",R506)</f>
        <v/>
      </c>
      <c r="L506" s="27" t="str">
        <f>+IF(R506=0,"",DSUM(Entradas[#All],Entradas[[#Headers],[Cantidad Existente]],Inventario!Q505:R506))</f>
        <v/>
      </c>
      <c r="M506" s="65" t="e">
        <f>+Inventario[[#This Row],[Presentación (unidad)]]</f>
        <v>#VALUE!</v>
      </c>
      <c r="O506" s="17" t="str">
        <f t="shared" ref="O506" si="1741">+$O$6</f>
        <v>Elemento</v>
      </c>
      <c r="P506" s="17" t="str">
        <f t="shared" ref="P506" si="1742">+$P$6</f>
        <v>Días restantes:</v>
      </c>
      <c r="Q506" s="19" t="e">
        <f>Inventario[[#This Row],[Elemento]]</f>
        <v>#VALUE!</v>
      </c>
      <c r="R506" s="19">
        <f>+DMIN(Entradas[#All],R505,Q505:Q506)</f>
        <v>0</v>
      </c>
      <c r="S506" s="26" t="s">
        <v>10</v>
      </c>
    </row>
    <row r="507" spans="1:19" x14ac:dyDescent="0.25">
      <c r="A507" s="64" t="e">
        <f>DGET(Lista_elementos[#All],Lista_elementos[[#Headers],[Tipo]],Inventario!O506:O507)</f>
        <v>#VALUE!</v>
      </c>
      <c r="B507" s="27" t="e">
        <f>+Lista_elementos[[#This Row],[Elemento]]</f>
        <v>#VALUE!</v>
      </c>
      <c r="C50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7" s="27" t="e">
        <f>DGET(Lista_elementos[#All],Lista_elementos[[#Headers],[Presentación (Unidad)]],Inventario!O506:O507)</f>
        <v>#VALUE!</v>
      </c>
      <c r="E507" s="20" t="str">
        <f>+IF(COUNTIF(Entradas[Elemento],Inventario[[#This Row],[Elemento]])=0,"",IF(DMAX(Entradas[#All],Entradas[[#Headers],[Fecha de ingreso]],Inventario!O506:O507)=0,"No registra",DMAX(Entradas[#All],Entradas[[#Headers],[Fecha de ingreso]],Inventario!O506:O507)))</f>
        <v/>
      </c>
      <c r="F507" s="20" t="str">
        <f>+IF(COUNTIF(Entradas[Elemento],Inventario[[#This Row],[Elemento]])=0,"",IF(DMAX(Entradas[#All],Entradas[[#Headers],[Fecha de última salida]],Inventario!O506:O507)=0,"",DMAX(Entradas[#All],Entradas[[#Headers],[Fecha de última salida]],Inventario!O506:O507)))</f>
        <v/>
      </c>
      <c r="G507" s="27" t="e">
        <f>DGET(Lista_elementos[#All],Lista_elementos[[#Headers],[Inventario máximo (en unidades)]],O506:O507)</f>
        <v>#VALUE!</v>
      </c>
      <c r="H507" s="27" t="e">
        <f>DGET(Lista_elementos[#All],Lista_elementos[[#Headers],[Inventario mínimo (en unidades)]],O506:O507)</f>
        <v>#VALUE!</v>
      </c>
      <c r="I507" s="68" t="str">
        <f>+IF(P507=0,"",DGET(Entradas[#All],Entradas[[#Headers],[Lote]],O506:P507))</f>
        <v/>
      </c>
      <c r="J507" s="20" t="str">
        <f ca="1">+IF(Inventario[[#This Row],[Días restantes (incluido hoy):]]="","",Inventario[[#This Row],[Días restantes (incluido hoy):]]+TODAY()-1)</f>
        <v/>
      </c>
      <c r="K507" s="27" t="str">
        <f t="shared" ref="K507" si="1743">IF(P507=0,"",P507)</f>
        <v/>
      </c>
      <c r="L507" s="27" t="str">
        <f>+IF(P507=0,"",DSUM(Entradas[#All],Entradas[[#Headers],[Cantidad Existente]],Inventario!O506:P507))</f>
        <v/>
      </c>
      <c r="M507" s="65" t="e">
        <f>+Inventario[[#This Row],[Presentación (unidad)]]</f>
        <v>#VALUE!</v>
      </c>
      <c r="O507" s="19" t="e">
        <f t="shared" ref="O507" si="1744">+$B507</f>
        <v>#VALUE!</v>
      </c>
      <c r="P507" s="19">
        <f>+DMIN(Entradas[#All],P506,O506:O507)</f>
        <v>0</v>
      </c>
      <c r="Q507" s="17" t="str">
        <f t="shared" ref="Q507" si="1745">+$O$6</f>
        <v>Elemento</v>
      </c>
      <c r="R507" s="17" t="str">
        <f t="shared" ref="R507" si="1746">+$P$6</f>
        <v>Días restantes:</v>
      </c>
      <c r="S507" s="26" t="s">
        <v>10</v>
      </c>
    </row>
    <row r="508" spans="1:19" x14ac:dyDescent="0.25">
      <c r="A508" s="64" t="e">
        <f>DGET(Lista_elementos[#All],Lista_elementos[[#Headers],[Tipo]],Inventario!Q507:Q508)</f>
        <v>#VALUE!</v>
      </c>
      <c r="B508" s="27" t="e">
        <f>+Lista_elementos[[#This Row],[Elemento]]</f>
        <v>#VALUE!</v>
      </c>
      <c r="C50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8" s="27" t="e">
        <f>DGET(Lista_elementos[#All],Lista_elementos[[#Headers],[Presentación (Unidad)]],Inventario!Q507:Q508)</f>
        <v>#VALUE!</v>
      </c>
      <c r="E508" s="20" t="str">
        <f>+IF(COUNTIF(Entradas[Elemento],Inventario[[#This Row],[Elemento]])=0,"",IF(DMAX(Entradas[#All],Entradas[[#Headers],[Fecha de ingreso]],Inventario!Q507:Q508)=0,"No registra",DMAX(Entradas[#All],Entradas[[#Headers],[Fecha de ingreso]],Inventario!Q507:Q508)))</f>
        <v/>
      </c>
      <c r="F508" s="20" t="str">
        <f>+IF(COUNTIF(Entradas[Elemento],Inventario[[#This Row],[Elemento]])=0,"",IF(DMAX(Entradas[#All],Entradas[[#Headers],[Fecha de última salida]],Inventario!Q507:Q508)=0,"",DMAX(Entradas[#All],Entradas[[#Headers],[Fecha de última salida]],Inventario!Q507:Q508)))</f>
        <v/>
      </c>
      <c r="G508" s="27" t="e">
        <f>DGET(Lista_elementos[#All],Lista_elementos[[#Headers],[Inventario máximo (en unidades)]],Q507:Q508)</f>
        <v>#VALUE!</v>
      </c>
      <c r="H508" s="27" t="e">
        <f>DGET(Lista_elementos[#All],Lista_elementos[[#Headers],[Inventario mínimo (en unidades)]],Q507:Q508)</f>
        <v>#VALUE!</v>
      </c>
      <c r="I508" s="68" t="str">
        <f>+IF(R508=0,"",DGET(Entradas[#All],Entradas[[#Headers],[Lote]],Q507:R508))</f>
        <v/>
      </c>
      <c r="J508" s="20" t="str">
        <f ca="1">+IF(Inventario[[#This Row],[Días restantes (incluido hoy):]]="","",Inventario[[#This Row],[Días restantes (incluido hoy):]]+TODAY()-1)</f>
        <v/>
      </c>
      <c r="K508" s="27" t="str">
        <f t="shared" ref="K508" si="1747">IF(R508=0,"",R508)</f>
        <v/>
      </c>
      <c r="L508" s="27" t="str">
        <f>+IF(R508=0,"",DSUM(Entradas[#All],Entradas[[#Headers],[Cantidad Existente]],Inventario!Q507:R508))</f>
        <v/>
      </c>
      <c r="M508" s="65" t="e">
        <f>+Inventario[[#This Row],[Presentación (unidad)]]</f>
        <v>#VALUE!</v>
      </c>
      <c r="O508" s="17" t="str">
        <f t="shared" ref="O508" si="1748">+$O$6</f>
        <v>Elemento</v>
      </c>
      <c r="P508" s="17" t="str">
        <f t="shared" ref="P508" si="1749">+$P$6</f>
        <v>Días restantes:</v>
      </c>
      <c r="Q508" s="19" t="e">
        <f>Inventario[[#This Row],[Elemento]]</f>
        <v>#VALUE!</v>
      </c>
      <c r="R508" s="19">
        <f>+DMIN(Entradas[#All],R507,Q507:Q508)</f>
        <v>0</v>
      </c>
      <c r="S508" s="26" t="s">
        <v>10</v>
      </c>
    </row>
    <row r="509" spans="1:19" x14ac:dyDescent="0.25">
      <c r="A509" s="64" t="e">
        <f>DGET(Lista_elementos[#All],Lista_elementos[[#Headers],[Tipo]],Inventario!O508:O509)</f>
        <v>#VALUE!</v>
      </c>
      <c r="B509" s="27" t="e">
        <f>+Lista_elementos[[#This Row],[Elemento]]</f>
        <v>#VALUE!</v>
      </c>
      <c r="C50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09" s="27" t="e">
        <f>DGET(Lista_elementos[#All],Lista_elementos[[#Headers],[Presentación (Unidad)]],Inventario!O508:O509)</f>
        <v>#VALUE!</v>
      </c>
      <c r="E509" s="20" t="str">
        <f>+IF(COUNTIF(Entradas[Elemento],Inventario[[#This Row],[Elemento]])=0,"",IF(DMAX(Entradas[#All],Entradas[[#Headers],[Fecha de ingreso]],Inventario!O508:O509)=0,"No registra",DMAX(Entradas[#All],Entradas[[#Headers],[Fecha de ingreso]],Inventario!O508:O509)))</f>
        <v/>
      </c>
      <c r="F509" s="20" t="str">
        <f>+IF(COUNTIF(Entradas[Elemento],Inventario[[#This Row],[Elemento]])=0,"",IF(DMAX(Entradas[#All],Entradas[[#Headers],[Fecha de última salida]],Inventario!O508:O509)=0,"",DMAX(Entradas[#All],Entradas[[#Headers],[Fecha de última salida]],Inventario!O508:O509)))</f>
        <v/>
      </c>
      <c r="G509" s="27" t="e">
        <f>DGET(Lista_elementos[#All],Lista_elementos[[#Headers],[Inventario máximo (en unidades)]],O508:O509)</f>
        <v>#VALUE!</v>
      </c>
      <c r="H509" s="27" t="e">
        <f>DGET(Lista_elementos[#All],Lista_elementos[[#Headers],[Inventario mínimo (en unidades)]],O508:O509)</f>
        <v>#VALUE!</v>
      </c>
      <c r="I509" s="68" t="str">
        <f>+IF(P509=0,"",DGET(Entradas[#All],Entradas[[#Headers],[Lote]],O508:P509))</f>
        <v/>
      </c>
      <c r="J509" s="20" t="str">
        <f ca="1">+IF(Inventario[[#This Row],[Días restantes (incluido hoy):]]="","",Inventario[[#This Row],[Días restantes (incluido hoy):]]+TODAY()-1)</f>
        <v/>
      </c>
      <c r="K509" s="27" t="str">
        <f t="shared" ref="K509" si="1750">IF(P509=0,"",P509)</f>
        <v/>
      </c>
      <c r="L509" s="27" t="str">
        <f>+IF(P509=0,"",DSUM(Entradas[#All],Entradas[[#Headers],[Cantidad Existente]],Inventario!O508:P509))</f>
        <v/>
      </c>
      <c r="M509" s="65" t="e">
        <f>+Inventario[[#This Row],[Presentación (unidad)]]</f>
        <v>#VALUE!</v>
      </c>
      <c r="O509" s="19" t="e">
        <f t="shared" ref="O509" si="1751">+$B509</f>
        <v>#VALUE!</v>
      </c>
      <c r="P509" s="19">
        <f>+DMIN(Entradas[#All],P508,O508:O509)</f>
        <v>0</v>
      </c>
      <c r="Q509" s="17" t="str">
        <f t="shared" ref="Q509" si="1752">+$O$6</f>
        <v>Elemento</v>
      </c>
      <c r="R509" s="17" t="str">
        <f t="shared" ref="R509" si="1753">+$P$6</f>
        <v>Días restantes:</v>
      </c>
      <c r="S509" s="26" t="s">
        <v>10</v>
      </c>
    </row>
    <row r="510" spans="1:19" x14ac:dyDescent="0.25">
      <c r="A510" s="64" t="e">
        <f>DGET(Lista_elementos[#All],Lista_elementos[[#Headers],[Tipo]],Inventario!Q509:Q510)</f>
        <v>#VALUE!</v>
      </c>
      <c r="B510" s="27" t="e">
        <f>+Lista_elementos[[#This Row],[Elemento]]</f>
        <v>#VALUE!</v>
      </c>
      <c r="C5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0" s="27" t="e">
        <f>DGET(Lista_elementos[#All],Lista_elementos[[#Headers],[Presentación (Unidad)]],Inventario!Q509:Q510)</f>
        <v>#VALUE!</v>
      </c>
      <c r="E510" s="20" t="str">
        <f>+IF(COUNTIF(Entradas[Elemento],Inventario[[#This Row],[Elemento]])=0,"",IF(DMAX(Entradas[#All],Entradas[[#Headers],[Fecha de ingreso]],Inventario!Q509:Q510)=0,"No registra",DMAX(Entradas[#All],Entradas[[#Headers],[Fecha de ingreso]],Inventario!Q509:Q510)))</f>
        <v/>
      </c>
      <c r="F510" s="20" t="str">
        <f>+IF(COUNTIF(Entradas[Elemento],Inventario[[#This Row],[Elemento]])=0,"",IF(DMAX(Entradas[#All],Entradas[[#Headers],[Fecha de última salida]],Inventario!Q509:Q510)=0,"",DMAX(Entradas[#All],Entradas[[#Headers],[Fecha de última salida]],Inventario!Q509:Q510)))</f>
        <v/>
      </c>
      <c r="G510" s="27" t="e">
        <f>DGET(Lista_elementos[#All],Lista_elementos[[#Headers],[Inventario máximo (en unidades)]],Q509:Q510)</f>
        <v>#VALUE!</v>
      </c>
      <c r="H510" s="27" t="e">
        <f>DGET(Lista_elementos[#All],Lista_elementos[[#Headers],[Inventario mínimo (en unidades)]],Q509:Q510)</f>
        <v>#VALUE!</v>
      </c>
      <c r="I510" s="68" t="str">
        <f>+IF(R510=0,"",DGET(Entradas[#All],Entradas[[#Headers],[Lote]],Q509:R510))</f>
        <v/>
      </c>
      <c r="J510" s="20" t="str">
        <f ca="1">+IF(Inventario[[#This Row],[Días restantes (incluido hoy):]]="","",Inventario[[#This Row],[Días restantes (incluido hoy):]]+TODAY()-1)</f>
        <v/>
      </c>
      <c r="K510" s="27" t="str">
        <f t="shared" ref="K510" si="1754">IF(R510=0,"",R510)</f>
        <v/>
      </c>
      <c r="L510" s="27" t="str">
        <f>+IF(R510=0,"",DSUM(Entradas[#All],Entradas[[#Headers],[Cantidad Existente]],Inventario!Q509:R510))</f>
        <v/>
      </c>
      <c r="M510" s="65" t="e">
        <f>+Inventario[[#This Row],[Presentación (unidad)]]</f>
        <v>#VALUE!</v>
      </c>
      <c r="O510" s="17" t="str">
        <f t="shared" ref="O510" si="1755">+$O$6</f>
        <v>Elemento</v>
      </c>
      <c r="P510" s="17" t="str">
        <f t="shared" ref="P510" si="1756">+$P$6</f>
        <v>Días restantes:</v>
      </c>
      <c r="Q510" s="19" t="e">
        <f>Inventario[[#This Row],[Elemento]]</f>
        <v>#VALUE!</v>
      </c>
      <c r="R510" s="19">
        <f>+DMIN(Entradas[#All],R509,Q509:Q510)</f>
        <v>0</v>
      </c>
      <c r="S510" s="26" t="s">
        <v>10</v>
      </c>
    </row>
    <row r="511" spans="1:19" x14ac:dyDescent="0.25">
      <c r="A511" s="64" t="e">
        <f>DGET(Lista_elementos[#All],Lista_elementos[[#Headers],[Tipo]],Inventario!O510:O511)</f>
        <v>#VALUE!</v>
      </c>
      <c r="B511" s="27" t="e">
        <f>+Lista_elementos[[#This Row],[Elemento]]</f>
        <v>#VALUE!</v>
      </c>
      <c r="C5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1" s="27" t="e">
        <f>DGET(Lista_elementos[#All],Lista_elementos[[#Headers],[Presentación (Unidad)]],Inventario!O510:O511)</f>
        <v>#VALUE!</v>
      </c>
      <c r="E511" s="20" t="str">
        <f>+IF(COUNTIF(Entradas[Elemento],Inventario[[#This Row],[Elemento]])=0,"",IF(DMAX(Entradas[#All],Entradas[[#Headers],[Fecha de ingreso]],Inventario!O510:O511)=0,"No registra",DMAX(Entradas[#All],Entradas[[#Headers],[Fecha de ingreso]],Inventario!O510:O511)))</f>
        <v/>
      </c>
      <c r="F511" s="20" t="str">
        <f>+IF(COUNTIF(Entradas[Elemento],Inventario[[#This Row],[Elemento]])=0,"",IF(DMAX(Entradas[#All],Entradas[[#Headers],[Fecha de última salida]],Inventario!O510:O511)=0,"",DMAX(Entradas[#All],Entradas[[#Headers],[Fecha de última salida]],Inventario!O510:O511)))</f>
        <v/>
      </c>
      <c r="G511" s="27" t="e">
        <f>DGET(Lista_elementos[#All],Lista_elementos[[#Headers],[Inventario máximo (en unidades)]],O510:O511)</f>
        <v>#VALUE!</v>
      </c>
      <c r="H511" s="27" t="e">
        <f>DGET(Lista_elementos[#All],Lista_elementos[[#Headers],[Inventario mínimo (en unidades)]],O510:O511)</f>
        <v>#VALUE!</v>
      </c>
      <c r="I511" s="68" t="str">
        <f>+IF(P511=0,"",DGET(Entradas[#All],Entradas[[#Headers],[Lote]],O510:P511))</f>
        <v/>
      </c>
      <c r="J511" s="20" t="str">
        <f ca="1">+IF(Inventario[[#This Row],[Días restantes (incluido hoy):]]="","",Inventario[[#This Row],[Días restantes (incluido hoy):]]+TODAY()-1)</f>
        <v/>
      </c>
      <c r="K511" s="27" t="str">
        <f t="shared" ref="K511" si="1757">IF(P511=0,"",P511)</f>
        <v/>
      </c>
      <c r="L511" s="27" t="str">
        <f>+IF(P511=0,"",DSUM(Entradas[#All],Entradas[[#Headers],[Cantidad Existente]],Inventario!O510:P511))</f>
        <v/>
      </c>
      <c r="M511" s="65" t="e">
        <f>+Inventario[[#This Row],[Presentación (unidad)]]</f>
        <v>#VALUE!</v>
      </c>
      <c r="O511" s="19" t="e">
        <f t="shared" ref="O511" si="1758">+$B511</f>
        <v>#VALUE!</v>
      </c>
      <c r="P511" s="19">
        <f>+DMIN(Entradas[#All],P510,O510:O511)</f>
        <v>0</v>
      </c>
      <c r="Q511" s="17" t="str">
        <f t="shared" ref="Q511" si="1759">+$O$6</f>
        <v>Elemento</v>
      </c>
      <c r="R511" s="17" t="str">
        <f t="shared" ref="R511" si="1760">+$P$6</f>
        <v>Días restantes:</v>
      </c>
      <c r="S511" s="26" t="s">
        <v>10</v>
      </c>
    </row>
    <row r="512" spans="1:19" x14ac:dyDescent="0.25">
      <c r="A512" s="64" t="e">
        <f>DGET(Lista_elementos[#All],Lista_elementos[[#Headers],[Tipo]],Inventario!Q511:Q512)</f>
        <v>#VALUE!</v>
      </c>
      <c r="B512" s="27" t="e">
        <f>+Lista_elementos[[#This Row],[Elemento]]</f>
        <v>#VALUE!</v>
      </c>
      <c r="C5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2" s="27" t="e">
        <f>DGET(Lista_elementos[#All],Lista_elementos[[#Headers],[Presentación (Unidad)]],Inventario!Q511:Q512)</f>
        <v>#VALUE!</v>
      </c>
      <c r="E512" s="20" t="str">
        <f>+IF(COUNTIF(Entradas[Elemento],Inventario[[#This Row],[Elemento]])=0,"",IF(DMAX(Entradas[#All],Entradas[[#Headers],[Fecha de ingreso]],Inventario!Q511:Q512)=0,"No registra",DMAX(Entradas[#All],Entradas[[#Headers],[Fecha de ingreso]],Inventario!Q511:Q512)))</f>
        <v/>
      </c>
      <c r="F512" s="20" t="str">
        <f>+IF(COUNTIF(Entradas[Elemento],Inventario[[#This Row],[Elemento]])=0,"",IF(DMAX(Entradas[#All],Entradas[[#Headers],[Fecha de última salida]],Inventario!Q511:Q512)=0,"",DMAX(Entradas[#All],Entradas[[#Headers],[Fecha de última salida]],Inventario!Q511:Q512)))</f>
        <v/>
      </c>
      <c r="G512" s="27" t="e">
        <f>DGET(Lista_elementos[#All],Lista_elementos[[#Headers],[Inventario máximo (en unidades)]],Q511:Q512)</f>
        <v>#VALUE!</v>
      </c>
      <c r="H512" s="27" t="e">
        <f>DGET(Lista_elementos[#All],Lista_elementos[[#Headers],[Inventario mínimo (en unidades)]],Q511:Q512)</f>
        <v>#VALUE!</v>
      </c>
      <c r="I512" s="68" t="str">
        <f>+IF(R512=0,"",DGET(Entradas[#All],Entradas[[#Headers],[Lote]],Q511:R512))</f>
        <v/>
      </c>
      <c r="J512" s="20" t="str">
        <f ca="1">+IF(Inventario[[#This Row],[Días restantes (incluido hoy):]]="","",Inventario[[#This Row],[Días restantes (incluido hoy):]]+TODAY()-1)</f>
        <v/>
      </c>
      <c r="K512" s="27" t="str">
        <f t="shared" ref="K512" si="1761">IF(R512=0,"",R512)</f>
        <v/>
      </c>
      <c r="L512" s="27" t="str">
        <f>+IF(R512=0,"",DSUM(Entradas[#All],Entradas[[#Headers],[Cantidad Existente]],Inventario!Q511:R512))</f>
        <v/>
      </c>
      <c r="M512" s="65" t="e">
        <f>+Inventario[[#This Row],[Presentación (unidad)]]</f>
        <v>#VALUE!</v>
      </c>
      <c r="O512" s="17" t="str">
        <f t="shared" ref="O512" si="1762">+$O$6</f>
        <v>Elemento</v>
      </c>
      <c r="P512" s="17" t="str">
        <f t="shared" ref="P512" si="1763">+$P$6</f>
        <v>Días restantes:</v>
      </c>
      <c r="Q512" s="19" t="e">
        <f>Inventario[[#This Row],[Elemento]]</f>
        <v>#VALUE!</v>
      </c>
      <c r="R512" s="19">
        <f>+DMIN(Entradas[#All],R511,Q511:Q512)</f>
        <v>0</v>
      </c>
      <c r="S512" s="26" t="s">
        <v>10</v>
      </c>
    </row>
    <row r="513" spans="1:19" x14ac:dyDescent="0.25">
      <c r="A513" s="64" t="e">
        <f>DGET(Lista_elementos[#All],Lista_elementos[[#Headers],[Tipo]],Inventario!O512:O513)</f>
        <v>#VALUE!</v>
      </c>
      <c r="B513" s="27" t="e">
        <f>+Lista_elementos[[#This Row],[Elemento]]</f>
        <v>#VALUE!</v>
      </c>
      <c r="C5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3" s="27" t="e">
        <f>DGET(Lista_elementos[#All],Lista_elementos[[#Headers],[Presentación (Unidad)]],Inventario!O512:O513)</f>
        <v>#VALUE!</v>
      </c>
      <c r="E513" s="20" t="str">
        <f>+IF(COUNTIF(Entradas[Elemento],Inventario[[#This Row],[Elemento]])=0,"",IF(DMAX(Entradas[#All],Entradas[[#Headers],[Fecha de ingreso]],Inventario!O512:O513)=0,"No registra",DMAX(Entradas[#All],Entradas[[#Headers],[Fecha de ingreso]],Inventario!O512:O513)))</f>
        <v/>
      </c>
      <c r="F513" s="20" t="str">
        <f>+IF(COUNTIF(Entradas[Elemento],Inventario[[#This Row],[Elemento]])=0,"",IF(DMAX(Entradas[#All],Entradas[[#Headers],[Fecha de última salida]],Inventario!O512:O513)=0,"",DMAX(Entradas[#All],Entradas[[#Headers],[Fecha de última salida]],Inventario!O512:O513)))</f>
        <v/>
      </c>
      <c r="G513" s="27" t="e">
        <f>DGET(Lista_elementos[#All],Lista_elementos[[#Headers],[Inventario máximo (en unidades)]],O512:O513)</f>
        <v>#VALUE!</v>
      </c>
      <c r="H513" s="27" t="e">
        <f>DGET(Lista_elementos[#All],Lista_elementos[[#Headers],[Inventario mínimo (en unidades)]],O512:O513)</f>
        <v>#VALUE!</v>
      </c>
      <c r="I513" s="68" t="str">
        <f>+IF(P513=0,"",DGET(Entradas[#All],Entradas[[#Headers],[Lote]],O512:P513))</f>
        <v/>
      </c>
      <c r="J513" s="20" t="str">
        <f ca="1">+IF(Inventario[[#This Row],[Días restantes (incluido hoy):]]="","",Inventario[[#This Row],[Días restantes (incluido hoy):]]+TODAY()-1)</f>
        <v/>
      </c>
      <c r="K513" s="27" t="str">
        <f t="shared" ref="K513" si="1764">IF(P513=0,"",P513)</f>
        <v/>
      </c>
      <c r="L513" s="27" t="str">
        <f>+IF(P513=0,"",DSUM(Entradas[#All],Entradas[[#Headers],[Cantidad Existente]],Inventario!O512:P513))</f>
        <v/>
      </c>
      <c r="M513" s="65" t="e">
        <f>+Inventario[[#This Row],[Presentación (unidad)]]</f>
        <v>#VALUE!</v>
      </c>
      <c r="O513" s="19" t="e">
        <f t="shared" ref="O513" si="1765">+$B513</f>
        <v>#VALUE!</v>
      </c>
      <c r="P513" s="19">
        <f>+DMIN(Entradas[#All],P512,O512:O513)</f>
        <v>0</v>
      </c>
      <c r="Q513" s="17" t="str">
        <f t="shared" ref="Q513" si="1766">+$O$6</f>
        <v>Elemento</v>
      </c>
      <c r="R513" s="17" t="str">
        <f t="shared" ref="R513" si="1767">+$P$6</f>
        <v>Días restantes:</v>
      </c>
      <c r="S513" s="26" t="s">
        <v>10</v>
      </c>
    </row>
    <row r="514" spans="1:19" x14ac:dyDescent="0.25">
      <c r="A514" s="64" t="e">
        <f>DGET(Lista_elementos[#All],Lista_elementos[[#Headers],[Tipo]],Inventario!Q513:Q514)</f>
        <v>#VALUE!</v>
      </c>
      <c r="B514" s="27" t="e">
        <f>+Lista_elementos[[#This Row],[Elemento]]</f>
        <v>#VALUE!</v>
      </c>
      <c r="C5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4" s="27" t="e">
        <f>DGET(Lista_elementos[#All],Lista_elementos[[#Headers],[Presentación (Unidad)]],Inventario!Q513:Q514)</f>
        <v>#VALUE!</v>
      </c>
      <c r="E514" s="20" t="str">
        <f>+IF(COUNTIF(Entradas[Elemento],Inventario[[#This Row],[Elemento]])=0,"",IF(DMAX(Entradas[#All],Entradas[[#Headers],[Fecha de ingreso]],Inventario!Q513:Q514)=0,"No registra",DMAX(Entradas[#All],Entradas[[#Headers],[Fecha de ingreso]],Inventario!Q513:Q514)))</f>
        <v/>
      </c>
      <c r="F514" s="20" t="str">
        <f>+IF(COUNTIF(Entradas[Elemento],Inventario[[#This Row],[Elemento]])=0,"",IF(DMAX(Entradas[#All],Entradas[[#Headers],[Fecha de última salida]],Inventario!Q513:Q514)=0,"",DMAX(Entradas[#All],Entradas[[#Headers],[Fecha de última salida]],Inventario!Q513:Q514)))</f>
        <v/>
      </c>
      <c r="G514" s="27" t="e">
        <f>DGET(Lista_elementos[#All],Lista_elementos[[#Headers],[Inventario máximo (en unidades)]],Q513:Q514)</f>
        <v>#VALUE!</v>
      </c>
      <c r="H514" s="27" t="e">
        <f>DGET(Lista_elementos[#All],Lista_elementos[[#Headers],[Inventario mínimo (en unidades)]],Q513:Q514)</f>
        <v>#VALUE!</v>
      </c>
      <c r="I514" s="68" t="str">
        <f>+IF(R514=0,"",DGET(Entradas[#All],Entradas[[#Headers],[Lote]],Q513:R514))</f>
        <v/>
      </c>
      <c r="J514" s="20" t="str">
        <f ca="1">+IF(Inventario[[#This Row],[Días restantes (incluido hoy):]]="","",Inventario[[#This Row],[Días restantes (incluido hoy):]]+TODAY()-1)</f>
        <v/>
      </c>
      <c r="K514" s="27" t="str">
        <f t="shared" ref="K514" si="1768">IF(R514=0,"",R514)</f>
        <v/>
      </c>
      <c r="L514" s="27" t="str">
        <f>+IF(R514=0,"",DSUM(Entradas[#All],Entradas[[#Headers],[Cantidad Existente]],Inventario!Q513:R514))</f>
        <v/>
      </c>
      <c r="M514" s="65" t="e">
        <f>+Inventario[[#This Row],[Presentación (unidad)]]</f>
        <v>#VALUE!</v>
      </c>
      <c r="O514" s="17" t="str">
        <f t="shared" ref="O514" si="1769">+$O$6</f>
        <v>Elemento</v>
      </c>
      <c r="P514" s="17" t="str">
        <f t="shared" ref="P514" si="1770">+$P$6</f>
        <v>Días restantes:</v>
      </c>
      <c r="Q514" s="19" t="e">
        <f>Inventario[[#This Row],[Elemento]]</f>
        <v>#VALUE!</v>
      </c>
      <c r="R514" s="19">
        <f>+DMIN(Entradas[#All],R513,Q513:Q514)</f>
        <v>0</v>
      </c>
      <c r="S514" s="26" t="s">
        <v>10</v>
      </c>
    </row>
    <row r="515" spans="1:19" x14ac:dyDescent="0.25">
      <c r="A515" s="64" t="e">
        <f>DGET(Lista_elementos[#All],Lista_elementos[[#Headers],[Tipo]],Inventario!O514:O515)</f>
        <v>#VALUE!</v>
      </c>
      <c r="B515" s="27" t="e">
        <f>+Lista_elementos[[#This Row],[Elemento]]</f>
        <v>#VALUE!</v>
      </c>
      <c r="C5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5" s="27" t="e">
        <f>DGET(Lista_elementos[#All],Lista_elementos[[#Headers],[Presentación (Unidad)]],Inventario!O514:O515)</f>
        <v>#VALUE!</v>
      </c>
      <c r="E515" s="20" t="str">
        <f>+IF(COUNTIF(Entradas[Elemento],Inventario[[#This Row],[Elemento]])=0,"",IF(DMAX(Entradas[#All],Entradas[[#Headers],[Fecha de ingreso]],Inventario!O514:O515)=0,"No registra",DMAX(Entradas[#All],Entradas[[#Headers],[Fecha de ingreso]],Inventario!O514:O515)))</f>
        <v/>
      </c>
      <c r="F515" s="20" t="str">
        <f>+IF(COUNTIF(Entradas[Elemento],Inventario[[#This Row],[Elemento]])=0,"",IF(DMAX(Entradas[#All],Entradas[[#Headers],[Fecha de última salida]],Inventario!O514:O515)=0,"",DMAX(Entradas[#All],Entradas[[#Headers],[Fecha de última salida]],Inventario!O514:O515)))</f>
        <v/>
      </c>
      <c r="G515" s="27" t="e">
        <f>DGET(Lista_elementos[#All],Lista_elementos[[#Headers],[Inventario máximo (en unidades)]],O514:O515)</f>
        <v>#VALUE!</v>
      </c>
      <c r="H515" s="27" t="e">
        <f>DGET(Lista_elementos[#All],Lista_elementos[[#Headers],[Inventario mínimo (en unidades)]],O514:O515)</f>
        <v>#VALUE!</v>
      </c>
      <c r="I515" s="68" t="str">
        <f>+IF(P515=0,"",DGET(Entradas[#All],Entradas[[#Headers],[Lote]],O514:P515))</f>
        <v/>
      </c>
      <c r="J515" s="20" t="str">
        <f ca="1">+IF(Inventario[[#This Row],[Días restantes (incluido hoy):]]="","",Inventario[[#This Row],[Días restantes (incluido hoy):]]+TODAY()-1)</f>
        <v/>
      </c>
      <c r="K515" s="27" t="str">
        <f t="shared" ref="K515" si="1771">IF(P515=0,"",P515)</f>
        <v/>
      </c>
      <c r="L515" s="27" t="str">
        <f>+IF(P515=0,"",DSUM(Entradas[#All],Entradas[[#Headers],[Cantidad Existente]],Inventario!O514:P515))</f>
        <v/>
      </c>
      <c r="M515" s="65" t="e">
        <f>+Inventario[[#This Row],[Presentación (unidad)]]</f>
        <v>#VALUE!</v>
      </c>
      <c r="O515" s="19" t="e">
        <f t="shared" ref="O515" si="1772">+$B515</f>
        <v>#VALUE!</v>
      </c>
      <c r="P515" s="19">
        <f>+DMIN(Entradas[#All],P514,O514:O515)</f>
        <v>0</v>
      </c>
      <c r="Q515" s="17" t="str">
        <f t="shared" ref="Q515" si="1773">+$O$6</f>
        <v>Elemento</v>
      </c>
      <c r="R515" s="17" t="str">
        <f t="shared" ref="R515" si="1774">+$P$6</f>
        <v>Días restantes:</v>
      </c>
      <c r="S515" s="26" t="s">
        <v>10</v>
      </c>
    </row>
    <row r="516" spans="1:19" x14ac:dyDescent="0.25">
      <c r="A516" s="64" t="e">
        <f>DGET(Lista_elementos[#All],Lista_elementos[[#Headers],[Tipo]],Inventario!Q515:Q516)</f>
        <v>#VALUE!</v>
      </c>
      <c r="B516" s="27" t="e">
        <f>+Lista_elementos[[#This Row],[Elemento]]</f>
        <v>#VALUE!</v>
      </c>
      <c r="C5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6" s="27" t="e">
        <f>DGET(Lista_elementos[#All],Lista_elementos[[#Headers],[Presentación (Unidad)]],Inventario!Q515:Q516)</f>
        <v>#VALUE!</v>
      </c>
      <c r="E516" s="20" t="str">
        <f>+IF(COUNTIF(Entradas[Elemento],Inventario[[#This Row],[Elemento]])=0,"",IF(DMAX(Entradas[#All],Entradas[[#Headers],[Fecha de ingreso]],Inventario!Q515:Q516)=0,"No registra",DMAX(Entradas[#All],Entradas[[#Headers],[Fecha de ingreso]],Inventario!Q515:Q516)))</f>
        <v/>
      </c>
      <c r="F516" s="20" t="str">
        <f>+IF(COUNTIF(Entradas[Elemento],Inventario[[#This Row],[Elemento]])=0,"",IF(DMAX(Entradas[#All],Entradas[[#Headers],[Fecha de última salida]],Inventario!Q515:Q516)=0,"",DMAX(Entradas[#All],Entradas[[#Headers],[Fecha de última salida]],Inventario!Q515:Q516)))</f>
        <v/>
      </c>
      <c r="G516" s="27" t="e">
        <f>DGET(Lista_elementos[#All],Lista_elementos[[#Headers],[Inventario máximo (en unidades)]],Q515:Q516)</f>
        <v>#VALUE!</v>
      </c>
      <c r="H516" s="27" t="e">
        <f>DGET(Lista_elementos[#All],Lista_elementos[[#Headers],[Inventario mínimo (en unidades)]],Q515:Q516)</f>
        <v>#VALUE!</v>
      </c>
      <c r="I516" s="68" t="str">
        <f>+IF(R516=0,"",DGET(Entradas[#All],Entradas[[#Headers],[Lote]],Q515:R516))</f>
        <v/>
      </c>
      <c r="J516" s="20" t="str">
        <f ca="1">+IF(Inventario[[#This Row],[Días restantes (incluido hoy):]]="","",Inventario[[#This Row],[Días restantes (incluido hoy):]]+TODAY()-1)</f>
        <v/>
      </c>
      <c r="K516" s="27" t="str">
        <f t="shared" ref="K516" si="1775">IF(R516=0,"",R516)</f>
        <v/>
      </c>
      <c r="L516" s="27" t="str">
        <f>+IF(R516=0,"",DSUM(Entradas[#All],Entradas[[#Headers],[Cantidad Existente]],Inventario!Q515:R516))</f>
        <v/>
      </c>
      <c r="M516" s="65" t="e">
        <f>+Inventario[[#This Row],[Presentación (unidad)]]</f>
        <v>#VALUE!</v>
      </c>
      <c r="O516" s="17" t="str">
        <f t="shared" ref="O516" si="1776">+$O$6</f>
        <v>Elemento</v>
      </c>
      <c r="P516" s="17" t="str">
        <f t="shared" ref="P516" si="1777">+$P$6</f>
        <v>Días restantes:</v>
      </c>
      <c r="Q516" s="19" t="e">
        <f>Inventario[[#This Row],[Elemento]]</f>
        <v>#VALUE!</v>
      </c>
      <c r="R516" s="19">
        <f>+DMIN(Entradas[#All],R515,Q515:Q516)</f>
        <v>0</v>
      </c>
      <c r="S516" s="26" t="s">
        <v>10</v>
      </c>
    </row>
    <row r="517" spans="1:19" x14ac:dyDescent="0.25">
      <c r="A517" s="64" t="e">
        <f>DGET(Lista_elementos[#All],Lista_elementos[[#Headers],[Tipo]],Inventario!O516:O517)</f>
        <v>#VALUE!</v>
      </c>
      <c r="B517" s="27" t="e">
        <f>+Lista_elementos[[#This Row],[Elemento]]</f>
        <v>#VALUE!</v>
      </c>
      <c r="C5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7" s="27" t="e">
        <f>DGET(Lista_elementos[#All],Lista_elementos[[#Headers],[Presentación (Unidad)]],Inventario!O516:O517)</f>
        <v>#VALUE!</v>
      </c>
      <c r="E517" s="20" t="str">
        <f>+IF(COUNTIF(Entradas[Elemento],Inventario[[#This Row],[Elemento]])=0,"",IF(DMAX(Entradas[#All],Entradas[[#Headers],[Fecha de ingreso]],Inventario!O516:O517)=0,"No registra",DMAX(Entradas[#All],Entradas[[#Headers],[Fecha de ingreso]],Inventario!O516:O517)))</f>
        <v/>
      </c>
      <c r="F517" s="20" t="str">
        <f>+IF(COUNTIF(Entradas[Elemento],Inventario[[#This Row],[Elemento]])=0,"",IF(DMAX(Entradas[#All],Entradas[[#Headers],[Fecha de última salida]],Inventario!O516:O517)=0,"",DMAX(Entradas[#All],Entradas[[#Headers],[Fecha de última salida]],Inventario!O516:O517)))</f>
        <v/>
      </c>
      <c r="G517" s="27" t="e">
        <f>DGET(Lista_elementos[#All],Lista_elementos[[#Headers],[Inventario máximo (en unidades)]],O516:O517)</f>
        <v>#VALUE!</v>
      </c>
      <c r="H517" s="27" t="e">
        <f>DGET(Lista_elementos[#All],Lista_elementos[[#Headers],[Inventario mínimo (en unidades)]],O516:O517)</f>
        <v>#VALUE!</v>
      </c>
      <c r="I517" s="68" t="str">
        <f>+IF(P517=0,"",DGET(Entradas[#All],Entradas[[#Headers],[Lote]],O516:P517))</f>
        <v/>
      </c>
      <c r="J517" s="20" t="str">
        <f ca="1">+IF(Inventario[[#This Row],[Días restantes (incluido hoy):]]="","",Inventario[[#This Row],[Días restantes (incluido hoy):]]+TODAY()-1)</f>
        <v/>
      </c>
      <c r="K517" s="27" t="str">
        <f t="shared" ref="K517" si="1778">IF(P517=0,"",P517)</f>
        <v/>
      </c>
      <c r="L517" s="27" t="str">
        <f>+IF(P517=0,"",DSUM(Entradas[#All],Entradas[[#Headers],[Cantidad Existente]],Inventario!O516:P517))</f>
        <v/>
      </c>
      <c r="M517" s="65" t="e">
        <f>+Inventario[[#This Row],[Presentación (unidad)]]</f>
        <v>#VALUE!</v>
      </c>
      <c r="O517" s="19" t="e">
        <f t="shared" ref="O517" si="1779">+$B517</f>
        <v>#VALUE!</v>
      </c>
      <c r="P517" s="19">
        <f>+DMIN(Entradas[#All],P516,O516:O517)</f>
        <v>0</v>
      </c>
      <c r="Q517" s="17" t="str">
        <f t="shared" ref="Q517" si="1780">+$O$6</f>
        <v>Elemento</v>
      </c>
      <c r="R517" s="17" t="str">
        <f t="shared" ref="R517" si="1781">+$P$6</f>
        <v>Días restantes:</v>
      </c>
      <c r="S517" s="26" t="s">
        <v>10</v>
      </c>
    </row>
    <row r="518" spans="1:19" x14ac:dyDescent="0.25">
      <c r="A518" s="64" t="e">
        <f>DGET(Lista_elementos[#All],Lista_elementos[[#Headers],[Tipo]],Inventario!Q517:Q518)</f>
        <v>#VALUE!</v>
      </c>
      <c r="B518" s="27" t="e">
        <f>+Lista_elementos[[#This Row],[Elemento]]</f>
        <v>#VALUE!</v>
      </c>
      <c r="C5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8" s="27" t="e">
        <f>DGET(Lista_elementos[#All],Lista_elementos[[#Headers],[Presentación (Unidad)]],Inventario!Q517:Q518)</f>
        <v>#VALUE!</v>
      </c>
      <c r="E518" s="20" t="str">
        <f>+IF(COUNTIF(Entradas[Elemento],Inventario[[#This Row],[Elemento]])=0,"",IF(DMAX(Entradas[#All],Entradas[[#Headers],[Fecha de ingreso]],Inventario!Q517:Q518)=0,"No registra",DMAX(Entradas[#All],Entradas[[#Headers],[Fecha de ingreso]],Inventario!Q517:Q518)))</f>
        <v/>
      </c>
      <c r="F518" s="20" t="str">
        <f>+IF(COUNTIF(Entradas[Elemento],Inventario[[#This Row],[Elemento]])=0,"",IF(DMAX(Entradas[#All],Entradas[[#Headers],[Fecha de última salida]],Inventario!Q517:Q518)=0,"",DMAX(Entradas[#All],Entradas[[#Headers],[Fecha de última salida]],Inventario!Q517:Q518)))</f>
        <v/>
      </c>
      <c r="G518" s="27" t="e">
        <f>DGET(Lista_elementos[#All],Lista_elementos[[#Headers],[Inventario máximo (en unidades)]],Q517:Q518)</f>
        <v>#VALUE!</v>
      </c>
      <c r="H518" s="27" t="e">
        <f>DGET(Lista_elementos[#All],Lista_elementos[[#Headers],[Inventario mínimo (en unidades)]],Q517:Q518)</f>
        <v>#VALUE!</v>
      </c>
      <c r="I518" s="68" t="str">
        <f>+IF(R518=0,"",DGET(Entradas[#All],Entradas[[#Headers],[Lote]],Q517:R518))</f>
        <v/>
      </c>
      <c r="J518" s="20" t="str">
        <f ca="1">+IF(Inventario[[#This Row],[Días restantes (incluido hoy):]]="","",Inventario[[#This Row],[Días restantes (incluido hoy):]]+TODAY()-1)</f>
        <v/>
      </c>
      <c r="K518" s="27" t="str">
        <f t="shared" ref="K518" si="1782">IF(R518=0,"",R518)</f>
        <v/>
      </c>
      <c r="L518" s="27" t="str">
        <f>+IF(R518=0,"",DSUM(Entradas[#All],Entradas[[#Headers],[Cantidad Existente]],Inventario!Q517:R518))</f>
        <v/>
      </c>
      <c r="M518" s="65" t="e">
        <f>+Inventario[[#This Row],[Presentación (unidad)]]</f>
        <v>#VALUE!</v>
      </c>
      <c r="O518" s="17" t="str">
        <f t="shared" ref="O518" si="1783">+$O$6</f>
        <v>Elemento</v>
      </c>
      <c r="P518" s="17" t="str">
        <f t="shared" ref="P518" si="1784">+$P$6</f>
        <v>Días restantes:</v>
      </c>
      <c r="Q518" s="19" t="e">
        <f>Inventario[[#This Row],[Elemento]]</f>
        <v>#VALUE!</v>
      </c>
      <c r="R518" s="19">
        <f>+DMIN(Entradas[#All],R517,Q517:Q518)</f>
        <v>0</v>
      </c>
      <c r="S518" s="26" t="s">
        <v>10</v>
      </c>
    </row>
    <row r="519" spans="1:19" x14ac:dyDescent="0.25">
      <c r="A519" s="64" t="e">
        <f>DGET(Lista_elementos[#All],Lista_elementos[[#Headers],[Tipo]],Inventario!O518:O519)</f>
        <v>#VALUE!</v>
      </c>
      <c r="B519" s="27" t="e">
        <f>+Lista_elementos[[#This Row],[Elemento]]</f>
        <v>#VALUE!</v>
      </c>
      <c r="C5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19" s="27" t="e">
        <f>DGET(Lista_elementos[#All],Lista_elementos[[#Headers],[Presentación (Unidad)]],Inventario!O518:O519)</f>
        <v>#VALUE!</v>
      </c>
      <c r="E519" s="20" t="str">
        <f>+IF(COUNTIF(Entradas[Elemento],Inventario[[#This Row],[Elemento]])=0,"",IF(DMAX(Entradas[#All],Entradas[[#Headers],[Fecha de ingreso]],Inventario!O518:O519)=0,"No registra",DMAX(Entradas[#All],Entradas[[#Headers],[Fecha de ingreso]],Inventario!O518:O519)))</f>
        <v/>
      </c>
      <c r="F519" s="20" t="str">
        <f>+IF(COUNTIF(Entradas[Elemento],Inventario[[#This Row],[Elemento]])=0,"",IF(DMAX(Entradas[#All],Entradas[[#Headers],[Fecha de última salida]],Inventario!O518:O519)=0,"",DMAX(Entradas[#All],Entradas[[#Headers],[Fecha de última salida]],Inventario!O518:O519)))</f>
        <v/>
      </c>
      <c r="G519" s="27" t="e">
        <f>DGET(Lista_elementos[#All],Lista_elementos[[#Headers],[Inventario máximo (en unidades)]],O518:O519)</f>
        <v>#VALUE!</v>
      </c>
      <c r="H519" s="27" t="e">
        <f>DGET(Lista_elementos[#All],Lista_elementos[[#Headers],[Inventario mínimo (en unidades)]],O518:O519)</f>
        <v>#VALUE!</v>
      </c>
      <c r="I519" s="68" t="str">
        <f>+IF(P519=0,"",DGET(Entradas[#All],Entradas[[#Headers],[Lote]],O518:P519))</f>
        <v/>
      </c>
      <c r="J519" s="20" t="str">
        <f ca="1">+IF(Inventario[[#This Row],[Días restantes (incluido hoy):]]="","",Inventario[[#This Row],[Días restantes (incluido hoy):]]+TODAY()-1)</f>
        <v/>
      </c>
      <c r="K519" s="27" t="str">
        <f t="shared" ref="K519" si="1785">IF(P519=0,"",P519)</f>
        <v/>
      </c>
      <c r="L519" s="27" t="str">
        <f>+IF(P519=0,"",DSUM(Entradas[#All],Entradas[[#Headers],[Cantidad Existente]],Inventario!O518:P519))</f>
        <v/>
      </c>
      <c r="M519" s="65" t="e">
        <f>+Inventario[[#This Row],[Presentación (unidad)]]</f>
        <v>#VALUE!</v>
      </c>
      <c r="O519" s="19" t="e">
        <f t="shared" ref="O519" si="1786">+$B519</f>
        <v>#VALUE!</v>
      </c>
      <c r="P519" s="19">
        <f>+DMIN(Entradas[#All],P518,O518:O519)</f>
        <v>0</v>
      </c>
      <c r="Q519" s="17" t="str">
        <f t="shared" ref="Q519" si="1787">+$O$6</f>
        <v>Elemento</v>
      </c>
      <c r="R519" s="17" t="str">
        <f t="shared" ref="R519" si="1788">+$P$6</f>
        <v>Días restantes:</v>
      </c>
      <c r="S519" s="26" t="s">
        <v>10</v>
      </c>
    </row>
    <row r="520" spans="1:19" x14ac:dyDescent="0.25">
      <c r="A520" s="64" t="e">
        <f>DGET(Lista_elementos[#All],Lista_elementos[[#Headers],[Tipo]],Inventario!Q519:Q520)</f>
        <v>#VALUE!</v>
      </c>
      <c r="B520" s="27" t="e">
        <f>+Lista_elementos[[#This Row],[Elemento]]</f>
        <v>#VALUE!</v>
      </c>
      <c r="C5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0" s="27" t="e">
        <f>DGET(Lista_elementos[#All],Lista_elementos[[#Headers],[Presentación (Unidad)]],Inventario!Q519:Q520)</f>
        <v>#VALUE!</v>
      </c>
      <c r="E520" s="20" t="str">
        <f>+IF(COUNTIF(Entradas[Elemento],Inventario[[#This Row],[Elemento]])=0,"",IF(DMAX(Entradas[#All],Entradas[[#Headers],[Fecha de ingreso]],Inventario!Q519:Q520)=0,"No registra",DMAX(Entradas[#All],Entradas[[#Headers],[Fecha de ingreso]],Inventario!Q519:Q520)))</f>
        <v/>
      </c>
      <c r="F520" s="20" t="str">
        <f>+IF(COUNTIF(Entradas[Elemento],Inventario[[#This Row],[Elemento]])=0,"",IF(DMAX(Entradas[#All],Entradas[[#Headers],[Fecha de última salida]],Inventario!Q519:Q520)=0,"",DMAX(Entradas[#All],Entradas[[#Headers],[Fecha de última salida]],Inventario!Q519:Q520)))</f>
        <v/>
      </c>
      <c r="G520" s="27" t="e">
        <f>DGET(Lista_elementos[#All],Lista_elementos[[#Headers],[Inventario máximo (en unidades)]],Q519:Q520)</f>
        <v>#VALUE!</v>
      </c>
      <c r="H520" s="27" t="e">
        <f>DGET(Lista_elementos[#All],Lista_elementos[[#Headers],[Inventario mínimo (en unidades)]],Q519:Q520)</f>
        <v>#VALUE!</v>
      </c>
      <c r="I520" s="68" t="str">
        <f>+IF(R520=0,"",DGET(Entradas[#All],Entradas[[#Headers],[Lote]],Q519:R520))</f>
        <v/>
      </c>
      <c r="J520" s="20" t="str">
        <f ca="1">+IF(Inventario[[#This Row],[Días restantes (incluido hoy):]]="","",Inventario[[#This Row],[Días restantes (incluido hoy):]]+TODAY()-1)</f>
        <v/>
      </c>
      <c r="K520" s="27" t="str">
        <f t="shared" ref="K520" si="1789">IF(R520=0,"",R520)</f>
        <v/>
      </c>
      <c r="L520" s="27" t="str">
        <f>+IF(R520=0,"",DSUM(Entradas[#All],Entradas[[#Headers],[Cantidad Existente]],Inventario!Q519:R520))</f>
        <v/>
      </c>
      <c r="M520" s="65" t="e">
        <f>+Inventario[[#This Row],[Presentación (unidad)]]</f>
        <v>#VALUE!</v>
      </c>
      <c r="O520" s="17" t="str">
        <f t="shared" ref="O520" si="1790">+$O$6</f>
        <v>Elemento</v>
      </c>
      <c r="P520" s="17" t="str">
        <f t="shared" ref="P520" si="1791">+$P$6</f>
        <v>Días restantes:</v>
      </c>
      <c r="Q520" s="19" t="e">
        <f>Inventario[[#This Row],[Elemento]]</f>
        <v>#VALUE!</v>
      </c>
      <c r="R520" s="19">
        <f>+DMIN(Entradas[#All],R519,Q519:Q520)</f>
        <v>0</v>
      </c>
      <c r="S520" s="26" t="s">
        <v>10</v>
      </c>
    </row>
    <row r="521" spans="1:19" x14ac:dyDescent="0.25">
      <c r="A521" s="64" t="e">
        <f>DGET(Lista_elementos[#All],Lista_elementos[[#Headers],[Tipo]],Inventario!O520:O521)</f>
        <v>#VALUE!</v>
      </c>
      <c r="B521" s="27" t="e">
        <f>+Lista_elementos[[#This Row],[Elemento]]</f>
        <v>#VALUE!</v>
      </c>
      <c r="C5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1" s="27" t="e">
        <f>DGET(Lista_elementos[#All],Lista_elementos[[#Headers],[Presentación (Unidad)]],Inventario!O520:O521)</f>
        <v>#VALUE!</v>
      </c>
      <c r="E521" s="20" t="str">
        <f>+IF(COUNTIF(Entradas[Elemento],Inventario[[#This Row],[Elemento]])=0,"",IF(DMAX(Entradas[#All],Entradas[[#Headers],[Fecha de ingreso]],Inventario!O520:O521)=0,"No registra",DMAX(Entradas[#All],Entradas[[#Headers],[Fecha de ingreso]],Inventario!O520:O521)))</f>
        <v/>
      </c>
      <c r="F521" s="20" t="str">
        <f>+IF(COUNTIF(Entradas[Elemento],Inventario[[#This Row],[Elemento]])=0,"",IF(DMAX(Entradas[#All],Entradas[[#Headers],[Fecha de última salida]],Inventario!O520:O521)=0,"",DMAX(Entradas[#All],Entradas[[#Headers],[Fecha de última salida]],Inventario!O520:O521)))</f>
        <v/>
      </c>
      <c r="G521" s="27" t="e">
        <f>DGET(Lista_elementos[#All],Lista_elementos[[#Headers],[Inventario máximo (en unidades)]],O520:O521)</f>
        <v>#VALUE!</v>
      </c>
      <c r="H521" s="27" t="e">
        <f>DGET(Lista_elementos[#All],Lista_elementos[[#Headers],[Inventario mínimo (en unidades)]],O520:O521)</f>
        <v>#VALUE!</v>
      </c>
      <c r="I521" s="68" t="str">
        <f>+IF(P521=0,"",DGET(Entradas[#All],Entradas[[#Headers],[Lote]],O520:P521))</f>
        <v/>
      </c>
      <c r="J521" s="20" t="str">
        <f ca="1">+IF(Inventario[[#This Row],[Días restantes (incluido hoy):]]="","",Inventario[[#This Row],[Días restantes (incluido hoy):]]+TODAY()-1)</f>
        <v/>
      </c>
      <c r="K521" s="27" t="str">
        <f t="shared" ref="K521" si="1792">IF(P521=0,"",P521)</f>
        <v/>
      </c>
      <c r="L521" s="27" t="str">
        <f>+IF(P521=0,"",DSUM(Entradas[#All],Entradas[[#Headers],[Cantidad Existente]],Inventario!O520:P521))</f>
        <v/>
      </c>
      <c r="M521" s="65" t="e">
        <f>+Inventario[[#This Row],[Presentación (unidad)]]</f>
        <v>#VALUE!</v>
      </c>
      <c r="O521" s="19" t="e">
        <f t="shared" ref="O521" si="1793">+$B521</f>
        <v>#VALUE!</v>
      </c>
      <c r="P521" s="19">
        <f>+DMIN(Entradas[#All],P520,O520:O521)</f>
        <v>0</v>
      </c>
      <c r="Q521" s="17" t="str">
        <f t="shared" ref="Q521" si="1794">+$O$6</f>
        <v>Elemento</v>
      </c>
      <c r="R521" s="17" t="str">
        <f t="shared" ref="R521" si="1795">+$P$6</f>
        <v>Días restantes:</v>
      </c>
      <c r="S521" s="26" t="s">
        <v>10</v>
      </c>
    </row>
    <row r="522" spans="1:19" x14ac:dyDescent="0.25">
      <c r="A522" s="64" t="e">
        <f>DGET(Lista_elementos[#All],Lista_elementos[[#Headers],[Tipo]],Inventario!Q521:Q522)</f>
        <v>#VALUE!</v>
      </c>
      <c r="B522" s="27" t="e">
        <f>+Lista_elementos[[#This Row],[Elemento]]</f>
        <v>#VALUE!</v>
      </c>
      <c r="C5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2" s="27" t="e">
        <f>DGET(Lista_elementos[#All],Lista_elementos[[#Headers],[Presentación (Unidad)]],Inventario!Q521:Q522)</f>
        <v>#VALUE!</v>
      </c>
      <c r="E522" s="20" t="str">
        <f>+IF(COUNTIF(Entradas[Elemento],Inventario[[#This Row],[Elemento]])=0,"",IF(DMAX(Entradas[#All],Entradas[[#Headers],[Fecha de ingreso]],Inventario!Q521:Q522)=0,"No registra",DMAX(Entradas[#All],Entradas[[#Headers],[Fecha de ingreso]],Inventario!Q521:Q522)))</f>
        <v/>
      </c>
      <c r="F522" s="20" t="str">
        <f>+IF(COUNTIF(Entradas[Elemento],Inventario[[#This Row],[Elemento]])=0,"",IF(DMAX(Entradas[#All],Entradas[[#Headers],[Fecha de última salida]],Inventario!Q521:Q522)=0,"",DMAX(Entradas[#All],Entradas[[#Headers],[Fecha de última salida]],Inventario!Q521:Q522)))</f>
        <v/>
      </c>
      <c r="G522" s="27" t="e">
        <f>DGET(Lista_elementos[#All],Lista_elementos[[#Headers],[Inventario máximo (en unidades)]],Q521:Q522)</f>
        <v>#VALUE!</v>
      </c>
      <c r="H522" s="27" t="e">
        <f>DGET(Lista_elementos[#All],Lista_elementos[[#Headers],[Inventario mínimo (en unidades)]],Q521:Q522)</f>
        <v>#VALUE!</v>
      </c>
      <c r="I522" s="68" t="str">
        <f>+IF(R522=0,"",DGET(Entradas[#All],Entradas[[#Headers],[Lote]],Q521:R522))</f>
        <v/>
      </c>
      <c r="J522" s="20" t="str">
        <f ca="1">+IF(Inventario[[#This Row],[Días restantes (incluido hoy):]]="","",Inventario[[#This Row],[Días restantes (incluido hoy):]]+TODAY()-1)</f>
        <v/>
      </c>
      <c r="K522" s="27" t="str">
        <f t="shared" ref="K522" si="1796">IF(R522=0,"",R522)</f>
        <v/>
      </c>
      <c r="L522" s="27" t="str">
        <f>+IF(R522=0,"",DSUM(Entradas[#All],Entradas[[#Headers],[Cantidad Existente]],Inventario!Q521:R522))</f>
        <v/>
      </c>
      <c r="M522" s="65" t="e">
        <f>+Inventario[[#This Row],[Presentación (unidad)]]</f>
        <v>#VALUE!</v>
      </c>
      <c r="O522" s="17" t="str">
        <f t="shared" ref="O522" si="1797">+$O$6</f>
        <v>Elemento</v>
      </c>
      <c r="P522" s="17" t="str">
        <f t="shared" ref="P522" si="1798">+$P$6</f>
        <v>Días restantes:</v>
      </c>
      <c r="Q522" s="19" t="e">
        <f>Inventario[[#This Row],[Elemento]]</f>
        <v>#VALUE!</v>
      </c>
      <c r="R522" s="19">
        <f>+DMIN(Entradas[#All],R521,Q521:Q522)</f>
        <v>0</v>
      </c>
      <c r="S522" s="26" t="s">
        <v>10</v>
      </c>
    </row>
    <row r="523" spans="1:19" x14ac:dyDescent="0.25">
      <c r="A523" s="64" t="e">
        <f>DGET(Lista_elementos[#All],Lista_elementos[[#Headers],[Tipo]],Inventario!O522:O523)</f>
        <v>#VALUE!</v>
      </c>
      <c r="B523" s="27" t="e">
        <f>+Lista_elementos[[#This Row],[Elemento]]</f>
        <v>#VALUE!</v>
      </c>
      <c r="C5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3" s="27" t="e">
        <f>DGET(Lista_elementos[#All],Lista_elementos[[#Headers],[Presentación (Unidad)]],Inventario!O522:O523)</f>
        <v>#VALUE!</v>
      </c>
      <c r="E523" s="20" t="str">
        <f>+IF(COUNTIF(Entradas[Elemento],Inventario[[#This Row],[Elemento]])=0,"",IF(DMAX(Entradas[#All],Entradas[[#Headers],[Fecha de ingreso]],Inventario!O522:O523)=0,"No registra",DMAX(Entradas[#All],Entradas[[#Headers],[Fecha de ingreso]],Inventario!O522:O523)))</f>
        <v/>
      </c>
      <c r="F523" s="20" t="str">
        <f>+IF(COUNTIF(Entradas[Elemento],Inventario[[#This Row],[Elemento]])=0,"",IF(DMAX(Entradas[#All],Entradas[[#Headers],[Fecha de última salida]],Inventario!O522:O523)=0,"",DMAX(Entradas[#All],Entradas[[#Headers],[Fecha de última salida]],Inventario!O522:O523)))</f>
        <v/>
      </c>
      <c r="G523" s="27" t="e">
        <f>DGET(Lista_elementos[#All],Lista_elementos[[#Headers],[Inventario máximo (en unidades)]],O522:O523)</f>
        <v>#VALUE!</v>
      </c>
      <c r="H523" s="27" t="e">
        <f>DGET(Lista_elementos[#All],Lista_elementos[[#Headers],[Inventario mínimo (en unidades)]],O522:O523)</f>
        <v>#VALUE!</v>
      </c>
      <c r="I523" s="68" t="str">
        <f>+IF(P523=0,"",DGET(Entradas[#All],Entradas[[#Headers],[Lote]],O522:P523))</f>
        <v/>
      </c>
      <c r="J523" s="20" t="str">
        <f ca="1">+IF(Inventario[[#This Row],[Días restantes (incluido hoy):]]="","",Inventario[[#This Row],[Días restantes (incluido hoy):]]+TODAY()-1)</f>
        <v/>
      </c>
      <c r="K523" s="27" t="str">
        <f t="shared" ref="K523" si="1799">IF(P523=0,"",P523)</f>
        <v/>
      </c>
      <c r="L523" s="27" t="str">
        <f>+IF(P523=0,"",DSUM(Entradas[#All],Entradas[[#Headers],[Cantidad Existente]],Inventario!O522:P523))</f>
        <v/>
      </c>
      <c r="M523" s="65" t="e">
        <f>+Inventario[[#This Row],[Presentación (unidad)]]</f>
        <v>#VALUE!</v>
      </c>
      <c r="O523" s="19" t="e">
        <f t="shared" ref="O523" si="1800">+$B523</f>
        <v>#VALUE!</v>
      </c>
      <c r="P523" s="19">
        <f>+DMIN(Entradas[#All],P522,O522:O523)</f>
        <v>0</v>
      </c>
      <c r="Q523" s="17" t="str">
        <f t="shared" ref="Q523" si="1801">+$O$6</f>
        <v>Elemento</v>
      </c>
      <c r="R523" s="17" t="str">
        <f t="shared" ref="R523" si="1802">+$P$6</f>
        <v>Días restantes:</v>
      </c>
      <c r="S523" s="26" t="s">
        <v>10</v>
      </c>
    </row>
    <row r="524" spans="1:19" x14ac:dyDescent="0.25">
      <c r="A524" s="64" t="e">
        <f>DGET(Lista_elementos[#All],Lista_elementos[[#Headers],[Tipo]],Inventario!Q523:Q524)</f>
        <v>#VALUE!</v>
      </c>
      <c r="B524" s="27" t="e">
        <f>+Lista_elementos[[#This Row],[Elemento]]</f>
        <v>#VALUE!</v>
      </c>
      <c r="C5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4" s="27" t="e">
        <f>DGET(Lista_elementos[#All],Lista_elementos[[#Headers],[Presentación (Unidad)]],Inventario!Q523:Q524)</f>
        <v>#VALUE!</v>
      </c>
      <c r="E524" s="20" t="str">
        <f>+IF(COUNTIF(Entradas[Elemento],Inventario[[#This Row],[Elemento]])=0,"",IF(DMAX(Entradas[#All],Entradas[[#Headers],[Fecha de ingreso]],Inventario!Q523:Q524)=0,"No registra",DMAX(Entradas[#All],Entradas[[#Headers],[Fecha de ingreso]],Inventario!Q523:Q524)))</f>
        <v/>
      </c>
      <c r="F524" s="20" t="str">
        <f>+IF(COUNTIF(Entradas[Elemento],Inventario[[#This Row],[Elemento]])=0,"",IF(DMAX(Entradas[#All],Entradas[[#Headers],[Fecha de última salida]],Inventario!Q523:Q524)=0,"",DMAX(Entradas[#All],Entradas[[#Headers],[Fecha de última salida]],Inventario!Q523:Q524)))</f>
        <v/>
      </c>
      <c r="G524" s="27" t="e">
        <f>DGET(Lista_elementos[#All],Lista_elementos[[#Headers],[Inventario máximo (en unidades)]],Q523:Q524)</f>
        <v>#VALUE!</v>
      </c>
      <c r="H524" s="27" t="e">
        <f>DGET(Lista_elementos[#All],Lista_elementos[[#Headers],[Inventario mínimo (en unidades)]],Q523:Q524)</f>
        <v>#VALUE!</v>
      </c>
      <c r="I524" s="68" t="str">
        <f>+IF(R524=0,"",DGET(Entradas[#All],Entradas[[#Headers],[Lote]],Q523:R524))</f>
        <v/>
      </c>
      <c r="J524" s="20" t="str">
        <f ca="1">+IF(Inventario[[#This Row],[Días restantes (incluido hoy):]]="","",Inventario[[#This Row],[Días restantes (incluido hoy):]]+TODAY()-1)</f>
        <v/>
      </c>
      <c r="K524" s="27" t="str">
        <f t="shared" ref="K524" si="1803">IF(R524=0,"",R524)</f>
        <v/>
      </c>
      <c r="L524" s="27" t="str">
        <f>+IF(R524=0,"",DSUM(Entradas[#All],Entradas[[#Headers],[Cantidad Existente]],Inventario!Q523:R524))</f>
        <v/>
      </c>
      <c r="M524" s="65" t="e">
        <f>+Inventario[[#This Row],[Presentación (unidad)]]</f>
        <v>#VALUE!</v>
      </c>
      <c r="O524" s="17" t="str">
        <f t="shared" ref="O524" si="1804">+$O$6</f>
        <v>Elemento</v>
      </c>
      <c r="P524" s="17" t="str">
        <f t="shared" ref="P524" si="1805">+$P$6</f>
        <v>Días restantes:</v>
      </c>
      <c r="Q524" s="19" t="e">
        <f>Inventario[[#This Row],[Elemento]]</f>
        <v>#VALUE!</v>
      </c>
      <c r="R524" s="19">
        <f>+DMIN(Entradas[#All],R523,Q523:Q524)</f>
        <v>0</v>
      </c>
      <c r="S524" s="26" t="s">
        <v>10</v>
      </c>
    </row>
    <row r="525" spans="1:19" x14ac:dyDescent="0.25">
      <c r="A525" s="64" t="e">
        <f>DGET(Lista_elementos[#All],Lista_elementos[[#Headers],[Tipo]],Inventario!O524:O525)</f>
        <v>#VALUE!</v>
      </c>
      <c r="B525" s="27" t="e">
        <f>+Lista_elementos[[#This Row],[Elemento]]</f>
        <v>#VALUE!</v>
      </c>
      <c r="C5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5" s="27" t="e">
        <f>DGET(Lista_elementos[#All],Lista_elementos[[#Headers],[Presentación (Unidad)]],Inventario!O524:O525)</f>
        <v>#VALUE!</v>
      </c>
      <c r="E525" s="20" t="str">
        <f>+IF(COUNTIF(Entradas[Elemento],Inventario[[#This Row],[Elemento]])=0,"",IF(DMAX(Entradas[#All],Entradas[[#Headers],[Fecha de ingreso]],Inventario!O524:O525)=0,"No registra",DMAX(Entradas[#All],Entradas[[#Headers],[Fecha de ingreso]],Inventario!O524:O525)))</f>
        <v/>
      </c>
      <c r="F525" s="20" t="str">
        <f>+IF(COUNTIF(Entradas[Elemento],Inventario[[#This Row],[Elemento]])=0,"",IF(DMAX(Entradas[#All],Entradas[[#Headers],[Fecha de última salida]],Inventario!O524:O525)=0,"",DMAX(Entradas[#All],Entradas[[#Headers],[Fecha de última salida]],Inventario!O524:O525)))</f>
        <v/>
      </c>
      <c r="G525" s="27" t="e">
        <f>DGET(Lista_elementos[#All],Lista_elementos[[#Headers],[Inventario máximo (en unidades)]],O524:O525)</f>
        <v>#VALUE!</v>
      </c>
      <c r="H525" s="27" t="e">
        <f>DGET(Lista_elementos[#All],Lista_elementos[[#Headers],[Inventario mínimo (en unidades)]],O524:O525)</f>
        <v>#VALUE!</v>
      </c>
      <c r="I525" s="68" t="str">
        <f>+IF(P525=0,"",DGET(Entradas[#All],Entradas[[#Headers],[Lote]],O524:P525))</f>
        <v/>
      </c>
      <c r="J525" s="20" t="str">
        <f ca="1">+IF(Inventario[[#This Row],[Días restantes (incluido hoy):]]="","",Inventario[[#This Row],[Días restantes (incluido hoy):]]+TODAY()-1)</f>
        <v/>
      </c>
      <c r="K525" s="27" t="str">
        <f t="shared" ref="K525" si="1806">IF(P525=0,"",P525)</f>
        <v/>
      </c>
      <c r="L525" s="27" t="str">
        <f>+IF(P525=0,"",DSUM(Entradas[#All],Entradas[[#Headers],[Cantidad Existente]],Inventario!O524:P525))</f>
        <v/>
      </c>
      <c r="M525" s="65" t="e">
        <f>+Inventario[[#This Row],[Presentación (unidad)]]</f>
        <v>#VALUE!</v>
      </c>
      <c r="O525" s="19" t="e">
        <f t="shared" ref="O525" si="1807">+$B525</f>
        <v>#VALUE!</v>
      </c>
      <c r="P525" s="19">
        <f>+DMIN(Entradas[#All],P524,O524:O525)</f>
        <v>0</v>
      </c>
      <c r="Q525" s="17" t="str">
        <f t="shared" ref="Q525" si="1808">+$O$6</f>
        <v>Elemento</v>
      </c>
      <c r="R525" s="17" t="str">
        <f t="shared" ref="R525" si="1809">+$P$6</f>
        <v>Días restantes:</v>
      </c>
      <c r="S525" s="26" t="s">
        <v>10</v>
      </c>
    </row>
    <row r="526" spans="1:19" x14ac:dyDescent="0.25">
      <c r="A526" s="64" t="e">
        <f>DGET(Lista_elementos[#All],Lista_elementos[[#Headers],[Tipo]],Inventario!Q525:Q526)</f>
        <v>#VALUE!</v>
      </c>
      <c r="B526" s="27" t="e">
        <f>+Lista_elementos[[#This Row],[Elemento]]</f>
        <v>#VALUE!</v>
      </c>
      <c r="C5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6" s="27" t="e">
        <f>DGET(Lista_elementos[#All],Lista_elementos[[#Headers],[Presentación (Unidad)]],Inventario!Q525:Q526)</f>
        <v>#VALUE!</v>
      </c>
      <c r="E526" s="20" t="str">
        <f>+IF(COUNTIF(Entradas[Elemento],Inventario[[#This Row],[Elemento]])=0,"",IF(DMAX(Entradas[#All],Entradas[[#Headers],[Fecha de ingreso]],Inventario!Q525:Q526)=0,"No registra",DMAX(Entradas[#All],Entradas[[#Headers],[Fecha de ingreso]],Inventario!Q525:Q526)))</f>
        <v/>
      </c>
      <c r="F526" s="20" t="str">
        <f>+IF(COUNTIF(Entradas[Elemento],Inventario[[#This Row],[Elemento]])=0,"",IF(DMAX(Entradas[#All],Entradas[[#Headers],[Fecha de última salida]],Inventario!Q525:Q526)=0,"",DMAX(Entradas[#All],Entradas[[#Headers],[Fecha de última salida]],Inventario!Q525:Q526)))</f>
        <v/>
      </c>
      <c r="G526" s="27" t="e">
        <f>DGET(Lista_elementos[#All],Lista_elementos[[#Headers],[Inventario máximo (en unidades)]],Q525:Q526)</f>
        <v>#VALUE!</v>
      </c>
      <c r="H526" s="27" t="e">
        <f>DGET(Lista_elementos[#All],Lista_elementos[[#Headers],[Inventario mínimo (en unidades)]],Q525:Q526)</f>
        <v>#VALUE!</v>
      </c>
      <c r="I526" s="68" t="str">
        <f>+IF(R526=0,"",DGET(Entradas[#All],Entradas[[#Headers],[Lote]],Q525:R526))</f>
        <v/>
      </c>
      <c r="J526" s="20" t="str">
        <f ca="1">+IF(Inventario[[#This Row],[Días restantes (incluido hoy):]]="","",Inventario[[#This Row],[Días restantes (incluido hoy):]]+TODAY()-1)</f>
        <v/>
      </c>
      <c r="K526" s="27" t="str">
        <f t="shared" ref="K526" si="1810">IF(R526=0,"",R526)</f>
        <v/>
      </c>
      <c r="L526" s="27" t="str">
        <f>+IF(R526=0,"",DSUM(Entradas[#All],Entradas[[#Headers],[Cantidad Existente]],Inventario!Q525:R526))</f>
        <v/>
      </c>
      <c r="M526" s="65" t="e">
        <f>+Inventario[[#This Row],[Presentación (unidad)]]</f>
        <v>#VALUE!</v>
      </c>
      <c r="O526" s="17" t="str">
        <f t="shared" ref="O526" si="1811">+$O$6</f>
        <v>Elemento</v>
      </c>
      <c r="P526" s="17" t="str">
        <f t="shared" ref="P526" si="1812">+$P$6</f>
        <v>Días restantes:</v>
      </c>
      <c r="Q526" s="19" t="e">
        <f>Inventario[[#This Row],[Elemento]]</f>
        <v>#VALUE!</v>
      </c>
      <c r="R526" s="19">
        <f>+DMIN(Entradas[#All],R525,Q525:Q526)</f>
        <v>0</v>
      </c>
      <c r="S526" s="26" t="s">
        <v>10</v>
      </c>
    </row>
    <row r="527" spans="1:19" x14ac:dyDescent="0.25">
      <c r="A527" s="64" t="e">
        <f>DGET(Lista_elementos[#All],Lista_elementos[[#Headers],[Tipo]],Inventario!O526:O527)</f>
        <v>#VALUE!</v>
      </c>
      <c r="B527" s="27" t="e">
        <f>+Lista_elementos[[#This Row],[Elemento]]</f>
        <v>#VALUE!</v>
      </c>
      <c r="C5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7" s="27" t="e">
        <f>DGET(Lista_elementos[#All],Lista_elementos[[#Headers],[Presentación (Unidad)]],Inventario!O526:O527)</f>
        <v>#VALUE!</v>
      </c>
      <c r="E527" s="20" t="str">
        <f>+IF(COUNTIF(Entradas[Elemento],Inventario[[#This Row],[Elemento]])=0,"",IF(DMAX(Entradas[#All],Entradas[[#Headers],[Fecha de ingreso]],Inventario!O526:O527)=0,"No registra",DMAX(Entradas[#All],Entradas[[#Headers],[Fecha de ingreso]],Inventario!O526:O527)))</f>
        <v/>
      </c>
      <c r="F527" s="20" t="str">
        <f>+IF(COUNTIF(Entradas[Elemento],Inventario[[#This Row],[Elemento]])=0,"",IF(DMAX(Entradas[#All],Entradas[[#Headers],[Fecha de última salida]],Inventario!O526:O527)=0,"",DMAX(Entradas[#All],Entradas[[#Headers],[Fecha de última salida]],Inventario!O526:O527)))</f>
        <v/>
      </c>
      <c r="G527" s="27" t="e">
        <f>DGET(Lista_elementos[#All],Lista_elementos[[#Headers],[Inventario máximo (en unidades)]],O526:O527)</f>
        <v>#VALUE!</v>
      </c>
      <c r="H527" s="27" t="e">
        <f>DGET(Lista_elementos[#All],Lista_elementos[[#Headers],[Inventario mínimo (en unidades)]],O526:O527)</f>
        <v>#VALUE!</v>
      </c>
      <c r="I527" s="68" t="str">
        <f>+IF(P527=0,"",DGET(Entradas[#All],Entradas[[#Headers],[Lote]],O526:P527))</f>
        <v/>
      </c>
      <c r="J527" s="20" t="str">
        <f ca="1">+IF(Inventario[[#This Row],[Días restantes (incluido hoy):]]="","",Inventario[[#This Row],[Días restantes (incluido hoy):]]+TODAY()-1)</f>
        <v/>
      </c>
      <c r="K527" s="27" t="str">
        <f t="shared" ref="K527" si="1813">IF(P527=0,"",P527)</f>
        <v/>
      </c>
      <c r="L527" s="27" t="str">
        <f>+IF(P527=0,"",DSUM(Entradas[#All],Entradas[[#Headers],[Cantidad Existente]],Inventario!O526:P527))</f>
        <v/>
      </c>
      <c r="M527" s="65" t="e">
        <f>+Inventario[[#This Row],[Presentación (unidad)]]</f>
        <v>#VALUE!</v>
      </c>
      <c r="O527" s="19" t="e">
        <f t="shared" ref="O527" si="1814">+$B527</f>
        <v>#VALUE!</v>
      </c>
      <c r="P527" s="19">
        <f>+DMIN(Entradas[#All],P526,O526:O527)</f>
        <v>0</v>
      </c>
      <c r="Q527" s="17" t="str">
        <f t="shared" ref="Q527" si="1815">+$O$6</f>
        <v>Elemento</v>
      </c>
      <c r="R527" s="17" t="str">
        <f t="shared" ref="R527" si="1816">+$P$6</f>
        <v>Días restantes:</v>
      </c>
      <c r="S527" s="26" t="s">
        <v>10</v>
      </c>
    </row>
    <row r="528" spans="1:19" x14ac:dyDescent="0.25">
      <c r="A528" s="64" t="e">
        <f>DGET(Lista_elementos[#All],Lista_elementos[[#Headers],[Tipo]],Inventario!Q527:Q528)</f>
        <v>#VALUE!</v>
      </c>
      <c r="B528" s="27" t="e">
        <f>+Lista_elementos[[#This Row],[Elemento]]</f>
        <v>#VALUE!</v>
      </c>
      <c r="C5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8" s="27" t="e">
        <f>DGET(Lista_elementos[#All],Lista_elementos[[#Headers],[Presentación (Unidad)]],Inventario!Q527:Q528)</f>
        <v>#VALUE!</v>
      </c>
      <c r="E528" s="20" t="str">
        <f>+IF(COUNTIF(Entradas[Elemento],Inventario[[#This Row],[Elemento]])=0,"",IF(DMAX(Entradas[#All],Entradas[[#Headers],[Fecha de ingreso]],Inventario!Q527:Q528)=0,"No registra",DMAX(Entradas[#All],Entradas[[#Headers],[Fecha de ingreso]],Inventario!Q527:Q528)))</f>
        <v/>
      </c>
      <c r="F528" s="20" t="str">
        <f>+IF(COUNTIF(Entradas[Elemento],Inventario[[#This Row],[Elemento]])=0,"",IF(DMAX(Entradas[#All],Entradas[[#Headers],[Fecha de última salida]],Inventario!Q527:Q528)=0,"",DMAX(Entradas[#All],Entradas[[#Headers],[Fecha de última salida]],Inventario!Q527:Q528)))</f>
        <v/>
      </c>
      <c r="G528" s="27" t="e">
        <f>DGET(Lista_elementos[#All],Lista_elementos[[#Headers],[Inventario máximo (en unidades)]],Q527:Q528)</f>
        <v>#VALUE!</v>
      </c>
      <c r="H528" s="27" t="e">
        <f>DGET(Lista_elementos[#All],Lista_elementos[[#Headers],[Inventario mínimo (en unidades)]],Q527:Q528)</f>
        <v>#VALUE!</v>
      </c>
      <c r="I528" s="68" t="str">
        <f>+IF(R528=0,"",DGET(Entradas[#All],Entradas[[#Headers],[Lote]],Q527:R528))</f>
        <v/>
      </c>
      <c r="J528" s="20" t="str">
        <f ca="1">+IF(Inventario[[#This Row],[Días restantes (incluido hoy):]]="","",Inventario[[#This Row],[Días restantes (incluido hoy):]]+TODAY()-1)</f>
        <v/>
      </c>
      <c r="K528" s="27" t="str">
        <f t="shared" ref="K528" si="1817">IF(R528=0,"",R528)</f>
        <v/>
      </c>
      <c r="L528" s="27" t="str">
        <f>+IF(R528=0,"",DSUM(Entradas[#All],Entradas[[#Headers],[Cantidad Existente]],Inventario!Q527:R528))</f>
        <v/>
      </c>
      <c r="M528" s="65" t="e">
        <f>+Inventario[[#This Row],[Presentación (unidad)]]</f>
        <v>#VALUE!</v>
      </c>
      <c r="O528" s="17" t="str">
        <f t="shared" ref="O528" si="1818">+$O$6</f>
        <v>Elemento</v>
      </c>
      <c r="P528" s="17" t="str">
        <f t="shared" ref="P528" si="1819">+$P$6</f>
        <v>Días restantes:</v>
      </c>
      <c r="Q528" s="19" t="e">
        <f>Inventario[[#This Row],[Elemento]]</f>
        <v>#VALUE!</v>
      </c>
      <c r="R528" s="19">
        <f>+DMIN(Entradas[#All],R527,Q527:Q528)</f>
        <v>0</v>
      </c>
      <c r="S528" s="26" t="s">
        <v>10</v>
      </c>
    </row>
    <row r="529" spans="1:19" x14ac:dyDescent="0.25">
      <c r="A529" s="64" t="e">
        <f>DGET(Lista_elementos[#All],Lista_elementos[[#Headers],[Tipo]],Inventario!O528:O529)</f>
        <v>#VALUE!</v>
      </c>
      <c r="B529" s="27" t="e">
        <f>+Lista_elementos[[#This Row],[Elemento]]</f>
        <v>#VALUE!</v>
      </c>
      <c r="C5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29" s="27" t="e">
        <f>DGET(Lista_elementos[#All],Lista_elementos[[#Headers],[Presentación (Unidad)]],Inventario!O528:O529)</f>
        <v>#VALUE!</v>
      </c>
      <c r="E529" s="20" t="str">
        <f>+IF(COUNTIF(Entradas[Elemento],Inventario[[#This Row],[Elemento]])=0,"",IF(DMAX(Entradas[#All],Entradas[[#Headers],[Fecha de ingreso]],Inventario!O528:O529)=0,"No registra",DMAX(Entradas[#All],Entradas[[#Headers],[Fecha de ingreso]],Inventario!O528:O529)))</f>
        <v/>
      </c>
      <c r="F529" s="20" t="str">
        <f>+IF(COUNTIF(Entradas[Elemento],Inventario[[#This Row],[Elemento]])=0,"",IF(DMAX(Entradas[#All],Entradas[[#Headers],[Fecha de última salida]],Inventario!O528:O529)=0,"",DMAX(Entradas[#All],Entradas[[#Headers],[Fecha de última salida]],Inventario!O528:O529)))</f>
        <v/>
      </c>
      <c r="G529" s="27" t="e">
        <f>DGET(Lista_elementos[#All],Lista_elementos[[#Headers],[Inventario máximo (en unidades)]],O528:O529)</f>
        <v>#VALUE!</v>
      </c>
      <c r="H529" s="27" t="e">
        <f>DGET(Lista_elementos[#All],Lista_elementos[[#Headers],[Inventario mínimo (en unidades)]],O528:O529)</f>
        <v>#VALUE!</v>
      </c>
      <c r="I529" s="68" t="str">
        <f>+IF(P529=0,"",DGET(Entradas[#All],Entradas[[#Headers],[Lote]],O528:P529))</f>
        <v/>
      </c>
      <c r="J529" s="20" t="str">
        <f ca="1">+IF(Inventario[[#This Row],[Días restantes (incluido hoy):]]="","",Inventario[[#This Row],[Días restantes (incluido hoy):]]+TODAY()-1)</f>
        <v/>
      </c>
      <c r="K529" s="27" t="str">
        <f t="shared" ref="K529" si="1820">IF(P529=0,"",P529)</f>
        <v/>
      </c>
      <c r="L529" s="27" t="str">
        <f>+IF(P529=0,"",DSUM(Entradas[#All],Entradas[[#Headers],[Cantidad Existente]],Inventario!O528:P529))</f>
        <v/>
      </c>
      <c r="M529" s="65" t="e">
        <f>+Inventario[[#This Row],[Presentación (unidad)]]</f>
        <v>#VALUE!</v>
      </c>
      <c r="O529" s="19" t="e">
        <f t="shared" ref="O529" si="1821">+$B529</f>
        <v>#VALUE!</v>
      </c>
      <c r="P529" s="19">
        <f>+DMIN(Entradas[#All],P528,O528:O529)</f>
        <v>0</v>
      </c>
      <c r="Q529" s="17" t="str">
        <f t="shared" ref="Q529" si="1822">+$O$6</f>
        <v>Elemento</v>
      </c>
      <c r="R529" s="17" t="str">
        <f t="shared" ref="R529" si="1823">+$P$6</f>
        <v>Días restantes:</v>
      </c>
      <c r="S529" s="26" t="s">
        <v>10</v>
      </c>
    </row>
    <row r="530" spans="1:19" x14ac:dyDescent="0.25">
      <c r="A530" s="64" t="e">
        <f>DGET(Lista_elementos[#All],Lista_elementos[[#Headers],[Tipo]],Inventario!Q529:Q530)</f>
        <v>#VALUE!</v>
      </c>
      <c r="B530" s="27" t="e">
        <f>+Lista_elementos[[#This Row],[Elemento]]</f>
        <v>#VALUE!</v>
      </c>
      <c r="C5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0" s="27" t="e">
        <f>DGET(Lista_elementos[#All],Lista_elementos[[#Headers],[Presentación (Unidad)]],Inventario!Q529:Q530)</f>
        <v>#VALUE!</v>
      </c>
      <c r="E530" s="20" t="str">
        <f>+IF(COUNTIF(Entradas[Elemento],Inventario[[#This Row],[Elemento]])=0,"",IF(DMAX(Entradas[#All],Entradas[[#Headers],[Fecha de ingreso]],Inventario!Q529:Q530)=0,"No registra",DMAX(Entradas[#All],Entradas[[#Headers],[Fecha de ingreso]],Inventario!Q529:Q530)))</f>
        <v/>
      </c>
      <c r="F530" s="20" t="str">
        <f>+IF(COUNTIF(Entradas[Elemento],Inventario[[#This Row],[Elemento]])=0,"",IF(DMAX(Entradas[#All],Entradas[[#Headers],[Fecha de última salida]],Inventario!Q529:Q530)=0,"",DMAX(Entradas[#All],Entradas[[#Headers],[Fecha de última salida]],Inventario!Q529:Q530)))</f>
        <v/>
      </c>
      <c r="G530" s="27" t="e">
        <f>DGET(Lista_elementos[#All],Lista_elementos[[#Headers],[Inventario máximo (en unidades)]],Q529:Q530)</f>
        <v>#VALUE!</v>
      </c>
      <c r="H530" s="27" t="e">
        <f>DGET(Lista_elementos[#All],Lista_elementos[[#Headers],[Inventario mínimo (en unidades)]],Q529:Q530)</f>
        <v>#VALUE!</v>
      </c>
      <c r="I530" s="68" t="str">
        <f>+IF(R530=0,"",DGET(Entradas[#All],Entradas[[#Headers],[Lote]],Q529:R530))</f>
        <v/>
      </c>
      <c r="J530" s="20" t="str">
        <f ca="1">+IF(Inventario[[#This Row],[Días restantes (incluido hoy):]]="","",Inventario[[#This Row],[Días restantes (incluido hoy):]]+TODAY()-1)</f>
        <v/>
      </c>
      <c r="K530" s="27" t="str">
        <f t="shared" ref="K530" si="1824">IF(R530=0,"",R530)</f>
        <v/>
      </c>
      <c r="L530" s="27" t="str">
        <f>+IF(R530=0,"",DSUM(Entradas[#All],Entradas[[#Headers],[Cantidad Existente]],Inventario!Q529:R530))</f>
        <v/>
      </c>
      <c r="M530" s="65" t="e">
        <f>+Inventario[[#This Row],[Presentación (unidad)]]</f>
        <v>#VALUE!</v>
      </c>
      <c r="O530" s="17" t="str">
        <f t="shared" ref="O530" si="1825">+$O$6</f>
        <v>Elemento</v>
      </c>
      <c r="P530" s="17" t="str">
        <f t="shared" ref="P530" si="1826">+$P$6</f>
        <v>Días restantes:</v>
      </c>
      <c r="Q530" s="19" t="e">
        <f>Inventario[[#This Row],[Elemento]]</f>
        <v>#VALUE!</v>
      </c>
      <c r="R530" s="19">
        <f>+DMIN(Entradas[#All],R529,Q529:Q530)</f>
        <v>0</v>
      </c>
      <c r="S530" s="26" t="s">
        <v>10</v>
      </c>
    </row>
    <row r="531" spans="1:19" x14ac:dyDescent="0.25">
      <c r="A531" s="64" t="e">
        <f>DGET(Lista_elementos[#All],Lista_elementos[[#Headers],[Tipo]],Inventario!O530:O531)</f>
        <v>#VALUE!</v>
      </c>
      <c r="B531" s="27" t="e">
        <f>+Lista_elementos[[#This Row],[Elemento]]</f>
        <v>#VALUE!</v>
      </c>
      <c r="C5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1" s="27" t="e">
        <f>DGET(Lista_elementos[#All],Lista_elementos[[#Headers],[Presentación (Unidad)]],Inventario!O530:O531)</f>
        <v>#VALUE!</v>
      </c>
      <c r="E531" s="20" t="str">
        <f>+IF(COUNTIF(Entradas[Elemento],Inventario[[#This Row],[Elemento]])=0,"",IF(DMAX(Entradas[#All],Entradas[[#Headers],[Fecha de ingreso]],Inventario!O530:O531)=0,"No registra",DMAX(Entradas[#All],Entradas[[#Headers],[Fecha de ingreso]],Inventario!O530:O531)))</f>
        <v/>
      </c>
      <c r="F531" s="20" t="str">
        <f>+IF(COUNTIF(Entradas[Elemento],Inventario[[#This Row],[Elemento]])=0,"",IF(DMAX(Entradas[#All],Entradas[[#Headers],[Fecha de última salida]],Inventario!O530:O531)=0,"",DMAX(Entradas[#All],Entradas[[#Headers],[Fecha de última salida]],Inventario!O530:O531)))</f>
        <v/>
      </c>
      <c r="G531" s="27" t="e">
        <f>DGET(Lista_elementos[#All],Lista_elementos[[#Headers],[Inventario máximo (en unidades)]],O530:O531)</f>
        <v>#VALUE!</v>
      </c>
      <c r="H531" s="27" t="e">
        <f>DGET(Lista_elementos[#All],Lista_elementos[[#Headers],[Inventario mínimo (en unidades)]],O530:O531)</f>
        <v>#VALUE!</v>
      </c>
      <c r="I531" s="68" t="str">
        <f>+IF(P531=0,"",DGET(Entradas[#All],Entradas[[#Headers],[Lote]],O530:P531))</f>
        <v/>
      </c>
      <c r="J531" s="20" t="str">
        <f ca="1">+IF(Inventario[[#This Row],[Días restantes (incluido hoy):]]="","",Inventario[[#This Row],[Días restantes (incluido hoy):]]+TODAY()-1)</f>
        <v/>
      </c>
      <c r="K531" s="27" t="str">
        <f t="shared" ref="K531" si="1827">IF(P531=0,"",P531)</f>
        <v/>
      </c>
      <c r="L531" s="27" t="str">
        <f>+IF(P531=0,"",DSUM(Entradas[#All],Entradas[[#Headers],[Cantidad Existente]],Inventario!O530:P531))</f>
        <v/>
      </c>
      <c r="M531" s="65" t="e">
        <f>+Inventario[[#This Row],[Presentación (unidad)]]</f>
        <v>#VALUE!</v>
      </c>
      <c r="O531" s="19" t="e">
        <f t="shared" ref="O531" si="1828">+$B531</f>
        <v>#VALUE!</v>
      </c>
      <c r="P531" s="19">
        <f>+DMIN(Entradas[#All],P530,O530:O531)</f>
        <v>0</v>
      </c>
      <c r="Q531" s="17" t="str">
        <f t="shared" ref="Q531" si="1829">+$O$6</f>
        <v>Elemento</v>
      </c>
      <c r="R531" s="17" t="str">
        <f t="shared" ref="R531" si="1830">+$P$6</f>
        <v>Días restantes:</v>
      </c>
      <c r="S531" s="26" t="s">
        <v>10</v>
      </c>
    </row>
    <row r="532" spans="1:19" x14ac:dyDescent="0.25">
      <c r="A532" s="64" t="e">
        <f>DGET(Lista_elementos[#All],Lista_elementos[[#Headers],[Tipo]],Inventario!Q531:Q532)</f>
        <v>#VALUE!</v>
      </c>
      <c r="B532" s="27" t="e">
        <f>+Lista_elementos[[#This Row],[Elemento]]</f>
        <v>#VALUE!</v>
      </c>
      <c r="C5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2" s="27" t="e">
        <f>DGET(Lista_elementos[#All],Lista_elementos[[#Headers],[Presentación (Unidad)]],Inventario!Q531:Q532)</f>
        <v>#VALUE!</v>
      </c>
      <c r="E532" s="20" t="str">
        <f>+IF(COUNTIF(Entradas[Elemento],Inventario[[#This Row],[Elemento]])=0,"",IF(DMAX(Entradas[#All],Entradas[[#Headers],[Fecha de ingreso]],Inventario!Q531:Q532)=0,"No registra",DMAX(Entradas[#All],Entradas[[#Headers],[Fecha de ingreso]],Inventario!Q531:Q532)))</f>
        <v/>
      </c>
      <c r="F532" s="20" t="str">
        <f>+IF(COUNTIF(Entradas[Elemento],Inventario[[#This Row],[Elemento]])=0,"",IF(DMAX(Entradas[#All],Entradas[[#Headers],[Fecha de última salida]],Inventario!Q531:Q532)=0,"",DMAX(Entradas[#All],Entradas[[#Headers],[Fecha de última salida]],Inventario!Q531:Q532)))</f>
        <v/>
      </c>
      <c r="G532" s="27" t="e">
        <f>DGET(Lista_elementos[#All],Lista_elementos[[#Headers],[Inventario máximo (en unidades)]],Q531:Q532)</f>
        <v>#VALUE!</v>
      </c>
      <c r="H532" s="27" t="e">
        <f>DGET(Lista_elementos[#All],Lista_elementos[[#Headers],[Inventario mínimo (en unidades)]],Q531:Q532)</f>
        <v>#VALUE!</v>
      </c>
      <c r="I532" s="68" t="str">
        <f>+IF(R532=0,"",DGET(Entradas[#All],Entradas[[#Headers],[Lote]],Q531:R532))</f>
        <v/>
      </c>
      <c r="J532" s="20" t="str">
        <f ca="1">+IF(Inventario[[#This Row],[Días restantes (incluido hoy):]]="","",Inventario[[#This Row],[Días restantes (incluido hoy):]]+TODAY()-1)</f>
        <v/>
      </c>
      <c r="K532" s="27" t="str">
        <f t="shared" ref="K532" si="1831">IF(R532=0,"",R532)</f>
        <v/>
      </c>
      <c r="L532" s="27" t="str">
        <f>+IF(R532=0,"",DSUM(Entradas[#All],Entradas[[#Headers],[Cantidad Existente]],Inventario!Q531:R532))</f>
        <v/>
      </c>
      <c r="M532" s="65" t="e">
        <f>+Inventario[[#This Row],[Presentación (unidad)]]</f>
        <v>#VALUE!</v>
      </c>
      <c r="O532" s="17" t="str">
        <f t="shared" ref="O532" si="1832">+$O$6</f>
        <v>Elemento</v>
      </c>
      <c r="P532" s="17" t="str">
        <f t="shared" ref="P532" si="1833">+$P$6</f>
        <v>Días restantes:</v>
      </c>
      <c r="Q532" s="19" t="e">
        <f>Inventario[[#This Row],[Elemento]]</f>
        <v>#VALUE!</v>
      </c>
      <c r="R532" s="19">
        <f>+DMIN(Entradas[#All],R531,Q531:Q532)</f>
        <v>0</v>
      </c>
      <c r="S532" s="26" t="s">
        <v>10</v>
      </c>
    </row>
    <row r="533" spans="1:19" x14ac:dyDescent="0.25">
      <c r="A533" s="64" t="e">
        <f>DGET(Lista_elementos[#All],Lista_elementos[[#Headers],[Tipo]],Inventario!O532:O533)</f>
        <v>#VALUE!</v>
      </c>
      <c r="B533" s="27" t="e">
        <f>+Lista_elementos[[#This Row],[Elemento]]</f>
        <v>#VALUE!</v>
      </c>
      <c r="C5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3" s="27" t="e">
        <f>DGET(Lista_elementos[#All],Lista_elementos[[#Headers],[Presentación (Unidad)]],Inventario!O532:O533)</f>
        <v>#VALUE!</v>
      </c>
      <c r="E533" s="20" t="str">
        <f>+IF(COUNTIF(Entradas[Elemento],Inventario[[#This Row],[Elemento]])=0,"",IF(DMAX(Entradas[#All],Entradas[[#Headers],[Fecha de ingreso]],Inventario!O532:O533)=0,"No registra",DMAX(Entradas[#All],Entradas[[#Headers],[Fecha de ingreso]],Inventario!O532:O533)))</f>
        <v/>
      </c>
      <c r="F533" s="20" t="str">
        <f>+IF(COUNTIF(Entradas[Elemento],Inventario[[#This Row],[Elemento]])=0,"",IF(DMAX(Entradas[#All],Entradas[[#Headers],[Fecha de última salida]],Inventario!O532:O533)=0,"",DMAX(Entradas[#All],Entradas[[#Headers],[Fecha de última salida]],Inventario!O532:O533)))</f>
        <v/>
      </c>
      <c r="G533" s="27" t="e">
        <f>DGET(Lista_elementos[#All],Lista_elementos[[#Headers],[Inventario máximo (en unidades)]],O532:O533)</f>
        <v>#VALUE!</v>
      </c>
      <c r="H533" s="27" t="e">
        <f>DGET(Lista_elementos[#All],Lista_elementos[[#Headers],[Inventario mínimo (en unidades)]],O532:O533)</f>
        <v>#VALUE!</v>
      </c>
      <c r="I533" s="68" t="str">
        <f>+IF(P533=0,"",DGET(Entradas[#All],Entradas[[#Headers],[Lote]],O532:P533))</f>
        <v/>
      </c>
      <c r="J533" s="20" t="str">
        <f ca="1">+IF(Inventario[[#This Row],[Días restantes (incluido hoy):]]="","",Inventario[[#This Row],[Días restantes (incluido hoy):]]+TODAY()-1)</f>
        <v/>
      </c>
      <c r="K533" s="27" t="str">
        <f t="shared" ref="K533" si="1834">IF(P533=0,"",P533)</f>
        <v/>
      </c>
      <c r="L533" s="27" t="str">
        <f>+IF(P533=0,"",DSUM(Entradas[#All],Entradas[[#Headers],[Cantidad Existente]],Inventario!O532:P533))</f>
        <v/>
      </c>
      <c r="M533" s="65" t="e">
        <f>+Inventario[[#This Row],[Presentación (unidad)]]</f>
        <v>#VALUE!</v>
      </c>
      <c r="O533" s="19" t="e">
        <f t="shared" ref="O533" si="1835">+$B533</f>
        <v>#VALUE!</v>
      </c>
      <c r="P533" s="19">
        <f>+DMIN(Entradas[#All],P532,O532:O533)</f>
        <v>0</v>
      </c>
      <c r="Q533" s="17" t="str">
        <f t="shared" ref="Q533" si="1836">+$O$6</f>
        <v>Elemento</v>
      </c>
      <c r="R533" s="17" t="str">
        <f t="shared" ref="R533" si="1837">+$P$6</f>
        <v>Días restantes:</v>
      </c>
      <c r="S533" s="26" t="s">
        <v>10</v>
      </c>
    </row>
    <row r="534" spans="1:19" x14ac:dyDescent="0.25">
      <c r="A534" s="64" t="e">
        <f>DGET(Lista_elementos[#All],Lista_elementos[[#Headers],[Tipo]],Inventario!Q533:Q534)</f>
        <v>#VALUE!</v>
      </c>
      <c r="B534" s="27" t="e">
        <f>+Lista_elementos[[#This Row],[Elemento]]</f>
        <v>#VALUE!</v>
      </c>
      <c r="C5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4" s="27" t="e">
        <f>DGET(Lista_elementos[#All],Lista_elementos[[#Headers],[Presentación (Unidad)]],Inventario!Q533:Q534)</f>
        <v>#VALUE!</v>
      </c>
      <c r="E534" s="20" t="str">
        <f>+IF(COUNTIF(Entradas[Elemento],Inventario[[#This Row],[Elemento]])=0,"",IF(DMAX(Entradas[#All],Entradas[[#Headers],[Fecha de ingreso]],Inventario!Q533:Q534)=0,"No registra",DMAX(Entradas[#All],Entradas[[#Headers],[Fecha de ingreso]],Inventario!Q533:Q534)))</f>
        <v/>
      </c>
      <c r="F534" s="20" t="str">
        <f>+IF(COUNTIF(Entradas[Elemento],Inventario[[#This Row],[Elemento]])=0,"",IF(DMAX(Entradas[#All],Entradas[[#Headers],[Fecha de última salida]],Inventario!Q533:Q534)=0,"",DMAX(Entradas[#All],Entradas[[#Headers],[Fecha de última salida]],Inventario!Q533:Q534)))</f>
        <v/>
      </c>
      <c r="G534" s="27" t="e">
        <f>DGET(Lista_elementos[#All],Lista_elementos[[#Headers],[Inventario máximo (en unidades)]],Q533:Q534)</f>
        <v>#VALUE!</v>
      </c>
      <c r="H534" s="27" t="e">
        <f>DGET(Lista_elementos[#All],Lista_elementos[[#Headers],[Inventario mínimo (en unidades)]],Q533:Q534)</f>
        <v>#VALUE!</v>
      </c>
      <c r="I534" s="68" t="str">
        <f>+IF(R534=0,"",DGET(Entradas[#All],Entradas[[#Headers],[Lote]],Q533:R534))</f>
        <v/>
      </c>
      <c r="J534" s="20" t="str">
        <f ca="1">+IF(Inventario[[#This Row],[Días restantes (incluido hoy):]]="","",Inventario[[#This Row],[Días restantes (incluido hoy):]]+TODAY()-1)</f>
        <v/>
      </c>
      <c r="K534" s="27" t="str">
        <f t="shared" ref="K534" si="1838">IF(R534=0,"",R534)</f>
        <v/>
      </c>
      <c r="L534" s="27" t="str">
        <f>+IF(R534=0,"",DSUM(Entradas[#All],Entradas[[#Headers],[Cantidad Existente]],Inventario!Q533:R534))</f>
        <v/>
      </c>
      <c r="M534" s="65" t="e">
        <f>+Inventario[[#This Row],[Presentación (unidad)]]</f>
        <v>#VALUE!</v>
      </c>
      <c r="O534" s="17" t="str">
        <f t="shared" ref="O534" si="1839">+$O$6</f>
        <v>Elemento</v>
      </c>
      <c r="P534" s="17" t="str">
        <f t="shared" ref="P534" si="1840">+$P$6</f>
        <v>Días restantes:</v>
      </c>
      <c r="Q534" s="19" t="e">
        <f>Inventario[[#This Row],[Elemento]]</f>
        <v>#VALUE!</v>
      </c>
      <c r="R534" s="19">
        <f>+DMIN(Entradas[#All],R533,Q533:Q534)</f>
        <v>0</v>
      </c>
      <c r="S534" s="26" t="s">
        <v>10</v>
      </c>
    </row>
    <row r="535" spans="1:19" x14ac:dyDescent="0.25">
      <c r="A535" s="64" t="e">
        <f>DGET(Lista_elementos[#All],Lista_elementos[[#Headers],[Tipo]],Inventario!O534:O535)</f>
        <v>#VALUE!</v>
      </c>
      <c r="B535" s="27" t="e">
        <f>+Lista_elementos[[#This Row],[Elemento]]</f>
        <v>#VALUE!</v>
      </c>
      <c r="C5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5" s="27" t="e">
        <f>DGET(Lista_elementos[#All],Lista_elementos[[#Headers],[Presentación (Unidad)]],Inventario!O534:O535)</f>
        <v>#VALUE!</v>
      </c>
      <c r="E535" s="20" t="str">
        <f>+IF(COUNTIF(Entradas[Elemento],Inventario[[#This Row],[Elemento]])=0,"",IF(DMAX(Entradas[#All],Entradas[[#Headers],[Fecha de ingreso]],Inventario!O534:O535)=0,"No registra",DMAX(Entradas[#All],Entradas[[#Headers],[Fecha de ingreso]],Inventario!O534:O535)))</f>
        <v/>
      </c>
      <c r="F535" s="20" t="str">
        <f>+IF(COUNTIF(Entradas[Elemento],Inventario[[#This Row],[Elemento]])=0,"",IF(DMAX(Entradas[#All],Entradas[[#Headers],[Fecha de última salida]],Inventario!O534:O535)=0,"",DMAX(Entradas[#All],Entradas[[#Headers],[Fecha de última salida]],Inventario!O534:O535)))</f>
        <v/>
      </c>
      <c r="G535" s="27" t="e">
        <f>DGET(Lista_elementos[#All],Lista_elementos[[#Headers],[Inventario máximo (en unidades)]],O534:O535)</f>
        <v>#VALUE!</v>
      </c>
      <c r="H535" s="27" t="e">
        <f>DGET(Lista_elementos[#All],Lista_elementos[[#Headers],[Inventario mínimo (en unidades)]],O534:O535)</f>
        <v>#VALUE!</v>
      </c>
      <c r="I535" s="68" t="str">
        <f>+IF(P535=0,"",DGET(Entradas[#All],Entradas[[#Headers],[Lote]],O534:P535))</f>
        <v/>
      </c>
      <c r="J535" s="20" t="str">
        <f ca="1">+IF(Inventario[[#This Row],[Días restantes (incluido hoy):]]="","",Inventario[[#This Row],[Días restantes (incluido hoy):]]+TODAY()-1)</f>
        <v/>
      </c>
      <c r="K535" s="27" t="str">
        <f t="shared" ref="K535" si="1841">IF(P535=0,"",P535)</f>
        <v/>
      </c>
      <c r="L535" s="27" t="str">
        <f>+IF(P535=0,"",DSUM(Entradas[#All],Entradas[[#Headers],[Cantidad Existente]],Inventario!O534:P535))</f>
        <v/>
      </c>
      <c r="M535" s="65" t="e">
        <f>+Inventario[[#This Row],[Presentación (unidad)]]</f>
        <v>#VALUE!</v>
      </c>
      <c r="O535" s="19" t="e">
        <f t="shared" ref="O535" si="1842">+$B535</f>
        <v>#VALUE!</v>
      </c>
      <c r="P535" s="19">
        <f>+DMIN(Entradas[#All],P534,O534:O535)</f>
        <v>0</v>
      </c>
      <c r="Q535" s="17" t="str">
        <f t="shared" ref="Q535" si="1843">+$O$6</f>
        <v>Elemento</v>
      </c>
      <c r="R535" s="17" t="str">
        <f t="shared" ref="R535" si="1844">+$P$6</f>
        <v>Días restantes:</v>
      </c>
      <c r="S535" s="26" t="s">
        <v>10</v>
      </c>
    </row>
    <row r="536" spans="1:19" x14ac:dyDescent="0.25">
      <c r="A536" s="64" t="e">
        <f>DGET(Lista_elementos[#All],Lista_elementos[[#Headers],[Tipo]],Inventario!Q535:Q536)</f>
        <v>#VALUE!</v>
      </c>
      <c r="B536" s="27" t="e">
        <f>+Lista_elementos[[#This Row],[Elemento]]</f>
        <v>#VALUE!</v>
      </c>
      <c r="C5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6" s="27" t="e">
        <f>DGET(Lista_elementos[#All],Lista_elementos[[#Headers],[Presentación (Unidad)]],Inventario!Q535:Q536)</f>
        <v>#VALUE!</v>
      </c>
      <c r="E536" s="20" t="str">
        <f>+IF(COUNTIF(Entradas[Elemento],Inventario[[#This Row],[Elemento]])=0,"",IF(DMAX(Entradas[#All],Entradas[[#Headers],[Fecha de ingreso]],Inventario!Q535:Q536)=0,"No registra",DMAX(Entradas[#All],Entradas[[#Headers],[Fecha de ingreso]],Inventario!Q535:Q536)))</f>
        <v/>
      </c>
      <c r="F536" s="20" t="str">
        <f>+IF(COUNTIF(Entradas[Elemento],Inventario[[#This Row],[Elemento]])=0,"",IF(DMAX(Entradas[#All],Entradas[[#Headers],[Fecha de última salida]],Inventario!Q535:Q536)=0,"",DMAX(Entradas[#All],Entradas[[#Headers],[Fecha de última salida]],Inventario!Q535:Q536)))</f>
        <v/>
      </c>
      <c r="G536" s="27" t="e">
        <f>DGET(Lista_elementos[#All],Lista_elementos[[#Headers],[Inventario máximo (en unidades)]],Q535:Q536)</f>
        <v>#VALUE!</v>
      </c>
      <c r="H536" s="27" t="e">
        <f>DGET(Lista_elementos[#All],Lista_elementos[[#Headers],[Inventario mínimo (en unidades)]],Q535:Q536)</f>
        <v>#VALUE!</v>
      </c>
      <c r="I536" s="68" t="str">
        <f>+IF(R536=0,"",DGET(Entradas[#All],Entradas[[#Headers],[Lote]],Q535:R536))</f>
        <v/>
      </c>
      <c r="J536" s="20" t="str">
        <f ca="1">+IF(Inventario[[#This Row],[Días restantes (incluido hoy):]]="","",Inventario[[#This Row],[Días restantes (incluido hoy):]]+TODAY()-1)</f>
        <v/>
      </c>
      <c r="K536" s="27" t="str">
        <f t="shared" ref="K536" si="1845">IF(R536=0,"",R536)</f>
        <v/>
      </c>
      <c r="L536" s="27" t="str">
        <f>+IF(R536=0,"",DSUM(Entradas[#All],Entradas[[#Headers],[Cantidad Existente]],Inventario!Q535:R536))</f>
        <v/>
      </c>
      <c r="M536" s="65" t="e">
        <f>+Inventario[[#This Row],[Presentación (unidad)]]</f>
        <v>#VALUE!</v>
      </c>
      <c r="O536" s="17" t="str">
        <f t="shared" ref="O536" si="1846">+$O$6</f>
        <v>Elemento</v>
      </c>
      <c r="P536" s="17" t="str">
        <f t="shared" ref="P536" si="1847">+$P$6</f>
        <v>Días restantes:</v>
      </c>
      <c r="Q536" s="19" t="e">
        <f>Inventario[[#This Row],[Elemento]]</f>
        <v>#VALUE!</v>
      </c>
      <c r="R536" s="19">
        <f>+DMIN(Entradas[#All],R535,Q535:Q536)</f>
        <v>0</v>
      </c>
      <c r="S536" s="26" t="s">
        <v>10</v>
      </c>
    </row>
    <row r="537" spans="1:19" x14ac:dyDescent="0.25">
      <c r="A537" s="64" t="e">
        <f>DGET(Lista_elementos[#All],Lista_elementos[[#Headers],[Tipo]],Inventario!O536:O537)</f>
        <v>#VALUE!</v>
      </c>
      <c r="B537" s="27" t="e">
        <f>+Lista_elementos[[#This Row],[Elemento]]</f>
        <v>#VALUE!</v>
      </c>
      <c r="C5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7" s="27" t="e">
        <f>DGET(Lista_elementos[#All],Lista_elementos[[#Headers],[Presentación (Unidad)]],Inventario!O536:O537)</f>
        <v>#VALUE!</v>
      </c>
      <c r="E537" s="20" t="str">
        <f>+IF(COUNTIF(Entradas[Elemento],Inventario[[#This Row],[Elemento]])=0,"",IF(DMAX(Entradas[#All],Entradas[[#Headers],[Fecha de ingreso]],Inventario!O536:O537)=0,"No registra",DMAX(Entradas[#All],Entradas[[#Headers],[Fecha de ingreso]],Inventario!O536:O537)))</f>
        <v/>
      </c>
      <c r="F537" s="20" t="str">
        <f>+IF(COUNTIF(Entradas[Elemento],Inventario[[#This Row],[Elemento]])=0,"",IF(DMAX(Entradas[#All],Entradas[[#Headers],[Fecha de última salida]],Inventario!O536:O537)=0,"",DMAX(Entradas[#All],Entradas[[#Headers],[Fecha de última salida]],Inventario!O536:O537)))</f>
        <v/>
      </c>
      <c r="G537" s="27" t="e">
        <f>DGET(Lista_elementos[#All],Lista_elementos[[#Headers],[Inventario máximo (en unidades)]],O536:O537)</f>
        <v>#VALUE!</v>
      </c>
      <c r="H537" s="27" t="e">
        <f>DGET(Lista_elementos[#All],Lista_elementos[[#Headers],[Inventario mínimo (en unidades)]],O536:O537)</f>
        <v>#VALUE!</v>
      </c>
      <c r="I537" s="68" t="str">
        <f>+IF(P537=0,"",DGET(Entradas[#All],Entradas[[#Headers],[Lote]],O536:P537))</f>
        <v/>
      </c>
      <c r="J537" s="20" t="str">
        <f ca="1">+IF(Inventario[[#This Row],[Días restantes (incluido hoy):]]="","",Inventario[[#This Row],[Días restantes (incluido hoy):]]+TODAY()-1)</f>
        <v/>
      </c>
      <c r="K537" s="27" t="str">
        <f t="shared" ref="K537" si="1848">IF(P537=0,"",P537)</f>
        <v/>
      </c>
      <c r="L537" s="27" t="str">
        <f>+IF(P537=0,"",DSUM(Entradas[#All],Entradas[[#Headers],[Cantidad Existente]],Inventario!O536:P537))</f>
        <v/>
      </c>
      <c r="M537" s="65" t="e">
        <f>+Inventario[[#This Row],[Presentación (unidad)]]</f>
        <v>#VALUE!</v>
      </c>
      <c r="O537" s="19" t="e">
        <f t="shared" ref="O537" si="1849">+$B537</f>
        <v>#VALUE!</v>
      </c>
      <c r="P537" s="19">
        <f>+DMIN(Entradas[#All],P536,O536:O537)</f>
        <v>0</v>
      </c>
      <c r="Q537" s="17" t="str">
        <f t="shared" ref="Q537" si="1850">+$O$6</f>
        <v>Elemento</v>
      </c>
      <c r="R537" s="17" t="str">
        <f t="shared" ref="R537" si="1851">+$P$6</f>
        <v>Días restantes:</v>
      </c>
      <c r="S537" s="26" t="s">
        <v>10</v>
      </c>
    </row>
    <row r="538" spans="1:19" x14ac:dyDescent="0.25">
      <c r="A538" s="64" t="e">
        <f>DGET(Lista_elementos[#All],Lista_elementos[[#Headers],[Tipo]],Inventario!Q537:Q538)</f>
        <v>#VALUE!</v>
      </c>
      <c r="B538" s="27" t="e">
        <f>+Lista_elementos[[#This Row],[Elemento]]</f>
        <v>#VALUE!</v>
      </c>
      <c r="C5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8" s="27" t="e">
        <f>DGET(Lista_elementos[#All],Lista_elementos[[#Headers],[Presentación (Unidad)]],Inventario!Q537:Q538)</f>
        <v>#VALUE!</v>
      </c>
      <c r="E538" s="20" t="str">
        <f>+IF(COUNTIF(Entradas[Elemento],Inventario[[#This Row],[Elemento]])=0,"",IF(DMAX(Entradas[#All],Entradas[[#Headers],[Fecha de ingreso]],Inventario!Q537:Q538)=0,"No registra",DMAX(Entradas[#All],Entradas[[#Headers],[Fecha de ingreso]],Inventario!Q537:Q538)))</f>
        <v/>
      </c>
      <c r="F538" s="20" t="str">
        <f>+IF(COUNTIF(Entradas[Elemento],Inventario[[#This Row],[Elemento]])=0,"",IF(DMAX(Entradas[#All],Entradas[[#Headers],[Fecha de última salida]],Inventario!Q537:Q538)=0,"",DMAX(Entradas[#All],Entradas[[#Headers],[Fecha de última salida]],Inventario!Q537:Q538)))</f>
        <v/>
      </c>
      <c r="G538" s="27" t="e">
        <f>DGET(Lista_elementos[#All],Lista_elementos[[#Headers],[Inventario máximo (en unidades)]],Q537:Q538)</f>
        <v>#VALUE!</v>
      </c>
      <c r="H538" s="27" t="e">
        <f>DGET(Lista_elementos[#All],Lista_elementos[[#Headers],[Inventario mínimo (en unidades)]],Q537:Q538)</f>
        <v>#VALUE!</v>
      </c>
      <c r="I538" s="68" t="str">
        <f>+IF(R538=0,"",DGET(Entradas[#All],Entradas[[#Headers],[Lote]],Q537:R538))</f>
        <v/>
      </c>
      <c r="J538" s="20" t="str">
        <f ca="1">+IF(Inventario[[#This Row],[Días restantes (incluido hoy):]]="","",Inventario[[#This Row],[Días restantes (incluido hoy):]]+TODAY()-1)</f>
        <v/>
      </c>
      <c r="K538" s="27" t="str">
        <f t="shared" ref="K538" si="1852">IF(R538=0,"",R538)</f>
        <v/>
      </c>
      <c r="L538" s="27" t="str">
        <f>+IF(R538=0,"",DSUM(Entradas[#All],Entradas[[#Headers],[Cantidad Existente]],Inventario!Q537:R538))</f>
        <v/>
      </c>
      <c r="M538" s="65" t="e">
        <f>+Inventario[[#This Row],[Presentación (unidad)]]</f>
        <v>#VALUE!</v>
      </c>
      <c r="O538" s="17" t="str">
        <f t="shared" ref="O538" si="1853">+$O$6</f>
        <v>Elemento</v>
      </c>
      <c r="P538" s="17" t="str">
        <f t="shared" ref="P538" si="1854">+$P$6</f>
        <v>Días restantes:</v>
      </c>
      <c r="Q538" s="19" t="e">
        <f>Inventario[[#This Row],[Elemento]]</f>
        <v>#VALUE!</v>
      </c>
      <c r="R538" s="19">
        <f>+DMIN(Entradas[#All],R537,Q537:Q538)</f>
        <v>0</v>
      </c>
      <c r="S538" s="26" t="s">
        <v>10</v>
      </c>
    </row>
    <row r="539" spans="1:19" x14ac:dyDescent="0.25">
      <c r="A539" s="64" t="e">
        <f>DGET(Lista_elementos[#All],Lista_elementos[[#Headers],[Tipo]],Inventario!O538:O539)</f>
        <v>#VALUE!</v>
      </c>
      <c r="B539" s="27" t="e">
        <f>+Lista_elementos[[#This Row],[Elemento]]</f>
        <v>#VALUE!</v>
      </c>
      <c r="C5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39" s="27" t="e">
        <f>DGET(Lista_elementos[#All],Lista_elementos[[#Headers],[Presentación (Unidad)]],Inventario!O538:O539)</f>
        <v>#VALUE!</v>
      </c>
      <c r="E539" s="20" t="str">
        <f>+IF(COUNTIF(Entradas[Elemento],Inventario[[#This Row],[Elemento]])=0,"",IF(DMAX(Entradas[#All],Entradas[[#Headers],[Fecha de ingreso]],Inventario!O538:O539)=0,"No registra",DMAX(Entradas[#All],Entradas[[#Headers],[Fecha de ingreso]],Inventario!O538:O539)))</f>
        <v/>
      </c>
      <c r="F539" s="20" t="str">
        <f>+IF(COUNTIF(Entradas[Elemento],Inventario[[#This Row],[Elemento]])=0,"",IF(DMAX(Entradas[#All],Entradas[[#Headers],[Fecha de última salida]],Inventario!O538:O539)=0,"",DMAX(Entradas[#All],Entradas[[#Headers],[Fecha de última salida]],Inventario!O538:O539)))</f>
        <v/>
      </c>
      <c r="G539" s="27" t="e">
        <f>DGET(Lista_elementos[#All],Lista_elementos[[#Headers],[Inventario máximo (en unidades)]],O538:O539)</f>
        <v>#VALUE!</v>
      </c>
      <c r="H539" s="27" t="e">
        <f>DGET(Lista_elementos[#All],Lista_elementos[[#Headers],[Inventario mínimo (en unidades)]],O538:O539)</f>
        <v>#VALUE!</v>
      </c>
      <c r="I539" s="68" t="str">
        <f>+IF(P539=0,"",DGET(Entradas[#All],Entradas[[#Headers],[Lote]],O538:P539))</f>
        <v/>
      </c>
      <c r="J539" s="20" t="str">
        <f ca="1">+IF(Inventario[[#This Row],[Días restantes (incluido hoy):]]="","",Inventario[[#This Row],[Días restantes (incluido hoy):]]+TODAY()-1)</f>
        <v/>
      </c>
      <c r="K539" s="27" t="str">
        <f t="shared" ref="K539" si="1855">IF(P539=0,"",P539)</f>
        <v/>
      </c>
      <c r="L539" s="27" t="str">
        <f>+IF(P539=0,"",DSUM(Entradas[#All],Entradas[[#Headers],[Cantidad Existente]],Inventario!O538:P539))</f>
        <v/>
      </c>
      <c r="M539" s="65" t="e">
        <f>+Inventario[[#This Row],[Presentación (unidad)]]</f>
        <v>#VALUE!</v>
      </c>
      <c r="O539" s="19" t="e">
        <f t="shared" ref="O539" si="1856">+$B539</f>
        <v>#VALUE!</v>
      </c>
      <c r="P539" s="19">
        <f>+DMIN(Entradas[#All],P538,O538:O539)</f>
        <v>0</v>
      </c>
      <c r="Q539" s="17" t="str">
        <f t="shared" ref="Q539" si="1857">+$O$6</f>
        <v>Elemento</v>
      </c>
      <c r="R539" s="17" t="str">
        <f t="shared" ref="R539" si="1858">+$P$6</f>
        <v>Días restantes:</v>
      </c>
      <c r="S539" s="26" t="s">
        <v>10</v>
      </c>
    </row>
    <row r="540" spans="1:19" x14ac:dyDescent="0.25">
      <c r="A540" s="64" t="e">
        <f>DGET(Lista_elementos[#All],Lista_elementos[[#Headers],[Tipo]],Inventario!Q539:Q540)</f>
        <v>#VALUE!</v>
      </c>
      <c r="B540" s="27" t="e">
        <f>+Lista_elementos[[#This Row],[Elemento]]</f>
        <v>#VALUE!</v>
      </c>
      <c r="C5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0" s="27" t="e">
        <f>DGET(Lista_elementos[#All],Lista_elementos[[#Headers],[Presentación (Unidad)]],Inventario!Q539:Q540)</f>
        <v>#VALUE!</v>
      </c>
      <c r="E540" s="20" t="str">
        <f>+IF(COUNTIF(Entradas[Elemento],Inventario[[#This Row],[Elemento]])=0,"",IF(DMAX(Entradas[#All],Entradas[[#Headers],[Fecha de ingreso]],Inventario!Q539:Q540)=0,"No registra",DMAX(Entradas[#All],Entradas[[#Headers],[Fecha de ingreso]],Inventario!Q539:Q540)))</f>
        <v/>
      </c>
      <c r="F540" s="20" t="str">
        <f>+IF(COUNTIF(Entradas[Elemento],Inventario[[#This Row],[Elemento]])=0,"",IF(DMAX(Entradas[#All],Entradas[[#Headers],[Fecha de última salida]],Inventario!Q539:Q540)=0,"",DMAX(Entradas[#All],Entradas[[#Headers],[Fecha de última salida]],Inventario!Q539:Q540)))</f>
        <v/>
      </c>
      <c r="G540" s="27" t="e">
        <f>DGET(Lista_elementos[#All],Lista_elementos[[#Headers],[Inventario máximo (en unidades)]],Q539:Q540)</f>
        <v>#VALUE!</v>
      </c>
      <c r="H540" s="27" t="e">
        <f>DGET(Lista_elementos[#All],Lista_elementos[[#Headers],[Inventario mínimo (en unidades)]],Q539:Q540)</f>
        <v>#VALUE!</v>
      </c>
      <c r="I540" s="68" t="str">
        <f>+IF(R540=0,"",DGET(Entradas[#All],Entradas[[#Headers],[Lote]],Q539:R540))</f>
        <v/>
      </c>
      <c r="J540" s="20" t="str">
        <f ca="1">+IF(Inventario[[#This Row],[Días restantes (incluido hoy):]]="","",Inventario[[#This Row],[Días restantes (incluido hoy):]]+TODAY()-1)</f>
        <v/>
      </c>
      <c r="K540" s="27" t="str">
        <f t="shared" ref="K540" si="1859">IF(R540=0,"",R540)</f>
        <v/>
      </c>
      <c r="L540" s="27" t="str">
        <f>+IF(R540=0,"",DSUM(Entradas[#All],Entradas[[#Headers],[Cantidad Existente]],Inventario!Q539:R540))</f>
        <v/>
      </c>
      <c r="M540" s="65" t="e">
        <f>+Inventario[[#This Row],[Presentación (unidad)]]</f>
        <v>#VALUE!</v>
      </c>
      <c r="O540" s="17" t="str">
        <f t="shared" ref="O540" si="1860">+$O$6</f>
        <v>Elemento</v>
      </c>
      <c r="P540" s="17" t="str">
        <f t="shared" ref="P540" si="1861">+$P$6</f>
        <v>Días restantes:</v>
      </c>
      <c r="Q540" s="19" t="e">
        <f>Inventario[[#This Row],[Elemento]]</f>
        <v>#VALUE!</v>
      </c>
      <c r="R540" s="19">
        <f>+DMIN(Entradas[#All],R539,Q539:Q540)</f>
        <v>0</v>
      </c>
      <c r="S540" s="26" t="s">
        <v>10</v>
      </c>
    </row>
    <row r="541" spans="1:19" x14ac:dyDescent="0.25">
      <c r="A541" s="64" t="e">
        <f>DGET(Lista_elementos[#All],Lista_elementos[[#Headers],[Tipo]],Inventario!O540:O541)</f>
        <v>#VALUE!</v>
      </c>
      <c r="B541" s="27" t="e">
        <f>+Lista_elementos[[#This Row],[Elemento]]</f>
        <v>#VALUE!</v>
      </c>
      <c r="C5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1" s="27" t="e">
        <f>DGET(Lista_elementos[#All],Lista_elementos[[#Headers],[Presentación (Unidad)]],Inventario!O540:O541)</f>
        <v>#VALUE!</v>
      </c>
      <c r="E541" s="20" t="str">
        <f>+IF(COUNTIF(Entradas[Elemento],Inventario[[#This Row],[Elemento]])=0,"",IF(DMAX(Entradas[#All],Entradas[[#Headers],[Fecha de ingreso]],Inventario!O540:O541)=0,"No registra",DMAX(Entradas[#All],Entradas[[#Headers],[Fecha de ingreso]],Inventario!O540:O541)))</f>
        <v/>
      </c>
      <c r="F541" s="20" t="str">
        <f>+IF(COUNTIF(Entradas[Elemento],Inventario[[#This Row],[Elemento]])=0,"",IF(DMAX(Entradas[#All],Entradas[[#Headers],[Fecha de última salida]],Inventario!O540:O541)=0,"",DMAX(Entradas[#All],Entradas[[#Headers],[Fecha de última salida]],Inventario!O540:O541)))</f>
        <v/>
      </c>
      <c r="G541" s="27" t="e">
        <f>DGET(Lista_elementos[#All],Lista_elementos[[#Headers],[Inventario máximo (en unidades)]],O540:O541)</f>
        <v>#VALUE!</v>
      </c>
      <c r="H541" s="27" t="e">
        <f>DGET(Lista_elementos[#All],Lista_elementos[[#Headers],[Inventario mínimo (en unidades)]],O540:O541)</f>
        <v>#VALUE!</v>
      </c>
      <c r="I541" s="68" t="str">
        <f>+IF(P541=0,"",DGET(Entradas[#All],Entradas[[#Headers],[Lote]],O540:P541))</f>
        <v/>
      </c>
      <c r="J541" s="20" t="str">
        <f ca="1">+IF(Inventario[[#This Row],[Días restantes (incluido hoy):]]="","",Inventario[[#This Row],[Días restantes (incluido hoy):]]+TODAY()-1)</f>
        <v/>
      </c>
      <c r="K541" s="27" t="str">
        <f t="shared" ref="K541" si="1862">IF(P541=0,"",P541)</f>
        <v/>
      </c>
      <c r="L541" s="27" t="str">
        <f>+IF(P541=0,"",DSUM(Entradas[#All],Entradas[[#Headers],[Cantidad Existente]],Inventario!O540:P541))</f>
        <v/>
      </c>
      <c r="M541" s="65" t="e">
        <f>+Inventario[[#This Row],[Presentación (unidad)]]</f>
        <v>#VALUE!</v>
      </c>
      <c r="O541" s="19" t="e">
        <f t="shared" ref="O541" si="1863">+$B541</f>
        <v>#VALUE!</v>
      </c>
      <c r="P541" s="19">
        <f>+DMIN(Entradas[#All],P540,O540:O541)</f>
        <v>0</v>
      </c>
      <c r="Q541" s="17" t="str">
        <f t="shared" ref="Q541" si="1864">+$O$6</f>
        <v>Elemento</v>
      </c>
      <c r="R541" s="17" t="str">
        <f t="shared" ref="R541" si="1865">+$P$6</f>
        <v>Días restantes:</v>
      </c>
      <c r="S541" s="26" t="s">
        <v>10</v>
      </c>
    </row>
    <row r="542" spans="1:19" x14ac:dyDescent="0.25">
      <c r="A542" s="64" t="e">
        <f>DGET(Lista_elementos[#All],Lista_elementos[[#Headers],[Tipo]],Inventario!Q541:Q542)</f>
        <v>#VALUE!</v>
      </c>
      <c r="B542" s="27" t="e">
        <f>+Lista_elementos[[#This Row],[Elemento]]</f>
        <v>#VALUE!</v>
      </c>
      <c r="C5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2" s="27" t="e">
        <f>DGET(Lista_elementos[#All],Lista_elementos[[#Headers],[Presentación (Unidad)]],Inventario!Q541:Q542)</f>
        <v>#VALUE!</v>
      </c>
      <c r="E542" s="20" t="str">
        <f>+IF(COUNTIF(Entradas[Elemento],Inventario[[#This Row],[Elemento]])=0,"",IF(DMAX(Entradas[#All],Entradas[[#Headers],[Fecha de ingreso]],Inventario!Q541:Q542)=0,"No registra",DMAX(Entradas[#All],Entradas[[#Headers],[Fecha de ingreso]],Inventario!Q541:Q542)))</f>
        <v/>
      </c>
      <c r="F542" s="20" t="str">
        <f>+IF(COUNTIF(Entradas[Elemento],Inventario[[#This Row],[Elemento]])=0,"",IF(DMAX(Entradas[#All],Entradas[[#Headers],[Fecha de última salida]],Inventario!Q541:Q542)=0,"",DMAX(Entradas[#All],Entradas[[#Headers],[Fecha de última salida]],Inventario!Q541:Q542)))</f>
        <v/>
      </c>
      <c r="G542" s="27" t="e">
        <f>DGET(Lista_elementos[#All],Lista_elementos[[#Headers],[Inventario máximo (en unidades)]],Q541:Q542)</f>
        <v>#VALUE!</v>
      </c>
      <c r="H542" s="27" t="e">
        <f>DGET(Lista_elementos[#All],Lista_elementos[[#Headers],[Inventario mínimo (en unidades)]],Q541:Q542)</f>
        <v>#VALUE!</v>
      </c>
      <c r="I542" s="68" t="str">
        <f>+IF(R542=0,"",DGET(Entradas[#All],Entradas[[#Headers],[Lote]],Q541:R542))</f>
        <v/>
      </c>
      <c r="J542" s="20" t="str">
        <f ca="1">+IF(Inventario[[#This Row],[Días restantes (incluido hoy):]]="","",Inventario[[#This Row],[Días restantes (incluido hoy):]]+TODAY()-1)</f>
        <v/>
      </c>
      <c r="K542" s="27" t="str">
        <f t="shared" ref="K542" si="1866">IF(R542=0,"",R542)</f>
        <v/>
      </c>
      <c r="L542" s="27" t="str">
        <f>+IF(R542=0,"",DSUM(Entradas[#All],Entradas[[#Headers],[Cantidad Existente]],Inventario!Q541:R542))</f>
        <v/>
      </c>
      <c r="M542" s="65" t="e">
        <f>+Inventario[[#This Row],[Presentación (unidad)]]</f>
        <v>#VALUE!</v>
      </c>
      <c r="O542" s="17" t="str">
        <f t="shared" ref="O542" si="1867">+$O$6</f>
        <v>Elemento</v>
      </c>
      <c r="P542" s="17" t="str">
        <f t="shared" ref="P542" si="1868">+$P$6</f>
        <v>Días restantes:</v>
      </c>
      <c r="Q542" s="19" t="e">
        <f>Inventario[[#This Row],[Elemento]]</f>
        <v>#VALUE!</v>
      </c>
      <c r="R542" s="19">
        <f>+DMIN(Entradas[#All],R541,Q541:Q542)</f>
        <v>0</v>
      </c>
      <c r="S542" s="26" t="s">
        <v>10</v>
      </c>
    </row>
    <row r="543" spans="1:19" x14ac:dyDescent="0.25">
      <c r="A543" s="64" t="e">
        <f>DGET(Lista_elementos[#All],Lista_elementos[[#Headers],[Tipo]],Inventario!O542:O543)</f>
        <v>#VALUE!</v>
      </c>
      <c r="B543" s="27" t="e">
        <f>+Lista_elementos[[#This Row],[Elemento]]</f>
        <v>#VALUE!</v>
      </c>
      <c r="C5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3" s="27" t="e">
        <f>DGET(Lista_elementos[#All],Lista_elementos[[#Headers],[Presentación (Unidad)]],Inventario!O542:O543)</f>
        <v>#VALUE!</v>
      </c>
      <c r="E543" s="20" t="str">
        <f>+IF(COUNTIF(Entradas[Elemento],Inventario[[#This Row],[Elemento]])=0,"",IF(DMAX(Entradas[#All],Entradas[[#Headers],[Fecha de ingreso]],Inventario!O542:O543)=0,"No registra",DMAX(Entradas[#All],Entradas[[#Headers],[Fecha de ingreso]],Inventario!O542:O543)))</f>
        <v/>
      </c>
      <c r="F543" s="20" t="str">
        <f>+IF(COUNTIF(Entradas[Elemento],Inventario[[#This Row],[Elemento]])=0,"",IF(DMAX(Entradas[#All],Entradas[[#Headers],[Fecha de última salida]],Inventario!O542:O543)=0,"",DMAX(Entradas[#All],Entradas[[#Headers],[Fecha de última salida]],Inventario!O542:O543)))</f>
        <v/>
      </c>
      <c r="G543" s="27" t="e">
        <f>DGET(Lista_elementos[#All],Lista_elementos[[#Headers],[Inventario máximo (en unidades)]],O542:O543)</f>
        <v>#VALUE!</v>
      </c>
      <c r="H543" s="27" t="e">
        <f>DGET(Lista_elementos[#All],Lista_elementos[[#Headers],[Inventario mínimo (en unidades)]],O542:O543)</f>
        <v>#VALUE!</v>
      </c>
      <c r="I543" s="68" t="str">
        <f>+IF(P543=0,"",DGET(Entradas[#All],Entradas[[#Headers],[Lote]],O542:P543))</f>
        <v/>
      </c>
      <c r="J543" s="20" t="str">
        <f ca="1">+IF(Inventario[[#This Row],[Días restantes (incluido hoy):]]="","",Inventario[[#This Row],[Días restantes (incluido hoy):]]+TODAY()-1)</f>
        <v/>
      </c>
      <c r="K543" s="27" t="str">
        <f t="shared" ref="K543" si="1869">IF(P543=0,"",P543)</f>
        <v/>
      </c>
      <c r="L543" s="27" t="str">
        <f>+IF(P543=0,"",DSUM(Entradas[#All],Entradas[[#Headers],[Cantidad Existente]],Inventario!O542:P543))</f>
        <v/>
      </c>
      <c r="M543" s="65" t="e">
        <f>+Inventario[[#This Row],[Presentación (unidad)]]</f>
        <v>#VALUE!</v>
      </c>
      <c r="O543" s="19" t="e">
        <f t="shared" ref="O543" si="1870">+$B543</f>
        <v>#VALUE!</v>
      </c>
      <c r="P543" s="19">
        <f>+DMIN(Entradas[#All],P542,O542:O543)</f>
        <v>0</v>
      </c>
      <c r="Q543" s="17" t="str">
        <f t="shared" ref="Q543" si="1871">+$O$6</f>
        <v>Elemento</v>
      </c>
      <c r="R543" s="17" t="str">
        <f t="shared" ref="R543" si="1872">+$P$6</f>
        <v>Días restantes:</v>
      </c>
      <c r="S543" s="26" t="s">
        <v>10</v>
      </c>
    </row>
    <row r="544" spans="1:19" x14ac:dyDescent="0.25">
      <c r="A544" s="64" t="e">
        <f>DGET(Lista_elementos[#All],Lista_elementos[[#Headers],[Tipo]],Inventario!Q543:Q544)</f>
        <v>#VALUE!</v>
      </c>
      <c r="B544" s="27" t="e">
        <f>+Lista_elementos[[#This Row],[Elemento]]</f>
        <v>#VALUE!</v>
      </c>
      <c r="C5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4" s="27" t="e">
        <f>DGET(Lista_elementos[#All],Lista_elementos[[#Headers],[Presentación (Unidad)]],Inventario!Q543:Q544)</f>
        <v>#VALUE!</v>
      </c>
      <c r="E544" s="20" t="str">
        <f>+IF(COUNTIF(Entradas[Elemento],Inventario[[#This Row],[Elemento]])=0,"",IF(DMAX(Entradas[#All],Entradas[[#Headers],[Fecha de ingreso]],Inventario!Q543:Q544)=0,"No registra",DMAX(Entradas[#All],Entradas[[#Headers],[Fecha de ingreso]],Inventario!Q543:Q544)))</f>
        <v/>
      </c>
      <c r="F544" s="20" t="str">
        <f>+IF(COUNTIF(Entradas[Elemento],Inventario[[#This Row],[Elemento]])=0,"",IF(DMAX(Entradas[#All],Entradas[[#Headers],[Fecha de última salida]],Inventario!Q543:Q544)=0,"",DMAX(Entradas[#All],Entradas[[#Headers],[Fecha de última salida]],Inventario!Q543:Q544)))</f>
        <v/>
      </c>
      <c r="G544" s="27" t="e">
        <f>DGET(Lista_elementos[#All],Lista_elementos[[#Headers],[Inventario máximo (en unidades)]],Q543:Q544)</f>
        <v>#VALUE!</v>
      </c>
      <c r="H544" s="27" t="e">
        <f>DGET(Lista_elementos[#All],Lista_elementos[[#Headers],[Inventario mínimo (en unidades)]],Q543:Q544)</f>
        <v>#VALUE!</v>
      </c>
      <c r="I544" s="68" t="str">
        <f>+IF(R544=0,"",DGET(Entradas[#All],Entradas[[#Headers],[Lote]],Q543:R544))</f>
        <v/>
      </c>
      <c r="J544" s="20" t="str">
        <f ca="1">+IF(Inventario[[#This Row],[Días restantes (incluido hoy):]]="","",Inventario[[#This Row],[Días restantes (incluido hoy):]]+TODAY()-1)</f>
        <v/>
      </c>
      <c r="K544" s="27" t="str">
        <f t="shared" ref="K544" si="1873">IF(R544=0,"",R544)</f>
        <v/>
      </c>
      <c r="L544" s="27" t="str">
        <f>+IF(R544=0,"",DSUM(Entradas[#All],Entradas[[#Headers],[Cantidad Existente]],Inventario!Q543:R544))</f>
        <v/>
      </c>
      <c r="M544" s="65" t="e">
        <f>+Inventario[[#This Row],[Presentación (unidad)]]</f>
        <v>#VALUE!</v>
      </c>
      <c r="O544" s="17" t="str">
        <f t="shared" ref="O544" si="1874">+$O$6</f>
        <v>Elemento</v>
      </c>
      <c r="P544" s="17" t="str">
        <f t="shared" ref="P544" si="1875">+$P$6</f>
        <v>Días restantes:</v>
      </c>
      <c r="Q544" s="19" t="e">
        <f>Inventario[[#This Row],[Elemento]]</f>
        <v>#VALUE!</v>
      </c>
      <c r="R544" s="19">
        <f>+DMIN(Entradas[#All],R543,Q543:Q544)</f>
        <v>0</v>
      </c>
      <c r="S544" s="26" t="s">
        <v>10</v>
      </c>
    </row>
    <row r="545" spans="1:19" x14ac:dyDescent="0.25">
      <c r="A545" s="64" t="e">
        <f>DGET(Lista_elementos[#All],Lista_elementos[[#Headers],[Tipo]],Inventario!O544:O545)</f>
        <v>#VALUE!</v>
      </c>
      <c r="B545" s="27" t="e">
        <f>+Lista_elementos[[#This Row],[Elemento]]</f>
        <v>#VALUE!</v>
      </c>
      <c r="C5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5" s="27" t="e">
        <f>DGET(Lista_elementos[#All],Lista_elementos[[#Headers],[Presentación (Unidad)]],Inventario!O544:O545)</f>
        <v>#VALUE!</v>
      </c>
      <c r="E545" s="20" t="str">
        <f>+IF(COUNTIF(Entradas[Elemento],Inventario[[#This Row],[Elemento]])=0,"",IF(DMAX(Entradas[#All],Entradas[[#Headers],[Fecha de ingreso]],Inventario!O544:O545)=0,"No registra",DMAX(Entradas[#All],Entradas[[#Headers],[Fecha de ingreso]],Inventario!O544:O545)))</f>
        <v/>
      </c>
      <c r="F545" s="20" t="str">
        <f>+IF(COUNTIF(Entradas[Elemento],Inventario[[#This Row],[Elemento]])=0,"",IF(DMAX(Entradas[#All],Entradas[[#Headers],[Fecha de última salida]],Inventario!O544:O545)=0,"",DMAX(Entradas[#All],Entradas[[#Headers],[Fecha de última salida]],Inventario!O544:O545)))</f>
        <v/>
      </c>
      <c r="G545" s="27" t="e">
        <f>DGET(Lista_elementos[#All],Lista_elementos[[#Headers],[Inventario máximo (en unidades)]],O544:O545)</f>
        <v>#VALUE!</v>
      </c>
      <c r="H545" s="27" t="e">
        <f>DGET(Lista_elementos[#All],Lista_elementos[[#Headers],[Inventario mínimo (en unidades)]],O544:O545)</f>
        <v>#VALUE!</v>
      </c>
      <c r="I545" s="68" t="str">
        <f>+IF(P545=0,"",DGET(Entradas[#All],Entradas[[#Headers],[Lote]],O544:P545))</f>
        <v/>
      </c>
      <c r="J545" s="20" t="str">
        <f ca="1">+IF(Inventario[[#This Row],[Días restantes (incluido hoy):]]="","",Inventario[[#This Row],[Días restantes (incluido hoy):]]+TODAY()-1)</f>
        <v/>
      </c>
      <c r="K545" s="27" t="str">
        <f t="shared" ref="K545" si="1876">IF(P545=0,"",P545)</f>
        <v/>
      </c>
      <c r="L545" s="27" t="str">
        <f>+IF(P545=0,"",DSUM(Entradas[#All],Entradas[[#Headers],[Cantidad Existente]],Inventario!O544:P545))</f>
        <v/>
      </c>
      <c r="M545" s="65" t="e">
        <f>+Inventario[[#This Row],[Presentación (unidad)]]</f>
        <v>#VALUE!</v>
      </c>
      <c r="O545" s="19" t="e">
        <f t="shared" ref="O545" si="1877">+$B545</f>
        <v>#VALUE!</v>
      </c>
      <c r="P545" s="19">
        <f>+DMIN(Entradas[#All],P544,O544:O545)</f>
        <v>0</v>
      </c>
      <c r="Q545" s="17" t="str">
        <f t="shared" ref="Q545" si="1878">+$O$6</f>
        <v>Elemento</v>
      </c>
      <c r="R545" s="17" t="str">
        <f t="shared" ref="R545" si="1879">+$P$6</f>
        <v>Días restantes:</v>
      </c>
      <c r="S545" s="26" t="s">
        <v>10</v>
      </c>
    </row>
    <row r="546" spans="1:19" x14ac:dyDescent="0.25">
      <c r="A546" s="64" t="e">
        <f>DGET(Lista_elementos[#All],Lista_elementos[[#Headers],[Tipo]],Inventario!Q545:Q546)</f>
        <v>#VALUE!</v>
      </c>
      <c r="B546" s="27" t="e">
        <f>+Lista_elementos[[#This Row],[Elemento]]</f>
        <v>#VALUE!</v>
      </c>
      <c r="C5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6" s="27" t="e">
        <f>DGET(Lista_elementos[#All],Lista_elementos[[#Headers],[Presentación (Unidad)]],Inventario!Q545:Q546)</f>
        <v>#VALUE!</v>
      </c>
      <c r="E546" s="20" t="str">
        <f>+IF(COUNTIF(Entradas[Elemento],Inventario[[#This Row],[Elemento]])=0,"",IF(DMAX(Entradas[#All],Entradas[[#Headers],[Fecha de ingreso]],Inventario!Q545:Q546)=0,"No registra",DMAX(Entradas[#All],Entradas[[#Headers],[Fecha de ingreso]],Inventario!Q545:Q546)))</f>
        <v/>
      </c>
      <c r="F546" s="20" t="str">
        <f>+IF(COUNTIF(Entradas[Elemento],Inventario[[#This Row],[Elemento]])=0,"",IF(DMAX(Entradas[#All],Entradas[[#Headers],[Fecha de última salida]],Inventario!Q545:Q546)=0,"",DMAX(Entradas[#All],Entradas[[#Headers],[Fecha de última salida]],Inventario!Q545:Q546)))</f>
        <v/>
      </c>
      <c r="G546" s="27" t="e">
        <f>DGET(Lista_elementos[#All],Lista_elementos[[#Headers],[Inventario máximo (en unidades)]],Q545:Q546)</f>
        <v>#VALUE!</v>
      </c>
      <c r="H546" s="27" t="e">
        <f>DGET(Lista_elementos[#All],Lista_elementos[[#Headers],[Inventario mínimo (en unidades)]],Q545:Q546)</f>
        <v>#VALUE!</v>
      </c>
      <c r="I546" s="68" t="str">
        <f>+IF(R546=0,"",DGET(Entradas[#All],Entradas[[#Headers],[Lote]],Q545:R546))</f>
        <v/>
      </c>
      <c r="J546" s="20" t="str">
        <f ca="1">+IF(Inventario[[#This Row],[Días restantes (incluido hoy):]]="","",Inventario[[#This Row],[Días restantes (incluido hoy):]]+TODAY()-1)</f>
        <v/>
      </c>
      <c r="K546" s="27" t="str">
        <f t="shared" ref="K546" si="1880">IF(R546=0,"",R546)</f>
        <v/>
      </c>
      <c r="L546" s="27" t="str">
        <f>+IF(R546=0,"",DSUM(Entradas[#All],Entradas[[#Headers],[Cantidad Existente]],Inventario!Q545:R546))</f>
        <v/>
      </c>
      <c r="M546" s="65" t="e">
        <f>+Inventario[[#This Row],[Presentación (unidad)]]</f>
        <v>#VALUE!</v>
      </c>
      <c r="O546" s="17" t="str">
        <f t="shared" ref="O546" si="1881">+$O$6</f>
        <v>Elemento</v>
      </c>
      <c r="P546" s="17" t="str">
        <f t="shared" ref="P546" si="1882">+$P$6</f>
        <v>Días restantes:</v>
      </c>
      <c r="Q546" s="19" t="e">
        <f>Inventario[[#This Row],[Elemento]]</f>
        <v>#VALUE!</v>
      </c>
      <c r="R546" s="19">
        <f>+DMIN(Entradas[#All],R545,Q545:Q546)</f>
        <v>0</v>
      </c>
      <c r="S546" s="26" t="s">
        <v>10</v>
      </c>
    </row>
    <row r="547" spans="1:19" x14ac:dyDescent="0.25">
      <c r="A547" s="64" t="e">
        <f>DGET(Lista_elementos[#All],Lista_elementos[[#Headers],[Tipo]],Inventario!O546:O547)</f>
        <v>#VALUE!</v>
      </c>
      <c r="B547" s="27" t="e">
        <f>+Lista_elementos[[#This Row],[Elemento]]</f>
        <v>#VALUE!</v>
      </c>
      <c r="C5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7" s="27" t="e">
        <f>DGET(Lista_elementos[#All],Lista_elementos[[#Headers],[Presentación (Unidad)]],Inventario!O546:O547)</f>
        <v>#VALUE!</v>
      </c>
      <c r="E547" s="20" t="str">
        <f>+IF(COUNTIF(Entradas[Elemento],Inventario[[#This Row],[Elemento]])=0,"",IF(DMAX(Entradas[#All],Entradas[[#Headers],[Fecha de ingreso]],Inventario!O546:O547)=0,"No registra",DMAX(Entradas[#All],Entradas[[#Headers],[Fecha de ingreso]],Inventario!O546:O547)))</f>
        <v/>
      </c>
      <c r="F547" s="20" t="str">
        <f>+IF(COUNTIF(Entradas[Elemento],Inventario[[#This Row],[Elemento]])=0,"",IF(DMAX(Entradas[#All],Entradas[[#Headers],[Fecha de última salida]],Inventario!O546:O547)=0,"",DMAX(Entradas[#All],Entradas[[#Headers],[Fecha de última salida]],Inventario!O546:O547)))</f>
        <v/>
      </c>
      <c r="G547" s="27" t="e">
        <f>DGET(Lista_elementos[#All],Lista_elementos[[#Headers],[Inventario máximo (en unidades)]],O546:O547)</f>
        <v>#VALUE!</v>
      </c>
      <c r="H547" s="27" t="e">
        <f>DGET(Lista_elementos[#All],Lista_elementos[[#Headers],[Inventario mínimo (en unidades)]],O546:O547)</f>
        <v>#VALUE!</v>
      </c>
      <c r="I547" s="68" t="str">
        <f>+IF(P547=0,"",DGET(Entradas[#All],Entradas[[#Headers],[Lote]],O546:P547))</f>
        <v/>
      </c>
      <c r="J547" s="20" t="str">
        <f ca="1">+IF(Inventario[[#This Row],[Días restantes (incluido hoy):]]="","",Inventario[[#This Row],[Días restantes (incluido hoy):]]+TODAY()-1)</f>
        <v/>
      </c>
      <c r="K547" s="27" t="str">
        <f t="shared" ref="K547" si="1883">IF(P547=0,"",P547)</f>
        <v/>
      </c>
      <c r="L547" s="27" t="str">
        <f>+IF(P547=0,"",DSUM(Entradas[#All],Entradas[[#Headers],[Cantidad Existente]],Inventario!O546:P547))</f>
        <v/>
      </c>
      <c r="M547" s="65" t="e">
        <f>+Inventario[[#This Row],[Presentación (unidad)]]</f>
        <v>#VALUE!</v>
      </c>
      <c r="O547" s="19" t="e">
        <f t="shared" ref="O547" si="1884">+$B547</f>
        <v>#VALUE!</v>
      </c>
      <c r="P547" s="19">
        <f>+DMIN(Entradas[#All],P546,O546:O547)</f>
        <v>0</v>
      </c>
      <c r="Q547" s="17" t="str">
        <f t="shared" ref="Q547" si="1885">+$O$6</f>
        <v>Elemento</v>
      </c>
      <c r="R547" s="17" t="str">
        <f t="shared" ref="R547" si="1886">+$P$6</f>
        <v>Días restantes:</v>
      </c>
      <c r="S547" s="26" t="s">
        <v>10</v>
      </c>
    </row>
    <row r="548" spans="1:19" x14ac:dyDescent="0.25">
      <c r="A548" s="64" t="e">
        <f>DGET(Lista_elementos[#All],Lista_elementos[[#Headers],[Tipo]],Inventario!Q547:Q548)</f>
        <v>#VALUE!</v>
      </c>
      <c r="B548" s="27" t="e">
        <f>+Lista_elementos[[#This Row],[Elemento]]</f>
        <v>#VALUE!</v>
      </c>
      <c r="C5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8" s="27" t="e">
        <f>DGET(Lista_elementos[#All],Lista_elementos[[#Headers],[Presentación (Unidad)]],Inventario!Q547:Q548)</f>
        <v>#VALUE!</v>
      </c>
      <c r="E548" s="20" t="str">
        <f>+IF(COUNTIF(Entradas[Elemento],Inventario[[#This Row],[Elemento]])=0,"",IF(DMAX(Entradas[#All],Entradas[[#Headers],[Fecha de ingreso]],Inventario!Q547:Q548)=0,"No registra",DMAX(Entradas[#All],Entradas[[#Headers],[Fecha de ingreso]],Inventario!Q547:Q548)))</f>
        <v/>
      </c>
      <c r="F548" s="20" t="str">
        <f>+IF(COUNTIF(Entradas[Elemento],Inventario[[#This Row],[Elemento]])=0,"",IF(DMAX(Entradas[#All],Entradas[[#Headers],[Fecha de última salida]],Inventario!Q547:Q548)=0,"",DMAX(Entradas[#All],Entradas[[#Headers],[Fecha de última salida]],Inventario!Q547:Q548)))</f>
        <v/>
      </c>
      <c r="G548" s="27" t="e">
        <f>DGET(Lista_elementos[#All],Lista_elementos[[#Headers],[Inventario máximo (en unidades)]],Q547:Q548)</f>
        <v>#VALUE!</v>
      </c>
      <c r="H548" s="27" t="e">
        <f>DGET(Lista_elementos[#All],Lista_elementos[[#Headers],[Inventario mínimo (en unidades)]],Q547:Q548)</f>
        <v>#VALUE!</v>
      </c>
      <c r="I548" s="68" t="str">
        <f>+IF(R548=0,"",DGET(Entradas[#All],Entradas[[#Headers],[Lote]],Q547:R548))</f>
        <v/>
      </c>
      <c r="J548" s="20" t="str">
        <f ca="1">+IF(Inventario[[#This Row],[Días restantes (incluido hoy):]]="","",Inventario[[#This Row],[Días restantes (incluido hoy):]]+TODAY()-1)</f>
        <v/>
      </c>
      <c r="K548" s="27" t="str">
        <f t="shared" ref="K548" si="1887">IF(R548=0,"",R548)</f>
        <v/>
      </c>
      <c r="L548" s="27" t="str">
        <f>+IF(R548=0,"",DSUM(Entradas[#All],Entradas[[#Headers],[Cantidad Existente]],Inventario!Q547:R548))</f>
        <v/>
      </c>
      <c r="M548" s="65" t="e">
        <f>+Inventario[[#This Row],[Presentación (unidad)]]</f>
        <v>#VALUE!</v>
      </c>
      <c r="O548" s="17" t="str">
        <f t="shared" ref="O548" si="1888">+$O$6</f>
        <v>Elemento</v>
      </c>
      <c r="P548" s="17" t="str">
        <f t="shared" ref="P548" si="1889">+$P$6</f>
        <v>Días restantes:</v>
      </c>
      <c r="Q548" s="19" t="e">
        <f>Inventario[[#This Row],[Elemento]]</f>
        <v>#VALUE!</v>
      </c>
      <c r="R548" s="19">
        <f>+DMIN(Entradas[#All],R547,Q547:Q548)</f>
        <v>0</v>
      </c>
      <c r="S548" s="26" t="s">
        <v>10</v>
      </c>
    </row>
    <row r="549" spans="1:19" x14ac:dyDescent="0.25">
      <c r="A549" s="64" t="e">
        <f>DGET(Lista_elementos[#All],Lista_elementos[[#Headers],[Tipo]],Inventario!O548:O549)</f>
        <v>#VALUE!</v>
      </c>
      <c r="B549" s="27" t="e">
        <f>+Lista_elementos[[#This Row],[Elemento]]</f>
        <v>#VALUE!</v>
      </c>
      <c r="C5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49" s="27" t="e">
        <f>DGET(Lista_elementos[#All],Lista_elementos[[#Headers],[Presentación (Unidad)]],Inventario!O548:O549)</f>
        <v>#VALUE!</v>
      </c>
      <c r="E549" s="20" t="str">
        <f>+IF(COUNTIF(Entradas[Elemento],Inventario[[#This Row],[Elemento]])=0,"",IF(DMAX(Entradas[#All],Entradas[[#Headers],[Fecha de ingreso]],Inventario!O548:O549)=0,"No registra",DMAX(Entradas[#All],Entradas[[#Headers],[Fecha de ingreso]],Inventario!O548:O549)))</f>
        <v/>
      </c>
      <c r="F549" s="20" t="str">
        <f>+IF(COUNTIF(Entradas[Elemento],Inventario[[#This Row],[Elemento]])=0,"",IF(DMAX(Entradas[#All],Entradas[[#Headers],[Fecha de última salida]],Inventario!O548:O549)=0,"",DMAX(Entradas[#All],Entradas[[#Headers],[Fecha de última salida]],Inventario!O548:O549)))</f>
        <v/>
      </c>
      <c r="G549" s="27" t="e">
        <f>DGET(Lista_elementos[#All],Lista_elementos[[#Headers],[Inventario máximo (en unidades)]],O548:O549)</f>
        <v>#VALUE!</v>
      </c>
      <c r="H549" s="27" t="e">
        <f>DGET(Lista_elementos[#All],Lista_elementos[[#Headers],[Inventario mínimo (en unidades)]],O548:O549)</f>
        <v>#VALUE!</v>
      </c>
      <c r="I549" s="68" t="str">
        <f>+IF(P549=0,"",DGET(Entradas[#All],Entradas[[#Headers],[Lote]],O548:P549))</f>
        <v/>
      </c>
      <c r="J549" s="20" t="str">
        <f ca="1">+IF(Inventario[[#This Row],[Días restantes (incluido hoy):]]="","",Inventario[[#This Row],[Días restantes (incluido hoy):]]+TODAY()-1)</f>
        <v/>
      </c>
      <c r="K549" s="27" t="str">
        <f t="shared" ref="K549" si="1890">IF(P549=0,"",P549)</f>
        <v/>
      </c>
      <c r="L549" s="27" t="str">
        <f>+IF(P549=0,"",DSUM(Entradas[#All],Entradas[[#Headers],[Cantidad Existente]],Inventario!O548:P549))</f>
        <v/>
      </c>
      <c r="M549" s="65" t="e">
        <f>+Inventario[[#This Row],[Presentación (unidad)]]</f>
        <v>#VALUE!</v>
      </c>
      <c r="O549" s="19" t="e">
        <f t="shared" ref="O549" si="1891">+$B549</f>
        <v>#VALUE!</v>
      </c>
      <c r="P549" s="19">
        <f>+DMIN(Entradas[#All],P548,O548:O549)</f>
        <v>0</v>
      </c>
      <c r="Q549" s="17" t="str">
        <f t="shared" ref="Q549" si="1892">+$O$6</f>
        <v>Elemento</v>
      </c>
      <c r="R549" s="17" t="str">
        <f t="shared" ref="R549" si="1893">+$P$6</f>
        <v>Días restantes:</v>
      </c>
      <c r="S549" s="26" t="s">
        <v>10</v>
      </c>
    </row>
    <row r="550" spans="1:19" x14ac:dyDescent="0.25">
      <c r="A550" s="64" t="e">
        <f>DGET(Lista_elementos[#All],Lista_elementos[[#Headers],[Tipo]],Inventario!Q549:Q550)</f>
        <v>#VALUE!</v>
      </c>
      <c r="B550" s="27" t="e">
        <f>+Lista_elementos[[#This Row],[Elemento]]</f>
        <v>#VALUE!</v>
      </c>
      <c r="C5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0" s="27" t="e">
        <f>DGET(Lista_elementos[#All],Lista_elementos[[#Headers],[Presentación (Unidad)]],Inventario!Q549:Q550)</f>
        <v>#VALUE!</v>
      </c>
      <c r="E550" s="20" t="str">
        <f>+IF(COUNTIF(Entradas[Elemento],Inventario[[#This Row],[Elemento]])=0,"",IF(DMAX(Entradas[#All],Entradas[[#Headers],[Fecha de ingreso]],Inventario!Q549:Q550)=0,"No registra",DMAX(Entradas[#All],Entradas[[#Headers],[Fecha de ingreso]],Inventario!Q549:Q550)))</f>
        <v/>
      </c>
      <c r="F550" s="20" t="str">
        <f>+IF(COUNTIF(Entradas[Elemento],Inventario[[#This Row],[Elemento]])=0,"",IF(DMAX(Entradas[#All],Entradas[[#Headers],[Fecha de última salida]],Inventario!Q549:Q550)=0,"",DMAX(Entradas[#All],Entradas[[#Headers],[Fecha de última salida]],Inventario!Q549:Q550)))</f>
        <v/>
      </c>
      <c r="G550" s="27" t="e">
        <f>DGET(Lista_elementos[#All],Lista_elementos[[#Headers],[Inventario máximo (en unidades)]],Q549:Q550)</f>
        <v>#VALUE!</v>
      </c>
      <c r="H550" s="27" t="e">
        <f>DGET(Lista_elementos[#All],Lista_elementos[[#Headers],[Inventario mínimo (en unidades)]],Q549:Q550)</f>
        <v>#VALUE!</v>
      </c>
      <c r="I550" s="68" t="str">
        <f>+IF(R550=0,"",DGET(Entradas[#All],Entradas[[#Headers],[Lote]],Q549:R550))</f>
        <v/>
      </c>
      <c r="J550" s="20" t="str">
        <f ca="1">+IF(Inventario[[#This Row],[Días restantes (incluido hoy):]]="","",Inventario[[#This Row],[Días restantes (incluido hoy):]]+TODAY()-1)</f>
        <v/>
      </c>
      <c r="K550" s="27" t="str">
        <f t="shared" ref="K550" si="1894">IF(R550=0,"",R550)</f>
        <v/>
      </c>
      <c r="L550" s="27" t="str">
        <f>+IF(R550=0,"",DSUM(Entradas[#All],Entradas[[#Headers],[Cantidad Existente]],Inventario!Q549:R550))</f>
        <v/>
      </c>
      <c r="M550" s="65" t="e">
        <f>+Inventario[[#This Row],[Presentación (unidad)]]</f>
        <v>#VALUE!</v>
      </c>
      <c r="O550" s="17" t="str">
        <f t="shared" ref="O550" si="1895">+$O$6</f>
        <v>Elemento</v>
      </c>
      <c r="P550" s="17" t="str">
        <f t="shared" ref="P550" si="1896">+$P$6</f>
        <v>Días restantes:</v>
      </c>
      <c r="Q550" s="19" t="e">
        <f>Inventario[[#This Row],[Elemento]]</f>
        <v>#VALUE!</v>
      </c>
      <c r="R550" s="19">
        <f>+DMIN(Entradas[#All],R549,Q549:Q550)</f>
        <v>0</v>
      </c>
      <c r="S550" s="26" t="s">
        <v>10</v>
      </c>
    </row>
    <row r="551" spans="1:19" x14ac:dyDescent="0.25">
      <c r="A551" s="64" t="e">
        <f>DGET(Lista_elementos[#All],Lista_elementos[[#Headers],[Tipo]],Inventario!O550:O551)</f>
        <v>#VALUE!</v>
      </c>
      <c r="B551" s="27" t="e">
        <f>+Lista_elementos[[#This Row],[Elemento]]</f>
        <v>#VALUE!</v>
      </c>
      <c r="C5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1" s="27" t="e">
        <f>DGET(Lista_elementos[#All],Lista_elementos[[#Headers],[Presentación (Unidad)]],Inventario!O550:O551)</f>
        <v>#VALUE!</v>
      </c>
      <c r="E551" s="20" t="str">
        <f>+IF(COUNTIF(Entradas[Elemento],Inventario[[#This Row],[Elemento]])=0,"",IF(DMAX(Entradas[#All],Entradas[[#Headers],[Fecha de ingreso]],Inventario!O550:O551)=0,"No registra",DMAX(Entradas[#All],Entradas[[#Headers],[Fecha de ingreso]],Inventario!O550:O551)))</f>
        <v/>
      </c>
      <c r="F551" s="20" t="str">
        <f>+IF(COUNTIF(Entradas[Elemento],Inventario[[#This Row],[Elemento]])=0,"",IF(DMAX(Entradas[#All],Entradas[[#Headers],[Fecha de última salida]],Inventario!O550:O551)=0,"",DMAX(Entradas[#All],Entradas[[#Headers],[Fecha de última salida]],Inventario!O550:O551)))</f>
        <v/>
      </c>
      <c r="G551" s="27" t="e">
        <f>DGET(Lista_elementos[#All],Lista_elementos[[#Headers],[Inventario máximo (en unidades)]],O550:O551)</f>
        <v>#VALUE!</v>
      </c>
      <c r="H551" s="27" t="e">
        <f>DGET(Lista_elementos[#All],Lista_elementos[[#Headers],[Inventario mínimo (en unidades)]],O550:O551)</f>
        <v>#VALUE!</v>
      </c>
      <c r="I551" s="68" t="str">
        <f>+IF(P551=0,"",DGET(Entradas[#All],Entradas[[#Headers],[Lote]],O550:P551))</f>
        <v/>
      </c>
      <c r="J551" s="20" t="str">
        <f ca="1">+IF(Inventario[[#This Row],[Días restantes (incluido hoy):]]="","",Inventario[[#This Row],[Días restantes (incluido hoy):]]+TODAY()-1)</f>
        <v/>
      </c>
      <c r="K551" s="27" t="str">
        <f t="shared" ref="K551" si="1897">IF(P551=0,"",P551)</f>
        <v/>
      </c>
      <c r="L551" s="27" t="str">
        <f>+IF(P551=0,"",DSUM(Entradas[#All],Entradas[[#Headers],[Cantidad Existente]],Inventario!O550:P551))</f>
        <v/>
      </c>
      <c r="M551" s="65" t="e">
        <f>+Inventario[[#This Row],[Presentación (unidad)]]</f>
        <v>#VALUE!</v>
      </c>
      <c r="O551" s="19" t="e">
        <f t="shared" ref="O551" si="1898">+$B551</f>
        <v>#VALUE!</v>
      </c>
      <c r="P551" s="19">
        <f>+DMIN(Entradas[#All],P550,O550:O551)</f>
        <v>0</v>
      </c>
      <c r="Q551" s="17" t="str">
        <f t="shared" ref="Q551" si="1899">+$O$6</f>
        <v>Elemento</v>
      </c>
      <c r="R551" s="17" t="str">
        <f t="shared" ref="R551" si="1900">+$P$6</f>
        <v>Días restantes:</v>
      </c>
      <c r="S551" s="26" t="s">
        <v>10</v>
      </c>
    </row>
    <row r="552" spans="1:19" x14ac:dyDescent="0.25">
      <c r="A552" s="64" t="e">
        <f>DGET(Lista_elementos[#All],Lista_elementos[[#Headers],[Tipo]],Inventario!Q551:Q552)</f>
        <v>#VALUE!</v>
      </c>
      <c r="B552" s="27" t="e">
        <f>+Lista_elementos[[#This Row],[Elemento]]</f>
        <v>#VALUE!</v>
      </c>
      <c r="C5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2" s="27" t="e">
        <f>DGET(Lista_elementos[#All],Lista_elementos[[#Headers],[Presentación (Unidad)]],Inventario!Q551:Q552)</f>
        <v>#VALUE!</v>
      </c>
      <c r="E552" s="20" t="str">
        <f>+IF(COUNTIF(Entradas[Elemento],Inventario[[#This Row],[Elemento]])=0,"",IF(DMAX(Entradas[#All],Entradas[[#Headers],[Fecha de ingreso]],Inventario!Q551:Q552)=0,"No registra",DMAX(Entradas[#All],Entradas[[#Headers],[Fecha de ingreso]],Inventario!Q551:Q552)))</f>
        <v/>
      </c>
      <c r="F552" s="20" t="str">
        <f>+IF(COUNTIF(Entradas[Elemento],Inventario[[#This Row],[Elemento]])=0,"",IF(DMAX(Entradas[#All],Entradas[[#Headers],[Fecha de última salida]],Inventario!Q551:Q552)=0,"",DMAX(Entradas[#All],Entradas[[#Headers],[Fecha de última salida]],Inventario!Q551:Q552)))</f>
        <v/>
      </c>
      <c r="G552" s="27" t="e">
        <f>DGET(Lista_elementos[#All],Lista_elementos[[#Headers],[Inventario máximo (en unidades)]],Q551:Q552)</f>
        <v>#VALUE!</v>
      </c>
      <c r="H552" s="27" t="e">
        <f>DGET(Lista_elementos[#All],Lista_elementos[[#Headers],[Inventario mínimo (en unidades)]],Q551:Q552)</f>
        <v>#VALUE!</v>
      </c>
      <c r="I552" s="68" t="str">
        <f>+IF(R552=0,"",DGET(Entradas[#All],Entradas[[#Headers],[Lote]],Q551:R552))</f>
        <v/>
      </c>
      <c r="J552" s="20" t="str">
        <f ca="1">+IF(Inventario[[#This Row],[Días restantes (incluido hoy):]]="","",Inventario[[#This Row],[Días restantes (incluido hoy):]]+TODAY()-1)</f>
        <v/>
      </c>
      <c r="K552" s="27" t="str">
        <f t="shared" ref="K552" si="1901">IF(R552=0,"",R552)</f>
        <v/>
      </c>
      <c r="L552" s="27" t="str">
        <f>+IF(R552=0,"",DSUM(Entradas[#All],Entradas[[#Headers],[Cantidad Existente]],Inventario!Q551:R552))</f>
        <v/>
      </c>
      <c r="M552" s="65" t="e">
        <f>+Inventario[[#This Row],[Presentación (unidad)]]</f>
        <v>#VALUE!</v>
      </c>
      <c r="O552" s="17" t="str">
        <f t="shared" ref="O552" si="1902">+$O$6</f>
        <v>Elemento</v>
      </c>
      <c r="P552" s="17" t="str">
        <f t="shared" ref="P552" si="1903">+$P$6</f>
        <v>Días restantes:</v>
      </c>
      <c r="Q552" s="19" t="e">
        <f>Inventario[[#This Row],[Elemento]]</f>
        <v>#VALUE!</v>
      </c>
      <c r="R552" s="19">
        <f>+DMIN(Entradas[#All],R551,Q551:Q552)</f>
        <v>0</v>
      </c>
      <c r="S552" s="26" t="s">
        <v>10</v>
      </c>
    </row>
    <row r="553" spans="1:19" x14ac:dyDescent="0.25">
      <c r="A553" s="64" t="e">
        <f>DGET(Lista_elementos[#All],Lista_elementos[[#Headers],[Tipo]],Inventario!O552:O553)</f>
        <v>#VALUE!</v>
      </c>
      <c r="B553" s="27" t="e">
        <f>+Lista_elementos[[#This Row],[Elemento]]</f>
        <v>#VALUE!</v>
      </c>
      <c r="C5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3" s="27" t="e">
        <f>DGET(Lista_elementos[#All],Lista_elementos[[#Headers],[Presentación (Unidad)]],Inventario!O552:O553)</f>
        <v>#VALUE!</v>
      </c>
      <c r="E553" s="20" t="str">
        <f>+IF(COUNTIF(Entradas[Elemento],Inventario[[#This Row],[Elemento]])=0,"",IF(DMAX(Entradas[#All],Entradas[[#Headers],[Fecha de ingreso]],Inventario!O552:O553)=0,"No registra",DMAX(Entradas[#All],Entradas[[#Headers],[Fecha de ingreso]],Inventario!O552:O553)))</f>
        <v/>
      </c>
      <c r="F553" s="20" t="str">
        <f>+IF(COUNTIF(Entradas[Elemento],Inventario[[#This Row],[Elemento]])=0,"",IF(DMAX(Entradas[#All],Entradas[[#Headers],[Fecha de última salida]],Inventario!O552:O553)=0,"",DMAX(Entradas[#All],Entradas[[#Headers],[Fecha de última salida]],Inventario!O552:O553)))</f>
        <v/>
      </c>
      <c r="G553" s="27" t="e">
        <f>DGET(Lista_elementos[#All],Lista_elementos[[#Headers],[Inventario máximo (en unidades)]],O552:O553)</f>
        <v>#VALUE!</v>
      </c>
      <c r="H553" s="27" t="e">
        <f>DGET(Lista_elementos[#All],Lista_elementos[[#Headers],[Inventario mínimo (en unidades)]],O552:O553)</f>
        <v>#VALUE!</v>
      </c>
      <c r="I553" s="68" t="str">
        <f>+IF(P553=0,"",DGET(Entradas[#All],Entradas[[#Headers],[Lote]],O552:P553))</f>
        <v/>
      </c>
      <c r="J553" s="20" t="str">
        <f ca="1">+IF(Inventario[[#This Row],[Días restantes (incluido hoy):]]="","",Inventario[[#This Row],[Días restantes (incluido hoy):]]+TODAY()-1)</f>
        <v/>
      </c>
      <c r="K553" s="27" t="str">
        <f t="shared" ref="K553" si="1904">IF(P553=0,"",P553)</f>
        <v/>
      </c>
      <c r="L553" s="27" t="str">
        <f>+IF(P553=0,"",DSUM(Entradas[#All],Entradas[[#Headers],[Cantidad Existente]],Inventario!O552:P553))</f>
        <v/>
      </c>
      <c r="M553" s="65" t="e">
        <f>+Inventario[[#This Row],[Presentación (unidad)]]</f>
        <v>#VALUE!</v>
      </c>
      <c r="O553" s="19" t="e">
        <f t="shared" ref="O553" si="1905">+$B553</f>
        <v>#VALUE!</v>
      </c>
      <c r="P553" s="19">
        <f>+DMIN(Entradas[#All],P552,O552:O553)</f>
        <v>0</v>
      </c>
      <c r="Q553" s="17" t="str">
        <f t="shared" ref="Q553" si="1906">+$O$6</f>
        <v>Elemento</v>
      </c>
      <c r="R553" s="17" t="str">
        <f t="shared" ref="R553" si="1907">+$P$6</f>
        <v>Días restantes:</v>
      </c>
      <c r="S553" s="26" t="s">
        <v>10</v>
      </c>
    </row>
    <row r="554" spans="1:19" x14ac:dyDescent="0.25">
      <c r="A554" s="64" t="e">
        <f>DGET(Lista_elementos[#All],Lista_elementos[[#Headers],[Tipo]],Inventario!Q553:Q554)</f>
        <v>#VALUE!</v>
      </c>
      <c r="B554" s="27" t="e">
        <f>+Lista_elementos[[#This Row],[Elemento]]</f>
        <v>#VALUE!</v>
      </c>
      <c r="C5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4" s="27" t="e">
        <f>DGET(Lista_elementos[#All],Lista_elementos[[#Headers],[Presentación (Unidad)]],Inventario!Q553:Q554)</f>
        <v>#VALUE!</v>
      </c>
      <c r="E554" s="20" t="str">
        <f>+IF(COUNTIF(Entradas[Elemento],Inventario[[#This Row],[Elemento]])=0,"",IF(DMAX(Entradas[#All],Entradas[[#Headers],[Fecha de ingreso]],Inventario!Q553:Q554)=0,"No registra",DMAX(Entradas[#All],Entradas[[#Headers],[Fecha de ingreso]],Inventario!Q553:Q554)))</f>
        <v/>
      </c>
      <c r="F554" s="20" t="str">
        <f>+IF(COUNTIF(Entradas[Elemento],Inventario[[#This Row],[Elemento]])=0,"",IF(DMAX(Entradas[#All],Entradas[[#Headers],[Fecha de última salida]],Inventario!Q553:Q554)=0,"",DMAX(Entradas[#All],Entradas[[#Headers],[Fecha de última salida]],Inventario!Q553:Q554)))</f>
        <v/>
      </c>
      <c r="G554" s="27" t="e">
        <f>DGET(Lista_elementos[#All],Lista_elementos[[#Headers],[Inventario máximo (en unidades)]],Q553:Q554)</f>
        <v>#VALUE!</v>
      </c>
      <c r="H554" s="27" t="e">
        <f>DGET(Lista_elementos[#All],Lista_elementos[[#Headers],[Inventario mínimo (en unidades)]],Q553:Q554)</f>
        <v>#VALUE!</v>
      </c>
      <c r="I554" s="68" t="str">
        <f>+IF(R554=0,"",DGET(Entradas[#All],Entradas[[#Headers],[Lote]],Q553:R554))</f>
        <v/>
      </c>
      <c r="J554" s="20" t="str">
        <f ca="1">+IF(Inventario[[#This Row],[Días restantes (incluido hoy):]]="","",Inventario[[#This Row],[Días restantes (incluido hoy):]]+TODAY()-1)</f>
        <v/>
      </c>
      <c r="K554" s="27" t="str">
        <f t="shared" ref="K554" si="1908">IF(R554=0,"",R554)</f>
        <v/>
      </c>
      <c r="L554" s="27" t="str">
        <f>+IF(R554=0,"",DSUM(Entradas[#All],Entradas[[#Headers],[Cantidad Existente]],Inventario!Q553:R554))</f>
        <v/>
      </c>
      <c r="M554" s="65" t="e">
        <f>+Inventario[[#This Row],[Presentación (unidad)]]</f>
        <v>#VALUE!</v>
      </c>
      <c r="O554" s="17" t="str">
        <f t="shared" ref="O554" si="1909">+$O$6</f>
        <v>Elemento</v>
      </c>
      <c r="P554" s="17" t="str">
        <f t="shared" ref="P554" si="1910">+$P$6</f>
        <v>Días restantes:</v>
      </c>
      <c r="Q554" s="19" t="e">
        <f>Inventario[[#This Row],[Elemento]]</f>
        <v>#VALUE!</v>
      </c>
      <c r="R554" s="19">
        <f>+DMIN(Entradas[#All],R553,Q553:Q554)</f>
        <v>0</v>
      </c>
      <c r="S554" s="26" t="s">
        <v>10</v>
      </c>
    </row>
    <row r="555" spans="1:19" x14ac:dyDescent="0.25">
      <c r="A555" s="64" t="e">
        <f>DGET(Lista_elementos[#All],Lista_elementos[[#Headers],[Tipo]],Inventario!O554:O555)</f>
        <v>#VALUE!</v>
      </c>
      <c r="B555" s="27" t="e">
        <f>+Lista_elementos[[#This Row],[Elemento]]</f>
        <v>#VALUE!</v>
      </c>
      <c r="C5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5" s="27" t="e">
        <f>DGET(Lista_elementos[#All],Lista_elementos[[#Headers],[Presentación (Unidad)]],Inventario!O554:O555)</f>
        <v>#VALUE!</v>
      </c>
      <c r="E555" s="20" t="str">
        <f>+IF(COUNTIF(Entradas[Elemento],Inventario[[#This Row],[Elemento]])=0,"",IF(DMAX(Entradas[#All],Entradas[[#Headers],[Fecha de ingreso]],Inventario!O554:O555)=0,"No registra",DMAX(Entradas[#All],Entradas[[#Headers],[Fecha de ingreso]],Inventario!O554:O555)))</f>
        <v/>
      </c>
      <c r="F555" s="20" t="str">
        <f>+IF(COUNTIF(Entradas[Elemento],Inventario[[#This Row],[Elemento]])=0,"",IF(DMAX(Entradas[#All],Entradas[[#Headers],[Fecha de última salida]],Inventario!O554:O555)=0,"",DMAX(Entradas[#All],Entradas[[#Headers],[Fecha de última salida]],Inventario!O554:O555)))</f>
        <v/>
      </c>
      <c r="G555" s="27" t="e">
        <f>DGET(Lista_elementos[#All],Lista_elementos[[#Headers],[Inventario máximo (en unidades)]],O554:O555)</f>
        <v>#VALUE!</v>
      </c>
      <c r="H555" s="27" t="e">
        <f>DGET(Lista_elementos[#All],Lista_elementos[[#Headers],[Inventario mínimo (en unidades)]],O554:O555)</f>
        <v>#VALUE!</v>
      </c>
      <c r="I555" s="68" t="str">
        <f>+IF(P555=0,"",DGET(Entradas[#All],Entradas[[#Headers],[Lote]],O554:P555))</f>
        <v/>
      </c>
      <c r="J555" s="20" t="str">
        <f ca="1">+IF(Inventario[[#This Row],[Días restantes (incluido hoy):]]="","",Inventario[[#This Row],[Días restantes (incluido hoy):]]+TODAY()-1)</f>
        <v/>
      </c>
      <c r="K555" s="27" t="str">
        <f t="shared" ref="K555" si="1911">IF(P555=0,"",P555)</f>
        <v/>
      </c>
      <c r="L555" s="27" t="str">
        <f>+IF(P555=0,"",DSUM(Entradas[#All],Entradas[[#Headers],[Cantidad Existente]],Inventario!O554:P555))</f>
        <v/>
      </c>
      <c r="M555" s="65" t="e">
        <f>+Inventario[[#This Row],[Presentación (unidad)]]</f>
        <v>#VALUE!</v>
      </c>
      <c r="O555" s="19" t="e">
        <f t="shared" ref="O555" si="1912">+$B555</f>
        <v>#VALUE!</v>
      </c>
      <c r="P555" s="19">
        <f>+DMIN(Entradas[#All],P554,O554:O555)</f>
        <v>0</v>
      </c>
      <c r="Q555" s="17" t="str">
        <f t="shared" ref="Q555" si="1913">+$O$6</f>
        <v>Elemento</v>
      </c>
      <c r="R555" s="17" t="str">
        <f t="shared" ref="R555" si="1914">+$P$6</f>
        <v>Días restantes:</v>
      </c>
      <c r="S555" s="26" t="s">
        <v>10</v>
      </c>
    </row>
    <row r="556" spans="1:19" x14ac:dyDescent="0.25">
      <c r="A556" s="64" t="e">
        <f>DGET(Lista_elementos[#All],Lista_elementos[[#Headers],[Tipo]],Inventario!Q555:Q556)</f>
        <v>#VALUE!</v>
      </c>
      <c r="B556" s="27" t="e">
        <f>+Lista_elementos[[#This Row],[Elemento]]</f>
        <v>#VALUE!</v>
      </c>
      <c r="C5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6" s="27" t="e">
        <f>DGET(Lista_elementos[#All],Lista_elementos[[#Headers],[Presentación (Unidad)]],Inventario!Q555:Q556)</f>
        <v>#VALUE!</v>
      </c>
      <c r="E556" s="20" t="str">
        <f>+IF(COUNTIF(Entradas[Elemento],Inventario[[#This Row],[Elemento]])=0,"",IF(DMAX(Entradas[#All],Entradas[[#Headers],[Fecha de ingreso]],Inventario!Q555:Q556)=0,"No registra",DMAX(Entradas[#All],Entradas[[#Headers],[Fecha de ingreso]],Inventario!Q555:Q556)))</f>
        <v/>
      </c>
      <c r="F556" s="20" t="str">
        <f>+IF(COUNTIF(Entradas[Elemento],Inventario[[#This Row],[Elemento]])=0,"",IF(DMAX(Entradas[#All],Entradas[[#Headers],[Fecha de última salida]],Inventario!Q555:Q556)=0,"",DMAX(Entradas[#All],Entradas[[#Headers],[Fecha de última salida]],Inventario!Q555:Q556)))</f>
        <v/>
      </c>
      <c r="G556" s="27" t="e">
        <f>DGET(Lista_elementos[#All],Lista_elementos[[#Headers],[Inventario máximo (en unidades)]],Q555:Q556)</f>
        <v>#VALUE!</v>
      </c>
      <c r="H556" s="27" t="e">
        <f>DGET(Lista_elementos[#All],Lista_elementos[[#Headers],[Inventario mínimo (en unidades)]],Q555:Q556)</f>
        <v>#VALUE!</v>
      </c>
      <c r="I556" s="68" t="str">
        <f>+IF(R556=0,"",DGET(Entradas[#All],Entradas[[#Headers],[Lote]],Q555:R556))</f>
        <v/>
      </c>
      <c r="J556" s="20" t="str">
        <f ca="1">+IF(Inventario[[#This Row],[Días restantes (incluido hoy):]]="","",Inventario[[#This Row],[Días restantes (incluido hoy):]]+TODAY()-1)</f>
        <v/>
      </c>
      <c r="K556" s="27" t="str">
        <f t="shared" ref="K556" si="1915">IF(R556=0,"",R556)</f>
        <v/>
      </c>
      <c r="L556" s="27" t="str">
        <f>+IF(R556=0,"",DSUM(Entradas[#All],Entradas[[#Headers],[Cantidad Existente]],Inventario!Q555:R556))</f>
        <v/>
      </c>
      <c r="M556" s="65" t="e">
        <f>+Inventario[[#This Row],[Presentación (unidad)]]</f>
        <v>#VALUE!</v>
      </c>
      <c r="O556" s="17" t="str">
        <f t="shared" ref="O556" si="1916">+$O$6</f>
        <v>Elemento</v>
      </c>
      <c r="P556" s="17" t="str">
        <f t="shared" ref="P556" si="1917">+$P$6</f>
        <v>Días restantes:</v>
      </c>
      <c r="Q556" s="19" t="e">
        <f>Inventario[[#This Row],[Elemento]]</f>
        <v>#VALUE!</v>
      </c>
      <c r="R556" s="19">
        <f>+DMIN(Entradas[#All],R555,Q555:Q556)</f>
        <v>0</v>
      </c>
      <c r="S556" s="26" t="s">
        <v>10</v>
      </c>
    </row>
    <row r="557" spans="1:19" x14ac:dyDescent="0.25">
      <c r="A557" s="64" t="e">
        <f>DGET(Lista_elementos[#All],Lista_elementos[[#Headers],[Tipo]],Inventario!O556:O557)</f>
        <v>#VALUE!</v>
      </c>
      <c r="B557" s="27" t="e">
        <f>+Lista_elementos[[#This Row],[Elemento]]</f>
        <v>#VALUE!</v>
      </c>
      <c r="C5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7" s="27" t="e">
        <f>DGET(Lista_elementos[#All],Lista_elementos[[#Headers],[Presentación (Unidad)]],Inventario!O556:O557)</f>
        <v>#VALUE!</v>
      </c>
      <c r="E557" s="20" t="str">
        <f>+IF(COUNTIF(Entradas[Elemento],Inventario[[#This Row],[Elemento]])=0,"",IF(DMAX(Entradas[#All],Entradas[[#Headers],[Fecha de ingreso]],Inventario!O556:O557)=0,"No registra",DMAX(Entradas[#All],Entradas[[#Headers],[Fecha de ingreso]],Inventario!O556:O557)))</f>
        <v/>
      </c>
      <c r="F557" s="20" t="str">
        <f>+IF(COUNTIF(Entradas[Elemento],Inventario[[#This Row],[Elemento]])=0,"",IF(DMAX(Entradas[#All],Entradas[[#Headers],[Fecha de última salida]],Inventario!O556:O557)=0,"",DMAX(Entradas[#All],Entradas[[#Headers],[Fecha de última salida]],Inventario!O556:O557)))</f>
        <v/>
      </c>
      <c r="G557" s="27" t="e">
        <f>DGET(Lista_elementos[#All],Lista_elementos[[#Headers],[Inventario máximo (en unidades)]],O556:O557)</f>
        <v>#VALUE!</v>
      </c>
      <c r="H557" s="27" t="e">
        <f>DGET(Lista_elementos[#All],Lista_elementos[[#Headers],[Inventario mínimo (en unidades)]],O556:O557)</f>
        <v>#VALUE!</v>
      </c>
      <c r="I557" s="68" t="str">
        <f>+IF(P557=0,"",DGET(Entradas[#All],Entradas[[#Headers],[Lote]],O556:P557))</f>
        <v/>
      </c>
      <c r="J557" s="20" t="str">
        <f ca="1">+IF(Inventario[[#This Row],[Días restantes (incluido hoy):]]="","",Inventario[[#This Row],[Días restantes (incluido hoy):]]+TODAY()-1)</f>
        <v/>
      </c>
      <c r="K557" s="27" t="str">
        <f t="shared" ref="K557" si="1918">IF(P557=0,"",P557)</f>
        <v/>
      </c>
      <c r="L557" s="27" t="str">
        <f>+IF(P557=0,"",DSUM(Entradas[#All],Entradas[[#Headers],[Cantidad Existente]],Inventario!O556:P557))</f>
        <v/>
      </c>
      <c r="M557" s="65" t="e">
        <f>+Inventario[[#This Row],[Presentación (unidad)]]</f>
        <v>#VALUE!</v>
      </c>
      <c r="O557" s="19" t="e">
        <f t="shared" ref="O557" si="1919">+$B557</f>
        <v>#VALUE!</v>
      </c>
      <c r="P557" s="19">
        <f>+DMIN(Entradas[#All],P556,O556:O557)</f>
        <v>0</v>
      </c>
      <c r="Q557" s="17" t="str">
        <f t="shared" ref="Q557" si="1920">+$O$6</f>
        <v>Elemento</v>
      </c>
      <c r="R557" s="17" t="str">
        <f t="shared" ref="R557" si="1921">+$P$6</f>
        <v>Días restantes:</v>
      </c>
      <c r="S557" s="26" t="s">
        <v>10</v>
      </c>
    </row>
    <row r="558" spans="1:19" x14ac:dyDescent="0.25">
      <c r="A558" s="64" t="e">
        <f>DGET(Lista_elementos[#All],Lista_elementos[[#Headers],[Tipo]],Inventario!Q557:Q558)</f>
        <v>#VALUE!</v>
      </c>
      <c r="B558" s="27" t="e">
        <f>+Lista_elementos[[#This Row],[Elemento]]</f>
        <v>#VALUE!</v>
      </c>
      <c r="C5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8" s="27" t="e">
        <f>DGET(Lista_elementos[#All],Lista_elementos[[#Headers],[Presentación (Unidad)]],Inventario!Q557:Q558)</f>
        <v>#VALUE!</v>
      </c>
      <c r="E558" s="20" t="str">
        <f>+IF(COUNTIF(Entradas[Elemento],Inventario[[#This Row],[Elemento]])=0,"",IF(DMAX(Entradas[#All],Entradas[[#Headers],[Fecha de ingreso]],Inventario!Q557:Q558)=0,"No registra",DMAX(Entradas[#All],Entradas[[#Headers],[Fecha de ingreso]],Inventario!Q557:Q558)))</f>
        <v/>
      </c>
      <c r="F558" s="20" t="str">
        <f>+IF(COUNTIF(Entradas[Elemento],Inventario[[#This Row],[Elemento]])=0,"",IF(DMAX(Entradas[#All],Entradas[[#Headers],[Fecha de última salida]],Inventario!Q557:Q558)=0,"",DMAX(Entradas[#All],Entradas[[#Headers],[Fecha de última salida]],Inventario!Q557:Q558)))</f>
        <v/>
      </c>
      <c r="G558" s="27" t="e">
        <f>DGET(Lista_elementos[#All],Lista_elementos[[#Headers],[Inventario máximo (en unidades)]],Q557:Q558)</f>
        <v>#VALUE!</v>
      </c>
      <c r="H558" s="27" t="e">
        <f>DGET(Lista_elementos[#All],Lista_elementos[[#Headers],[Inventario mínimo (en unidades)]],Q557:Q558)</f>
        <v>#VALUE!</v>
      </c>
      <c r="I558" s="68" t="str">
        <f>+IF(R558=0,"",DGET(Entradas[#All],Entradas[[#Headers],[Lote]],Q557:R558))</f>
        <v/>
      </c>
      <c r="J558" s="20" t="str">
        <f ca="1">+IF(Inventario[[#This Row],[Días restantes (incluido hoy):]]="","",Inventario[[#This Row],[Días restantes (incluido hoy):]]+TODAY()-1)</f>
        <v/>
      </c>
      <c r="K558" s="27" t="str">
        <f t="shared" ref="K558" si="1922">IF(R558=0,"",R558)</f>
        <v/>
      </c>
      <c r="L558" s="27" t="str">
        <f>+IF(R558=0,"",DSUM(Entradas[#All],Entradas[[#Headers],[Cantidad Existente]],Inventario!Q557:R558))</f>
        <v/>
      </c>
      <c r="M558" s="65" t="e">
        <f>+Inventario[[#This Row],[Presentación (unidad)]]</f>
        <v>#VALUE!</v>
      </c>
      <c r="O558" s="17" t="str">
        <f t="shared" ref="O558" si="1923">+$O$6</f>
        <v>Elemento</v>
      </c>
      <c r="P558" s="17" t="str">
        <f t="shared" ref="P558" si="1924">+$P$6</f>
        <v>Días restantes:</v>
      </c>
      <c r="Q558" s="19" t="e">
        <f>Inventario[[#This Row],[Elemento]]</f>
        <v>#VALUE!</v>
      </c>
      <c r="R558" s="19">
        <f>+DMIN(Entradas[#All],R557,Q557:Q558)</f>
        <v>0</v>
      </c>
      <c r="S558" s="26" t="s">
        <v>10</v>
      </c>
    </row>
    <row r="559" spans="1:19" x14ac:dyDescent="0.25">
      <c r="A559" s="64" t="e">
        <f>DGET(Lista_elementos[#All],Lista_elementos[[#Headers],[Tipo]],Inventario!O558:O559)</f>
        <v>#VALUE!</v>
      </c>
      <c r="B559" s="27" t="e">
        <f>+Lista_elementos[[#This Row],[Elemento]]</f>
        <v>#VALUE!</v>
      </c>
      <c r="C5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59" s="27" t="e">
        <f>DGET(Lista_elementos[#All],Lista_elementos[[#Headers],[Presentación (Unidad)]],Inventario!O558:O559)</f>
        <v>#VALUE!</v>
      </c>
      <c r="E559" s="20" t="str">
        <f>+IF(COUNTIF(Entradas[Elemento],Inventario[[#This Row],[Elemento]])=0,"",IF(DMAX(Entradas[#All],Entradas[[#Headers],[Fecha de ingreso]],Inventario!O558:O559)=0,"No registra",DMAX(Entradas[#All],Entradas[[#Headers],[Fecha de ingreso]],Inventario!O558:O559)))</f>
        <v/>
      </c>
      <c r="F559" s="20" t="str">
        <f>+IF(COUNTIF(Entradas[Elemento],Inventario[[#This Row],[Elemento]])=0,"",IF(DMAX(Entradas[#All],Entradas[[#Headers],[Fecha de última salida]],Inventario!O558:O559)=0,"",DMAX(Entradas[#All],Entradas[[#Headers],[Fecha de última salida]],Inventario!O558:O559)))</f>
        <v/>
      </c>
      <c r="G559" s="27" t="e">
        <f>DGET(Lista_elementos[#All],Lista_elementos[[#Headers],[Inventario máximo (en unidades)]],O558:O559)</f>
        <v>#VALUE!</v>
      </c>
      <c r="H559" s="27" t="e">
        <f>DGET(Lista_elementos[#All],Lista_elementos[[#Headers],[Inventario mínimo (en unidades)]],O558:O559)</f>
        <v>#VALUE!</v>
      </c>
      <c r="I559" s="68" t="str">
        <f>+IF(P559=0,"",DGET(Entradas[#All],Entradas[[#Headers],[Lote]],O558:P559))</f>
        <v/>
      </c>
      <c r="J559" s="20" t="str">
        <f ca="1">+IF(Inventario[[#This Row],[Días restantes (incluido hoy):]]="","",Inventario[[#This Row],[Días restantes (incluido hoy):]]+TODAY()-1)</f>
        <v/>
      </c>
      <c r="K559" s="27" t="str">
        <f t="shared" ref="K559" si="1925">IF(P559=0,"",P559)</f>
        <v/>
      </c>
      <c r="L559" s="27" t="str">
        <f>+IF(P559=0,"",DSUM(Entradas[#All],Entradas[[#Headers],[Cantidad Existente]],Inventario!O558:P559))</f>
        <v/>
      </c>
      <c r="M559" s="65" t="e">
        <f>+Inventario[[#This Row],[Presentación (unidad)]]</f>
        <v>#VALUE!</v>
      </c>
      <c r="O559" s="19" t="e">
        <f t="shared" ref="O559" si="1926">+$B559</f>
        <v>#VALUE!</v>
      </c>
      <c r="P559" s="19">
        <f>+DMIN(Entradas[#All],P558,O558:O559)</f>
        <v>0</v>
      </c>
      <c r="Q559" s="17" t="str">
        <f t="shared" ref="Q559" si="1927">+$O$6</f>
        <v>Elemento</v>
      </c>
      <c r="R559" s="17" t="str">
        <f t="shared" ref="R559" si="1928">+$P$6</f>
        <v>Días restantes:</v>
      </c>
      <c r="S559" s="26" t="s">
        <v>10</v>
      </c>
    </row>
    <row r="560" spans="1:19" x14ac:dyDescent="0.25">
      <c r="A560" s="64" t="e">
        <f>DGET(Lista_elementos[#All],Lista_elementos[[#Headers],[Tipo]],Inventario!Q559:Q560)</f>
        <v>#VALUE!</v>
      </c>
      <c r="B560" s="27" t="e">
        <f>+Lista_elementos[[#This Row],[Elemento]]</f>
        <v>#VALUE!</v>
      </c>
      <c r="C5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0" s="27" t="e">
        <f>DGET(Lista_elementos[#All],Lista_elementos[[#Headers],[Presentación (Unidad)]],Inventario!Q559:Q560)</f>
        <v>#VALUE!</v>
      </c>
      <c r="E560" s="20" t="str">
        <f>+IF(COUNTIF(Entradas[Elemento],Inventario[[#This Row],[Elemento]])=0,"",IF(DMAX(Entradas[#All],Entradas[[#Headers],[Fecha de ingreso]],Inventario!Q559:Q560)=0,"No registra",DMAX(Entradas[#All],Entradas[[#Headers],[Fecha de ingreso]],Inventario!Q559:Q560)))</f>
        <v/>
      </c>
      <c r="F560" s="20" t="str">
        <f>+IF(COUNTIF(Entradas[Elemento],Inventario[[#This Row],[Elemento]])=0,"",IF(DMAX(Entradas[#All],Entradas[[#Headers],[Fecha de última salida]],Inventario!Q559:Q560)=0,"",DMAX(Entradas[#All],Entradas[[#Headers],[Fecha de última salida]],Inventario!Q559:Q560)))</f>
        <v/>
      </c>
      <c r="G560" s="27" t="e">
        <f>DGET(Lista_elementos[#All],Lista_elementos[[#Headers],[Inventario máximo (en unidades)]],Q559:Q560)</f>
        <v>#VALUE!</v>
      </c>
      <c r="H560" s="27" t="e">
        <f>DGET(Lista_elementos[#All],Lista_elementos[[#Headers],[Inventario mínimo (en unidades)]],Q559:Q560)</f>
        <v>#VALUE!</v>
      </c>
      <c r="I560" s="68" t="str">
        <f>+IF(R560=0,"",DGET(Entradas[#All],Entradas[[#Headers],[Lote]],Q559:R560))</f>
        <v/>
      </c>
      <c r="J560" s="20" t="str">
        <f ca="1">+IF(Inventario[[#This Row],[Días restantes (incluido hoy):]]="","",Inventario[[#This Row],[Días restantes (incluido hoy):]]+TODAY()-1)</f>
        <v/>
      </c>
      <c r="K560" s="27" t="str">
        <f t="shared" ref="K560" si="1929">IF(R560=0,"",R560)</f>
        <v/>
      </c>
      <c r="L560" s="27" t="str">
        <f>+IF(R560=0,"",DSUM(Entradas[#All],Entradas[[#Headers],[Cantidad Existente]],Inventario!Q559:R560))</f>
        <v/>
      </c>
      <c r="M560" s="65" t="e">
        <f>+Inventario[[#This Row],[Presentación (unidad)]]</f>
        <v>#VALUE!</v>
      </c>
      <c r="O560" s="17" t="str">
        <f t="shared" ref="O560" si="1930">+$O$6</f>
        <v>Elemento</v>
      </c>
      <c r="P560" s="17" t="str">
        <f t="shared" ref="P560" si="1931">+$P$6</f>
        <v>Días restantes:</v>
      </c>
      <c r="Q560" s="19" t="e">
        <f>Inventario[[#This Row],[Elemento]]</f>
        <v>#VALUE!</v>
      </c>
      <c r="R560" s="19">
        <f>+DMIN(Entradas[#All],R559,Q559:Q560)</f>
        <v>0</v>
      </c>
      <c r="S560" s="26" t="s">
        <v>10</v>
      </c>
    </row>
    <row r="561" spans="1:19" x14ac:dyDescent="0.25">
      <c r="A561" s="64" t="e">
        <f>DGET(Lista_elementos[#All],Lista_elementos[[#Headers],[Tipo]],Inventario!O560:O561)</f>
        <v>#VALUE!</v>
      </c>
      <c r="B561" s="27" t="e">
        <f>+Lista_elementos[[#This Row],[Elemento]]</f>
        <v>#VALUE!</v>
      </c>
      <c r="C5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1" s="27" t="e">
        <f>DGET(Lista_elementos[#All],Lista_elementos[[#Headers],[Presentación (Unidad)]],Inventario!O560:O561)</f>
        <v>#VALUE!</v>
      </c>
      <c r="E561" s="20" t="str">
        <f>+IF(COUNTIF(Entradas[Elemento],Inventario[[#This Row],[Elemento]])=0,"",IF(DMAX(Entradas[#All],Entradas[[#Headers],[Fecha de ingreso]],Inventario!O560:O561)=0,"No registra",DMAX(Entradas[#All],Entradas[[#Headers],[Fecha de ingreso]],Inventario!O560:O561)))</f>
        <v/>
      </c>
      <c r="F561" s="20" t="str">
        <f>+IF(COUNTIF(Entradas[Elemento],Inventario[[#This Row],[Elemento]])=0,"",IF(DMAX(Entradas[#All],Entradas[[#Headers],[Fecha de última salida]],Inventario!O560:O561)=0,"",DMAX(Entradas[#All],Entradas[[#Headers],[Fecha de última salida]],Inventario!O560:O561)))</f>
        <v/>
      </c>
      <c r="G561" s="27" t="e">
        <f>DGET(Lista_elementos[#All],Lista_elementos[[#Headers],[Inventario máximo (en unidades)]],O560:O561)</f>
        <v>#VALUE!</v>
      </c>
      <c r="H561" s="27" t="e">
        <f>DGET(Lista_elementos[#All],Lista_elementos[[#Headers],[Inventario mínimo (en unidades)]],O560:O561)</f>
        <v>#VALUE!</v>
      </c>
      <c r="I561" s="68" t="str">
        <f>+IF(P561=0,"",DGET(Entradas[#All],Entradas[[#Headers],[Lote]],O560:P561))</f>
        <v/>
      </c>
      <c r="J561" s="20" t="str">
        <f ca="1">+IF(Inventario[[#This Row],[Días restantes (incluido hoy):]]="","",Inventario[[#This Row],[Días restantes (incluido hoy):]]+TODAY()-1)</f>
        <v/>
      </c>
      <c r="K561" s="27" t="str">
        <f t="shared" ref="K561" si="1932">IF(P561=0,"",P561)</f>
        <v/>
      </c>
      <c r="L561" s="27" t="str">
        <f>+IF(P561=0,"",DSUM(Entradas[#All],Entradas[[#Headers],[Cantidad Existente]],Inventario!O560:P561))</f>
        <v/>
      </c>
      <c r="M561" s="65" t="e">
        <f>+Inventario[[#This Row],[Presentación (unidad)]]</f>
        <v>#VALUE!</v>
      </c>
      <c r="O561" s="19" t="e">
        <f t="shared" ref="O561" si="1933">+$B561</f>
        <v>#VALUE!</v>
      </c>
      <c r="P561" s="19">
        <f>+DMIN(Entradas[#All],P560,O560:O561)</f>
        <v>0</v>
      </c>
      <c r="Q561" s="17" t="str">
        <f t="shared" ref="Q561" si="1934">+$O$6</f>
        <v>Elemento</v>
      </c>
      <c r="R561" s="17" t="str">
        <f t="shared" ref="R561" si="1935">+$P$6</f>
        <v>Días restantes:</v>
      </c>
      <c r="S561" s="26" t="s">
        <v>10</v>
      </c>
    </row>
    <row r="562" spans="1:19" x14ac:dyDescent="0.25">
      <c r="A562" s="64" t="e">
        <f>DGET(Lista_elementos[#All],Lista_elementos[[#Headers],[Tipo]],Inventario!Q561:Q562)</f>
        <v>#VALUE!</v>
      </c>
      <c r="B562" s="27" t="e">
        <f>+Lista_elementos[[#This Row],[Elemento]]</f>
        <v>#VALUE!</v>
      </c>
      <c r="C5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2" s="27" t="e">
        <f>DGET(Lista_elementos[#All],Lista_elementos[[#Headers],[Presentación (Unidad)]],Inventario!Q561:Q562)</f>
        <v>#VALUE!</v>
      </c>
      <c r="E562" s="20" t="str">
        <f>+IF(COUNTIF(Entradas[Elemento],Inventario[[#This Row],[Elemento]])=0,"",IF(DMAX(Entradas[#All],Entradas[[#Headers],[Fecha de ingreso]],Inventario!Q561:Q562)=0,"No registra",DMAX(Entradas[#All],Entradas[[#Headers],[Fecha de ingreso]],Inventario!Q561:Q562)))</f>
        <v/>
      </c>
      <c r="F562" s="20" t="str">
        <f>+IF(COUNTIF(Entradas[Elemento],Inventario[[#This Row],[Elemento]])=0,"",IF(DMAX(Entradas[#All],Entradas[[#Headers],[Fecha de última salida]],Inventario!Q561:Q562)=0,"",DMAX(Entradas[#All],Entradas[[#Headers],[Fecha de última salida]],Inventario!Q561:Q562)))</f>
        <v/>
      </c>
      <c r="G562" s="27" t="e">
        <f>DGET(Lista_elementos[#All],Lista_elementos[[#Headers],[Inventario máximo (en unidades)]],Q561:Q562)</f>
        <v>#VALUE!</v>
      </c>
      <c r="H562" s="27" t="e">
        <f>DGET(Lista_elementos[#All],Lista_elementos[[#Headers],[Inventario mínimo (en unidades)]],Q561:Q562)</f>
        <v>#VALUE!</v>
      </c>
      <c r="I562" s="68" t="str">
        <f>+IF(R562=0,"",DGET(Entradas[#All],Entradas[[#Headers],[Lote]],Q561:R562))</f>
        <v/>
      </c>
      <c r="J562" s="20" t="str">
        <f ca="1">+IF(Inventario[[#This Row],[Días restantes (incluido hoy):]]="","",Inventario[[#This Row],[Días restantes (incluido hoy):]]+TODAY()-1)</f>
        <v/>
      </c>
      <c r="K562" s="27" t="str">
        <f t="shared" ref="K562" si="1936">IF(R562=0,"",R562)</f>
        <v/>
      </c>
      <c r="L562" s="27" t="str">
        <f>+IF(R562=0,"",DSUM(Entradas[#All],Entradas[[#Headers],[Cantidad Existente]],Inventario!Q561:R562))</f>
        <v/>
      </c>
      <c r="M562" s="65" t="e">
        <f>+Inventario[[#This Row],[Presentación (unidad)]]</f>
        <v>#VALUE!</v>
      </c>
      <c r="O562" s="17" t="str">
        <f t="shared" ref="O562" si="1937">+$O$6</f>
        <v>Elemento</v>
      </c>
      <c r="P562" s="17" t="str">
        <f t="shared" ref="P562" si="1938">+$P$6</f>
        <v>Días restantes:</v>
      </c>
      <c r="Q562" s="19" t="e">
        <f>Inventario[[#This Row],[Elemento]]</f>
        <v>#VALUE!</v>
      </c>
      <c r="R562" s="19">
        <f>+DMIN(Entradas[#All],R561,Q561:Q562)</f>
        <v>0</v>
      </c>
      <c r="S562" s="26" t="s">
        <v>10</v>
      </c>
    </row>
    <row r="563" spans="1:19" x14ac:dyDescent="0.25">
      <c r="A563" s="64" t="e">
        <f>DGET(Lista_elementos[#All],Lista_elementos[[#Headers],[Tipo]],Inventario!O562:O563)</f>
        <v>#VALUE!</v>
      </c>
      <c r="B563" s="27" t="e">
        <f>+Lista_elementos[[#This Row],[Elemento]]</f>
        <v>#VALUE!</v>
      </c>
      <c r="C5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3" s="27" t="e">
        <f>DGET(Lista_elementos[#All],Lista_elementos[[#Headers],[Presentación (Unidad)]],Inventario!O562:O563)</f>
        <v>#VALUE!</v>
      </c>
      <c r="E563" s="20" t="str">
        <f>+IF(COUNTIF(Entradas[Elemento],Inventario[[#This Row],[Elemento]])=0,"",IF(DMAX(Entradas[#All],Entradas[[#Headers],[Fecha de ingreso]],Inventario!O562:O563)=0,"No registra",DMAX(Entradas[#All],Entradas[[#Headers],[Fecha de ingreso]],Inventario!O562:O563)))</f>
        <v/>
      </c>
      <c r="F563" s="20" t="str">
        <f>+IF(COUNTIF(Entradas[Elemento],Inventario[[#This Row],[Elemento]])=0,"",IF(DMAX(Entradas[#All],Entradas[[#Headers],[Fecha de última salida]],Inventario!O562:O563)=0,"",DMAX(Entradas[#All],Entradas[[#Headers],[Fecha de última salida]],Inventario!O562:O563)))</f>
        <v/>
      </c>
      <c r="G563" s="27" t="e">
        <f>DGET(Lista_elementos[#All],Lista_elementos[[#Headers],[Inventario máximo (en unidades)]],O562:O563)</f>
        <v>#VALUE!</v>
      </c>
      <c r="H563" s="27" t="e">
        <f>DGET(Lista_elementos[#All],Lista_elementos[[#Headers],[Inventario mínimo (en unidades)]],O562:O563)</f>
        <v>#VALUE!</v>
      </c>
      <c r="I563" s="68" t="str">
        <f>+IF(P563=0,"",DGET(Entradas[#All],Entradas[[#Headers],[Lote]],O562:P563))</f>
        <v/>
      </c>
      <c r="J563" s="20" t="str">
        <f ca="1">+IF(Inventario[[#This Row],[Días restantes (incluido hoy):]]="","",Inventario[[#This Row],[Días restantes (incluido hoy):]]+TODAY()-1)</f>
        <v/>
      </c>
      <c r="K563" s="27" t="str">
        <f t="shared" ref="K563" si="1939">IF(P563=0,"",P563)</f>
        <v/>
      </c>
      <c r="L563" s="27" t="str">
        <f>+IF(P563=0,"",DSUM(Entradas[#All],Entradas[[#Headers],[Cantidad Existente]],Inventario!O562:P563))</f>
        <v/>
      </c>
      <c r="M563" s="65" t="e">
        <f>+Inventario[[#This Row],[Presentación (unidad)]]</f>
        <v>#VALUE!</v>
      </c>
      <c r="O563" s="19" t="e">
        <f t="shared" ref="O563" si="1940">+$B563</f>
        <v>#VALUE!</v>
      </c>
      <c r="P563" s="19">
        <f>+DMIN(Entradas[#All],P562,O562:O563)</f>
        <v>0</v>
      </c>
      <c r="Q563" s="17" t="str">
        <f t="shared" ref="Q563" si="1941">+$O$6</f>
        <v>Elemento</v>
      </c>
      <c r="R563" s="17" t="str">
        <f t="shared" ref="R563" si="1942">+$P$6</f>
        <v>Días restantes:</v>
      </c>
      <c r="S563" s="26" t="s">
        <v>10</v>
      </c>
    </row>
    <row r="564" spans="1:19" x14ac:dyDescent="0.25">
      <c r="A564" s="64" t="e">
        <f>DGET(Lista_elementos[#All],Lista_elementos[[#Headers],[Tipo]],Inventario!Q563:Q564)</f>
        <v>#VALUE!</v>
      </c>
      <c r="B564" s="27" t="e">
        <f>+Lista_elementos[[#This Row],[Elemento]]</f>
        <v>#VALUE!</v>
      </c>
      <c r="C5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4" s="27" t="e">
        <f>DGET(Lista_elementos[#All],Lista_elementos[[#Headers],[Presentación (Unidad)]],Inventario!Q563:Q564)</f>
        <v>#VALUE!</v>
      </c>
      <c r="E564" s="20" t="str">
        <f>+IF(COUNTIF(Entradas[Elemento],Inventario[[#This Row],[Elemento]])=0,"",IF(DMAX(Entradas[#All],Entradas[[#Headers],[Fecha de ingreso]],Inventario!Q563:Q564)=0,"No registra",DMAX(Entradas[#All],Entradas[[#Headers],[Fecha de ingreso]],Inventario!Q563:Q564)))</f>
        <v/>
      </c>
      <c r="F564" s="20" t="str">
        <f>+IF(COUNTIF(Entradas[Elemento],Inventario[[#This Row],[Elemento]])=0,"",IF(DMAX(Entradas[#All],Entradas[[#Headers],[Fecha de última salida]],Inventario!Q563:Q564)=0,"",DMAX(Entradas[#All],Entradas[[#Headers],[Fecha de última salida]],Inventario!Q563:Q564)))</f>
        <v/>
      </c>
      <c r="G564" s="27" t="e">
        <f>DGET(Lista_elementos[#All],Lista_elementos[[#Headers],[Inventario máximo (en unidades)]],Q563:Q564)</f>
        <v>#VALUE!</v>
      </c>
      <c r="H564" s="27" t="e">
        <f>DGET(Lista_elementos[#All],Lista_elementos[[#Headers],[Inventario mínimo (en unidades)]],Q563:Q564)</f>
        <v>#VALUE!</v>
      </c>
      <c r="I564" s="68" t="str">
        <f>+IF(R564=0,"",DGET(Entradas[#All],Entradas[[#Headers],[Lote]],Q563:R564))</f>
        <v/>
      </c>
      <c r="J564" s="20" t="str">
        <f ca="1">+IF(Inventario[[#This Row],[Días restantes (incluido hoy):]]="","",Inventario[[#This Row],[Días restantes (incluido hoy):]]+TODAY()-1)</f>
        <v/>
      </c>
      <c r="K564" s="27" t="str">
        <f t="shared" ref="K564" si="1943">IF(R564=0,"",R564)</f>
        <v/>
      </c>
      <c r="L564" s="27" t="str">
        <f>+IF(R564=0,"",DSUM(Entradas[#All],Entradas[[#Headers],[Cantidad Existente]],Inventario!Q563:R564))</f>
        <v/>
      </c>
      <c r="M564" s="65" t="e">
        <f>+Inventario[[#This Row],[Presentación (unidad)]]</f>
        <v>#VALUE!</v>
      </c>
      <c r="O564" s="17" t="str">
        <f t="shared" ref="O564" si="1944">+$O$6</f>
        <v>Elemento</v>
      </c>
      <c r="P564" s="17" t="str">
        <f t="shared" ref="P564" si="1945">+$P$6</f>
        <v>Días restantes:</v>
      </c>
      <c r="Q564" s="19" t="e">
        <f>Inventario[[#This Row],[Elemento]]</f>
        <v>#VALUE!</v>
      </c>
      <c r="R564" s="19">
        <f>+DMIN(Entradas[#All],R563,Q563:Q564)</f>
        <v>0</v>
      </c>
      <c r="S564" s="26" t="s">
        <v>10</v>
      </c>
    </row>
    <row r="565" spans="1:19" x14ac:dyDescent="0.25">
      <c r="A565" s="64" t="e">
        <f>DGET(Lista_elementos[#All],Lista_elementos[[#Headers],[Tipo]],Inventario!O564:O565)</f>
        <v>#VALUE!</v>
      </c>
      <c r="B565" s="27" t="e">
        <f>+Lista_elementos[[#This Row],[Elemento]]</f>
        <v>#VALUE!</v>
      </c>
      <c r="C5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5" s="27" t="e">
        <f>DGET(Lista_elementos[#All],Lista_elementos[[#Headers],[Presentación (Unidad)]],Inventario!O564:O565)</f>
        <v>#VALUE!</v>
      </c>
      <c r="E565" s="20" t="str">
        <f>+IF(COUNTIF(Entradas[Elemento],Inventario[[#This Row],[Elemento]])=0,"",IF(DMAX(Entradas[#All],Entradas[[#Headers],[Fecha de ingreso]],Inventario!O564:O565)=0,"No registra",DMAX(Entradas[#All],Entradas[[#Headers],[Fecha de ingreso]],Inventario!O564:O565)))</f>
        <v/>
      </c>
      <c r="F565" s="20" t="str">
        <f>+IF(COUNTIF(Entradas[Elemento],Inventario[[#This Row],[Elemento]])=0,"",IF(DMAX(Entradas[#All],Entradas[[#Headers],[Fecha de última salida]],Inventario!O564:O565)=0,"",DMAX(Entradas[#All],Entradas[[#Headers],[Fecha de última salida]],Inventario!O564:O565)))</f>
        <v/>
      </c>
      <c r="G565" s="27" t="e">
        <f>DGET(Lista_elementos[#All],Lista_elementos[[#Headers],[Inventario máximo (en unidades)]],O564:O565)</f>
        <v>#VALUE!</v>
      </c>
      <c r="H565" s="27" t="e">
        <f>DGET(Lista_elementos[#All],Lista_elementos[[#Headers],[Inventario mínimo (en unidades)]],O564:O565)</f>
        <v>#VALUE!</v>
      </c>
      <c r="I565" s="68" t="str">
        <f>+IF(P565=0,"",DGET(Entradas[#All],Entradas[[#Headers],[Lote]],O564:P565))</f>
        <v/>
      </c>
      <c r="J565" s="20" t="str">
        <f ca="1">+IF(Inventario[[#This Row],[Días restantes (incluido hoy):]]="","",Inventario[[#This Row],[Días restantes (incluido hoy):]]+TODAY()-1)</f>
        <v/>
      </c>
      <c r="K565" s="27" t="str">
        <f t="shared" ref="K565" si="1946">IF(P565=0,"",P565)</f>
        <v/>
      </c>
      <c r="L565" s="27" t="str">
        <f>+IF(P565=0,"",DSUM(Entradas[#All],Entradas[[#Headers],[Cantidad Existente]],Inventario!O564:P565))</f>
        <v/>
      </c>
      <c r="M565" s="65" t="e">
        <f>+Inventario[[#This Row],[Presentación (unidad)]]</f>
        <v>#VALUE!</v>
      </c>
      <c r="O565" s="19" t="e">
        <f t="shared" ref="O565" si="1947">+$B565</f>
        <v>#VALUE!</v>
      </c>
      <c r="P565" s="19">
        <f>+DMIN(Entradas[#All],P564,O564:O565)</f>
        <v>0</v>
      </c>
      <c r="Q565" s="17" t="str">
        <f t="shared" ref="Q565" si="1948">+$O$6</f>
        <v>Elemento</v>
      </c>
      <c r="R565" s="17" t="str">
        <f t="shared" ref="R565" si="1949">+$P$6</f>
        <v>Días restantes:</v>
      </c>
      <c r="S565" s="26" t="s">
        <v>10</v>
      </c>
    </row>
    <row r="566" spans="1:19" x14ac:dyDescent="0.25">
      <c r="A566" s="64" t="e">
        <f>DGET(Lista_elementos[#All],Lista_elementos[[#Headers],[Tipo]],Inventario!Q565:Q566)</f>
        <v>#VALUE!</v>
      </c>
      <c r="B566" s="27" t="e">
        <f>+Lista_elementos[[#This Row],[Elemento]]</f>
        <v>#VALUE!</v>
      </c>
      <c r="C5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6" s="27" t="e">
        <f>DGET(Lista_elementos[#All],Lista_elementos[[#Headers],[Presentación (Unidad)]],Inventario!Q565:Q566)</f>
        <v>#VALUE!</v>
      </c>
      <c r="E566" s="20" t="str">
        <f>+IF(COUNTIF(Entradas[Elemento],Inventario[[#This Row],[Elemento]])=0,"",IF(DMAX(Entradas[#All],Entradas[[#Headers],[Fecha de ingreso]],Inventario!Q565:Q566)=0,"No registra",DMAX(Entradas[#All],Entradas[[#Headers],[Fecha de ingreso]],Inventario!Q565:Q566)))</f>
        <v/>
      </c>
      <c r="F566" s="20" t="str">
        <f>+IF(COUNTIF(Entradas[Elemento],Inventario[[#This Row],[Elemento]])=0,"",IF(DMAX(Entradas[#All],Entradas[[#Headers],[Fecha de última salida]],Inventario!Q565:Q566)=0,"",DMAX(Entradas[#All],Entradas[[#Headers],[Fecha de última salida]],Inventario!Q565:Q566)))</f>
        <v/>
      </c>
      <c r="G566" s="27" t="e">
        <f>DGET(Lista_elementos[#All],Lista_elementos[[#Headers],[Inventario máximo (en unidades)]],Q565:Q566)</f>
        <v>#VALUE!</v>
      </c>
      <c r="H566" s="27" t="e">
        <f>DGET(Lista_elementos[#All],Lista_elementos[[#Headers],[Inventario mínimo (en unidades)]],Q565:Q566)</f>
        <v>#VALUE!</v>
      </c>
      <c r="I566" s="68" t="str">
        <f>+IF(R566=0,"",DGET(Entradas[#All],Entradas[[#Headers],[Lote]],Q565:R566))</f>
        <v/>
      </c>
      <c r="J566" s="20" t="str">
        <f ca="1">+IF(Inventario[[#This Row],[Días restantes (incluido hoy):]]="","",Inventario[[#This Row],[Días restantes (incluido hoy):]]+TODAY()-1)</f>
        <v/>
      </c>
      <c r="K566" s="27" t="str">
        <f t="shared" ref="K566" si="1950">IF(R566=0,"",R566)</f>
        <v/>
      </c>
      <c r="L566" s="27" t="str">
        <f>+IF(R566=0,"",DSUM(Entradas[#All],Entradas[[#Headers],[Cantidad Existente]],Inventario!Q565:R566))</f>
        <v/>
      </c>
      <c r="M566" s="65" t="e">
        <f>+Inventario[[#This Row],[Presentación (unidad)]]</f>
        <v>#VALUE!</v>
      </c>
      <c r="O566" s="17" t="str">
        <f t="shared" ref="O566" si="1951">+$O$6</f>
        <v>Elemento</v>
      </c>
      <c r="P566" s="17" t="str">
        <f t="shared" ref="P566" si="1952">+$P$6</f>
        <v>Días restantes:</v>
      </c>
      <c r="Q566" s="19" t="e">
        <f>Inventario[[#This Row],[Elemento]]</f>
        <v>#VALUE!</v>
      </c>
      <c r="R566" s="19">
        <f>+DMIN(Entradas[#All],R565,Q565:Q566)</f>
        <v>0</v>
      </c>
      <c r="S566" s="26" t="s">
        <v>10</v>
      </c>
    </row>
    <row r="567" spans="1:19" x14ac:dyDescent="0.25">
      <c r="A567" s="64" t="e">
        <f>DGET(Lista_elementos[#All],Lista_elementos[[#Headers],[Tipo]],Inventario!O566:O567)</f>
        <v>#VALUE!</v>
      </c>
      <c r="B567" s="27" t="e">
        <f>+Lista_elementos[[#This Row],[Elemento]]</f>
        <v>#VALUE!</v>
      </c>
      <c r="C5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7" s="27" t="e">
        <f>DGET(Lista_elementos[#All],Lista_elementos[[#Headers],[Presentación (Unidad)]],Inventario!O566:O567)</f>
        <v>#VALUE!</v>
      </c>
      <c r="E567" s="20" t="str">
        <f>+IF(COUNTIF(Entradas[Elemento],Inventario[[#This Row],[Elemento]])=0,"",IF(DMAX(Entradas[#All],Entradas[[#Headers],[Fecha de ingreso]],Inventario!O566:O567)=0,"No registra",DMAX(Entradas[#All],Entradas[[#Headers],[Fecha de ingreso]],Inventario!O566:O567)))</f>
        <v/>
      </c>
      <c r="F567" s="20" t="str">
        <f>+IF(COUNTIF(Entradas[Elemento],Inventario[[#This Row],[Elemento]])=0,"",IF(DMAX(Entradas[#All],Entradas[[#Headers],[Fecha de última salida]],Inventario!O566:O567)=0,"",DMAX(Entradas[#All],Entradas[[#Headers],[Fecha de última salida]],Inventario!O566:O567)))</f>
        <v/>
      </c>
      <c r="G567" s="27" t="e">
        <f>DGET(Lista_elementos[#All],Lista_elementos[[#Headers],[Inventario máximo (en unidades)]],O566:O567)</f>
        <v>#VALUE!</v>
      </c>
      <c r="H567" s="27" t="e">
        <f>DGET(Lista_elementos[#All],Lista_elementos[[#Headers],[Inventario mínimo (en unidades)]],O566:O567)</f>
        <v>#VALUE!</v>
      </c>
      <c r="I567" s="68" t="str">
        <f>+IF(P567=0,"",DGET(Entradas[#All],Entradas[[#Headers],[Lote]],O566:P567))</f>
        <v/>
      </c>
      <c r="J567" s="20" t="str">
        <f ca="1">+IF(Inventario[[#This Row],[Días restantes (incluido hoy):]]="","",Inventario[[#This Row],[Días restantes (incluido hoy):]]+TODAY()-1)</f>
        <v/>
      </c>
      <c r="K567" s="27" t="str">
        <f t="shared" ref="K567" si="1953">IF(P567=0,"",P567)</f>
        <v/>
      </c>
      <c r="L567" s="27" t="str">
        <f>+IF(P567=0,"",DSUM(Entradas[#All],Entradas[[#Headers],[Cantidad Existente]],Inventario!O566:P567))</f>
        <v/>
      </c>
      <c r="M567" s="65" t="e">
        <f>+Inventario[[#This Row],[Presentación (unidad)]]</f>
        <v>#VALUE!</v>
      </c>
      <c r="O567" s="19" t="e">
        <f t="shared" ref="O567" si="1954">+$B567</f>
        <v>#VALUE!</v>
      </c>
      <c r="P567" s="19">
        <f>+DMIN(Entradas[#All],P566,O566:O567)</f>
        <v>0</v>
      </c>
      <c r="Q567" s="17" t="str">
        <f t="shared" ref="Q567" si="1955">+$O$6</f>
        <v>Elemento</v>
      </c>
      <c r="R567" s="17" t="str">
        <f t="shared" ref="R567" si="1956">+$P$6</f>
        <v>Días restantes:</v>
      </c>
      <c r="S567" s="26" t="s">
        <v>10</v>
      </c>
    </row>
    <row r="568" spans="1:19" x14ac:dyDescent="0.25">
      <c r="A568" s="64" t="e">
        <f>DGET(Lista_elementos[#All],Lista_elementos[[#Headers],[Tipo]],Inventario!Q567:Q568)</f>
        <v>#VALUE!</v>
      </c>
      <c r="B568" s="27" t="e">
        <f>+Lista_elementos[[#This Row],[Elemento]]</f>
        <v>#VALUE!</v>
      </c>
      <c r="C5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8" s="27" t="e">
        <f>DGET(Lista_elementos[#All],Lista_elementos[[#Headers],[Presentación (Unidad)]],Inventario!Q567:Q568)</f>
        <v>#VALUE!</v>
      </c>
      <c r="E568" s="20" t="str">
        <f>+IF(COUNTIF(Entradas[Elemento],Inventario[[#This Row],[Elemento]])=0,"",IF(DMAX(Entradas[#All],Entradas[[#Headers],[Fecha de ingreso]],Inventario!Q567:Q568)=0,"No registra",DMAX(Entradas[#All],Entradas[[#Headers],[Fecha de ingreso]],Inventario!Q567:Q568)))</f>
        <v/>
      </c>
      <c r="F568" s="20" t="str">
        <f>+IF(COUNTIF(Entradas[Elemento],Inventario[[#This Row],[Elemento]])=0,"",IF(DMAX(Entradas[#All],Entradas[[#Headers],[Fecha de última salida]],Inventario!Q567:Q568)=0,"",DMAX(Entradas[#All],Entradas[[#Headers],[Fecha de última salida]],Inventario!Q567:Q568)))</f>
        <v/>
      </c>
      <c r="G568" s="27" t="e">
        <f>DGET(Lista_elementos[#All],Lista_elementos[[#Headers],[Inventario máximo (en unidades)]],Q567:Q568)</f>
        <v>#VALUE!</v>
      </c>
      <c r="H568" s="27" t="e">
        <f>DGET(Lista_elementos[#All],Lista_elementos[[#Headers],[Inventario mínimo (en unidades)]],Q567:Q568)</f>
        <v>#VALUE!</v>
      </c>
      <c r="I568" s="68" t="str">
        <f>+IF(R568=0,"",DGET(Entradas[#All],Entradas[[#Headers],[Lote]],Q567:R568))</f>
        <v/>
      </c>
      <c r="J568" s="20" t="str">
        <f ca="1">+IF(Inventario[[#This Row],[Días restantes (incluido hoy):]]="","",Inventario[[#This Row],[Días restantes (incluido hoy):]]+TODAY()-1)</f>
        <v/>
      </c>
      <c r="K568" s="27" t="str">
        <f t="shared" ref="K568" si="1957">IF(R568=0,"",R568)</f>
        <v/>
      </c>
      <c r="L568" s="27" t="str">
        <f>+IF(R568=0,"",DSUM(Entradas[#All],Entradas[[#Headers],[Cantidad Existente]],Inventario!Q567:R568))</f>
        <v/>
      </c>
      <c r="M568" s="65" t="e">
        <f>+Inventario[[#This Row],[Presentación (unidad)]]</f>
        <v>#VALUE!</v>
      </c>
      <c r="O568" s="17" t="str">
        <f t="shared" ref="O568" si="1958">+$O$6</f>
        <v>Elemento</v>
      </c>
      <c r="P568" s="17" t="str">
        <f t="shared" ref="P568" si="1959">+$P$6</f>
        <v>Días restantes:</v>
      </c>
      <c r="Q568" s="19" t="e">
        <f>Inventario[[#This Row],[Elemento]]</f>
        <v>#VALUE!</v>
      </c>
      <c r="R568" s="19">
        <f>+DMIN(Entradas[#All],R567,Q567:Q568)</f>
        <v>0</v>
      </c>
      <c r="S568" s="26" t="s">
        <v>10</v>
      </c>
    </row>
    <row r="569" spans="1:19" x14ac:dyDescent="0.25">
      <c r="A569" s="64" t="e">
        <f>DGET(Lista_elementos[#All],Lista_elementos[[#Headers],[Tipo]],Inventario!O568:O569)</f>
        <v>#VALUE!</v>
      </c>
      <c r="B569" s="27" t="e">
        <f>+Lista_elementos[[#This Row],[Elemento]]</f>
        <v>#VALUE!</v>
      </c>
      <c r="C5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69" s="27" t="e">
        <f>DGET(Lista_elementos[#All],Lista_elementos[[#Headers],[Presentación (Unidad)]],Inventario!O568:O569)</f>
        <v>#VALUE!</v>
      </c>
      <c r="E569" s="20" t="str">
        <f>+IF(COUNTIF(Entradas[Elemento],Inventario[[#This Row],[Elemento]])=0,"",IF(DMAX(Entradas[#All],Entradas[[#Headers],[Fecha de ingreso]],Inventario!O568:O569)=0,"No registra",DMAX(Entradas[#All],Entradas[[#Headers],[Fecha de ingreso]],Inventario!O568:O569)))</f>
        <v/>
      </c>
      <c r="F569" s="20" t="str">
        <f>+IF(COUNTIF(Entradas[Elemento],Inventario[[#This Row],[Elemento]])=0,"",IF(DMAX(Entradas[#All],Entradas[[#Headers],[Fecha de última salida]],Inventario!O568:O569)=0,"",DMAX(Entradas[#All],Entradas[[#Headers],[Fecha de última salida]],Inventario!O568:O569)))</f>
        <v/>
      </c>
      <c r="G569" s="27" t="e">
        <f>DGET(Lista_elementos[#All],Lista_elementos[[#Headers],[Inventario máximo (en unidades)]],O568:O569)</f>
        <v>#VALUE!</v>
      </c>
      <c r="H569" s="27" t="e">
        <f>DGET(Lista_elementos[#All],Lista_elementos[[#Headers],[Inventario mínimo (en unidades)]],O568:O569)</f>
        <v>#VALUE!</v>
      </c>
      <c r="I569" s="68" t="str">
        <f>+IF(P569=0,"",DGET(Entradas[#All],Entradas[[#Headers],[Lote]],O568:P569))</f>
        <v/>
      </c>
      <c r="J569" s="20" t="str">
        <f ca="1">+IF(Inventario[[#This Row],[Días restantes (incluido hoy):]]="","",Inventario[[#This Row],[Días restantes (incluido hoy):]]+TODAY()-1)</f>
        <v/>
      </c>
      <c r="K569" s="27" t="str">
        <f t="shared" ref="K569" si="1960">IF(P569=0,"",P569)</f>
        <v/>
      </c>
      <c r="L569" s="27" t="str">
        <f>+IF(P569=0,"",DSUM(Entradas[#All],Entradas[[#Headers],[Cantidad Existente]],Inventario!O568:P569))</f>
        <v/>
      </c>
      <c r="M569" s="65" t="e">
        <f>+Inventario[[#This Row],[Presentación (unidad)]]</f>
        <v>#VALUE!</v>
      </c>
      <c r="O569" s="19" t="e">
        <f t="shared" ref="O569" si="1961">+$B569</f>
        <v>#VALUE!</v>
      </c>
      <c r="P569" s="19">
        <f>+DMIN(Entradas[#All],P568,O568:O569)</f>
        <v>0</v>
      </c>
      <c r="Q569" s="17" t="str">
        <f t="shared" ref="Q569" si="1962">+$O$6</f>
        <v>Elemento</v>
      </c>
      <c r="R569" s="17" t="str">
        <f t="shared" ref="R569" si="1963">+$P$6</f>
        <v>Días restantes:</v>
      </c>
      <c r="S569" s="26" t="s">
        <v>10</v>
      </c>
    </row>
    <row r="570" spans="1:19" x14ac:dyDescent="0.25">
      <c r="A570" s="64" t="e">
        <f>DGET(Lista_elementos[#All],Lista_elementos[[#Headers],[Tipo]],Inventario!Q569:Q570)</f>
        <v>#VALUE!</v>
      </c>
      <c r="B570" s="27" t="e">
        <f>+Lista_elementos[[#This Row],[Elemento]]</f>
        <v>#VALUE!</v>
      </c>
      <c r="C5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0" s="27" t="e">
        <f>DGET(Lista_elementos[#All],Lista_elementos[[#Headers],[Presentación (Unidad)]],Inventario!Q569:Q570)</f>
        <v>#VALUE!</v>
      </c>
      <c r="E570" s="20" t="str">
        <f>+IF(COUNTIF(Entradas[Elemento],Inventario[[#This Row],[Elemento]])=0,"",IF(DMAX(Entradas[#All],Entradas[[#Headers],[Fecha de ingreso]],Inventario!Q569:Q570)=0,"No registra",DMAX(Entradas[#All],Entradas[[#Headers],[Fecha de ingreso]],Inventario!Q569:Q570)))</f>
        <v/>
      </c>
      <c r="F570" s="20" t="str">
        <f>+IF(COUNTIF(Entradas[Elemento],Inventario[[#This Row],[Elemento]])=0,"",IF(DMAX(Entradas[#All],Entradas[[#Headers],[Fecha de última salida]],Inventario!Q569:Q570)=0,"",DMAX(Entradas[#All],Entradas[[#Headers],[Fecha de última salida]],Inventario!Q569:Q570)))</f>
        <v/>
      </c>
      <c r="G570" s="27" t="e">
        <f>DGET(Lista_elementos[#All],Lista_elementos[[#Headers],[Inventario máximo (en unidades)]],Q569:Q570)</f>
        <v>#VALUE!</v>
      </c>
      <c r="H570" s="27" t="e">
        <f>DGET(Lista_elementos[#All],Lista_elementos[[#Headers],[Inventario mínimo (en unidades)]],Q569:Q570)</f>
        <v>#VALUE!</v>
      </c>
      <c r="I570" s="68" t="str">
        <f>+IF(R570=0,"",DGET(Entradas[#All],Entradas[[#Headers],[Lote]],Q569:R570))</f>
        <v/>
      </c>
      <c r="J570" s="20" t="str">
        <f ca="1">+IF(Inventario[[#This Row],[Días restantes (incluido hoy):]]="","",Inventario[[#This Row],[Días restantes (incluido hoy):]]+TODAY()-1)</f>
        <v/>
      </c>
      <c r="K570" s="27" t="str">
        <f t="shared" ref="K570" si="1964">IF(R570=0,"",R570)</f>
        <v/>
      </c>
      <c r="L570" s="27" t="str">
        <f>+IF(R570=0,"",DSUM(Entradas[#All],Entradas[[#Headers],[Cantidad Existente]],Inventario!Q569:R570))</f>
        <v/>
      </c>
      <c r="M570" s="65" t="e">
        <f>+Inventario[[#This Row],[Presentación (unidad)]]</f>
        <v>#VALUE!</v>
      </c>
      <c r="O570" s="17" t="str">
        <f t="shared" ref="O570" si="1965">+$O$6</f>
        <v>Elemento</v>
      </c>
      <c r="P570" s="17" t="str">
        <f t="shared" ref="P570" si="1966">+$P$6</f>
        <v>Días restantes:</v>
      </c>
      <c r="Q570" s="19" t="e">
        <f>Inventario[[#This Row],[Elemento]]</f>
        <v>#VALUE!</v>
      </c>
      <c r="R570" s="19">
        <f>+DMIN(Entradas[#All],R569,Q569:Q570)</f>
        <v>0</v>
      </c>
      <c r="S570" s="26" t="s">
        <v>10</v>
      </c>
    </row>
    <row r="571" spans="1:19" x14ac:dyDescent="0.25">
      <c r="A571" s="64" t="e">
        <f>DGET(Lista_elementos[#All],Lista_elementos[[#Headers],[Tipo]],Inventario!O570:O571)</f>
        <v>#VALUE!</v>
      </c>
      <c r="B571" s="27" t="e">
        <f>+Lista_elementos[[#This Row],[Elemento]]</f>
        <v>#VALUE!</v>
      </c>
      <c r="C5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1" s="27" t="e">
        <f>DGET(Lista_elementos[#All],Lista_elementos[[#Headers],[Presentación (Unidad)]],Inventario!O570:O571)</f>
        <v>#VALUE!</v>
      </c>
      <c r="E571" s="20" t="str">
        <f>+IF(COUNTIF(Entradas[Elemento],Inventario[[#This Row],[Elemento]])=0,"",IF(DMAX(Entradas[#All],Entradas[[#Headers],[Fecha de ingreso]],Inventario!O570:O571)=0,"No registra",DMAX(Entradas[#All],Entradas[[#Headers],[Fecha de ingreso]],Inventario!O570:O571)))</f>
        <v/>
      </c>
      <c r="F571" s="20" t="str">
        <f>+IF(COUNTIF(Entradas[Elemento],Inventario[[#This Row],[Elemento]])=0,"",IF(DMAX(Entradas[#All],Entradas[[#Headers],[Fecha de última salida]],Inventario!O570:O571)=0,"",DMAX(Entradas[#All],Entradas[[#Headers],[Fecha de última salida]],Inventario!O570:O571)))</f>
        <v/>
      </c>
      <c r="G571" s="27" t="e">
        <f>DGET(Lista_elementos[#All],Lista_elementos[[#Headers],[Inventario máximo (en unidades)]],O570:O571)</f>
        <v>#VALUE!</v>
      </c>
      <c r="H571" s="27" t="e">
        <f>DGET(Lista_elementos[#All],Lista_elementos[[#Headers],[Inventario mínimo (en unidades)]],O570:O571)</f>
        <v>#VALUE!</v>
      </c>
      <c r="I571" s="68" t="str">
        <f>+IF(P571=0,"",DGET(Entradas[#All],Entradas[[#Headers],[Lote]],O570:P571))</f>
        <v/>
      </c>
      <c r="J571" s="20" t="str">
        <f ca="1">+IF(Inventario[[#This Row],[Días restantes (incluido hoy):]]="","",Inventario[[#This Row],[Días restantes (incluido hoy):]]+TODAY()-1)</f>
        <v/>
      </c>
      <c r="K571" s="27" t="str">
        <f t="shared" ref="K571" si="1967">IF(P571=0,"",P571)</f>
        <v/>
      </c>
      <c r="L571" s="27" t="str">
        <f>+IF(P571=0,"",DSUM(Entradas[#All],Entradas[[#Headers],[Cantidad Existente]],Inventario!O570:P571))</f>
        <v/>
      </c>
      <c r="M571" s="65" t="e">
        <f>+Inventario[[#This Row],[Presentación (unidad)]]</f>
        <v>#VALUE!</v>
      </c>
      <c r="O571" s="19" t="e">
        <f t="shared" ref="O571" si="1968">+$B571</f>
        <v>#VALUE!</v>
      </c>
      <c r="P571" s="19">
        <f>+DMIN(Entradas[#All],P570,O570:O571)</f>
        <v>0</v>
      </c>
      <c r="Q571" s="17" t="str">
        <f t="shared" ref="Q571" si="1969">+$O$6</f>
        <v>Elemento</v>
      </c>
      <c r="R571" s="17" t="str">
        <f t="shared" ref="R571" si="1970">+$P$6</f>
        <v>Días restantes:</v>
      </c>
      <c r="S571" s="26" t="s">
        <v>10</v>
      </c>
    </row>
    <row r="572" spans="1:19" x14ac:dyDescent="0.25">
      <c r="A572" s="64" t="e">
        <f>DGET(Lista_elementos[#All],Lista_elementos[[#Headers],[Tipo]],Inventario!Q571:Q572)</f>
        <v>#VALUE!</v>
      </c>
      <c r="B572" s="27" t="e">
        <f>+Lista_elementos[[#This Row],[Elemento]]</f>
        <v>#VALUE!</v>
      </c>
      <c r="C5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2" s="27" t="e">
        <f>DGET(Lista_elementos[#All],Lista_elementos[[#Headers],[Presentación (Unidad)]],Inventario!Q571:Q572)</f>
        <v>#VALUE!</v>
      </c>
      <c r="E572" s="20" t="str">
        <f>+IF(COUNTIF(Entradas[Elemento],Inventario[[#This Row],[Elemento]])=0,"",IF(DMAX(Entradas[#All],Entradas[[#Headers],[Fecha de ingreso]],Inventario!Q571:Q572)=0,"No registra",DMAX(Entradas[#All],Entradas[[#Headers],[Fecha de ingreso]],Inventario!Q571:Q572)))</f>
        <v/>
      </c>
      <c r="F572" s="20" t="str">
        <f>+IF(COUNTIF(Entradas[Elemento],Inventario[[#This Row],[Elemento]])=0,"",IF(DMAX(Entradas[#All],Entradas[[#Headers],[Fecha de última salida]],Inventario!Q571:Q572)=0,"",DMAX(Entradas[#All],Entradas[[#Headers],[Fecha de última salida]],Inventario!Q571:Q572)))</f>
        <v/>
      </c>
      <c r="G572" s="27" t="e">
        <f>DGET(Lista_elementos[#All],Lista_elementos[[#Headers],[Inventario máximo (en unidades)]],Q571:Q572)</f>
        <v>#VALUE!</v>
      </c>
      <c r="H572" s="27" t="e">
        <f>DGET(Lista_elementos[#All],Lista_elementos[[#Headers],[Inventario mínimo (en unidades)]],Q571:Q572)</f>
        <v>#VALUE!</v>
      </c>
      <c r="I572" s="68" t="str">
        <f>+IF(R572=0,"",DGET(Entradas[#All],Entradas[[#Headers],[Lote]],Q571:R572))</f>
        <v/>
      </c>
      <c r="J572" s="20" t="str">
        <f ca="1">+IF(Inventario[[#This Row],[Días restantes (incluido hoy):]]="","",Inventario[[#This Row],[Días restantes (incluido hoy):]]+TODAY()-1)</f>
        <v/>
      </c>
      <c r="K572" s="27" t="str">
        <f t="shared" ref="K572" si="1971">IF(R572=0,"",R572)</f>
        <v/>
      </c>
      <c r="L572" s="27" t="str">
        <f>+IF(R572=0,"",DSUM(Entradas[#All],Entradas[[#Headers],[Cantidad Existente]],Inventario!Q571:R572))</f>
        <v/>
      </c>
      <c r="M572" s="65" t="e">
        <f>+Inventario[[#This Row],[Presentación (unidad)]]</f>
        <v>#VALUE!</v>
      </c>
      <c r="O572" s="17" t="str">
        <f t="shared" ref="O572" si="1972">+$O$6</f>
        <v>Elemento</v>
      </c>
      <c r="P572" s="17" t="str">
        <f t="shared" ref="P572" si="1973">+$P$6</f>
        <v>Días restantes:</v>
      </c>
      <c r="Q572" s="19" t="e">
        <f>Inventario[[#This Row],[Elemento]]</f>
        <v>#VALUE!</v>
      </c>
      <c r="R572" s="19">
        <f>+DMIN(Entradas[#All],R571,Q571:Q572)</f>
        <v>0</v>
      </c>
      <c r="S572" s="26" t="s">
        <v>10</v>
      </c>
    </row>
    <row r="573" spans="1:19" x14ac:dyDescent="0.25">
      <c r="A573" s="64" t="e">
        <f>DGET(Lista_elementos[#All],Lista_elementos[[#Headers],[Tipo]],Inventario!O572:O573)</f>
        <v>#VALUE!</v>
      </c>
      <c r="B573" s="27" t="e">
        <f>+Lista_elementos[[#This Row],[Elemento]]</f>
        <v>#VALUE!</v>
      </c>
      <c r="C5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3" s="27" t="e">
        <f>DGET(Lista_elementos[#All],Lista_elementos[[#Headers],[Presentación (Unidad)]],Inventario!O572:O573)</f>
        <v>#VALUE!</v>
      </c>
      <c r="E573" s="20" t="str">
        <f>+IF(COUNTIF(Entradas[Elemento],Inventario[[#This Row],[Elemento]])=0,"",IF(DMAX(Entradas[#All],Entradas[[#Headers],[Fecha de ingreso]],Inventario!O572:O573)=0,"No registra",DMAX(Entradas[#All],Entradas[[#Headers],[Fecha de ingreso]],Inventario!O572:O573)))</f>
        <v/>
      </c>
      <c r="F573" s="20" t="str">
        <f>+IF(COUNTIF(Entradas[Elemento],Inventario[[#This Row],[Elemento]])=0,"",IF(DMAX(Entradas[#All],Entradas[[#Headers],[Fecha de última salida]],Inventario!O572:O573)=0,"",DMAX(Entradas[#All],Entradas[[#Headers],[Fecha de última salida]],Inventario!O572:O573)))</f>
        <v/>
      </c>
      <c r="G573" s="27" t="e">
        <f>DGET(Lista_elementos[#All],Lista_elementos[[#Headers],[Inventario máximo (en unidades)]],O572:O573)</f>
        <v>#VALUE!</v>
      </c>
      <c r="H573" s="27" t="e">
        <f>DGET(Lista_elementos[#All],Lista_elementos[[#Headers],[Inventario mínimo (en unidades)]],O572:O573)</f>
        <v>#VALUE!</v>
      </c>
      <c r="I573" s="68" t="str">
        <f>+IF(P573=0,"",DGET(Entradas[#All],Entradas[[#Headers],[Lote]],O572:P573))</f>
        <v/>
      </c>
      <c r="J573" s="20" t="str">
        <f ca="1">+IF(Inventario[[#This Row],[Días restantes (incluido hoy):]]="","",Inventario[[#This Row],[Días restantes (incluido hoy):]]+TODAY()-1)</f>
        <v/>
      </c>
      <c r="K573" s="27" t="str">
        <f t="shared" ref="K573" si="1974">IF(P573=0,"",P573)</f>
        <v/>
      </c>
      <c r="L573" s="27" t="str">
        <f>+IF(P573=0,"",DSUM(Entradas[#All],Entradas[[#Headers],[Cantidad Existente]],Inventario!O572:P573))</f>
        <v/>
      </c>
      <c r="M573" s="65" t="e">
        <f>+Inventario[[#This Row],[Presentación (unidad)]]</f>
        <v>#VALUE!</v>
      </c>
      <c r="O573" s="19" t="e">
        <f t="shared" ref="O573" si="1975">+$B573</f>
        <v>#VALUE!</v>
      </c>
      <c r="P573" s="19">
        <f>+DMIN(Entradas[#All],P572,O572:O573)</f>
        <v>0</v>
      </c>
      <c r="Q573" s="17" t="str">
        <f t="shared" ref="Q573" si="1976">+$O$6</f>
        <v>Elemento</v>
      </c>
      <c r="R573" s="17" t="str">
        <f t="shared" ref="R573" si="1977">+$P$6</f>
        <v>Días restantes:</v>
      </c>
      <c r="S573" s="26" t="s">
        <v>10</v>
      </c>
    </row>
    <row r="574" spans="1:19" x14ac:dyDescent="0.25">
      <c r="A574" s="64" t="e">
        <f>DGET(Lista_elementos[#All],Lista_elementos[[#Headers],[Tipo]],Inventario!Q573:Q574)</f>
        <v>#VALUE!</v>
      </c>
      <c r="B574" s="27" t="e">
        <f>+Lista_elementos[[#This Row],[Elemento]]</f>
        <v>#VALUE!</v>
      </c>
      <c r="C5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4" s="27" t="e">
        <f>DGET(Lista_elementos[#All],Lista_elementos[[#Headers],[Presentación (Unidad)]],Inventario!Q573:Q574)</f>
        <v>#VALUE!</v>
      </c>
      <c r="E574" s="20" t="str">
        <f>+IF(COUNTIF(Entradas[Elemento],Inventario[[#This Row],[Elemento]])=0,"",IF(DMAX(Entradas[#All],Entradas[[#Headers],[Fecha de ingreso]],Inventario!Q573:Q574)=0,"No registra",DMAX(Entradas[#All],Entradas[[#Headers],[Fecha de ingreso]],Inventario!Q573:Q574)))</f>
        <v/>
      </c>
      <c r="F574" s="20" t="str">
        <f>+IF(COUNTIF(Entradas[Elemento],Inventario[[#This Row],[Elemento]])=0,"",IF(DMAX(Entradas[#All],Entradas[[#Headers],[Fecha de última salida]],Inventario!Q573:Q574)=0,"",DMAX(Entradas[#All],Entradas[[#Headers],[Fecha de última salida]],Inventario!Q573:Q574)))</f>
        <v/>
      </c>
      <c r="G574" s="27" t="e">
        <f>DGET(Lista_elementos[#All],Lista_elementos[[#Headers],[Inventario máximo (en unidades)]],Q573:Q574)</f>
        <v>#VALUE!</v>
      </c>
      <c r="H574" s="27" t="e">
        <f>DGET(Lista_elementos[#All],Lista_elementos[[#Headers],[Inventario mínimo (en unidades)]],Q573:Q574)</f>
        <v>#VALUE!</v>
      </c>
      <c r="I574" s="68" t="str">
        <f>+IF(R574=0,"",DGET(Entradas[#All],Entradas[[#Headers],[Lote]],Q573:R574))</f>
        <v/>
      </c>
      <c r="J574" s="20" t="str">
        <f ca="1">+IF(Inventario[[#This Row],[Días restantes (incluido hoy):]]="","",Inventario[[#This Row],[Días restantes (incluido hoy):]]+TODAY()-1)</f>
        <v/>
      </c>
      <c r="K574" s="27" t="str">
        <f t="shared" ref="K574" si="1978">IF(R574=0,"",R574)</f>
        <v/>
      </c>
      <c r="L574" s="27" t="str">
        <f>+IF(R574=0,"",DSUM(Entradas[#All],Entradas[[#Headers],[Cantidad Existente]],Inventario!Q573:R574))</f>
        <v/>
      </c>
      <c r="M574" s="65" t="e">
        <f>+Inventario[[#This Row],[Presentación (unidad)]]</f>
        <v>#VALUE!</v>
      </c>
      <c r="O574" s="17" t="str">
        <f t="shared" ref="O574" si="1979">+$O$6</f>
        <v>Elemento</v>
      </c>
      <c r="P574" s="17" t="str">
        <f t="shared" ref="P574" si="1980">+$P$6</f>
        <v>Días restantes:</v>
      </c>
      <c r="Q574" s="19" t="e">
        <f>Inventario[[#This Row],[Elemento]]</f>
        <v>#VALUE!</v>
      </c>
      <c r="R574" s="19">
        <f>+DMIN(Entradas[#All],R573,Q573:Q574)</f>
        <v>0</v>
      </c>
      <c r="S574" s="26" t="s">
        <v>10</v>
      </c>
    </row>
    <row r="575" spans="1:19" x14ac:dyDescent="0.25">
      <c r="A575" s="64" t="e">
        <f>DGET(Lista_elementos[#All],Lista_elementos[[#Headers],[Tipo]],Inventario!O574:O575)</f>
        <v>#VALUE!</v>
      </c>
      <c r="B575" s="27" t="e">
        <f>+Lista_elementos[[#This Row],[Elemento]]</f>
        <v>#VALUE!</v>
      </c>
      <c r="C5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5" s="27" t="e">
        <f>DGET(Lista_elementos[#All],Lista_elementos[[#Headers],[Presentación (Unidad)]],Inventario!O574:O575)</f>
        <v>#VALUE!</v>
      </c>
      <c r="E575" s="20" t="str">
        <f>+IF(COUNTIF(Entradas[Elemento],Inventario[[#This Row],[Elemento]])=0,"",IF(DMAX(Entradas[#All],Entradas[[#Headers],[Fecha de ingreso]],Inventario!O574:O575)=0,"No registra",DMAX(Entradas[#All],Entradas[[#Headers],[Fecha de ingreso]],Inventario!O574:O575)))</f>
        <v/>
      </c>
      <c r="F575" s="20" t="str">
        <f>+IF(COUNTIF(Entradas[Elemento],Inventario[[#This Row],[Elemento]])=0,"",IF(DMAX(Entradas[#All],Entradas[[#Headers],[Fecha de última salida]],Inventario!O574:O575)=0,"",DMAX(Entradas[#All],Entradas[[#Headers],[Fecha de última salida]],Inventario!O574:O575)))</f>
        <v/>
      </c>
      <c r="G575" s="27" t="e">
        <f>DGET(Lista_elementos[#All],Lista_elementos[[#Headers],[Inventario máximo (en unidades)]],O574:O575)</f>
        <v>#VALUE!</v>
      </c>
      <c r="H575" s="27" t="e">
        <f>DGET(Lista_elementos[#All],Lista_elementos[[#Headers],[Inventario mínimo (en unidades)]],O574:O575)</f>
        <v>#VALUE!</v>
      </c>
      <c r="I575" s="68" t="str">
        <f>+IF(P575=0,"",DGET(Entradas[#All],Entradas[[#Headers],[Lote]],O574:P575))</f>
        <v/>
      </c>
      <c r="J575" s="20" t="str">
        <f ca="1">+IF(Inventario[[#This Row],[Días restantes (incluido hoy):]]="","",Inventario[[#This Row],[Días restantes (incluido hoy):]]+TODAY()-1)</f>
        <v/>
      </c>
      <c r="K575" s="27" t="str">
        <f t="shared" ref="K575" si="1981">IF(P575=0,"",P575)</f>
        <v/>
      </c>
      <c r="L575" s="27" t="str">
        <f>+IF(P575=0,"",DSUM(Entradas[#All],Entradas[[#Headers],[Cantidad Existente]],Inventario!O574:P575))</f>
        <v/>
      </c>
      <c r="M575" s="65" t="e">
        <f>+Inventario[[#This Row],[Presentación (unidad)]]</f>
        <v>#VALUE!</v>
      </c>
      <c r="O575" s="19" t="e">
        <f t="shared" ref="O575" si="1982">+$B575</f>
        <v>#VALUE!</v>
      </c>
      <c r="P575" s="19">
        <f>+DMIN(Entradas[#All],P574,O574:O575)</f>
        <v>0</v>
      </c>
      <c r="Q575" s="17" t="str">
        <f t="shared" ref="Q575" si="1983">+$O$6</f>
        <v>Elemento</v>
      </c>
      <c r="R575" s="17" t="str">
        <f t="shared" ref="R575" si="1984">+$P$6</f>
        <v>Días restantes:</v>
      </c>
      <c r="S575" s="26" t="s">
        <v>10</v>
      </c>
    </row>
    <row r="576" spans="1:19" x14ac:dyDescent="0.25">
      <c r="A576" s="64" t="e">
        <f>DGET(Lista_elementos[#All],Lista_elementos[[#Headers],[Tipo]],Inventario!Q575:Q576)</f>
        <v>#VALUE!</v>
      </c>
      <c r="B576" s="27" t="e">
        <f>+Lista_elementos[[#This Row],[Elemento]]</f>
        <v>#VALUE!</v>
      </c>
      <c r="C5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6" s="27" t="e">
        <f>DGET(Lista_elementos[#All],Lista_elementos[[#Headers],[Presentación (Unidad)]],Inventario!Q575:Q576)</f>
        <v>#VALUE!</v>
      </c>
      <c r="E576" s="20" t="str">
        <f>+IF(COUNTIF(Entradas[Elemento],Inventario[[#This Row],[Elemento]])=0,"",IF(DMAX(Entradas[#All],Entradas[[#Headers],[Fecha de ingreso]],Inventario!Q575:Q576)=0,"No registra",DMAX(Entradas[#All],Entradas[[#Headers],[Fecha de ingreso]],Inventario!Q575:Q576)))</f>
        <v/>
      </c>
      <c r="F576" s="20" t="str">
        <f>+IF(COUNTIF(Entradas[Elemento],Inventario[[#This Row],[Elemento]])=0,"",IF(DMAX(Entradas[#All],Entradas[[#Headers],[Fecha de última salida]],Inventario!Q575:Q576)=0,"",DMAX(Entradas[#All],Entradas[[#Headers],[Fecha de última salida]],Inventario!Q575:Q576)))</f>
        <v/>
      </c>
      <c r="G576" s="27" t="e">
        <f>DGET(Lista_elementos[#All],Lista_elementos[[#Headers],[Inventario máximo (en unidades)]],Q575:Q576)</f>
        <v>#VALUE!</v>
      </c>
      <c r="H576" s="27" t="e">
        <f>DGET(Lista_elementos[#All],Lista_elementos[[#Headers],[Inventario mínimo (en unidades)]],Q575:Q576)</f>
        <v>#VALUE!</v>
      </c>
      <c r="I576" s="68" t="str">
        <f>+IF(R576=0,"",DGET(Entradas[#All],Entradas[[#Headers],[Lote]],Q575:R576))</f>
        <v/>
      </c>
      <c r="J576" s="20" t="str">
        <f ca="1">+IF(Inventario[[#This Row],[Días restantes (incluido hoy):]]="","",Inventario[[#This Row],[Días restantes (incluido hoy):]]+TODAY()-1)</f>
        <v/>
      </c>
      <c r="K576" s="27" t="str">
        <f t="shared" ref="K576" si="1985">IF(R576=0,"",R576)</f>
        <v/>
      </c>
      <c r="L576" s="27" t="str">
        <f>+IF(R576=0,"",DSUM(Entradas[#All],Entradas[[#Headers],[Cantidad Existente]],Inventario!Q575:R576))</f>
        <v/>
      </c>
      <c r="M576" s="65" t="e">
        <f>+Inventario[[#This Row],[Presentación (unidad)]]</f>
        <v>#VALUE!</v>
      </c>
      <c r="O576" s="17" t="str">
        <f t="shared" ref="O576" si="1986">+$O$6</f>
        <v>Elemento</v>
      </c>
      <c r="P576" s="17" t="str">
        <f t="shared" ref="P576" si="1987">+$P$6</f>
        <v>Días restantes:</v>
      </c>
      <c r="Q576" s="19" t="e">
        <f>Inventario[[#This Row],[Elemento]]</f>
        <v>#VALUE!</v>
      </c>
      <c r="R576" s="19">
        <f>+DMIN(Entradas[#All],R575,Q575:Q576)</f>
        <v>0</v>
      </c>
      <c r="S576" s="26" t="s">
        <v>10</v>
      </c>
    </row>
    <row r="577" spans="1:19" x14ac:dyDescent="0.25">
      <c r="A577" s="64" t="e">
        <f>DGET(Lista_elementos[#All],Lista_elementos[[#Headers],[Tipo]],Inventario!O576:O577)</f>
        <v>#VALUE!</v>
      </c>
      <c r="B577" s="27" t="e">
        <f>+Lista_elementos[[#This Row],[Elemento]]</f>
        <v>#VALUE!</v>
      </c>
      <c r="C5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7" s="27" t="e">
        <f>DGET(Lista_elementos[#All],Lista_elementos[[#Headers],[Presentación (Unidad)]],Inventario!O576:O577)</f>
        <v>#VALUE!</v>
      </c>
      <c r="E577" s="20" t="str">
        <f>+IF(COUNTIF(Entradas[Elemento],Inventario[[#This Row],[Elemento]])=0,"",IF(DMAX(Entradas[#All],Entradas[[#Headers],[Fecha de ingreso]],Inventario!O576:O577)=0,"No registra",DMAX(Entradas[#All],Entradas[[#Headers],[Fecha de ingreso]],Inventario!O576:O577)))</f>
        <v/>
      </c>
      <c r="F577" s="20" t="str">
        <f>+IF(COUNTIF(Entradas[Elemento],Inventario[[#This Row],[Elemento]])=0,"",IF(DMAX(Entradas[#All],Entradas[[#Headers],[Fecha de última salida]],Inventario!O576:O577)=0,"",DMAX(Entradas[#All],Entradas[[#Headers],[Fecha de última salida]],Inventario!O576:O577)))</f>
        <v/>
      </c>
      <c r="G577" s="27" t="e">
        <f>DGET(Lista_elementos[#All],Lista_elementos[[#Headers],[Inventario máximo (en unidades)]],O576:O577)</f>
        <v>#VALUE!</v>
      </c>
      <c r="H577" s="27" t="e">
        <f>DGET(Lista_elementos[#All],Lista_elementos[[#Headers],[Inventario mínimo (en unidades)]],O576:O577)</f>
        <v>#VALUE!</v>
      </c>
      <c r="I577" s="68" t="str">
        <f>+IF(P577=0,"",DGET(Entradas[#All],Entradas[[#Headers],[Lote]],O576:P577))</f>
        <v/>
      </c>
      <c r="J577" s="20" t="str">
        <f ca="1">+IF(Inventario[[#This Row],[Días restantes (incluido hoy):]]="","",Inventario[[#This Row],[Días restantes (incluido hoy):]]+TODAY()-1)</f>
        <v/>
      </c>
      <c r="K577" s="27" t="str">
        <f t="shared" ref="K577" si="1988">IF(P577=0,"",P577)</f>
        <v/>
      </c>
      <c r="L577" s="27" t="str">
        <f>+IF(P577=0,"",DSUM(Entradas[#All],Entradas[[#Headers],[Cantidad Existente]],Inventario!O576:P577))</f>
        <v/>
      </c>
      <c r="M577" s="65" t="e">
        <f>+Inventario[[#This Row],[Presentación (unidad)]]</f>
        <v>#VALUE!</v>
      </c>
      <c r="O577" s="19" t="e">
        <f t="shared" ref="O577" si="1989">+$B577</f>
        <v>#VALUE!</v>
      </c>
      <c r="P577" s="19">
        <f>+DMIN(Entradas[#All],P576,O576:O577)</f>
        <v>0</v>
      </c>
      <c r="Q577" s="17" t="str">
        <f t="shared" ref="Q577" si="1990">+$O$6</f>
        <v>Elemento</v>
      </c>
      <c r="R577" s="17" t="str">
        <f t="shared" ref="R577" si="1991">+$P$6</f>
        <v>Días restantes:</v>
      </c>
      <c r="S577" s="26" t="s">
        <v>10</v>
      </c>
    </row>
    <row r="578" spans="1:19" x14ac:dyDescent="0.25">
      <c r="A578" s="64" t="e">
        <f>DGET(Lista_elementos[#All],Lista_elementos[[#Headers],[Tipo]],Inventario!Q577:Q578)</f>
        <v>#VALUE!</v>
      </c>
      <c r="B578" s="27" t="e">
        <f>+Lista_elementos[[#This Row],[Elemento]]</f>
        <v>#VALUE!</v>
      </c>
      <c r="C5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8" s="27" t="e">
        <f>DGET(Lista_elementos[#All],Lista_elementos[[#Headers],[Presentación (Unidad)]],Inventario!Q577:Q578)</f>
        <v>#VALUE!</v>
      </c>
      <c r="E578" s="20" t="str">
        <f>+IF(COUNTIF(Entradas[Elemento],Inventario[[#This Row],[Elemento]])=0,"",IF(DMAX(Entradas[#All],Entradas[[#Headers],[Fecha de ingreso]],Inventario!Q577:Q578)=0,"No registra",DMAX(Entradas[#All],Entradas[[#Headers],[Fecha de ingreso]],Inventario!Q577:Q578)))</f>
        <v/>
      </c>
      <c r="F578" s="20" t="str">
        <f>+IF(COUNTIF(Entradas[Elemento],Inventario[[#This Row],[Elemento]])=0,"",IF(DMAX(Entradas[#All],Entradas[[#Headers],[Fecha de última salida]],Inventario!Q577:Q578)=0,"",DMAX(Entradas[#All],Entradas[[#Headers],[Fecha de última salida]],Inventario!Q577:Q578)))</f>
        <v/>
      </c>
      <c r="G578" s="27" t="e">
        <f>DGET(Lista_elementos[#All],Lista_elementos[[#Headers],[Inventario máximo (en unidades)]],Q577:Q578)</f>
        <v>#VALUE!</v>
      </c>
      <c r="H578" s="27" t="e">
        <f>DGET(Lista_elementos[#All],Lista_elementos[[#Headers],[Inventario mínimo (en unidades)]],Q577:Q578)</f>
        <v>#VALUE!</v>
      </c>
      <c r="I578" s="68" t="str">
        <f>+IF(R578=0,"",DGET(Entradas[#All],Entradas[[#Headers],[Lote]],Q577:R578))</f>
        <v/>
      </c>
      <c r="J578" s="20" t="str">
        <f ca="1">+IF(Inventario[[#This Row],[Días restantes (incluido hoy):]]="","",Inventario[[#This Row],[Días restantes (incluido hoy):]]+TODAY()-1)</f>
        <v/>
      </c>
      <c r="K578" s="27" t="str">
        <f t="shared" ref="K578" si="1992">IF(R578=0,"",R578)</f>
        <v/>
      </c>
      <c r="L578" s="27" t="str">
        <f>+IF(R578=0,"",DSUM(Entradas[#All],Entradas[[#Headers],[Cantidad Existente]],Inventario!Q577:R578))</f>
        <v/>
      </c>
      <c r="M578" s="65" t="e">
        <f>+Inventario[[#This Row],[Presentación (unidad)]]</f>
        <v>#VALUE!</v>
      </c>
      <c r="O578" s="17" t="str">
        <f t="shared" ref="O578" si="1993">+$O$6</f>
        <v>Elemento</v>
      </c>
      <c r="P578" s="17" t="str">
        <f t="shared" ref="P578" si="1994">+$P$6</f>
        <v>Días restantes:</v>
      </c>
      <c r="Q578" s="19" t="e">
        <f>Inventario[[#This Row],[Elemento]]</f>
        <v>#VALUE!</v>
      </c>
      <c r="R578" s="19">
        <f>+DMIN(Entradas[#All],R577,Q577:Q578)</f>
        <v>0</v>
      </c>
      <c r="S578" s="26" t="s">
        <v>10</v>
      </c>
    </row>
    <row r="579" spans="1:19" x14ac:dyDescent="0.25">
      <c r="A579" s="64" t="e">
        <f>DGET(Lista_elementos[#All],Lista_elementos[[#Headers],[Tipo]],Inventario!O578:O579)</f>
        <v>#VALUE!</v>
      </c>
      <c r="B579" s="27" t="e">
        <f>+Lista_elementos[[#This Row],[Elemento]]</f>
        <v>#VALUE!</v>
      </c>
      <c r="C5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79" s="27" t="e">
        <f>DGET(Lista_elementos[#All],Lista_elementos[[#Headers],[Presentación (Unidad)]],Inventario!O578:O579)</f>
        <v>#VALUE!</v>
      </c>
      <c r="E579" s="20" t="str">
        <f>+IF(COUNTIF(Entradas[Elemento],Inventario[[#This Row],[Elemento]])=0,"",IF(DMAX(Entradas[#All],Entradas[[#Headers],[Fecha de ingreso]],Inventario!O578:O579)=0,"No registra",DMAX(Entradas[#All],Entradas[[#Headers],[Fecha de ingreso]],Inventario!O578:O579)))</f>
        <v/>
      </c>
      <c r="F579" s="20" t="str">
        <f>+IF(COUNTIF(Entradas[Elemento],Inventario[[#This Row],[Elemento]])=0,"",IF(DMAX(Entradas[#All],Entradas[[#Headers],[Fecha de última salida]],Inventario!O578:O579)=0,"",DMAX(Entradas[#All],Entradas[[#Headers],[Fecha de última salida]],Inventario!O578:O579)))</f>
        <v/>
      </c>
      <c r="G579" s="27" t="e">
        <f>DGET(Lista_elementos[#All],Lista_elementos[[#Headers],[Inventario máximo (en unidades)]],O578:O579)</f>
        <v>#VALUE!</v>
      </c>
      <c r="H579" s="27" t="e">
        <f>DGET(Lista_elementos[#All],Lista_elementos[[#Headers],[Inventario mínimo (en unidades)]],O578:O579)</f>
        <v>#VALUE!</v>
      </c>
      <c r="I579" s="68" t="str">
        <f>+IF(P579=0,"",DGET(Entradas[#All],Entradas[[#Headers],[Lote]],O578:P579))</f>
        <v/>
      </c>
      <c r="J579" s="20" t="str">
        <f ca="1">+IF(Inventario[[#This Row],[Días restantes (incluido hoy):]]="","",Inventario[[#This Row],[Días restantes (incluido hoy):]]+TODAY()-1)</f>
        <v/>
      </c>
      <c r="K579" s="27" t="str">
        <f t="shared" ref="K579" si="1995">IF(P579=0,"",P579)</f>
        <v/>
      </c>
      <c r="L579" s="27" t="str">
        <f>+IF(P579=0,"",DSUM(Entradas[#All],Entradas[[#Headers],[Cantidad Existente]],Inventario!O578:P579))</f>
        <v/>
      </c>
      <c r="M579" s="65" t="e">
        <f>+Inventario[[#This Row],[Presentación (unidad)]]</f>
        <v>#VALUE!</v>
      </c>
      <c r="O579" s="19" t="e">
        <f t="shared" ref="O579" si="1996">+$B579</f>
        <v>#VALUE!</v>
      </c>
      <c r="P579" s="19">
        <f>+DMIN(Entradas[#All],P578,O578:O579)</f>
        <v>0</v>
      </c>
      <c r="Q579" s="17" t="str">
        <f t="shared" ref="Q579" si="1997">+$O$6</f>
        <v>Elemento</v>
      </c>
      <c r="R579" s="17" t="str">
        <f t="shared" ref="R579" si="1998">+$P$6</f>
        <v>Días restantes:</v>
      </c>
      <c r="S579" s="26" t="s">
        <v>10</v>
      </c>
    </row>
    <row r="580" spans="1:19" x14ac:dyDescent="0.25">
      <c r="A580" s="64" t="e">
        <f>DGET(Lista_elementos[#All],Lista_elementos[[#Headers],[Tipo]],Inventario!Q579:Q580)</f>
        <v>#VALUE!</v>
      </c>
      <c r="B580" s="27" t="e">
        <f>+Lista_elementos[[#This Row],[Elemento]]</f>
        <v>#VALUE!</v>
      </c>
      <c r="C5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0" s="27" t="e">
        <f>DGET(Lista_elementos[#All],Lista_elementos[[#Headers],[Presentación (Unidad)]],Inventario!Q579:Q580)</f>
        <v>#VALUE!</v>
      </c>
      <c r="E580" s="20" t="str">
        <f>+IF(COUNTIF(Entradas[Elemento],Inventario[[#This Row],[Elemento]])=0,"",IF(DMAX(Entradas[#All],Entradas[[#Headers],[Fecha de ingreso]],Inventario!Q579:Q580)=0,"No registra",DMAX(Entradas[#All],Entradas[[#Headers],[Fecha de ingreso]],Inventario!Q579:Q580)))</f>
        <v/>
      </c>
      <c r="F580" s="20" t="str">
        <f>+IF(COUNTIF(Entradas[Elemento],Inventario[[#This Row],[Elemento]])=0,"",IF(DMAX(Entradas[#All],Entradas[[#Headers],[Fecha de última salida]],Inventario!Q579:Q580)=0,"",DMAX(Entradas[#All],Entradas[[#Headers],[Fecha de última salida]],Inventario!Q579:Q580)))</f>
        <v/>
      </c>
      <c r="G580" s="27" t="e">
        <f>DGET(Lista_elementos[#All],Lista_elementos[[#Headers],[Inventario máximo (en unidades)]],Q579:Q580)</f>
        <v>#VALUE!</v>
      </c>
      <c r="H580" s="27" t="e">
        <f>DGET(Lista_elementos[#All],Lista_elementos[[#Headers],[Inventario mínimo (en unidades)]],Q579:Q580)</f>
        <v>#VALUE!</v>
      </c>
      <c r="I580" s="68" t="str">
        <f>+IF(R580=0,"",DGET(Entradas[#All],Entradas[[#Headers],[Lote]],Q579:R580))</f>
        <v/>
      </c>
      <c r="J580" s="20" t="str">
        <f ca="1">+IF(Inventario[[#This Row],[Días restantes (incluido hoy):]]="","",Inventario[[#This Row],[Días restantes (incluido hoy):]]+TODAY()-1)</f>
        <v/>
      </c>
      <c r="K580" s="27" t="str">
        <f t="shared" ref="K580" si="1999">IF(R580=0,"",R580)</f>
        <v/>
      </c>
      <c r="L580" s="27" t="str">
        <f>+IF(R580=0,"",DSUM(Entradas[#All],Entradas[[#Headers],[Cantidad Existente]],Inventario!Q579:R580))</f>
        <v/>
      </c>
      <c r="M580" s="65" t="e">
        <f>+Inventario[[#This Row],[Presentación (unidad)]]</f>
        <v>#VALUE!</v>
      </c>
      <c r="O580" s="17" t="str">
        <f t="shared" ref="O580" si="2000">+$O$6</f>
        <v>Elemento</v>
      </c>
      <c r="P580" s="17" t="str">
        <f t="shared" ref="P580" si="2001">+$P$6</f>
        <v>Días restantes:</v>
      </c>
      <c r="Q580" s="19" t="e">
        <f>Inventario[[#This Row],[Elemento]]</f>
        <v>#VALUE!</v>
      </c>
      <c r="R580" s="19">
        <f>+DMIN(Entradas[#All],R579,Q579:Q580)</f>
        <v>0</v>
      </c>
      <c r="S580" s="26" t="s">
        <v>10</v>
      </c>
    </row>
    <row r="581" spans="1:19" x14ac:dyDescent="0.25">
      <c r="A581" s="64" t="e">
        <f>DGET(Lista_elementos[#All],Lista_elementos[[#Headers],[Tipo]],Inventario!O580:O581)</f>
        <v>#VALUE!</v>
      </c>
      <c r="B581" s="27" t="e">
        <f>+Lista_elementos[[#This Row],[Elemento]]</f>
        <v>#VALUE!</v>
      </c>
      <c r="C5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1" s="27" t="e">
        <f>DGET(Lista_elementos[#All],Lista_elementos[[#Headers],[Presentación (Unidad)]],Inventario!O580:O581)</f>
        <v>#VALUE!</v>
      </c>
      <c r="E581" s="20" t="str">
        <f>+IF(COUNTIF(Entradas[Elemento],Inventario[[#This Row],[Elemento]])=0,"",IF(DMAX(Entradas[#All],Entradas[[#Headers],[Fecha de ingreso]],Inventario!O580:O581)=0,"No registra",DMAX(Entradas[#All],Entradas[[#Headers],[Fecha de ingreso]],Inventario!O580:O581)))</f>
        <v/>
      </c>
      <c r="F581" s="20" t="str">
        <f>+IF(COUNTIF(Entradas[Elemento],Inventario[[#This Row],[Elemento]])=0,"",IF(DMAX(Entradas[#All],Entradas[[#Headers],[Fecha de última salida]],Inventario!O580:O581)=0,"",DMAX(Entradas[#All],Entradas[[#Headers],[Fecha de última salida]],Inventario!O580:O581)))</f>
        <v/>
      </c>
      <c r="G581" s="27" t="e">
        <f>DGET(Lista_elementos[#All],Lista_elementos[[#Headers],[Inventario máximo (en unidades)]],O580:O581)</f>
        <v>#VALUE!</v>
      </c>
      <c r="H581" s="27" t="e">
        <f>DGET(Lista_elementos[#All],Lista_elementos[[#Headers],[Inventario mínimo (en unidades)]],O580:O581)</f>
        <v>#VALUE!</v>
      </c>
      <c r="I581" s="68" t="str">
        <f>+IF(P581=0,"",DGET(Entradas[#All],Entradas[[#Headers],[Lote]],O580:P581))</f>
        <v/>
      </c>
      <c r="J581" s="20" t="str">
        <f ca="1">+IF(Inventario[[#This Row],[Días restantes (incluido hoy):]]="","",Inventario[[#This Row],[Días restantes (incluido hoy):]]+TODAY()-1)</f>
        <v/>
      </c>
      <c r="K581" s="27" t="str">
        <f t="shared" ref="K581" si="2002">IF(P581=0,"",P581)</f>
        <v/>
      </c>
      <c r="L581" s="27" t="str">
        <f>+IF(P581=0,"",DSUM(Entradas[#All],Entradas[[#Headers],[Cantidad Existente]],Inventario!O580:P581))</f>
        <v/>
      </c>
      <c r="M581" s="65" t="e">
        <f>+Inventario[[#This Row],[Presentación (unidad)]]</f>
        <v>#VALUE!</v>
      </c>
      <c r="O581" s="19" t="e">
        <f t="shared" ref="O581" si="2003">+$B581</f>
        <v>#VALUE!</v>
      </c>
      <c r="P581" s="19">
        <f>+DMIN(Entradas[#All],P580,O580:O581)</f>
        <v>0</v>
      </c>
      <c r="Q581" s="17" t="str">
        <f t="shared" ref="Q581" si="2004">+$O$6</f>
        <v>Elemento</v>
      </c>
      <c r="R581" s="17" t="str">
        <f t="shared" ref="R581" si="2005">+$P$6</f>
        <v>Días restantes:</v>
      </c>
      <c r="S581" s="26" t="s">
        <v>10</v>
      </c>
    </row>
    <row r="582" spans="1:19" x14ac:dyDescent="0.25">
      <c r="A582" s="64" t="e">
        <f>DGET(Lista_elementos[#All],Lista_elementos[[#Headers],[Tipo]],Inventario!Q581:Q582)</f>
        <v>#VALUE!</v>
      </c>
      <c r="B582" s="27" t="e">
        <f>+Lista_elementos[[#This Row],[Elemento]]</f>
        <v>#VALUE!</v>
      </c>
      <c r="C5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2" s="27" t="e">
        <f>DGET(Lista_elementos[#All],Lista_elementos[[#Headers],[Presentación (Unidad)]],Inventario!Q581:Q582)</f>
        <v>#VALUE!</v>
      </c>
      <c r="E582" s="20" t="str">
        <f>+IF(COUNTIF(Entradas[Elemento],Inventario[[#This Row],[Elemento]])=0,"",IF(DMAX(Entradas[#All],Entradas[[#Headers],[Fecha de ingreso]],Inventario!Q581:Q582)=0,"No registra",DMAX(Entradas[#All],Entradas[[#Headers],[Fecha de ingreso]],Inventario!Q581:Q582)))</f>
        <v/>
      </c>
      <c r="F582" s="20" t="str">
        <f>+IF(COUNTIF(Entradas[Elemento],Inventario[[#This Row],[Elemento]])=0,"",IF(DMAX(Entradas[#All],Entradas[[#Headers],[Fecha de última salida]],Inventario!Q581:Q582)=0,"",DMAX(Entradas[#All],Entradas[[#Headers],[Fecha de última salida]],Inventario!Q581:Q582)))</f>
        <v/>
      </c>
      <c r="G582" s="27" t="e">
        <f>DGET(Lista_elementos[#All],Lista_elementos[[#Headers],[Inventario máximo (en unidades)]],Q581:Q582)</f>
        <v>#VALUE!</v>
      </c>
      <c r="H582" s="27" t="e">
        <f>DGET(Lista_elementos[#All],Lista_elementos[[#Headers],[Inventario mínimo (en unidades)]],Q581:Q582)</f>
        <v>#VALUE!</v>
      </c>
      <c r="I582" s="68" t="str">
        <f>+IF(R582=0,"",DGET(Entradas[#All],Entradas[[#Headers],[Lote]],Q581:R582))</f>
        <v/>
      </c>
      <c r="J582" s="20" t="str">
        <f ca="1">+IF(Inventario[[#This Row],[Días restantes (incluido hoy):]]="","",Inventario[[#This Row],[Días restantes (incluido hoy):]]+TODAY()-1)</f>
        <v/>
      </c>
      <c r="K582" s="27" t="str">
        <f t="shared" ref="K582" si="2006">IF(R582=0,"",R582)</f>
        <v/>
      </c>
      <c r="L582" s="27" t="str">
        <f>+IF(R582=0,"",DSUM(Entradas[#All],Entradas[[#Headers],[Cantidad Existente]],Inventario!Q581:R582))</f>
        <v/>
      </c>
      <c r="M582" s="65" t="e">
        <f>+Inventario[[#This Row],[Presentación (unidad)]]</f>
        <v>#VALUE!</v>
      </c>
      <c r="O582" s="17" t="str">
        <f t="shared" ref="O582" si="2007">+$O$6</f>
        <v>Elemento</v>
      </c>
      <c r="P582" s="17" t="str">
        <f t="shared" ref="P582" si="2008">+$P$6</f>
        <v>Días restantes:</v>
      </c>
      <c r="Q582" s="19" t="e">
        <f>Inventario[[#This Row],[Elemento]]</f>
        <v>#VALUE!</v>
      </c>
      <c r="R582" s="19">
        <f>+DMIN(Entradas[#All],R581,Q581:Q582)</f>
        <v>0</v>
      </c>
      <c r="S582" s="26" t="s">
        <v>10</v>
      </c>
    </row>
    <row r="583" spans="1:19" x14ac:dyDescent="0.25">
      <c r="A583" s="64" t="e">
        <f>DGET(Lista_elementos[#All],Lista_elementos[[#Headers],[Tipo]],Inventario!O582:O583)</f>
        <v>#VALUE!</v>
      </c>
      <c r="B583" s="27" t="e">
        <f>+Lista_elementos[[#This Row],[Elemento]]</f>
        <v>#VALUE!</v>
      </c>
      <c r="C5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3" s="27" t="e">
        <f>DGET(Lista_elementos[#All],Lista_elementos[[#Headers],[Presentación (Unidad)]],Inventario!O582:O583)</f>
        <v>#VALUE!</v>
      </c>
      <c r="E583" s="20" t="str">
        <f>+IF(COUNTIF(Entradas[Elemento],Inventario[[#This Row],[Elemento]])=0,"",IF(DMAX(Entradas[#All],Entradas[[#Headers],[Fecha de ingreso]],Inventario!O582:O583)=0,"No registra",DMAX(Entradas[#All],Entradas[[#Headers],[Fecha de ingreso]],Inventario!O582:O583)))</f>
        <v/>
      </c>
      <c r="F583" s="20" t="str">
        <f>+IF(COUNTIF(Entradas[Elemento],Inventario[[#This Row],[Elemento]])=0,"",IF(DMAX(Entradas[#All],Entradas[[#Headers],[Fecha de última salida]],Inventario!O582:O583)=0,"",DMAX(Entradas[#All],Entradas[[#Headers],[Fecha de última salida]],Inventario!O582:O583)))</f>
        <v/>
      </c>
      <c r="G583" s="27" t="e">
        <f>DGET(Lista_elementos[#All],Lista_elementos[[#Headers],[Inventario máximo (en unidades)]],O582:O583)</f>
        <v>#VALUE!</v>
      </c>
      <c r="H583" s="27" t="e">
        <f>DGET(Lista_elementos[#All],Lista_elementos[[#Headers],[Inventario mínimo (en unidades)]],O582:O583)</f>
        <v>#VALUE!</v>
      </c>
      <c r="I583" s="68" t="str">
        <f>+IF(P583=0,"",DGET(Entradas[#All],Entradas[[#Headers],[Lote]],O582:P583))</f>
        <v/>
      </c>
      <c r="J583" s="20" t="str">
        <f ca="1">+IF(Inventario[[#This Row],[Días restantes (incluido hoy):]]="","",Inventario[[#This Row],[Días restantes (incluido hoy):]]+TODAY()-1)</f>
        <v/>
      </c>
      <c r="K583" s="27" t="str">
        <f t="shared" ref="K583" si="2009">IF(P583=0,"",P583)</f>
        <v/>
      </c>
      <c r="L583" s="27" t="str">
        <f>+IF(P583=0,"",DSUM(Entradas[#All],Entradas[[#Headers],[Cantidad Existente]],Inventario!O582:P583))</f>
        <v/>
      </c>
      <c r="M583" s="65" t="e">
        <f>+Inventario[[#This Row],[Presentación (unidad)]]</f>
        <v>#VALUE!</v>
      </c>
      <c r="O583" s="19" t="e">
        <f t="shared" ref="O583" si="2010">+$B583</f>
        <v>#VALUE!</v>
      </c>
      <c r="P583" s="19">
        <f>+DMIN(Entradas[#All],P582,O582:O583)</f>
        <v>0</v>
      </c>
      <c r="Q583" s="17" t="str">
        <f t="shared" ref="Q583" si="2011">+$O$6</f>
        <v>Elemento</v>
      </c>
      <c r="R583" s="17" t="str">
        <f t="shared" ref="R583" si="2012">+$P$6</f>
        <v>Días restantes:</v>
      </c>
      <c r="S583" s="26" t="s">
        <v>10</v>
      </c>
    </row>
    <row r="584" spans="1:19" x14ac:dyDescent="0.25">
      <c r="A584" s="64" t="e">
        <f>DGET(Lista_elementos[#All],Lista_elementos[[#Headers],[Tipo]],Inventario!Q583:Q584)</f>
        <v>#VALUE!</v>
      </c>
      <c r="B584" s="27" t="e">
        <f>+Lista_elementos[[#This Row],[Elemento]]</f>
        <v>#VALUE!</v>
      </c>
      <c r="C5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4" s="27" t="e">
        <f>DGET(Lista_elementos[#All],Lista_elementos[[#Headers],[Presentación (Unidad)]],Inventario!Q583:Q584)</f>
        <v>#VALUE!</v>
      </c>
      <c r="E584" s="20" t="str">
        <f>+IF(COUNTIF(Entradas[Elemento],Inventario[[#This Row],[Elemento]])=0,"",IF(DMAX(Entradas[#All],Entradas[[#Headers],[Fecha de ingreso]],Inventario!Q583:Q584)=0,"No registra",DMAX(Entradas[#All],Entradas[[#Headers],[Fecha de ingreso]],Inventario!Q583:Q584)))</f>
        <v/>
      </c>
      <c r="F584" s="20" t="str">
        <f>+IF(COUNTIF(Entradas[Elemento],Inventario[[#This Row],[Elemento]])=0,"",IF(DMAX(Entradas[#All],Entradas[[#Headers],[Fecha de última salida]],Inventario!Q583:Q584)=0,"",DMAX(Entradas[#All],Entradas[[#Headers],[Fecha de última salida]],Inventario!Q583:Q584)))</f>
        <v/>
      </c>
      <c r="G584" s="27" t="e">
        <f>DGET(Lista_elementos[#All],Lista_elementos[[#Headers],[Inventario máximo (en unidades)]],Q583:Q584)</f>
        <v>#VALUE!</v>
      </c>
      <c r="H584" s="27" t="e">
        <f>DGET(Lista_elementos[#All],Lista_elementos[[#Headers],[Inventario mínimo (en unidades)]],Q583:Q584)</f>
        <v>#VALUE!</v>
      </c>
      <c r="I584" s="68" t="str">
        <f>+IF(R584=0,"",DGET(Entradas[#All],Entradas[[#Headers],[Lote]],Q583:R584))</f>
        <v/>
      </c>
      <c r="J584" s="20" t="str">
        <f ca="1">+IF(Inventario[[#This Row],[Días restantes (incluido hoy):]]="","",Inventario[[#This Row],[Días restantes (incluido hoy):]]+TODAY()-1)</f>
        <v/>
      </c>
      <c r="K584" s="27" t="str">
        <f t="shared" ref="K584" si="2013">IF(R584=0,"",R584)</f>
        <v/>
      </c>
      <c r="L584" s="27" t="str">
        <f>+IF(R584=0,"",DSUM(Entradas[#All],Entradas[[#Headers],[Cantidad Existente]],Inventario!Q583:R584))</f>
        <v/>
      </c>
      <c r="M584" s="65" t="e">
        <f>+Inventario[[#This Row],[Presentación (unidad)]]</f>
        <v>#VALUE!</v>
      </c>
      <c r="O584" s="17" t="str">
        <f t="shared" ref="O584" si="2014">+$O$6</f>
        <v>Elemento</v>
      </c>
      <c r="P584" s="17" t="str">
        <f t="shared" ref="P584" si="2015">+$P$6</f>
        <v>Días restantes:</v>
      </c>
      <c r="Q584" s="19" t="e">
        <f>Inventario[[#This Row],[Elemento]]</f>
        <v>#VALUE!</v>
      </c>
      <c r="R584" s="19">
        <f>+DMIN(Entradas[#All],R583,Q583:Q584)</f>
        <v>0</v>
      </c>
      <c r="S584" s="26" t="s">
        <v>10</v>
      </c>
    </row>
    <row r="585" spans="1:19" x14ac:dyDescent="0.25">
      <c r="A585" s="64" t="e">
        <f>DGET(Lista_elementos[#All],Lista_elementos[[#Headers],[Tipo]],Inventario!O584:O585)</f>
        <v>#VALUE!</v>
      </c>
      <c r="B585" s="27" t="e">
        <f>+Lista_elementos[[#This Row],[Elemento]]</f>
        <v>#VALUE!</v>
      </c>
      <c r="C5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5" s="27" t="e">
        <f>DGET(Lista_elementos[#All],Lista_elementos[[#Headers],[Presentación (Unidad)]],Inventario!O584:O585)</f>
        <v>#VALUE!</v>
      </c>
      <c r="E585" s="20" t="str">
        <f>+IF(COUNTIF(Entradas[Elemento],Inventario[[#This Row],[Elemento]])=0,"",IF(DMAX(Entradas[#All],Entradas[[#Headers],[Fecha de ingreso]],Inventario!O584:O585)=0,"No registra",DMAX(Entradas[#All],Entradas[[#Headers],[Fecha de ingreso]],Inventario!O584:O585)))</f>
        <v/>
      </c>
      <c r="F585" s="20" t="str">
        <f>+IF(COUNTIF(Entradas[Elemento],Inventario[[#This Row],[Elemento]])=0,"",IF(DMAX(Entradas[#All],Entradas[[#Headers],[Fecha de última salida]],Inventario!O584:O585)=0,"",DMAX(Entradas[#All],Entradas[[#Headers],[Fecha de última salida]],Inventario!O584:O585)))</f>
        <v/>
      </c>
      <c r="G585" s="27" t="e">
        <f>DGET(Lista_elementos[#All],Lista_elementos[[#Headers],[Inventario máximo (en unidades)]],O584:O585)</f>
        <v>#VALUE!</v>
      </c>
      <c r="H585" s="27" t="e">
        <f>DGET(Lista_elementos[#All],Lista_elementos[[#Headers],[Inventario mínimo (en unidades)]],O584:O585)</f>
        <v>#VALUE!</v>
      </c>
      <c r="I585" s="68" t="str">
        <f>+IF(P585=0,"",DGET(Entradas[#All],Entradas[[#Headers],[Lote]],O584:P585))</f>
        <v/>
      </c>
      <c r="J585" s="20" t="str">
        <f ca="1">+IF(Inventario[[#This Row],[Días restantes (incluido hoy):]]="","",Inventario[[#This Row],[Días restantes (incluido hoy):]]+TODAY()-1)</f>
        <v/>
      </c>
      <c r="K585" s="27" t="str">
        <f t="shared" ref="K585" si="2016">IF(P585=0,"",P585)</f>
        <v/>
      </c>
      <c r="L585" s="27" t="str">
        <f>+IF(P585=0,"",DSUM(Entradas[#All],Entradas[[#Headers],[Cantidad Existente]],Inventario!O584:P585))</f>
        <v/>
      </c>
      <c r="M585" s="65" t="e">
        <f>+Inventario[[#This Row],[Presentación (unidad)]]</f>
        <v>#VALUE!</v>
      </c>
      <c r="O585" s="19" t="e">
        <f t="shared" ref="O585" si="2017">+$B585</f>
        <v>#VALUE!</v>
      </c>
      <c r="P585" s="19">
        <f>+DMIN(Entradas[#All],P584,O584:O585)</f>
        <v>0</v>
      </c>
      <c r="Q585" s="17" t="str">
        <f t="shared" ref="Q585" si="2018">+$O$6</f>
        <v>Elemento</v>
      </c>
      <c r="R585" s="17" t="str">
        <f t="shared" ref="R585" si="2019">+$P$6</f>
        <v>Días restantes:</v>
      </c>
      <c r="S585" s="26" t="s">
        <v>10</v>
      </c>
    </row>
    <row r="586" spans="1:19" x14ac:dyDescent="0.25">
      <c r="A586" s="64" t="e">
        <f>DGET(Lista_elementos[#All],Lista_elementos[[#Headers],[Tipo]],Inventario!Q585:Q586)</f>
        <v>#VALUE!</v>
      </c>
      <c r="B586" s="27" t="e">
        <f>+Lista_elementos[[#This Row],[Elemento]]</f>
        <v>#VALUE!</v>
      </c>
      <c r="C5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6" s="27" t="e">
        <f>DGET(Lista_elementos[#All],Lista_elementos[[#Headers],[Presentación (Unidad)]],Inventario!Q585:Q586)</f>
        <v>#VALUE!</v>
      </c>
      <c r="E586" s="20" t="str">
        <f>+IF(COUNTIF(Entradas[Elemento],Inventario[[#This Row],[Elemento]])=0,"",IF(DMAX(Entradas[#All],Entradas[[#Headers],[Fecha de ingreso]],Inventario!Q585:Q586)=0,"No registra",DMAX(Entradas[#All],Entradas[[#Headers],[Fecha de ingreso]],Inventario!Q585:Q586)))</f>
        <v/>
      </c>
      <c r="F586" s="20" t="str">
        <f>+IF(COUNTIF(Entradas[Elemento],Inventario[[#This Row],[Elemento]])=0,"",IF(DMAX(Entradas[#All],Entradas[[#Headers],[Fecha de última salida]],Inventario!Q585:Q586)=0,"",DMAX(Entradas[#All],Entradas[[#Headers],[Fecha de última salida]],Inventario!Q585:Q586)))</f>
        <v/>
      </c>
      <c r="G586" s="27" t="e">
        <f>DGET(Lista_elementos[#All],Lista_elementos[[#Headers],[Inventario máximo (en unidades)]],Q585:Q586)</f>
        <v>#VALUE!</v>
      </c>
      <c r="H586" s="27" t="e">
        <f>DGET(Lista_elementos[#All],Lista_elementos[[#Headers],[Inventario mínimo (en unidades)]],Q585:Q586)</f>
        <v>#VALUE!</v>
      </c>
      <c r="I586" s="68" t="str">
        <f>+IF(R586=0,"",DGET(Entradas[#All],Entradas[[#Headers],[Lote]],Q585:R586))</f>
        <v/>
      </c>
      <c r="J586" s="20" t="str">
        <f ca="1">+IF(Inventario[[#This Row],[Días restantes (incluido hoy):]]="","",Inventario[[#This Row],[Días restantes (incluido hoy):]]+TODAY()-1)</f>
        <v/>
      </c>
      <c r="K586" s="27" t="str">
        <f t="shared" ref="K586" si="2020">IF(R586=0,"",R586)</f>
        <v/>
      </c>
      <c r="L586" s="27" t="str">
        <f>+IF(R586=0,"",DSUM(Entradas[#All],Entradas[[#Headers],[Cantidad Existente]],Inventario!Q585:R586))</f>
        <v/>
      </c>
      <c r="M586" s="65" t="e">
        <f>+Inventario[[#This Row],[Presentación (unidad)]]</f>
        <v>#VALUE!</v>
      </c>
      <c r="O586" s="17" t="str">
        <f t="shared" ref="O586" si="2021">+$O$6</f>
        <v>Elemento</v>
      </c>
      <c r="P586" s="17" t="str">
        <f t="shared" ref="P586" si="2022">+$P$6</f>
        <v>Días restantes:</v>
      </c>
      <c r="Q586" s="19" t="e">
        <f>Inventario[[#This Row],[Elemento]]</f>
        <v>#VALUE!</v>
      </c>
      <c r="R586" s="19">
        <f>+DMIN(Entradas[#All],R585,Q585:Q586)</f>
        <v>0</v>
      </c>
      <c r="S586" s="26" t="s">
        <v>10</v>
      </c>
    </row>
    <row r="587" spans="1:19" x14ac:dyDescent="0.25">
      <c r="A587" s="64" t="e">
        <f>DGET(Lista_elementos[#All],Lista_elementos[[#Headers],[Tipo]],Inventario!O586:O587)</f>
        <v>#VALUE!</v>
      </c>
      <c r="B587" s="27" t="e">
        <f>+Lista_elementos[[#This Row],[Elemento]]</f>
        <v>#VALUE!</v>
      </c>
      <c r="C5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7" s="27" t="e">
        <f>DGET(Lista_elementos[#All],Lista_elementos[[#Headers],[Presentación (Unidad)]],Inventario!O586:O587)</f>
        <v>#VALUE!</v>
      </c>
      <c r="E587" s="20" t="str">
        <f>+IF(COUNTIF(Entradas[Elemento],Inventario[[#This Row],[Elemento]])=0,"",IF(DMAX(Entradas[#All],Entradas[[#Headers],[Fecha de ingreso]],Inventario!O586:O587)=0,"No registra",DMAX(Entradas[#All],Entradas[[#Headers],[Fecha de ingreso]],Inventario!O586:O587)))</f>
        <v/>
      </c>
      <c r="F587" s="20" t="str">
        <f>+IF(COUNTIF(Entradas[Elemento],Inventario[[#This Row],[Elemento]])=0,"",IF(DMAX(Entradas[#All],Entradas[[#Headers],[Fecha de última salida]],Inventario!O586:O587)=0,"",DMAX(Entradas[#All],Entradas[[#Headers],[Fecha de última salida]],Inventario!O586:O587)))</f>
        <v/>
      </c>
      <c r="G587" s="27" t="e">
        <f>DGET(Lista_elementos[#All],Lista_elementos[[#Headers],[Inventario máximo (en unidades)]],O586:O587)</f>
        <v>#VALUE!</v>
      </c>
      <c r="H587" s="27" t="e">
        <f>DGET(Lista_elementos[#All],Lista_elementos[[#Headers],[Inventario mínimo (en unidades)]],O586:O587)</f>
        <v>#VALUE!</v>
      </c>
      <c r="I587" s="68" t="str">
        <f>+IF(P587=0,"",DGET(Entradas[#All],Entradas[[#Headers],[Lote]],O586:P587))</f>
        <v/>
      </c>
      <c r="J587" s="20" t="str">
        <f ca="1">+IF(Inventario[[#This Row],[Días restantes (incluido hoy):]]="","",Inventario[[#This Row],[Días restantes (incluido hoy):]]+TODAY()-1)</f>
        <v/>
      </c>
      <c r="K587" s="27" t="str">
        <f t="shared" ref="K587" si="2023">IF(P587=0,"",P587)</f>
        <v/>
      </c>
      <c r="L587" s="27" t="str">
        <f>+IF(P587=0,"",DSUM(Entradas[#All],Entradas[[#Headers],[Cantidad Existente]],Inventario!O586:P587))</f>
        <v/>
      </c>
      <c r="M587" s="65" t="e">
        <f>+Inventario[[#This Row],[Presentación (unidad)]]</f>
        <v>#VALUE!</v>
      </c>
      <c r="O587" s="19" t="e">
        <f t="shared" ref="O587" si="2024">+$B587</f>
        <v>#VALUE!</v>
      </c>
      <c r="P587" s="19">
        <f>+DMIN(Entradas[#All],P586,O586:O587)</f>
        <v>0</v>
      </c>
      <c r="Q587" s="17" t="str">
        <f t="shared" ref="Q587" si="2025">+$O$6</f>
        <v>Elemento</v>
      </c>
      <c r="R587" s="17" t="str">
        <f t="shared" ref="R587" si="2026">+$P$6</f>
        <v>Días restantes:</v>
      </c>
      <c r="S587" s="26" t="s">
        <v>10</v>
      </c>
    </row>
    <row r="588" spans="1:19" x14ac:dyDescent="0.25">
      <c r="A588" s="64" t="e">
        <f>DGET(Lista_elementos[#All],Lista_elementos[[#Headers],[Tipo]],Inventario!Q587:Q588)</f>
        <v>#VALUE!</v>
      </c>
      <c r="B588" s="27" t="e">
        <f>+Lista_elementos[[#This Row],[Elemento]]</f>
        <v>#VALUE!</v>
      </c>
      <c r="C5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8" s="27" t="e">
        <f>DGET(Lista_elementos[#All],Lista_elementos[[#Headers],[Presentación (Unidad)]],Inventario!Q587:Q588)</f>
        <v>#VALUE!</v>
      </c>
      <c r="E588" s="20" t="str">
        <f>+IF(COUNTIF(Entradas[Elemento],Inventario[[#This Row],[Elemento]])=0,"",IF(DMAX(Entradas[#All],Entradas[[#Headers],[Fecha de ingreso]],Inventario!Q587:Q588)=0,"No registra",DMAX(Entradas[#All],Entradas[[#Headers],[Fecha de ingreso]],Inventario!Q587:Q588)))</f>
        <v/>
      </c>
      <c r="F588" s="20" t="str">
        <f>+IF(COUNTIF(Entradas[Elemento],Inventario[[#This Row],[Elemento]])=0,"",IF(DMAX(Entradas[#All],Entradas[[#Headers],[Fecha de última salida]],Inventario!Q587:Q588)=0,"",DMAX(Entradas[#All],Entradas[[#Headers],[Fecha de última salida]],Inventario!Q587:Q588)))</f>
        <v/>
      </c>
      <c r="G588" s="27" t="e">
        <f>DGET(Lista_elementos[#All],Lista_elementos[[#Headers],[Inventario máximo (en unidades)]],Q587:Q588)</f>
        <v>#VALUE!</v>
      </c>
      <c r="H588" s="27" t="e">
        <f>DGET(Lista_elementos[#All],Lista_elementos[[#Headers],[Inventario mínimo (en unidades)]],Q587:Q588)</f>
        <v>#VALUE!</v>
      </c>
      <c r="I588" s="68" t="str">
        <f>+IF(R588=0,"",DGET(Entradas[#All],Entradas[[#Headers],[Lote]],Q587:R588))</f>
        <v/>
      </c>
      <c r="J588" s="20" t="str">
        <f ca="1">+IF(Inventario[[#This Row],[Días restantes (incluido hoy):]]="","",Inventario[[#This Row],[Días restantes (incluido hoy):]]+TODAY()-1)</f>
        <v/>
      </c>
      <c r="K588" s="27" t="str">
        <f t="shared" ref="K588" si="2027">IF(R588=0,"",R588)</f>
        <v/>
      </c>
      <c r="L588" s="27" t="str">
        <f>+IF(R588=0,"",DSUM(Entradas[#All],Entradas[[#Headers],[Cantidad Existente]],Inventario!Q587:R588))</f>
        <v/>
      </c>
      <c r="M588" s="65" t="e">
        <f>+Inventario[[#This Row],[Presentación (unidad)]]</f>
        <v>#VALUE!</v>
      </c>
      <c r="O588" s="17" t="str">
        <f t="shared" ref="O588" si="2028">+$O$6</f>
        <v>Elemento</v>
      </c>
      <c r="P588" s="17" t="str">
        <f t="shared" ref="P588" si="2029">+$P$6</f>
        <v>Días restantes:</v>
      </c>
      <c r="Q588" s="19" t="e">
        <f>Inventario[[#This Row],[Elemento]]</f>
        <v>#VALUE!</v>
      </c>
      <c r="R588" s="19">
        <f>+DMIN(Entradas[#All],R587,Q587:Q588)</f>
        <v>0</v>
      </c>
      <c r="S588" s="26" t="s">
        <v>10</v>
      </c>
    </row>
    <row r="589" spans="1:19" x14ac:dyDescent="0.25">
      <c r="A589" s="64" t="e">
        <f>DGET(Lista_elementos[#All],Lista_elementos[[#Headers],[Tipo]],Inventario!O588:O589)</f>
        <v>#VALUE!</v>
      </c>
      <c r="B589" s="27" t="e">
        <f>+Lista_elementos[[#This Row],[Elemento]]</f>
        <v>#VALUE!</v>
      </c>
      <c r="C5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89" s="27" t="e">
        <f>DGET(Lista_elementos[#All],Lista_elementos[[#Headers],[Presentación (Unidad)]],Inventario!O588:O589)</f>
        <v>#VALUE!</v>
      </c>
      <c r="E589" s="20" t="str">
        <f>+IF(COUNTIF(Entradas[Elemento],Inventario[[#This Row],[Elemento]])=0,"",IF(DMAX(Entradas[#All],Entradas[[#Headers],[Fecha de ingreso]],Inventario!O588:O589)=0,"No registra",DMAX(Entradas[#All],Entradas[[#Headers],[Fecha de ingreso]],Inventario!O588:O589)))</f>
        <v/>
      </c>
      <c r="F589" s="20" t="str">
        <f>+IF(COUNTIF(Entradas[Elemento],Inventario[[#This Row],[Elemento]])=0,"",IF(DMAX(Entradas[#All],Entradas[[#Headers],[Fecha de última salida]],Inventario!O588:O589)=0,"",DMAX(Entradas[#All],Entradas[[#Headers],[Fecha de última salida]],Inventario!O588:O589)))</f>
        <v/>
      </c>
      <c r="G589" s="27" t="e">
        <f>DGET(Lista_elementos[#All],Lista_elementos[[#Headers],[Inventario máximo (en unidades)]],O588:O589)</f>
        <v>#VALUE!</v>
      </c>
      <c r="H589" s="27" t="e">
        <f>DGET(Lista_elementos[#All],Lista_elementos[[#Headers],[Inventario mínimo (en unidades)]],O588:O589)</f>
        <v>#VALUE!</v>
      </c>
      <c r="I589" s="68" t="str">
        <f>+IF(P589=0,"",DGET(Entradas[#All],Entradas[[#Headers],[Lote]],O588:P589))</f>
        <v/>
      </c>
      <c r="J589" s="20" t="str">
        <f ca="1">+IF(Inventario[[#This Row],[Días restantes (incluido hoy):]]="","",Inventario[[#This Row],[Días restantes (incluido hoy):]]+TODAY()-1)</f>
        <v/>
      </c>
      <c r="K589" s="27" t="str">
        <f t="shared" ref="K589" si="2030">IF(P589=0,"",P589)</f>
        <v/>
      </c>
      <c r="L589" s="27" t="str">
        <f>+IF(P589=0,"",DSUM(Entradas[#All],Entradas[[#Headers],[Cantidad Existente]],Inventario!O588:P589))</f>
        <v/>
      </c>
      <c r="M589" s="65" t="e">
        <f>+Inventario[[#This Row],[Presentación (unidad)]]</f>
        <v>#VALUE!</v>
      </c>
      <c r="O589" s="19" t="e">
        <f t="shared" ref="O589" si="2031">+$B589</f>
        <v>#VALUE!</v>
      </c>
      <c r="P589" s="19">
        <f>+DMIN(Entradas[#All],P588,O588:O589)</f>
        <v>0</v>
      </c>
      <c r="Q589" s="17" t="str">
        <f t="shared" ref="Q589" si="2032">+$O$6</f>
        <v>Elemento</v>
      </c>
      <c r="R589" s="17" t="str">
        <f t="shared" ref="R589" si="2033">+$P$6</f>
        <v>Días restantes:</v>
      </c>
      <c r="S589" s="26" t="s">
        <v>10</v>
      </c>
    </row>
    <row r="590" spans="1:19" x14ac:dyDescent="0.25">
      <c r="A590" s="64" t="e">
        <f>DGET(Lista_elementos[#All],Lista_elementos[[#Headers],[Tipo]],Inventario!Q589:Q590)</f>
        <v>#VALUE!</v>
      </c>
      <c r="B590" s="27" t="e">
        <f>+Lista_elementos[[#This Row],[Elemento]]</f>
        <v>#VALUE!</v>
      </c>
      <c r="C5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0" s="27" t="e">
        <f>DGET(Lista_elementos[#All],Lista_elementos[[#Headers],[Presentación (Unidad)]],Inventario!Q589:Q590)</f>
        <v>#VALUE!</v>
      </c>
      <c r="E590" s="20" t="str">
        <f>+IF(COUNTIF(Entradas[Elemento],Inventario[[#This Row],[Elemento]])=0,"",IF(DMAX(Entradas[#All],Entradas[[#Headers],[Fecha de ingreso]],Inventario!Q589:Q590)=0,"No registra",DMAX(Entradas[#All],Entradas[[#Headers],[Fecha de ingreso]],Inventario!Q589:Q590)))</f>
        <v/>
      </c>
      <c r="F590" s="20" t="str">
        <f>+IF(COUNTIF(Entradas[Elemento],Inventario[[#This Row],[Elemento]])=0,"",IF(DMAX(Entradas[#All],Entradas[[#Headers],[Fecha de última salida]],Inventario!Q589:Q590)=0,"",DMAX(Entradas[#All],Entradas[[#Headers],[Fecha de última salida]],Inventario!Q589:Q590)))</f>
        <v/>
      </c>
      <c r="G590" s="27" t="e">
        <f>DGET(Lista_elementos[#All],Lista_elementos[[#Headers],[Inventario máximo (en unidades)]],Q589:Q590)</f>
        <v>#VALUE!</v>
      </c>
      <c r="H590" s="27" t="e">
        <f>DGET(Lista_elementos[#All],Lista_elementos[[#Headers],[Inventario mínimo (en unidades)]],Q589:Q590)</f>
        <v>#VALUE!</v>
      </c>
      <c r="I590" s="68" t="str">
        <f>+IF(R590=0,"",DGET(Entradas[#All],Entradas[[#Headers],[Lote]],Q589:R590))</f>
        <v/>
      </c>
      <c r="J590" s="20" t="str">
        <f ca="1">+IF(Inventario[[#This Row],[Días restantes (incluido hoy):]]="","",Inventario[[#This Row],[Días restantes (incluido hoy):]]+TODAY()-1)</f>
        <v/>
      </c>
      <c r="K590" s="27" t="str">
        <f t="shared" ref="K590" si="2034">IF(R590=0,"",R590)</f>
        <v/>
      </c>
      <c r="L590" s="27" t="str">
        <f>+IF(R590=0,"",DSUM(Entradas[#All],Entradas[[#Headers],[Cantidad Existente]],Inventario!Q589:R590))</f>
        <v/>
      </c>
      <c r="M590" s="65" t="e">
        <f>+Inventario[[#This Row],[Presentación (unidad)]]</f>
        <v>#VALUE!</v>
      </c>
      <c r="O590" s="17" t="str">
        <f t="shared" ref="O590" si="2035">+$O$6</f>
        <v>Elemento</v>
      </c>
      <c r="P590" s="17" t="str">
        <f t="shared" ref="P590" si="2036">+$P$6</f>
        <v>Días restantes:</v>
      </c>
      <c r="Q590" s="19" t="e">
        <f>Inventario[[#This Row],[Elemento]]</f>
        <v>#VALUE!</v>
      </c>
      <c r="R590" s="19">
        <f>+DMIN(Entradas[#All],R589,Q589:Q590)</f>
        <v>0</v>
      </c>
      <c r="S590" s="26" t="s">
        <v>10</v>
      </c>
    </row>
    <row r="591" spans="1:19" x14ac:dyDescent="0.25">
      <c r="A591" s="64" t="e">
        <f>DGET(Lista_elementos[#All],Lista_elementos[[#Headers],[Tipo]],Inventario!O590:O591)</f>
        <v>#VALUE!</v>
      </c>
      <c r="B591" s="27" t="e">
        <f>+Lista_elementos[[#This Row],[Elemento]]</f>
        <v>#VALUE!</v>
      </c>
      <c r="C5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1" s="27" t="e">
        <f>DGET(Lista_elementos[#All],Lista_elementos[[#Headers],[Presentación (Unidad)]],Inventario!O590:O591)</f>
        <v>#VALUE!</v>
      </c>
      <c r="E591" s="20" t="str">
        <f>+IF(COUNTIF(Entradas[Elemento],Inventario[[#This Row],[Elemento]])=0,"",IF(DMAX(Entradas[#All],Entradas[[#Headers],[Fecha de ingreso]],Inventario!O590:O591)=0,"No registra",DMAX(Entradas[#All],Entradas[[#Headers],[Fecha de ingreso]],Inventario!O590:O591)))</f>
        <v/>
      </c>
      <c r="F591" s="20" t="str">
        <f>+IF(COUNTIF(Entradas[Elemento],Inventario[[#This Row],[Elemento]])=0,"",IF(DMAX(Entradas[#All],Entradas[[#Headers],[Fecha de última salida]],Inventario!O590:O591)=0,"",DMAX(Entradas[#All],Entradas[[#Headers],[Fecha de última salida]],Inventario!O590:O591)))</f>
        <v/>
      </c>
      <c r="G591" s="27" t="e">
        <f>DGET(Lista_elementos[#All],Lista_elementos[[#Headers],[Inventario máximo (en unidades)]],O590:O591)</f>
        <v>#VALUE!</v>
      </c>
      <c r="H591" s="27" t="e">
        <f>DGET(Lista_elementos[#All],Lista_elementos[[#Headers],[Inventario mínimo (en unidades)]],O590:O591)</f>
        <v>#VALUE!</v>
      </c>
      <c r="I591" s="68" t="str">
        <f>+IF(P591=0,"",DGET(Entradas[#All],Entradas[[#Headers],[Lote]],O590:P591))</f>
        <v/>
      </c>
      <c r="J591" s="20" t="str">
        <f ca="1">+IF(Inventario[[#This Row],[Días restantes (incluido hoy):]]="","",Inventario[[#This Row],[Días restantes (incluido hoy):]]+TODAY()-1)</f>
        <v/>
      </c>
      <c r="K591" s="27" t="str">
        <f t="shared" ref="K591" si="2037">IF(P591=0,"",P591)</f>
        <v/>
      </c>
      <c r="L591" s="27" t="str">
        <f>+IF(P591=0,"",DSUM(Entradas[#All],Entradas[[#Headers],[Cantidad Existente]],Inventario!O590:P591))</f>
        <v/>
      </c>
      <c r="M591" s="65" t="e">
        <f>+Inventario[[#This Row],[Presentación (unidad)]]</f>
        <v>#VALUE!</v>
      </c>
      <c r="O591" s="19" t="e">
        <f t="shared" ref="O591" si="2038">+$B591</f>
        <v>#VALUE!</v>
      </c>
      <c r="P591" s="19">
        <f>+DMIN(Entradas[#All],P590,O590:O591)</f>
        <v>0</v>
      </c>
      <c r="Q591" s="17" t="str">
        <f t="shared" ref="Q591" si="2039">+$O$6</f>
        <v>Elemento</v>
      </c>
      <c r="R591" s="17" t="str">
        <f t="shared" ref="R591" si="2040">+$P$6</f>
        <v>Días restantes:</v>
      </c>
      <c r="S591" s="26" t="s">
        <v>10</v>
      </c>
    </row>
    <row r="592" spans="1:19" x14ac:dyDescent="0.25">
      <c r="A592" s="64" t="e">
        <f>DGET(Lista_elementos[#All],Lista_elementos[[#Headers],[Tipo]],Inventario!Q591:Q592)</f>
        <v>#VALUE!</v>
      </c>
      <c r="B592" s="27" t="e">
        <f>+Lista_elementos[[#This Row],[Elemento]]</f>
        <v>#VALUE!</v>
      </c>
      <c r="C5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2" s="27" t="e">
        <f>DGET(Lista_elementos[#All],Lista_elementos[[#Headers],[Presentación (Unidad)]],Inventario!Q591:Q592)</f>
        <v>#VALUE!</v>
      </c>
      <c r="E592" s="20" t="str">
        <f>+IF(COUNTIF(Entradas[Elemento],Inventario[[#This Row],[Elemento]])=0,"",IF(DMAX(Entradas[#All],Entradas[[#Headers],[Fecha de ingreso]],Inventario!Q591:Q592)=0,"No registra",DMAX(Entradas[#All],Entradas[[#Headers],[Fecha de ingreso]],Inventario!Q591:Q592)))</f>
        <v/>
      </c>
      <c r="F592" s="20" t="str">
        <f>+IF(COUNTIF(Entradas[Elemento],Inventario[[#This Row],[Elemento]])=0,"",IF(DMAX(Entradas[#All],Entradas[[#Headers],[Fecha de última salida]],Inventario!Q591:Q592)=0,"",DMAX(Entradas[#All],Entradas[[#Headers],[Fecha de última salida]],Inventario!Q591:Q592)))</f>
        <v/>
      </c>
      <c r="G592" s="27" t="e">
        <f>DGET(Lista_elementos[#All],Lista_elementos[[#Headers],[Inventario máximo (en unidades)]],Q591:Q592)</f>
        <v>#VALUE!</v>
      </c>
      <c r="H592" s="27" t="e">
        <f>DGET(Lista_elementos[#All],Lista_elementos[[#Headers],[Inventario mínimo (en unidades)]],Q591:Q592)</f>
        <v>#VALUE!</v>
      </c>
      <c r="I592" s="68" t="str">
        <f>+IF(R592=0,"",DGET(Entradas[#All],Entradas[[#Headers],[Lote]],Q591:R592))</f>
        <v/>
      </c>
      <c r="J592" s="20" t="str">
        <f ca="1">+IF(Inventario[[#This Row],[Días restantes (incluido hoy):]]="","",Inventario[[#This Row],[Días restantes (incluido hoy):]]+TODAY()-1)</f>
        <v/>
      </c>
      <c r="K592" s="27" t="str">
        <f t="shared" ref="K592" si="2041">IF(R592=0,"",R592)</f>
        <v/>
      </c>
      <c r="L592" s="27" t="str">
        <f>+IF(R592=0,"",DSUM(Entradas[#All],Entradas[[#Headers],[Cantidad Existente]],Inventario!Q591:R592))</f>
        <v/>
      </c>
      <c r="M592" s="65" t="e">
        <f>+Inventario[[#This Row],[Presentación (unidad)]]</f>
        <v>#VALUE!</v>
      </c>
      <c r="O592" s="17" t="str">
        <f t="shared" ref="O592" si="2042">+$O$6</f>
        <v>Elemento</v>
      </c>
      <c r="P592" s="17" t="str">
        <f t="shared" ref="P592" si="2043">+$P$6</f>
        <v>Días restantes:</v>
      </c>
      <c r="Q592" s="19" t="e">
        <f>Inventario[[#This Row],[Elemento]]</f>
        <v>#VALUE!</v>
      </c>
      <c r="R592" s="19">
        <f>+DMIN(Entradas[#All],R591,Q591:Q592)</f>
        <v>0</v>
      </c>
      <c r="S592" s="26" t="s">
        <v>10</v>
      </c>
    </row>
    <row r="593" spans="1:19" x14ac:dyDescent="0.25">
      <c r="A593" s="64" t="e">
        <f>DGET(Lista_elementos[#All],Lista_elementos[[#Headers],[Tipo]],Inventario!O592:O593)</f>
        <v>#VALUE!</v>
      </c>
      <c r="B593" s="27" t="e">
        <f>+Lista_elementos[[#This Row],[Elemento]]</f>
        <v>#VALUE!</v>
      </c>
      <c r="C5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3" s="27" t="e">
        <f>DGET(Lista_elementos[#All],Lista_elementos[[#Headers],[Presentación (Unidad)]],Inventario!O592:O593)</f>
        <v>#VALUE!</v>
      </c>
      <c r="E593" s="20" t="str">
        <f>+IF(COUNTIF(Entradas[Elemento],Inventario[[#This Row],[Elemento]])=0,"",IF(DMAX(Entradas[#All],Entradas[[#Headers],[Fecha de ingreso]],Inventario!O592:O593)=0,"No registra",DMAX(Entradas[#All],Entradas[[#Headers],[Fecha de ingreso]],Inventario!O592:O593)))</f>
        <v/>
      </c>
      <c r="F593" s="20" t="str">
        <f>+IF(COUNTIF(Entradas[Elemento],Inventario[[#This Row],[Elemento]])=0,"",IF(DMAX(Entradas[#All],Entradas[[#Headers],[Fecha de última salida]],Inventario!O592:O593)=0,"",DMAX(Entradas[#All],Entradas[[#Headers],[Fecha de última salida]],Inventario!O592:O593)))</f>
        <v/>
      </c>
      <c r="G593" s="27" t="e">
        <f>DGET(Lista_elementos[#All],Lista_elementos[[#Headers],[Inventario máximo (en unidades)]],O592:O593)</f>
        <v>#VALUE!</v>
      </c>
      <c r="H593" s="27" t="e">
        <f>DGET(Lista_elementos[#All],Lista_elementos[[#Headers],[Inventario mínimo (en unidades)]],O592:O593)</f>
        <v>#VALUE!</v>
      </c>
      <c r="I593" s="68" t="str">
        <f>+IF(P593=0,"",DGET(Entradas[#All],Entradas[[#Headers],[Lote]],O592:P593))</f>
        <v/>
      </c>
      <c r="J593" s="20" t="str">
        <f ca="1">+IF(Inventario[[#This Row],[Días restantes (incluido hoy):]]="","",Inventario[[#This Row],[Días restantes (incluido hoy):]]+TODAY()-1)</f>
        <v/>
      </c>
      <c r="K593" s="27" t="str">
        <f t="shared" ref="K593" si="2044">IF(P593=0,"",P593)</f>
        <v/>
      </c>
      <c r="L593" s="27" t="str">
        <f>+IF(P593=0,"",DSUM(Entradas[#All],Entradas[[#Headers],[Cantidad Existente]],Inventario!O592:P593))</f>
        <v/>
      </c>
      <c r="M593" s="65" t="e">
        <f>+Inventario[[#This Row],[Presentación (unidad)]]</f>
        <v>#VALUE!</v>
      </c>
      <c r="O593" s="19" t="e">
        <f t="shared" ref="O593" si="2045">+$B593</f>
        <v>#VALUE!</v>
      </c>
      <c r="P593" s="19">
        <f>+DMIN(Entradas[#All],P592,O592:O593)</f>
        <v>0</v>
      </c>
      <c r="Q593" s="17" t="str">
        <f t="shared" ref="Q593" si="2046">+$O$6</f>
        <v>Elemento</v>
      </c>
      <c r="R593" s="17" t="str">
        <f t="shared" ref="R593" si="2047">+$P$6</f>
        <v>Días restantes:</v>
      </c>
      <c r="S593" s="26" t="s">
        <v>10</v>
      </c>
    </row>
    <row r="594" spans="1:19" x14ac:dyDescent="0.25">
      <c r="A594" s="64" t="e">
        <f>DGET(Lista_elementos[#All],Lista_elementos[[#Headers],[Tipo]],Inventario!Q593:Q594)</f>
        <v>#VALUE!</v>
      </c>
      <c r="B594" s="27" t="e">
        <f>+Lista_elementos[[#This Row],[Elemento]]</f>
        <v>#VALUE!</v>
      </c>
      <c r="C5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4" s="27" t="e">
        <f>DGET(Lista_elementos[#All],Lista_elementos[[#Headers],[Presentación (Unidad)]],Inventario!Q593:Q594)</f>
        <v>#VALUE!</v>
      </c>
      <c r="E594" s="20" t="str">
        <f>+IF(COUNTIF(Entradas[Elemento],Inventario[[#This Row],[Elemento]])=0,"",IF(DMAX(Entradas[#All],Entradas[[#Headers],[Fecha de ingreso]],Inventario!Q593:Q594)=0,"No registra",DMAX(Entradas[#All],Entradas[[#Headers],[Fecha de ingreso]],Inventario!Q593:Q594)))</f>
        <v/>
      </c>
      <c r="F594" s="20" t="str">
        <f>+IF(COUNTIF(Entradas[Elemento],Inventario[[#This Row],[Elemento]])=0,"",IF(DMAX(Entradas[#All],Entradas[[#Headers],[Fecha de última salida]],Inventario!Q593:Q594)=0,"",DMAX(Entradas[#All],Entradas[[#Headers],[Fecha de última salida]],Inventario!Q593:Q594)))</f>
        <v/>
      </c>
      <c r="G594" s="27" t="e">
        <f>DGET(Lista_elementos[#All],Lista_elementos[[#Headers],[Inventario máximo (en unidades)]],Q593:Q594)</f>
        <v>#VALUE!</v>
      </c>
      <c r="H594" s="27" t="e">
        <f>DGET(Lista_elementos[#All],Lista_elementos[[#Headers],[Inventario mínimo (en unidades)]],Q593:Q594)</f>
        <v>#VALUE!</v>
      </c>
      <c r="I594" s="68" t="str">
        <f>+IF(R594=0,"",DGET(Entradas[#All],Entradas[[#Headers],[Lote]],Q593:R594))</f>
        <v/>
      </c>
      <c r="J594" s="20" t="str">
        <f ca="1">+IF(Inventario[[#This Row],[Días restantes (incluido hoy):]]="","",Inventario[[#This Row],[Días restantes (incluido hoy):]]+TODAY()-1)</f>
        <v/>
      </c>
      <c r="K594" s="27" t="str">
        <f t="shared" ref="K594" si="2048">IF(R594=0,"",R594)</f>
        <v/>
      </c>
      <c r="L594" s="27" t="str">
        <f>+IF(R594=0,"",DSUM(Entradas[#All],Entradas[[#Headers],[Cantidad Existente]],Inventario!Q593:R594))</f>
        <v/>
      </c>
      <c r="M594" s="65" t="e">
        <f>+Inventario[[#This Row],[Presentación (unidad)]]</f>
        <v>#VALUE!</v>
      </c>
      <c r="O594" s="17" t="str">
        <f t="shared" ref="O594" si="2049">+$O$6</f>
        <v>Elemento</v>
      </c>
      <c r="P594" s="17" t="str">
        <f t="shared" ref="P594" si="2050">+$P$6</f>
        <v>Días restantes:</v>
      </c>
      <c r="Q594" s="19" t="e">
        <f>Inventario[[#This Row],[Elemento]]</f>
        <v>#VALUE!</v>
      </c>
      <c r="R594" s="19">
        <f>+DMIN(Entradas[#All],R593,Q593:Q594)</f>
        <v>0</v>
      </c>
      <c r="S594" s="26" t="s">
        <v>10</v>
      </c>
    </row>
    <row r="595" spans="1:19" x14ac:dyDescent="0.25">
      <c r="A595" s="64" t="e">
        <f>DGET(Lista_elementos[#All],Lista_elementos[[#Headers],[Tipo]],Inventario!O594:O595)</f>
        <v>#VALUE!</v>
      </c>
      <c r="B595" s="27" t="e">
        <f>+Lista_elementos[[#This Row],[Elemento]]</f>
        <v>#VALUE!</v>
      </c>
      <c r="C5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5" s="27" t="e">
        <f>DGET(Lista_elementos[#All],Lista_elementos[[#Headers],[Presentación (Unidad)]],Inventario!O594:O595)</f>
        <v>#VALUE!</v>
      </c>
      <c r="E595" s="20" t="str">
        <f>+IF(COUNTIF(Entradas[Elemento],Inventario[[#This Row],[Elemento]])=0,"",IF(DMAX(Entradas[#All],Entradas[[#Headers],[Fecha de ingreso]],Inventario!O594:O595)=0,"No registra",DMAX(Entradas[#All],Entradas[[#Headers],[Fecha de ingreso]],Inventario!O594:O595)))</f>
        <v/>
      </c>
      <c r="F595" s="20" t="str">
        <f>+IF(COUNTIF(Entradas[Elemento],Inventario[[#This Row],[Elemento]])=0,"",IF(DMAX(Entradas[#All],Entradas[[#Headers],[Fecha de última salida]],Inventario!O594:O595)=0,"",DMAX(Entradas[#All],Entradas[[#Headers],[Fecha de última salida]],Inventario!O594:O595)))</f>
        <v/>
      </c>
      <c r="G595" s="27" t="e">
        <f>DGET(Lista_elementos[#All],Lista_elementos[[#Headers],[Inventario máximo (en unidades)]],O594:O595)</f>
        <v>#VALUE!</v>
      </c>
      <c r="H595" s="27" t="e">
        <f>DGET(Lista_elementos[#All],Lista_elementos[[#Headers],[Inventario mínimo (en unidades)]],O594:O595)</f>
        <v>#VALUE!</v>
      </c>
      <c r="I595" s="68" t="str">
        <f>+IF(P595=0,"",DGET(Entradas[#All],Entradas[[#Headers],[Lote]],O594:P595))</f>
        <v/>
      </c>
      <c r="J595" s="20" t="str">
        <f ca="1">+IF(Inventario[[#This Row],[Días restantes (incluido hoy):]]="","",Inventario[[#This Row],[Días restantes (incluido hoy):]]+TODAY()-1)</f>
        <v/>
      </c>
      <c r="K595" s="27" t="str">
        <f t="shared" ref="K595" si="2051">IF(P595=0,"",P595)</f>
        <v/>
      </c>
      <c r="L595" s="27" t="str">
        <f>+IF(P595=0,"",DSUM(Entradas[#All],Entradas[[#Headers],[Cantidad Existente]],Inventario!O594:P595))</f>
        <v/>
      </c>
      <c r="M595" s="65" t="e">
        <f>+Inventario[[#This Row],[Presentación (unidad)]]</f>
        <v>#VALUE!</v>
      </c>
      <c r="O595" s="19" t="e">
        <f t="shared" ref="O595" si="2052">+$B595</f>
        <v>#VALUE!</v>
      </c>
      <c r="P595" s="19">
        <f>+DMIN(Entradas[#All],P594,O594:O595)</f>
        <v>0</v>
      </c>
      <c r="Q595" s="17" t="str">
        <f t="shared" ref="Q595" si="2053">+$O$6</f>
        <v>Elemento</v>
      </c>
      <c r="R595" s="17" t="str">
        <f t="shared" ref="R595" si="2054">+$P$6</f>
        <v>Días restantes:</v>
      </c>
      <c r="S595" s="26" t="s">
        <v>10</v>
      </c>
    </row>
    <row r="596" spans="1:19" x14ac:dyDescent="0.25">
      <c r="A596" s="64" t="e">
        <f>DGET(Lista_elementos[#All],Lista_elementos[[#Headers],[Tipo]],Inventario!Q595:Q596)</f>
        <v>#VALUE!</v>
      </c>
      <c r="B596" s="27" t="e">
        <f>+Lista_elementos[[#This Row],[Elemento]]</f>
        <v>#VALUE!</v>
      </c>
      <c r="C5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6" s="27" t="e">
        <f>DGET(Lista_elementos[#All],Lista_elementos[[#Headers],[Presentación (Unidad)]],Inventario!Q595:Q596)</f>
        <v>#VALUE!</v>
      </c>
      <c r="E596" s="20" t="str">
        <f>+IF(COUNTIF(Entradas[Elemento],Inventario[[#This Row],[Elemento]])=0,"",IF(DMAX(Entradas[#All],Entradas[[#Headers],[Fecha de ingreso]],Inventario!Q595:Q596)=0,"No registra",DMAX(Entradas[#All],Entradas[[#Headers],[Fecha de ingreso]],Inventario!Q595:Q596)))</f>
        <v/>
      </c>
      <c r="F596" s="20" t="str">
        <f>+IF(COUNTIF(Entradas[Elemento],Inventario[[#This Row],[Elemento]])=0,"",IF(DMAX(Entradas[#All],Entradas[[#Headers],[Fecha de última salida]],Inventario!Q595:Q596)=0,"",DMAX(Entradas[#All],Entradas[[#Headers],[Fecha de última salida]],Inventario!Q595:Q596)))</f>
        <v/>
      </c>
      <c r="G596" s="27" t="e">
        <f>DGET(Lista_elementos[#All],Lista_elementos[[#Headers],[Inventario máximo (en unidades)]],Q595:Q596)</f>
        <v>#VALUE!</v>
      </c>
      <c r="H596" s="27" t="e">
        <f>DGET(Lista_elementos[#All],Lista_elementos[[#Headers],[Inventario mínimo (en unidades)]],Q595:Q596)</f>
        <v>#VALUE!</v>
      </c>
      <c r="I596" s="68" t="str">
        <f>+IF(R596=0,"",DGET(Entradas[#All],Entradas[[#Headers],[Lote]],Q595:R596))</f>
        <v/>
      </c>
      <c r="J596" s="20" t="str">
        <f ca="1">+IF(Inventario[[#This Row],[Días restantes (incluido hoy):]]="","",Inventario[[#This Row],[Días restantes (incluido hoy):]]+TODAY()-1)</f>
        <v/>
      </c>
      <c r="K596" s="27" t="str">
        <f t="shared" ref="K596" si="2055">IF(R596=0,"",R596)</f>
        <v/>
      </c>
      <c r="L596" s="27" t="str">
        <f>+IF(R596=0,"",DSUM(Entradas[#All],Entradas[[#Headers],[Cantidad Existente]],Inventario!Q595:R596))</f>
        <v/>
      </c>
      <c r="M596" s="65" t="e">
        <f>+Inventario[[#This Row],[Presentación (unidad)]]</f>
        <v>#VALUE!</v>
      </c>
      <c r="O596" s="17" t="str">
        <f t="shared" ref="O596" si="2056">+$O$6</f>
        <v>Elemento</v>
      </c>
      <c r="P596" s="17" t="str">
        <f t="shared" ref="P596" si="2057">+$P$6</f>
        <v>Días restantes:</v>
      </c>
      <c r="Q596" s="19" t="e">
        <f>Inventario[[#This Row],[Elemento]]</f>
        <v>#VALUE!</v>
      </c>
      <c r="R596" s="19">
        <f>+DMIN(Entradas[#All],R595,Q595:Q596)</f>
        <v>0</v>
      </c>
      <c r="S596" s="26" t="s">
        <v>10</v>
      </c>
    </row>
    <row r="597" spans="1:19" x14ac:dyDescent="0.25">
      <c r="A597" s="64" t="e">
        <f>DGET(Lista_elementos[#All],Lista_elementos[[#Headers],[Tipo]],Inventario!O596:O597)</f>
        <v>#VALUE!</v>
      </c>
      <c r="B597" s="27" t="e">
        <f>+Lista_elementos[[#This Row],[Elemento]]</f>
        <v>#VALUE!</v>
      </c>
      <c r="C5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7" s="27" t="e">
        <f>DGET(Lista_elementos[#All],Lista_elementos[[#Headers],[Presentación (Unidad)]],Inventario!O596:O597)</f>
        <v>#VALUE!</v>
      </c>
      <c r="E597" s="20" t="str">
        <f>+IF(COUNTIF(Entradas[Elemento],Inventario[[#This Row],[Elemento]])=0,"",IF(DMAX(Entradas[#All],Entradas[[#Headers],[Fecha de ingreso]],Inventario!O596:O597)=0,"No registra",DMAX(Entradas[#All],Entradas[[#Headers],[Fecha de ingreso]],Inventario!O596:O597)))</f>
        <v/>
      </c>
      <c r="F597" s="20" t="str">
        <f>+IF(COUNTIF(Entradas[Elemento],Inventario[[#This Row],[Elemento]])=0,"",IF(DMAX(Entradas[#All],Entradas[[#Headers],[Fecha de última salida]],Inventario!O596:O597)=0,"",DMAX(Entradas[#All],Entradas[[#Headers],[Fecha de última salida]],Inventario!O596:O597)))</f>
        <v/>
      </c>
      <c r="G597" s="27" t="e">
        <f>DGET(Lista_elementos[#All],Lista_elementos[[#Headers],[Inventario máximo (en unidades)]],O596:O597)</f>
        <v>#VALUE!</v>
      </c>
      <c r="H597" s="27" t="e">
        <f>DGET(Lista_elementos[#All],Lista_elementos[[#Headers],[Inventario mínimo (en unidades)]],O596:O597)</f>
        <v>#VALUE!</v>
      </c>
      <c r="I597" s="68" t="str">
        <f>+IF(P597=0,"",DGET(Entradas[#All],Entradas[[#Headers],[Lote]],O596:P597))</f>
        <v/>
      </c>
      <c r="J597" s="20" t="str">
        <f ca="1">+IF(Inventario[[#This Row],[Días restantes (incluido hoy):]]="","",Inventario[[#This Row],[Días restantes (incluido hoy):]]+TODAY()-1)</f>
        <v/>
      </c>
      <c r="K597" s="27" t="str">
        <f t="shared" ref="K597" si="2058">IF(P597=0,"",P597)</f>
        <v/>
      </c>
      <c r="L597" s="27" t="str">
        <f>+IF(P597=0,"",DSUM(Entradas[#All],Entradas[[#Headers],[Cantidad Existente]],Inventario!O596:P597))</f>
        <v/>
      </c>
      <c r="M597" s="65" t="e">
        <f>+Inventario[[#This Row],[Presentación (unidad)]]</f>
        <v>#VALUE!</v>
      </c>
      <c r="O597" s="19" t="e">
        <f t="shared" ref="O597" si="2059">+$B597</f>
        <v>#VALUE!</v>
      </c>
      <c r="P597" s="19">
        <f>+DMIN(Entradas[#All],P596,O596:O597)</f>
        <v>0</v>
      </c>
      <c r="Q597" s="17" t="str">
        <f t="shared" ref="Q597" si="2060">+$O$6</f>
        <v>Elemento</v>
      </c>
      <c r="R597" s="17" t="str">
        <f t="shared" ref="R597" si="2061">+$P$6</f>
        <v>Días restantes:</v>
      </c>
      <c r="S597" s="26" t="s">
        <v>10</v>
      </c>
    </row>
    <row r="598" spans="1:19" x14ac:dyDescent="0.25">
      <c r="A598" s="64" t="e">
        <f>DGET(Lista_elementos[#All],Lista_elementos[[#Headers],[Tipo]],Inventario!Q597:Q598)</f>
        <v>#VALUE!</v>
      </c>
      <c r="B598" s="27" t="e">
        <f>+Lista_elementos[[#This Row],[Elemento]]</f>
        <v>#VALUE!</v>
      </c>
      <c r="C5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8" s="27" t="e">
        <f>DGET(Lista_elementos[#All],Lista_elementos[[#Headers],[Presentación (Unidad)]],Inventario!Q597:Q598)</f>
        <v>#VALUE!</v>
      </c>
      <c r="E598" s="20" t="str">
        <f>+IF(COUNTIF(Entradas[Elemento],Inventario[[#This Row],[Elemento]])=0,"",IF(DMAX(Entradas[#All],Entradas[[#Headers],[Fecha de ingreso]],Inventario!Q597:Q598)=0,"No registra",DMAX(Entradas[#All],Entradas[[#Headers],[Fecha de ingreso]],Inventario!Q597:Q598)))</f>
        <v/>
      </c>
      <c r="F598" s="20" t="str">
        <f>+IF(COUNTIF(Entradas[Elemento],Inventario[[#This Row],[Elemento]])=0,"",IF(DMAX(Entradas[#All],Entradas[[#Headers],[Fecha de última salida]],Inventario!Q597:Q598)=0,"",DMAX(Entradas[#All],Entradas[[#Headers],[Fecha de última salida]],Inventario!Q597:Q598)))</f>
        <v/>
      </c>
      <c r="G598" s="27" t="e">
        <f>DGET(Lista_elementos[#All],Lista_elementos[[#Headers],[Inventario máximo (en unidades)]],Q597:Q598)</f>
        <v>#VALUE!</v>
      </c>
      <c r="H598" s="27" t="e">
        <f>DGET(Lista_elementos[#All],Lista_elementos[[#Headers],[Inventario mínimo (en unidades)]],Q597:Q598)</f>
        <v>#VALUE!</v>
      </c>
      <c r="I598" s="68" t="str">
        <f>+IF(R598=0,"",DGET(Entradas[#All],Entradas[[#Headers],[Lote]],Q597:R598))</f>
        <v/>
      </c>
      <c r="J598" s="20" t="str">
        <f ca="1">+IF(Inventario[[#This Row],[Días restantes (incluido hoy):]]="","",Inventario[[#This Row],[Días restantes (incluido hoy):]]+TODAY()-1)</f>
        <v/>
      </c>
      <c r="K598" s="27" t="str">
        <f t="shared" ref="K598" si="2062">IF(R598=0,"",R598)</f>
        <v/>
      </c>
      <c r="L598" s="27" t="str">
        <f>+IF(R598=0,"",DSUM(Entradas[#All],Entradas[[#Headers],[Cantidad Existente]],Inventario!Q597:R598))</f>
        <v/>
      </c>
      <c r="M598" s="65" t="e">
        <f>+Inventario[[#This Row],[Presentación (unidad)]]</f>
        <v>#VALUE!</v>
      </c>
      <c r="O598" s="17" t="str">
        <f t="shared" ref="O598" si="2063">+$O$6</f>
        <v>Elemento</v>
      </c>
      <c r="P598" s="17" t="str">
        <f t="shared" ref="P598" si="2064">+$P$6</f>
        <v>Días restantes:</v>
      </c>
      <c r="Q598" s="19" t="e">
        <f>Inventario[[#This Row],[Elemento]]</f>
        <v>#VALUE!</v>
      </c>
      <c r="R598" s="19">
        <f>+DMIN(Entradas[#All],R597,Q597:Q598)</f>
        <v>0</v>
      </c>
      <c r="S598" s="26" t="s">
        <v>10</v>
      </c>
    </row>
    <row r="599" spans="1:19" x14ac:dyDescent="0.25">
      <c r="A599" s="64" t="e">
        <f>DGET(Lista_elementos[#All],Lista_elementos[[#Headers],[Tipo]],Inventario!O598:O599)</f>
        <v>#VALUE!</v>
      </c>
      <c r="B599" s="27" t="e">
        <f>+Lista_elementos[[#This Row],[Elemento]]</f>
        <v>#VALUE!</v>
      </c>
      <c r="C5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599" s="27" t="e">
        <f>DGET(Lista_elementos[#All],Lista_elementos[[#Headers],[Presentación (Unidad)]],Inventario!O598:O599)</f>
        <v>#VALUE!</v>
      </c>
      <c r="E599" s="20" t="str">
        <f>+IF(COUNTIF(Entradas[Elemento],Inventario[[#This Row],[Elemento]])=0,"",IF(DMAX(Entradas[#All],Entradas[[#Headers],[Fecha de ingreso]],Inventario!O598:O599)=0,"No registra",DMAX(Entradas[#All],Entradas[[#Headers],[Fecha de ingreso]],Inventario!O598:O599)))</f>
        <v/>
      </c>
      <c r="F599" s="20" t="str">
        <f>+IF(COUNTIF(Entradas[Elemento],Inventario[[#This Row],[Elemento]])=0,"",IF(DMAX(Entradas[#All],Entradas[[#Headers],[Fecha de última salida]],Inventario!O598:O599)=0,"",DMAX(Entradas[#All],Entradas[[#Headers],[Fecha de última salida]],Inventario!O598:O599)))</f>
        <v/>
      </c>
      <c r="G599" s="27" t="e">
        <f>DGET(Lista_elementos[#All],Lista_elementos[[#Headers],[Inventario máximo (en unidades)]],O598:O599)</f>
        <v>#VALUE!</v>
      </c>
      <c r="H599" s="27" t="e">
        <f>DGET(Lista_elementos[#All],Lista_elementos[[#Headers],[Inventario mínimo (en unidades)]],O598:O599)</f>
        <v>#VALUE!</v>
      </c>
      <c r="I599" s="68" t="str">
        <f>+IF(P599=0,"",DGET(Entradas[#All],Entradas[[#Headers],[Lote]],O598:P599))</f>
        <v/>
      </c>
      <c r="J599" s="20" t="str">
        <f ca="1">+IF(Inventario[[#This Row],[Días restantes (incluido hoy):]]="","",Inventario[[#This Row],[Días restantes (incluido hoy):]]+TODAY()-1)</f>
        <v/>
      </c>
      <c r="K599" s="27" t="str">
        <f t="shared" ref="K599" si="2065">IF(P599=0,"",P599)</f>
        <v/>
      </c>
      <c r="L599" s="27" t="str">
        <f>+IF(P599=0,"",DSUM(Entradas[#All],Entradas[[#Headers],[Cantidad Existente]],Inventario!O598:P599))</f>
        <v/>
      </c>
      <c r="M599" s="65" t="e">
        <f>+Inventario[[#This Row],[Presentación (unidad)]]</f>
        <v>#VALUE!</v>
      </c>
      <c r="O599" s="19" t="e">
        <f t="shared" ref="O599" si="2066">+$B599</f>
        <v>#VALUE!</v>
      </c>
      <c r="P599" s="19">
        <f>+DMIN(Entradas[#All],P598,O598:O599)</f>
        <v>0</v>
      </c>
      <c r="Q599" s="17" t="str">
        <f t="shared" ref="Q599" si="2067">+$O$6</f>
        <v>Elemento</v>
      </c>
      <c r="R599" s="17" t="str">
        <f t="shared" ref="R599" si="2068">+$P$6</f>
        <v>Días restantes:</v>
      </c>
      <c r="S599" s="26" t="s">
        <v>10</v>
      </c>
    </row>
    <row r="600" spans="1:19" x14ac:dyDescent="0.25">
      <c r="A600" s="64" t="e">
        <f>DGET(Lista_elementos[#All],Lista_elementos[[#Headers],[Tipo]],Inventario!Q599:Q600)</f>
        <v>#VALUE!</v>
      </c>
      <c r="B600" s="27" t="e">
        <f>+Lista_elementos[[#This Row],[Elemento]]</f>
        <v>#VALUE!</v>
      </c>
      <c r="C6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0" s="27" t="e">
        <f>DGET(Lista_elementos[#All],Lista_elementos[[#Headers],[Presentación (Unidad)]],Inventario!Q599:Q600)</f>
        <v>#VALUE!</v>
      </c>
      <c r="E600" s="20" t="str">
        <f>+IF(COUNTIF(Entradas[Elemento],Inventario[[#This Row],[Elemento]])=0,"",IF(DMAX(Entradas[#All],Entradas[[#Headers],[Fecha de ingreso]],Inventario!Q599:Q600)=0,"No registra",DMAX(Entradas[#All],Entradas[[#Headers],[Fecha de ingreso]],Inventario!Q599:Q600)))</f>
        <v/>
      </c>
      <c r="F600" s="20" t="str">
        <f>+IF(COUNTIF(Entradas[Elemento],Inventario[[#This Row],[Elemento]])=0,"",IF(DMAX(Entradas[#All],Entradas[[#Headers],[Fecha de última salida]],Inventario!Q599:Q600)=0,"",DMAX(Entradas[#All],Entradas[[#Headers],[Fecha de última salida]],Inventario!Q599:Q600)))</f>
        <v/>
      </c>
      <c r="G600" s="27" t="e">
        <f>DGET(Lista_elementos[#All],Lista_elementos[[#Headers],[Inventario máximo (en unidades)]],Q599:Q600)</f>
        <v>#VALUE!</v>
      </c>
      <c r="H600" s="27" t="e">
        <f>DGET(Lista_elementos[#All],Lista_elementos[[#Headers],[Inventario mínimo (en unidades)]],Q599:Q600)</f>
        <v>#VALUE!</v>
      </c>
      <c r="I600" s="68" t="str">
        <f>+IF(R600=0,"",DGET(Entradas[#All],Entradas[[#Headers],[Lote]],Q599:R600))</f>
        <v/>
      </c>
      <c r="J600" s="20" t="str">
        <f ca="1">+IF(Inventario[[#This Row],[Días restantes (incluido hoy):]]="","",Inventario[[#This Row],[Días restantes (incluido hoy):]]+TODAY()-1)</f>
        <v/>
      </c>
      <c r="K600" s="27" t="str">
        <f t="shared" ref="K600" si="2069">IF(R600=0,"",R600)</f>
        <v/>
      </c>
      <c r="L600" s="27" t="str">
        <f>+IF(R600=0,"",DSUM(Entradas[#All],Entradas[[#Headers],[Cantidad Existente]],Inventario!Q599:R600))</f>
        <v/>
      </c>
      <c r="M600" s="65" t="e">
        <f>+Inventario[[#This Row],[Presentación (unidad)]]</f>
        <v>#VALUE!</v>
      </c>
      <c r="O600" s="17" t="str">
        <f t="shared" ref="O600" si="2070">+$O$6</f>
        <v>Elemento</v>
      </c>
      <c r="P600" s="17" t="str">
        <f t="shared" ref="P600" si="2071">+$P$6</f>
        <v>Días restantes:</v>
      </c>
      <c r="Q600" s="19" t="e">
        <f>Inventario[[#This Row],[Elemento]]</f>
        <v>#VALUE!</v>
      </c>
      <c r="R600" s="19">
        <f>+DMIN(Entradas[#All],R599,Q599:Q600)</f>
        <v>0</v>
      </c>
      <c r="S600" s="26" t="s">
        <v>10</v>
      </c>
    </row>
    <row r="601" spans="1:19" x14ac:dyDescent="0.25">
      <c r="A601" s="64" t="e">
        <f>DGET(Lista_elementos[#All],Lista_elementos[[#Headers],[Tipo]],Inventario!O600:O601)</f>
        <v>#VALUE!</v>
      </c>
      <c r="B601" s="27" t="e">
        <f>+Lista_elementos[[#This Row],[Elemento]]</f>
        <v>#VALUE!</v>
      </c>
      <c r="C6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1" s="27" t="e">
        <f>DGET(Lista_elementos[#All],Lista_elementos[[#Headers],[Presentación (Unidad)]],Inventario!O600:O601)</f>
        <v>#VALUE!</v>
      </c>
      <c r="E601" s="20" t="str">
        <f>+IF(COUNTIF(Entradas[Elemento],Inventario[[#This Row],[Elemento]])=0,"",IF(DMAX(Entradas[#All],Entradas[[#Headers],[Fecha de ingreso]],Inventario!O600:O601)=0,"No registra",DMAX(Entradas[#All],Entradas[[#Headers],[Fecha de ingreso]],Inventario!O600:O601)))</f>
        <v/>
      </c>
      <c r="F601" s="20" t="str">
        <f>+IF(COUNTIF(Entradas[Elemento],Inventario[[#This Row],[Elemento]])=0,"",IF(DMAX(Entradas[#All],Entradas[[#Headers],[Fecha de última salida]],Inventario!O600:O601)=0,"",DMAX(Entradas[#All],Entradas[[#Headers],[Fecha de última salida]],Inventario!O600:O601)))</f>
        <v/>
      </c>
      <c r="G601" s="27" t="e">
        <f>DGET(Lista_elementos[#All],Lista_elementos[[#Headers],[Inventario máximo (en unidades)]],O600:O601)</f>
        <v>#VALUE!</v>
      </c>
      <c r="H601" s="27" t="e">
        <f>DGET(Lista_elementos[#All],Lista_elementos[[#Headers],[Inventario mínimo (en unidades)]],O600:O601)</f>
        <v>#VALUE!</v>
      </c>
      <c r="I601" s="68" t="str">
        <f>+IF(P601=0,"",DGET(Entradas[#All],Entradas[[#Headers],[Lote]],O600:P601))</f>
        <v/>
      </c>
      <c r="J601" s="20" t="str">
        <f ca="1">+IF(Inventario[[#This Row],[Días restantes (incluido hoy):]]="","",Inventario[[#This Row],[Días restantes (incluido hoy):]]+TODAY()-1)</f>
        <v/>
      </c>
      <c r="K601" s="27" t="str">
        <f t="shared" ref="K601" si="2072">IF(P601=0,"",P601)</f>
        <v/>
      </c>
      <c r="L601" s="27" t="str">
        <f>+IF(P601=0,"",DSUM(Entradas[#All],Entradas[[#Headers],[Cantidad Existente]],Inventario!O600:P601))</f>
        <v/>
      </c>
      <c r="M601" s="65" t="e">
        <f>+Inventario[[#This Row],[Presentación (unidad)]]</f>
        <v>#VALUE!</v>
      </c>
      <c r="O601" s="19" t="e">
        <f t="shared" ref="O601" si="2073">+$B601</f>
        <v>#VALUE!</v>
      </c>
      <c r="P601" s="19">
        <f>+DMIN(Entradas[#All],P600,O600:O601)</f>
        <v>0</v>
      </c>
      <c r="Q601" s="17" t="str">
        <f t="shared" ref="Q601" si="2074">+$O$6</f>
        <v>Elemento</v>
      </c>
      <c r="R601" s="17" t="str">
        <f t="shared" ref="R601" si="2075">+$P$6</f>
        <v>Días restantes:</v>
      </c>
      <c r="S601" s="26" t="s">
        <v>10</v>
      </c>
    </row>
    <row r="602" spans="1:19" x14ac:dyDescent="0.25">
      <c r="A602" s="64" t="e">
        <f>DGET(Lista_elementos[#All],Lista_elementos[[#Headers],[Tipo]],Inventario!Q601:Q602)</f>
        <v>#VALUE!</v>
      </c>
      <c r="B602" s="27" t="e">
        <f>+Lista_elementos[[#This Row],[Elemento]]</f>
        <v>#VALUE!</v>
      </c>
      <c r="C6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2" s="27" t="e">
        <f>DGET(Lista_elementos[#All],Lista_elementos[[#Headers],[Presentación (Unidad)]],Inventario!Q601:Q602)</f>
        <v>#VALUE!</v>
      </c>
      <c r="E602" s="20" t="str">
        <f>+IF(COUNTIF(Entradas[Elemento],Inventario[[#This Row],[Elemento]])=0,"",IF(DMAX(Entradas[#All],Entradas[[#Headers],[Fecha de ingreso]],Inventario!Q601:Q602)=0,"No registra",DMAX(Entradas[#All],Entradas[[#Headers],[Fecha de ingreso]],Inventario!Q601:Q602)))</f>
        <v/>
      </c>
      <c r="F602" s="20" t="str">
        <f>+IF(COUNTIF(Entradas[Elemento],Inventario[[#This Row],[Elemento]])=0,"",IF(DMAX(Entradas[#All],Entradas[[#Headers],[Fecha de última salida]],Inventario!Q601:Q602)=0,"",DMAX(Entradas[#All],Entradas[[#Headers],[Fecha de última salida]],Inventario!Q601:Q602)))</f>
        <v/>
      </c>
      <c r="G602" s="27" t="e">
        <f>DGET(Lista_elementos[#All],Lista_elementos[[#Headers],[Inventario máximo (en unidades)]],Q601:Q602)</f>
        <v>#VALUE!</v>
      </c>
      <c r="H602" s="27" t="e">
        <f>DGET(Lista_elementos[#All],Lista_elementos[[#Headers],[Inventario mínimo (en unidades)]],Q601:Q602)</f>
        <v>#VALUE!</v>
      </c>
      <c r="I602" s="68" t="str">
        <f>+IF(R602=0,"",DGET(Entradas[#All],Entradas[[#Headers],[Lote]],Q601:R602))</f>
        <v/>
      </c>
      <c r="J602" s="20" t="str">
        <f ca="1">+IF(Inventario[[#This Row],[Días restantes (incluido hoy):]]="","",Inventario[[#This Row],[Días restantes (incluido hoy):]]+TODAY()-1)</f>
        <v/>
      </c>
      <c r="K602" s="27" t="str">
        <f t="shared" ref="K602" si="2076">IF(R602=0,"",R602)</f>
        <v/>
      </c>
      <c r="L602" s="27" t="str">
        <f>+IF(R602=0,"",DSUM(Entradas[#All],Entradas[[#Headers],[Cantidad Existente]],Inventario!Q601:R602))</f>
        <v/>
      </c>
      <c r="M602" s="65" t="e">
        <f>+Inventario[[#This Row],[Presentación (unidad)]]</f>
        <v>#VALUE!</v>
      </c>
      <c r="O602" s="17" t="str">
        <f t="shared" ref="O602" si="2077">+$O$6</f>
        <v>Elemento</v>
      </c>
      <c r="P602" s="17" t="str">
        <f t="shared" ref="P602" si="2078">+$P$6</f>
        <v>Días restantes:</v>
      </c>
      <c r="Q602" s="19" t="e">
        <f>Inventario[[#This Row],[Elemento]]</f>
        <v>#VALUE!</v>
      </c>
      <c r="R602" s="19">
        <f>+DMIN(Entradas[#All],R601,Q601:Q602)</f>
        <v>0</v>
      </c>
      <c r="S602" s="26" t="s">
        <v>10</v>
      </c>
    </row>
    <row r="603" spans="1:19" x14ac:dyDescent="0.25">
      <c r="A603" s="64" t="e">
        <f>DGET(Lista_elementos[#All],Lista_elementos[[#Headers],[Tipo]],Inventario!O602:O603)</f>
        <v>#VALUE!</v>
      </c>
      <c r="B603" s="27" t="e">
        <f>+Lista_elementos[[#This Row],[Elemento]]</f>
        <v>#VALUE!</v>
      </c>
      <c r="C6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3" s="27" t="e">
        <f>DGET(Lista_elementos[#All],Lista_elementos[[#Headers],[Presentación (Unidad)]],Inventario!O602:O603)</f>
        <v>#VALUE!</v>
      </c>
      <c r="E603" s="20" t="str">
        <f>+IF(COUNTIF(Entradas[Elemento],Inventario[[#This Row],[Elemento]])=0,"",IF(DMAX(Entradas[#All],Entradas[[#Headers],[Fecha de ingreso]],Inventario!O602:O603)=0,"No registra",DMAX(Entradas[#All],Entradas[[#Headers],[Fecha de ingreso]],Inventario!O602:O603)))</f>
        <v/>
      </c>
      <c r="F603" s="20" t="str">
        <f>+IF(COUNTIF(Entradas[Elemento],Inventario[[#This Row],[Elemento]])=0,"",IF(DMAX(Entradas[#All],Entradas[[#Headers],[Fecha de última salida]],Inventario!O602:O603)=0,"",DMAX(Entradas[#All],Entradas[[#Headers],[Fecha de última salida]],Inventario!O602:O603)))</f>
        <v/>
      </c>
      <c r="G603" s="27" t="e">
        <f>DGET(Lista_elementos[#All],Lista_elementos[[#Headers],[Inventario máximo (en unidades)]],O602:O603)</f>
        <v>#VALUE!</v>
      </c>
      <c r="H603" s="27" t="e">
        <f>DGET(Lista_elementos[#All],Lista_elementos[[#Headers],[Inventario mínimo (en unidades)]],O602:O603)</f>
        <v>#VALUE!</v>
      </c>
      <c r="I603" s="68" t="str">
        <f>+IF(P603=0,"",DGET(Entradas[#All],Entradas[[#Headers],[Lote]],O602:P603))</f>
        <v/>
      </c>
      <c r="J603" s="20" t="str">
        <f ca="1">+IF(Inventario[[#This Row],[Días restantes (incluido hoy):]]="","",Inventario[[#This Row],[Días restantes (incluido hoy):]]+TODAY()-1)</f>
        <v/>
      </c>
      <c r="K603" s="27" t="str">
        <f t="shared" ref="K603" si="2079">IF(P603=0,"",P603)</f>
        <v/>
      </c>
      <c r="L603" s="27" t="str">
        <f>+IF(P603=0,"",DSUM(Entradas[#All],Entradas[[#Headers],[Cantidad Existente]],Inventario!O602:P603))</f>
        <v/>
      </c>
      <c r="M603" s="65" t="e">
        <f>+Inventario[[#This Row],[Presentación (unidad)]]</f>
        <v>#VALUE!</v>
      </c>
      <c r="O603" s="19" t="e">
        <f t="shared" ref="O603" si="2080">+$B603</f>
        <v>#VALUE!</v>
      </c>
      <c r="P603" s="19">
        <f>+DMIN(Entradas[#All],P602,O602:O603)</f>
        <v>0</v>
      </c>
      <c r="Q603" s="17" t="str">
        <f t="shared" ref="Q603" si="2081">+$O$6</f>
        <v>Elemento</v>
      </c>
      <c r="R603" s="17" t="str">
        <f t="shared" ref="R603" si="2082">+$P$6</f>
        <v>Días restantes:</v>
      </c>
      <c r="S603" s="26" t="s">
        <v>10</v>
      </c>
    </row>
    <row r="604" spans="1:19" x14ac:dyDescent="0.25">
      <c r="A604" s="64" t="e">
        <f>DGET(Lista_elementos[#All],Lista_elementos[[#Headers],[Tipo]],Inventario!Q603:Q604)</f>
        <v>#VALUE!</v>
      </c>
      <c r="B604" s="27" t="e">
        <f>+Lista_elementos[[#This Row],[Elemento]]</f>
        <v>#VALUE!</v>
      </c>
      <c r="C6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4" s="27" t="e">
        <f>DGET(Lista_elementos[#All],Lista_elementos[[#Headers],[Presentación (Unidad)]],Inventario!Q603:Q604)</f>
        <v>#VALUE!</v>
      </c>
      <c r="E604" s="20" t="str">
        <f>+IF(COUNTIF(Entradas[Elemento],Inventario[[#This Row],[Elemento]])=0,"",IF(DMAX(Entradas[#All],Entradas[[#Headers],[Fecha de ingreso]],Inventario!Q603:Q604)=0,"No registra",DMAX(Entradas[#All],Entradas[[#Headers],[Fecha de ingreso]],Inventario!Q603:Q604)))</f>
        <v/>
      </c>
      <c r="F604" s="20" t="str">
        <f>+IF(COUNTIF(Entradas[Elemento],Inventario[[#This Row],[Elemento]])=0,"",IF(DMAX(Entradas[#All],Entradas[[#Headers],[Fecha de última salida]],Inventario!Q603:Q604)=0,"",DMAX(Entradas[#All],Entradas[[#Headers],[Fecha de última salida]],Inventario!Q603:Q604)))</f>
        <v/>
      </c>
      <c r="G604" s="27" t="e">
        <f>DGET(Lista_elementos[#All],Lista_elementos[[#Headers],[Inventario máximo (en unidades)]],Q603:Q604)</f>
        <v>#VALUE!</v>
      </c>
      <c r="H604" s="27" t="e">
        <f>DGET(Lista_elementos[#All],Lista_elementos[[#Headers],[Inventario mínimo (en unidades)]],Q603:Q604)</f>
        <v>#VALUE!</v>
      </c>
      <c r="I604" s="68" t="str">
        <f>+IF(R604=0,"",DGET(Entradas[#All],Entradas[[#Headers],[Lote]],Q603:R604))</f>
        <v/>
      </c>
      <c r="J604" s="20" t="str">
        <f ca="1">+IF(Inventario[[#This Row],[Días restantes (incluido hoy):]]="","",Inventario[[#This Row],[Días restantes (incluido hoy):]]+TODAY()-1)</f>
        <v/>
      </c>
      <c r="K604" s="27" t="str">
        <f t="shared" ref="K604" si="2083">IF(R604=0,"",R604)</f>
        <v/>
      </c>
      <c r="L604" s="27" t="str">
        <f>+IF(R604=0,"",DSUM(Entradas[#All],Entradas[[#Headers],[Cantidad Existente]],Inventario!Q603:R604))</f>
        <v/>
      </c>
      <c r="M604" s="65" t="e">
        <f>+Inventario[[#This Row],[Presentación (unidad)]]</f>
        <v>#VALUE!</v>
      </c>
      <c r="O604" s="17" t="str">
        <f t="shared" ref="O604" si="2084">+$O$6</f>
        <v>Elemento</v>
      </c>
      <c r="P604" s="17" t="str">
        <f t="shared" ref="P604" si="2085">+$P$6</f>
        <v>Días restantes:</v>
      </c>
      <c r="Q604" s="19" t="e">
        <f>Inventario[[#This Row],[Elemento]]</f>
        <v>#VALUE!</v>
      </c>
      <c r="R604" s="19">
        <f>+DMIN(Entradas[#All],R603,Q603:Q604)</f>
        <v>0</v>
      </c>
      <c r="S604" s="26" t="s">
        <v>10</v>
      </c>
    </row>
    <row r="605" spans="1:19" x14ac:dyDescent="0.25">
      <c r="A605" s="64" t="e">
        <f>DGET(Lista_elementos[#All],Lista_elementos[[#Headers],[Tipo]],Inventario!O604:O605)</f>
        <v>#VALUE!</v>
      </c>
      <c r="B605" s="27" t="e">
        <f>+Lista_elementos[[#This Row],[Elemento]]</f>
        <v>#VALUE!</v>
      </c>
      <c r="C6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5" s="27" t="e">
        <f>DGET(Lista_elementos[#All],Lista_elementos[[#Headers],[Presentación (Unidad)]],Inventario!O604:O605)</f>
        <v>#VALUE!</v>
      </c>
      <c r="E605" s="20" t="str">
        <f>+IF(COUNTIF(Entradas[Elemento],Inventario[[#This Row],[Elemento]])=0,"",IF(DMAX(Entradas[#All],Entradas[[#Headers],[Fecha de ingreso]],Inventario!O604:O605)=0,"No registra",DMAX(Entradas[#All],Entradas[[#Headers],[Fecha de ingreso]],Inventario!O604:O605)))</f>
        <v/>
      </c>
      <c r="F605" s="20" t="str">
        <f>+IF(COUNTIF(Entradas[Elemento],Inventario[[#This Row],[Elemento]])=0,"",IF(DMAX(Entradas[#All],Entradas[[#Headers],[Fecha de última salida]],Inventario!O604:O605)=0,"",DMAX(Entradas[#All],Entradas[[#Headers],[Fecha de última salida]],Inventario!O604:O605)))</f>
        <v/>
      </c>
      <c r="G605" s="27" t="e">
        <f>DGET(Lista_elementos[#All],Lista_elementos[[#Headers],[Inventario máximo (en unidades)]],O604:O605)</f>
        <v>#VALUE!</v>
      </c>
      <c r="H605" s="27" t="e">
        <f>DGET(Lista_elementos[#All],Lista_elementos[[#Headers],[Inventario mínimo (en unidades)]],O604:O605)</f>
        <v>#VALUE!</v>
      </c>
      <c r="I605" s="68" t="str">
        <f>+IF(P605=0,"",DGET(Entradas[#All],Entradas[[#Headers],[Lote]],O604:P605))</f>
        <v/>
      </c>
      <c r="J605" s="20" t="str">
        <f ca="1">+IF(Inventario[[#This Row],[Días restantes (incluido hoy):]]="","",Inventario[[#This Row],[Días restantes (incluido hoy):]]+TODAY()-1)</f>
        <v/>
      </c>
      <c r="K605" s="27" t="str">
        <f t="shared" ref="K605" si="2086">IF(P605=0,"",P605)</f>
        <v/>
      </c>
      <c r="L605" s="27" t="str">
        <f>+IF(P605=0,"",DSUM(Entradas[#All],Entradas[[#Headers],[Cantidad Existente]],Inventario!O604:P605))</f>
        <v/>
      </c>
      <c r="M605" s="65" t="e">
        <f>+Inventario[[#This Row],[Presentación (unidad)]]</f>
        <v>#VALUE!</v>
      </c>
      <c r="O605" s="19" t="e">
        <f t="shared" ref="O605" si="2087">+$B605</f>
        <v>#VALUE!</v>
      </c>
      <c r="P605" s="19">
        <f>+DMIN(Entradas[#All],P604,O604:O605)</f>
        <v>0</v>
      </c>
      <c r="Q605" s="17" t="str">
        <f t="shared" ref="Q605" si="2088">+$O$6</f>
        <v>Elemento</v>
      </c>
      <c r="R605" s="17" t="str">
        <f t="shared" ref="R605" si="2089">+$P$6</f>
        <v>Días restantes:</v>
      </c>
      <c r="S605" s="26" t="s">
        <v>10</v>
      </c>
    </row>
    <row r="606" spans="1:19" x14ac:dyDescent="0.25">
      <c r="A606" s="64" t="e">
        <f>DGET(Lista_elementos[#All],Lista_elementos[[#Headers],[Tipo]],Inventario!Q605:Q606)</f>
        <v>#VALUE!</v>
      </c>
      <c r="B606" s="27" t="e">
        <f>+Lista_elementos[[#This Row],[Elemento]]</f>
        <v>#VALUE!</v>
      </c>
      <c r="C60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6" s="27" t="e">
        <f>DGET(Lista_elementos[#All],Lista_elementos[[#Headers],[Presentación (Unidad)]],Inventario!Q605:Q606)</f>
        <v>#VALUE!</v>
      </c>
      <c r="E606" s="20" t="str">
        <f>+IF(COUNTIF(Entradas[Elemento],Inventario[[#This Row],[Elemento]])=0,"",IF(DMAX(Entradas[#All],Entradas[[#Headers],[Fecha de ingreso]],Inventario!Q605:Q606)=0,"No registra",DMAX(Entradas[#All],Entradas[[#Headers],[Fecha de ingreso]],Inventario!Q605:Q606)))</f>
        <v/>
      </c>
      <c r="F606" s="20" t="str">
        <f>+IF(COUNTIF(Entradas[Elemento],Inventario[[#This Row],[Elemento]])=0,"",IF(DMAX(Entradas[#All],Entradas[[#Headers],[Fecha de última salida]],Inventario!Q605:Q606)=0,"",DMAX(Entradas[#All],Entradas[[#Headers],[Fecha de última salida]],Inventario!Q605:Q606)))</f>
        <v/>
      </c>
      <c r="G606" s="27" t="e">
        <f>DGET(Lista_elementos[#All],Lista_elementos[[#Headers],[Inventario máximo (en unidades)]],Q605:Q606)</f>
        <v>#VALUE!</v>
      </c>
      <c r="H606" s="27" t="e">
        <f>DGET(Lista_elementos[#All],Lista_elementos[[#Headers],[Inventario mínimo (en unidades)]],Q605:Q606)</f>
        <v>#VALUE!</v>
      </c>
      <c r="I606" s="68" t="str">
        <f>+IF(R606=0,"",DGET(Entradas[#All],Entradas[[#Headers],[Lote]],Q605:R606))</f>
        <v/>
      </c>
      <c r="J606" s="20" t="str">
        <f ca="1">+IF(Inventario[[#This Row],[Días restantes (incluido hoy):]]="","",Inventario[[#This Row],[Días restantes (incluido hoy):]]+TODAY()-1)</f>
        <v/>
      </c>
      <c r="K606" s="27" t="str">
        <f t="shared" ref="K606" si="2090">IF(R606=0,"",R606)</f>
        <v/>
      </c>
      <c r="L606" s="27" t="str">
        <f>+IF(R606=0,"",DSUM(Entradas[#All],Entradas[[#Headers],[Cantidad Existente]],Inventario!Q605:R606))</f>
        <v/>
      </c>
      <c r="M606" s="65" t="e">
        <f>+Inventario[[#This Row],[Presentación (unidad)]]</f>
        <v>#VALUE!</v>
      </c>
      <c r="O606" s="17" t="str">
        <f t="shared" ref="O606" si="2091">+$O$6</f>
        <v>Elemento</v>
      </c>
      <c r="P606" s="17" t="str">
        <f t="shared" ref="P606" si="2092">+$P$6</f>
        <v>Días restantes:</v>
      </c>
      <c r="Q606" s="19" t="e">
        <f>Inventario[[#This Row],[Elemento]]</f>
        <v>#VALUE!</v>
      </c>
      <c r="R606" s="19">
        <f>+DMIN(Entradas[#All],R605,Q605:Q606)</f>
        <v>0</v>
      </c>
      <c r="S606" s="26" t="s">
        <v>10</v>
      </c>
    </row>
    <row r="607" spans="1:19" x14ac:dyDescent="0.25">
      <c r="A607" s="64" t="e">
        <f>DGET(Lista_elementos[#All],Lista_elementos[[#Headers],[Tipo]],Inventario!O606:O607)</f>
        <v>#VALUE!</v>
      </c>
      <c r="B607" s="27" t="e">
        <f>+Lista_elementos[[#This Row],[Elemento]]</f>
        <v>#VALUE!</v>
      </c>
      <c r="C60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7" s="27" t="e">
        <f>DGET(Lista_elementos[#All],Lista_elementos[[#Headers],[Presentación (Unidad)]],Inventario!O606:O607)</f>
        <v>#VALUE!</v>
      </c>
      <c r="E607" s="20" t="str">
        <f>+IF(COUNTIF(Entradas[Elemento],Inventario[[#This Row],[Elemento]])=0,"",IF(DMAX(Entradas[#All],Entradas[[#Headers],[Fecha de ingreso]],Inventario!O606:O607)=0,"No registra",DMAX(Entradas[#All],Entradas[[#Headers],[Fecha de ingreso]],Inventario!O606:O607)))</f>
        <v/>
      </c>
      <c r="F607" s="20" t="str">
        <f>+IF(COUNTIF(Entradas[Elemento],Inventario[[#This Row],[Elemento]])=0,"",IF(DMAX(Entradas[#All],Entradas[[#Headers],[Fecha de última salida]],Inventario!O606:O607)=0,"",DMAX(Entradas[#All],Entradas[[#Headers],[Fecha de última salida]],Inventario!O606:O607)))</f>
        <v/>
      </c>
      <c r="G607" s="27" t="e">
        <f>DGET(Lista_elementos[#All],Lista_elementos[[#Headers],[Inventario máximo (en unidades)]],O606:O607)</f>
        <v>#VALUE!</v>
      </c>
      <c r="H607" s="27" t="e">
        <f>DGET(Lista_elementos[#All],Lista_elementos[[#Headers],[Inventario mínimo (en unidades)]],O606:O607)</f>
        <v>#VALUE!</v>
      </c>
      <c r="I607" s="68" t="str">
        <f>+IF(P607=0,"",DGET(Entradas[#All],Entradas[[#Headers],[Lote]],O606:P607))</f>
        <v/>
      </c>
      <c r="J607" s="20" t="str">
        <f ca="1">+IF(Inventario[[#This Row],[Días restantes (incluido hoy):]]="","",Inventario[[#This Row],[Días restantes (incluido hoy):]]+TODAY()-1)</f>
        <v/>
      </c>
      <c r="K607" s="27" t="str">
        <f t="shared" ref="K607" si="2093">IF(P607=0,"",P607)</f>
        <v/>
      </c>
      <c r="L607" s="27" t="str">
        <f>+IF(P607=0,"",DSUM(Entradas[#All],Entradas[[#Headers],[Cantidad Existente]],Inventario!O606:P607))</f>
        <v/>
      </c>
      <c r="M607" s="65" t="e">
        <f>+Inventario[[#This Row],[Presentación (unidad)]]</f>
        <v>#VALUE!</v>
      </c>
      <c r="O607" s="19" t="e">
        <f t="shared" ref="O607" si="2094">+$B607</f>
        <v>#VALUE!</v>
      </c>
      <c r="P607" s="19">
        <f>+DMIN(Entradas[#All],P606,O606:O607)</f>
        <v>0</v>
      </c>
      <c r="Q607" s="17" t="str">
        <f t="shared" ref="Q607" si="2095">+$O$6</f>
        <v>Elemento</v>
      </c>
      <c r="R607" s="17" t="str">
        <f t="shared" ref="R607" si="2096">+$P$6</f>
        <v>Días restantes:</v>
      </c>
      <c r="S607" s="26" t="s">
        <v>10</v>
      </c>
    </row>
    <row r="608" spans="1:19" x14ac:dyDescent="0.25">
      <c r="A608" s="64" t="e">
        <f>DGET(Lista_elementos[#All],Lista_elementos[[#Headers],[Tipo]],Inventario!Q607:Q608)</f>
        <v>#VALUE!</v>
      </c>
      <c r="B608" s="27" t="e">
        <f>+Lista_elementos[[#This Row],[Elemento]]</f>
        <v>#VALUE!</v>
      </c>
      <c r="C60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8" s="27" t="e">
        <f>DGET(Lista_elementos[#All],Lista_elementos[[#Headers],[Presentación (Unidad)]],Inventario!Q607:Q608)</f>
        <v>#VALUE!</v>
      </c>
      <c r="E608" s="20" t="str">
        <f>+IF(COUNTIF(Entradas[Elemento],Inventario[[#This Row],[Elemento]])=0,"",IF(DMAX(Entradas[#All],Entradas[[#Headers],[Fecha de ingreso]],Inventario!Q607:Q608)=0,"No registra",DMAX(Entradas[#All],Entradas[[#Headers],[Fecha de ingreso]],Inventario!Q607:Q608)))</f>
        <v/>
      </c>
      <c r="F608" s="20" t="str">
        <f>+IF(COUNTIF(Entradas[Elemento],Inventario[[#This Row],[Elemento]])=0,"",IF(DMAX(Entradas[#All],Entradas[[#Headers],[Fecha de última salida]],Inventario!Q607:Q608)=0,"",DMAX(Entradas[#All],Entradas[[#Headers],[Fecha de última salida]],Inventario!Q607:Q608)))</f>
        <v/>
      </c>
      <c r="G608" s="27" t="e">
        <f>DGET(Lista_elementos[#All],Lista_elementos[[#Headers],[Inventario máximo (en unidades)]],Q607:Q608)</f>
        <v>#VALUE!</v>
      </c>
      <c r="H608" s="27" t="e">
        <f>DGET(Lista_elementos[#All],Lista_elementos[[#Headers],[Inventario mínimo (en unidades)]],Q607:Q608)</f>
        <v>#VALUE!</v>
      </c>
      <c r="I608" s="68" t="str">
        <f>+IF(R608=0,"",DGET(Entradas[#All],Entradas[[#Headers],[Lote]],Q607:R608))</f>
        <v/>
      </c>
      <c r="J608" s="20" t="str">
        <f ca="1">+IF(Inventario[[#This Row],[Días restantes (incluido hoy):]]="","",Inventario[[#This Row],[Días restantes (incluido hoy):]]+TODAY()-1)</f>
        <v/>
      </c>
      <c r="K608" s="27" t="str">
        <f t="shared" ref="K608" si="2097">IF(R608=0,"",R608)</f>
        <v/>
      </c>
      <c r="L608" s="27" t="str">
        <f>+IF(R608=0,"",DSUM(Entradas[#All],Entradas[[#Headers],[Cantidad Existente]],Inventario!Q607:R608))</f>
        <v/>
      </c>
      <c r="M608" s="65" t="e">
        <f>+Inventario[[#This Row],[Presentación (unidad)]]</f>
        <v>#VALUE!</v>
      </c>
      <c r="O608" s="17" t="str">
        <f t="shared" ref="O608" si="2098">+$O$6</f>
        <v>Elemento</v>
      </c>
      <c r="P608" s="17" t="str">
        <f t="shared" ref="P608" si="2099">+$P$6</f>
        <v>Días restantes:</v>
      </c>
      <c r="Q608" s="19" t="e">
        <f>Inventario[[#This Row],[Elemento]]</f>
        <v>#VALUE!</v>
      </c>
      <c r="R608" s="19">
        <f>+DMIN(Entradas[#All],R607,Q607:Q608)</f>
        <v>0</v>
      </c>
      <c r="S608" s="26" t="s">
        <v>10</v>
      </c>
    </row>
    <row r="609" spans="1:19" x14ac:dyDescent="0.25">
      <c r="A609" s="64" t="e">
        <f>DGET(Lista_elementos[#All],Lista_elementos[[#Headers],[Tipo]],Inventario!O608:O609)</f>
        <v>#VALUE!</v>
      </c>
      <c r="B609" s="27" t="e">
        <f>+Lista_elementos[[#This Row],[Elemento]]</f>
        <v>#VALUE!</v>
      </c>
      <c r="C60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09" s="27" t="e">
        <f>DGET(Lista_elementos[#All],Lista_elementos[[#Headers],[Presentación (Unidad)]],Inventario!O608:O609)</f>
        <v>#VALUE!</v>
      </c>
      <c r="E609" s="20" t="str">
        <f>+IF(COUNTIF(Entradas[Elemento],Inventario[[#This Row],[Elemento]])=0,"",IF(DMAX(Entradas[#All],Entradas[[#Headers],[Fecha de ingreso]],Inventario!O608:O609)=0,"No registra",DMAX(Entradas[#All],Entradas[[#Headers],[Fecha de ingreso]],Inventario!O608:O609)))</f>
        <v/>
      </c>
      <c r="F609" s="20" t="str">
        <f>+IF(COUNTIF(Entradas[Elemento],Inventario[[#This Row],[Elemento]])=0,"",IF(DMAX(Entradas[#All],Entradas[[#Headers],[Fecha de última salida]],Inventario!O608:O609)=0,"",DMAX(Entradas[#All],Entradas[[#Headers],[Fecha de última salida]],Inventario!O608:O609)))</f>
        <v/>
      </c>
      <c r="G609" s="27" t="e">
        <f>DGET(Lista_elementos[#All],Lista_elementos[[#Headers],[Inventario máximo (en unidades)]],O608:O609)</f>
        <v>#VALUE!</v>
      </c>
      <c r="H609" s="27" t="e">
        <f>DGET(Lista_elementos[#All],Lista_elementos[[#Headers],[Inventario mínimo (en unidades)]],O608:O609)</f>
        <v>#VALUE!</v>
      </c>
      <c r="I609" s="68" t="str">
        <f>+IF(P609=0,"",DGET(Entradas[#All],Entradas[[#Headers],[Lote]],O608:P609))</f>
        <v/>
      </c>
      <c r="J609" s="20" t="str">
        <f ca="1">+IF(Inventario[[#This Row],[Días restantes (incluido hoy):]]="","",Inventario[[#This Row],[Días restantes (incluido hoy):]]+TODAY()-1)</f>
        <v/>
      </c>
      <c r="K609" s="27" t="str">
        <f t="shared" ref="K609" si="2100">IF(P609=0,"",P609)</f>
        <v/>
      </c>
      <c r="L609" s="27" t="str">
        <f>+IF(P609=0,"",DSUM(Entradas[#All],Entradas[[#Headers],[Cantidad Existente]],Inventario!O608:P609))</f>
        <v/>
      </c>
      <c r="M609" s="65" t="e">
        <f>+Inventario[[#This Row],[Presentación (unidad)]]</f>
        <v>#VALUE!</v>
      </c>
      <c r="O609" s="19" t="e">
        <f t="shared" ref="O609" si="2101">+$B609</f>
        <v>#VALUE!</v>
      </c>
      <c r="P609" s="19">
        <f>+DMIN(Entradas[#All],P608,O608:O609)</f>
        <v>0</v>
      </c>
      <c r="Q609" s="17" t="str">
        <f t="shared" ref="Q609" si="2102">+$O$6</f>
        <v>Elemento</v>
      </c>
      <c r="R609" s="17" t="str">
        <f t="shared" ref="R609" si="2103">+$P$6</f>
        <v>Días restantes:</v>
      </c>
      <c r="S609" s="26" t="s">
        <v>10</v>
      </c>
    </row>
    <row r="610" spans="1:19" x14ac:dyDescent="0.25">
      <c r="A610" s="64" t="e">
        <f>DGET(Lista_elementos[#All],Lista_elementos[[#Headers],[Tipo]],Inventario!Q609:Q610)</f>
        <v>#VALUE!</v>
      </c>
      <c r="B610" s="27" t="e">
        <f>+Lista_elementos[[#This Row],[Elemento]]</f>
        <v>#VALUE!</v>
      </c>
      <c r="C6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0" s="27" t="e">
        <f>DGET(Lista_elementos[#All],Lista_elementos[[#Headers],[Presentación (Unidad)]],Inventario!Q609:Q610)</f>
        <v>#VALUE!</v>
      </c>
      <c r="E610" s="20" t="str">
        <f>+IF(COUNTIF(Entradas[Elemento],Inventario[[#This Row],[Elemento]])=0,"",IF(DMAX(Entradas[#All],Entradas[[#Headers],[Fecha de ingreso]],Inventario!Q609:Q610)=0,"No registra",DMAX(Entradas[#All],Entradas[[#Headers],[Fecha de ingreso]],Inventario!Q609:Q610)))</f>
        <v/>
      </c>
      <c r="F610" s="20" t="str">
        <f>+IF(COUNTIF(Entradas[Elemento],Inventario[[#This Row],[Elemento]])=0,"",IF(DMAX(Entradas[#All],Entradas[[#Headers],[Fecha de última salida]],Inventario!Q609:Q610)=0,"",DMAX(Entradas[#All],Entradas[[#Headers],[Fecha de última salida]],Inventario!Q609:Q610)))</f>
        <v/>
      </c>
      <c r="G610" s="27" t="e">
        <f>DGET(Lista_elementos[#All],Lista_elementos[[#Headers],[Inventario máximo (en unidades)]],Q609:Q610)</f>
        <v>#VALUE!</v>
      </c>
      <c r="H610" s="27" t="e">
        <f>DGET(Lista_elementos[#All],Lista_elementos[[#Headers],[Inventario mínimo (en unidades)]],Q609:Q610)</f>
        <v>#VALUE!</v>
      </c>
      <c r="I610" s="68" t="str">
        <f>+IF(R610=0,"",DGET(Entradas[#All],Entradas[[#Headers],[Lote]],Q609:R610))</f>
        <v/>
      </c>
      <c r="J610" s="20" t="str">
        <f ca="1">+IF(Inventario[[#This Row],[Días restantes (incluido hoy):]]="","",Inventario[[#This Row],[Días restantes (incluido hoy):]]+TODAY()-1)</f>
        <v/>
      </c>
      <c r="K610" s="27" t="str">
        <f t="shared" ref="K610" si="2104">IF(R610=0,"",R610)</f>
        <v/>
      </c>
      <c r="L610" s="27" t="str">
        <f>+IF(R610=0,"",DSUM(Entradas[#All],Entradas[[#Headers],[Cantidad Existente]],Inventario!Q609:R610))</f>
        <v/>
      </c>
      <c r="M610" s="65" t="e">
        <f>+Inventario[[#This Row],[Presentación (unidad)]]</f>
        <v>#VALUE!</v>
      </c>
      <c r="O610" s="17" t="str">
        <f t="shared" ref="O610" si="2105">+$O$6</f>
        <v>Elemento</v>
      </c>
      <c r="P610" s="17" t="str">
        <f t="shared" ref="P610" si="2106">+$P$6</f>
        <v>Días restantes:</v>
      </c>
      <c r="Q610" s="19" t="e">
        <f>Inventario[[#This Row],[Elemento]]</f>
        <v>#VALUE!</v>
      </c>
      <c r="R610" s="19">
        <f>+DMIN(Entradas[#All],R609,Q609:Q610)</f>
        <v>0</v>
      </c>
      <c r="S610" s="26" t="s">
        <v>10</v>
      </c>
    </row>
    <row r="611" spans="1:19" x14ac:dyDescent="0.25">
      <c r="A611" s="64" t="e">
        <f>DGET(Lista_elementos[#All],Lista_elementos[[#Headers],[Tipo]],Inventario!O610:O611)</f>
        <v>#VALUE!</v>
      </c>
      <c r="B611" s="27" t="e">
        <f>+Lista_elementos[[#This Row],[Elemento]]</f>
        <v>#VALUE!</v>
      </c>
      <c r="C6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1" s="27" t="e">
        <f>DGET(Lista_elementos[#All],Lista_elementos[[#Headers],[Presentación (Unidad)]],Inventario!O610:O611)</f>
        <v>#VALUE!</v>
      </c>
      <c r="E611" s="20" t="str">
        <f>+IF(COUNTIF(Entradas[Elemento],Inventario[[#This Row],[Elemento]])=0,"",IF(DMAX(Entradas[#All],Entradas[[#Headers],[Fecha de ingreso]],Inventario!O610:O611)=0,"No registra",DMAX(Entradas[#All],Entradas[[#Headers],[Fecha de ingreso]],Inventario!O610:O611)))</f>
        <v/>
      </c>
      <c r="F611" s="20" t="str">
        <f>+IF(COUNTIF(Entradas[Elemento],Inventario[[#This Row],[Elemento]])=0,"",IF(DMAX(Entradas[#All],Entradas[[#Headers],[Fecha de última salida]],Inventario!O610:O611)=0,"",DMAX(Entradas[#All],Entradas[[#Headers],[Fecha de última salida]],Inventario!O610:O611)))</f>
        <v/>
      </c>
      <c r="G611" s="27" t="e">
        <f>DGET(Lista_elementos[#All],Lista_elementos[[#Headers],[Inventario máximo (en unidades)]],O610:O611)</f>
        <v>#VALUE!</v>
      </c>
      <c r="H611" s="27" t="e">
        <f>DGET(Lista_elementos[#All],Lista_elementos[[#Headers],[Inventario mínimo (en unidades)]],O610:O611)</f>
        <v>#VALUE!</v>
      </c>
      <c r="I611" s="68" t="str">
        <f>+IF(P611=0,"",DGET(Entradas[#All],Entradas[[#Headers],[Lote]],O610:P611))</f>
        <v/>
      </c>
      <c r="J611" s="20" t="str">
        <f ca="1">+IF(Inventario[[#This Row],[Días restantes (incluido hoy):]]="","",Inventario[[#This Row],[Días restantes (incluido hoy):]]+TODAY()-1)</f>
        <v/>
      </c>
      <c r="K611" s="27" t="str">
        <f t="shared" ref="K611" si="2107">IF(P611=0,"",P611)</f>
        <v/>
      </c>
      <c r="L611" s="27" t="str">
        <f>+IF(P611=0,"",DSUM(Entradas[#All],Entradas[[#Headers],[Cantidad Existente]],Inventario!O610:P611))</f>
        <v/>
      </c>
      <c r="M611" s="65" t="e">
        <f>+Inventario[[#This Row],[Presentación (unidad)]]</f>
        <v>#VALUE!</v>
      </c>
      <c r="O611" s="19" t="e">
        <f t="shared" ref="O611" si="2108">+$B611</f>
        <v>#VALUE!</v>
      </c>
      <c r="P611" s="19">
        <f>+DMIN(Entradas[#All],P610,O610:O611)</f>
        <v>0</v>
      </c>
      <c r="Q611" s="17" t="str">
        <f t="shared" ref="Q611" si="2109">+$O$6</f>
        <v>Elemento</v>
      </c>
      <c r="R611" s="17" t="str">
        <f t="shared" ref="R611" si="2110">+$P$6</f>
        <v>Días restantes:</v>
      </c>
      <c r="S611" s="26" t="s">
        <v>10</v>
      </c>
    </row>
    <row r="612" spans="1:19" x14ac:dyDescent="0.25">
      <c r="A612" s="64" t="e">
        <f>DGET(Lista_elementos[#All],Lista_elementos[[#Headers],[Tipo]],Inventario!Q611:Q612)</f>
        <v>#VALUE!</v>
      </c>
      <c r="B612" s="27" t="e">
        <f>+Lista_elementos[[#This Row],[Elemento]]</f>
        <v>#VALUE!</v>
      </c>
      <c r="C6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2" s="27" t="e">
        <f>DGET(Lista_elementos[#All],Lista_elementos[[#Headers],[Presentación (Unidad)]],Inventario!Q611:Q612)</f>
        <v>#VALUE!</v>
      </c>
      <c r="E612" s="20" t="str">
        <f>+IF(COUNTIF(Entradas[Elemento],Inventario[[#This Row],[Elemento]])=0,"",IF(DMAX(Entradas[#All],Entradas[[#Headers],[Fecha de ingreso]],Inventario!Q611:Q612)=0,"No registra",DMAX(Entradas[#All],Entradas[[#Headers],[Fecha de ingreso]],Inventario!Q611:Q612)))</f>
        <v/>
      </c>
      <c r="F612" s="20" t="str">
        <f>+IF(COUNTIF(Entradas[Elemento],Inventario[[#This Row],[Elemento]])=0,"",IF(DMAX(Entradas[#All],Entradas[[#Headers],[Fecha de última salida]],Inventario!Q611:Q612)=0,"",DMAX(Entradas[#All],Entradas[[#Headers],[Fecha de última salida]],Inventario!Q611:Q612)))</f>
        <v/>
      </c>
      <c r="G612" s="27" t="e">
        <f>DGET(Lista_elementos[#All],Lista_elementos[[#Headers],[Inventario máximo (en unidades)]],Q611:Q612)</f>
        <v>#VALUE!</v>
      </c>
      <c r="H612" s="27" t="e">
        <f>DGET(Lista_elementos[#All],Lista_elementos[[#Headers],[Inventario mínimo (en unidades)]],Q611:Q612)</f>
        <v>#VALUE!</v>
      </c>
      <c r="I612" s="68" t="str">
        <f>+IF(R612=0,"",DGET(Entradas[#All],Entradas[[#Headers],[Lote]],Q611:R612))</f>
        <v/>
      </c>
      <c r="J612" s="20" t="str">
        <f ca="1">+IF(Inventario[[#This Row],[Días restantes (incluido hoy):]]="","",Inventario[[#This Row],[Días restantes (incluido hoy):]]+TODAY()-1)</f>
        <v/>
      </c>
      <c r="K612" s="27" t="str">
        <f t="shared" ref="K612" si="2111">IF(R612=0,"",R612)</f>
        <v/>
      </c>
      <c r="L612" s="27" t="str">
        <f>+IF(R612=0,"",DSUM(Entradas[#All],Entradas[[#Headers],[Cantidad Existente]],Inventario!Q611:R612))</f>
        <v/>
      </c>
      <c r="M612" s="65" t="e">
        <f>+Inventario[[#This Row],[Presentación (unidad)]]</f>
        <v>#VALUE!</v>
      </c>
      <c r="O612" s="17" t="str">
        <f t="shared" ref="O612" si="2112">+$O$6</f>
        <v>Elemento</v>
      </c>
      <c r="P612" s="17" t="str">
        <f t="shared" ref="P612" si="2113">+$P$6</f>
        <v>Días restantes:</v>
      </c>
      <c r="Q612" s="19" t="e">
        <f>Inventario[[#This Row],[Elemento]]</f>
        <v>#VALUE!</v>
      </c>
      <c r="R612" s="19">
        <f>+DMIN(Entradas[#All],R611,Q611:Q612)</f>
        <v>0</v>
      </c>
      <c r="S612" s="26" t="s">
        <v>10</v>
      </c>
    </row>
    <row r="613" spans="1:19" x14ac:dyDescent="0.25">
      <c r="A613" s="64" t="e">
        <f>DGET(Lista_elementos[#All],Lista_elementos[[#Headers],[Tipo]],Inventario!O612:O613)</f>
        <v>#VALUE!</v>
      </c>
      <c r="B613" s="27" t="e">
        <f>+Lista_elementos[[#This Row],[Elemento]]</f>
        <v>#VALUE!</v>
      </c>
      <c r="C6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3" s="27" t="e">
        <f>DGET(Lista_elementos[#All],Lista_elementos[[#Headers],[Presentación (Unidad)]],Inventario!O612:O613)</f>
        <v>#VALUE!</v>
      </c>
      <c r="E613" s="20" t="str">
        <f>+IF(COUNTIF(Entradas[Elemento],Inventario[[#This Row],[Elemento]])=0,"",IF(DMAX(Entradas[#All],Entradas[[#Headers],[Fecha de ingreso]],Inventario!O612:O613)=0,"No registra",DMAX(Entradas[#All],Entradas[[#Headers],[Fecha de ingreso]],Inventario!O612:O613)))</f>
        <v/>
      </c>
      <c r="F613" s="20" t="str">
        <f>+IF(COUNTIF(Entradas[Elemento],Inventario[[#This Row],[Elemento]])=0,"",IF(DMAX(Entradas[#All],Entradas[[#Headers],[Fecha de última salida]],Inventario!O612:O613)=0,"",DMAX(Entradas[#All],Entradas[[#Headers],[Fecha de última salida]],Inventario!O612:O613)))</f>
        <v/>
      </c>
      <c r="G613" s="27" t="e">
        <f>DGET(Lista_elementos[#All],Lista_elementos[[#Headers],[Inventario máximo (en unidades)]],O612:O613)</f>
        <v>#VALUE!</v>
      </c>
      <c r="H613" s="27" t="e">
        <f>DGET(Lista_elementos[#All],Lista_elementos[[#Headers],[Inventario mínimo (en unidades)]],O612:O613)</f>
        <v>#VALUE!</v>
      </c>
      <c r="I613" s="68" t="str">
        <f>+IF(P613=0,"",DGET(Entradas[#All],Entradas[[#Headers],[Lote]],O612:P613))</f>
        <v/>
      </c>
      <c r="J613" s="20" t="str">
        <f ca="1">+IF(Inventario[[#This Row],[Días restantes (incluido hoy):]]="","",Inventario[[#This Row],[Días restantes (incluido hoy):]]+TODAY()-1)</f>
        <v/>
      </c>
      <c r="K613" s="27" t="str">
        <f t="shared" ref="K613" si="2114">IF(P613=0,"",P613)</f>
        <v/>
      </c>
      <c r="L613" s="27" t="str">
        <f>+IF(P613=0,"",DSUM(Entradas[#All],Entradas[[#Headers],[Cantidad Existente]],Inventario!O612:P613))</f>
        <v/>
      </c>
      <c r="M613" s="65" t="e">
        <f>+Inventario[[#This Row],[Presentación (unidad)]]</f>
        <v>#VALUE!</v>
      </c>
      <c r="O613" s="19" t="e">
        <f t="shared" ref="O613" si="2115">+$B613</f>
        <v>#VALUE!</v>
      </c>
      <c r="P613" s="19">
        <f>+DMIN(Entradas[#All],P612,O612:O613)</f>
        <v>0</v>
      </c>
      <c r="Q613" s="17" t="str">
        <f t="shared" ref="Q613" si="2116">+$O$6</f>
        <v>Elemento</v>
      </c>
      <c r="R613" s="17" t="str">
        <f t="shared" ref="R613" si="2117">+$P$6</f>
        <v>Días restantes:</v>
      </c>
      <c r="S613" s="26" t="s">
        <v>10</v>
      </c>
    </row>
    <row r="614" spans="1:19" x14ac:dyDescent="0.25">
      <c r="A614" s="64" t="e">
        <f>DGET(Lista_elementos[#All],Lista_elementos[[#Headers],[Tipo]],Inventario!Q613:Q614)</f>
        <v>#VALUE!</v>
      </c>
      <c r="B614" s="27" t="e">
        <f>+Lista_elementos[[#This Row],[Elemento]]</f>
        <v>#VALUE!</v>
      </c>
      <c r="C6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4" s="27" t="e">
        <f>DGET(Lista_elementos[#All],Lista_elementos[[#Headers],[Presentación (Unidad)]],Inventario!Q613:Q614)</f>
        <v>#VALUE!</v>
      </c>
      <c r="E614" s="20" t="str">
        <f>+IF(COUNTIF(Entradas[Elemento],Inventario[[#This Row],[Elemento]])=0,"",IF(DMAX(Entradas[#All],Entradas[[#Headers],[Fecha de ingreso]],Inventario!Q613:Q614)=0,"No registra",DMAX(Entradas[#All],Entradas[[#Headers],[Fecha de ingreso]],Inventario!Q613:Q614)))</f>
        <v/>
      </c>
      <c r="F614" s="20" t="str">
        <f>+IF(COUNTIF(Entradas[Elemento],Inventario[[#This Row],[Elemento]])=0,"",IF(DMAX(Entradas[#All],Entradas[[#Headers],[Fecha de última salida]],Inventario!Q613:Q614)=0,"",DMAX(Entradas[#All],Entradas[[#Headers],[Fecha de última salida]],Inventario!Q613:Q614)))</f>
        <v/>
      </c>
      <c r="G614" s="27" t="e">
        <f>DGET(Lista_elementos[#All],Lista_elementos[[#Headers],[Inventario máximo (en unidades)]],Q613:Q614)</f>
        <v>#VALUE!</v>
      </c>
      <c r="H614" s="27" t="e">
        <f>DGET(Lista_elementos[#All],Lista_elementos[[#Headers],[Inventario mínimo (en unidades)]],Q613:Q614)</f>
        <v>#VALUE!</v>
      </c>
      <c r="I614" s="68" t="str">
        <f>+IF(R614=0,"",DGET(Entradas[#All],Entradas[[#Headers],[Lote]],Q613:R614))</f>
        <v/>
      </c>
      <c r="J614" s="20" t="str">
        <f ca="1">+IF(Inventario[[#This Row],[Días restantes (incluido hoy):]]="","",Inventario[[#This Row],[Días restantes (incluido hoy):]]+TODAY()-1)</f>
        <v/>
      </c>
      <c r="K614" s="27" t="str">
        <f t="shared" ref="K614" si="2118">IF(R614=0,"",R614)</f>
        <v/>
      </c>
      <c r="L614" s="27" t="str">
        <f>+IF(R614=0,"",DSUM(Entradas[#All],Entradas[[#Headers],[Cantidad Existente]],Inventario!Q613:R614))</f>
        <v/>
      </c>
      <c r="M614" s="65" t="e">
        <f>+Inventario[[#This Row],[Presentación (unidad)]]</f>
        <v>#VALUE!</v>
      </c>
      <c r="O614" s="17" t="str">
        <f t="shared" ref="O614" si="2119">+$O$6</f>
        <v>Elemento</v>
      </c>
      <c r="P614" s="17" t="str">
        <f t="shared" ref="P614" si="2120">+$P$6</f>
        <v>Días restantes:</v>
      </c>
      <c r="Q614" s="19" t="e">
        <f>Inventario[[#This Row],[Elemento]]</f>
        <v>#VALUE!</v>
      </c>
      <c r="R614" s="19">
        <f>+DMIN(Entradas[#All],R613,Q613:Q614)</f>
        <v>0</v>
      </c>
      <c r="S614" s="26" t="s">
        <v>10</v>
      </c>
    </row>
    <row r="615" spans="1:19" x14ac:dyDescent="0.25">
      <c r="A615" s="64" t="e">
        <f>DGET(Lista_elementos[#All],Lista_elementos[[#Headers],[Tipo]],Inventario!O614:O615)</f>
        <v>#VALUE!</v>
      </c>
      <c r="B615" s="27" t="e">
        <f>+Lista_elementos[[#This Row],[Elemento]]</f>
        <v>#VALUE!</v>
      </c>
      <c r="C6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5" s="27" t="e">
        <f>DGET(Lista_elementos[#All],Lista_elementos[[#Headers],[Presentación (Unidad)]],Inventario!O614:O615)</f>
        <v>#VALUE!</v>
      </c>
      <c r="E615" s="20" t="str">
        <f>+IF(COUNTIF(Entradas[Elemento],Inventario[[#This Row],[Elemento]])=0,"",IF(DMAX(Entradas[#All],Entradas[[#Headers],[Fecha de ingreso]],Inventario!O614:O615)=0,"No registra",DMAX(Entradas[#All],Entradas[[#Headers],[Fecha de ingreso]],Inventario!O614:O615)))</f>
        <v/>
      </c>
      <c r="F615" s="20" t="str">
        <f>+IF(COUNTIF(Entradas[Elemento],Inventario[[#This Row],[Elemento]])=0,"",IF(DMAX(Entradas[#All],Entradas[[#Headers],[Fecha de última salida]],Inventario!O614:O615)=0,"",DMAX(Entradas[#All],Entradas[[#Headers],[Fecha de última salida]],Inventario!O614:O615)))</f>
        <v/>
      </c>
      <c r="G615" s="27" t="e">
        <f>DGET(Lista_elementos[#All],Lista_elementos[[#Headers],[Inventario máximo (en unidades)]],O614:O615)</f>
        <v>#VALUE!</v>
      </c>
      <c r="H615" s="27" t="e">
        <f>DGET(Lista_elementos[#All],Lista_elementos[[#Headers],[Inventario mínimo (en unidades)]],O614:O615)</f>
        <v>#VALUE!</v>
      </c>
      <c r="I615" s="68" t="str">
        <f>+IF(P615=0,"",DGET(Entradas[#All],Entradas[[#Headers],[Lote]],O614:P615))</f>
        <v/>
      </c>
      <c r="J615" s="20" t="str">
        <f ca="1">+IF(Inventario[[#This Row],[Días restantes (incluido hoy):]]="","",Inventario[[#This Row],[Días restantes (incluido hoy):]]+TODAY()-1)</f>
        <v/>
      </c>
      <c r="K615" s="27" t="str">
        <f t="shared" ref="K615" si="2121">IF(P615=0,"",P615)</f>
        <v/>
      </c>
      <c r="L615" s="27" t="str">
        <f>+IF(P615=0,"",DSUM(Entradas[#All],Entradas[[#Headers],[Cantidad Existente]],Inventario!O614:P615))</f>
        <v/>
      </c>
      <c r="M615" s="65" t="e">
        <f>+Inventario[[#This Row],[Presentación (unidad)]]</f>
        <v>#VALUE!</v>
      </c>
      <c r="O615" s="19" t="e">
        <f t="shared" ref="O615" si="2122">+$B615</f>
        <v>#VALUE!</v>
      </c>
      <c r="P615" s="19">
        <f>+DMIN(Entradas[#All],P614,O614:O615)</f>
        <v>0</v>
      </c>
      <c r="Q615" s="17" t="str">
        <f t="shared" ref="Q615" si="2123">+$O$6</f>
        <v>Elemento</v>
      </c>
      <c r="R615" s="17" t="str">
        <f t="shared" ref="R615" si="2124">+$P$6</f>
        <v>Días restantes:</v>
      </c>
      <c r="S615" s="26" t="s">
        <v>10</v>
      </c>
    </row>
    <row r="616" spans="1:19" x14ac:dyDescent="0.25">
      <c r="A616" s="64" t="e">
        <f>DGET(Lista_elementos[#All],Lista_elementos[[#Headers],[Tipo]],Inventario!Q615:Q616)</f>
        <v>#VALUE!</v>
      </c>
      <c r="B616" s="27" t="e">
        <f>+Lista_elementos[[#This Row],[Elemento]]</f>
        <v>#VALUE!</v>
      </c>
      <c r="C6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6" s="27" t="e">
        <f>DGET(Lista_elementos[#All],Lista_elementos[[#Headers],[Presentación (Unidad)]],Inventario!Q615:Q616)</f>
        <v>#VALUE!</v>
      </c>
      <c r="E616" s="20" t="str">
        <f>+IF(COUNTIF(Entradas[Elemento],Inventario[[#This Row],[Elemento]])=0,"",IF(DMAX(Entradas[#All],Entradas[[#Headers],[Fecha de ingreso]],Inventario!Q615:Q616)=0,"No registra",DMAX(Entradas[#All],Entradas[[#Headers],[Fecha de ingreso]],Inventario!Q615:Q616)))</f>
        <v/>
      </c>
      <c r="F616" s="20" t="str">
        <f>+IF(COUNTIF(Entradas[Elemento],Inventario[[#This Row],[Elemento]])=0,"",IF(DMAX(Entradas[#All],Entradas[[#Headers],[Fecha de última salida]],Inventario!Q615:Q616)=0,"",DMAX(Entradas[#All],Entradas[[#Headers],[Fecha de última salida]],Inventario!Q615:Q616)))</f>
        <v/>
      </c>
      <c r="G616" s="27" t="e">
        <f>DGET(Lista_elementos[#All],Lista_elementos[[#Headers],[Inventario máximo (en unidades)]],Q615:Q616)</f>
        <v>#VALUE!</v>
      </c>
      <c r="H616" s="27" t="e">
        <f>DGET(Lista_elementos[#All],Lista_elementos[[#Headers],[Inventario mínimo (en unidades)]],Q615:Q616)</f>
        <v>#VALUE!</v>
      </c>
      <c r="I616" s="68" t="str">
        <f>+IF(R616=0,"",DGET(Entradas[#All],Entradas[[#Headers],[Lote]],Q615:R616))</f>
        <v/>
      </c>
      <c r="J616" s="20" t="str">
        <f ca="1">+IF(Inventario[[#This Row],[Días restantes (incluido hoy):]]="","",Inventario[[#This Row],[Días restantes (incluido hoy):]]+TODAY()-1)</f>
        <v/>
      </c>
      <c r="K616" s="27" t="str">
        <f t="shared" ref="K616" si="2125">IF(R616=0,"",R616)</f>
        <v/>
      </c>
      <c r="L616" s="27" t="str">
        <f>+IF(R616=0,"",DSUM(Entradas[#All],Entradas[[#Headers],[Cantidad Existente]],Inventario!Q615:R616))</f>
        <v/>
      </c>
      <c r="M616" s="65" t="e">
        <f>+Inventario[[#This Row],[Presentación (unidad)]]</f>
        <v>#VALUE!</v>
      </c>
      <c r="O616" s="17" t="str">
        <f t="shared" ref="O616" si="2126">+$O$6</f>
        <v>Elemento</v>
      </c>
      <c r="P616" s="17" t="str">
        <f t="shared" ref="P616" si="2127">+$P$6</f>
        <v>Días restantes:</v>
      </c>
      <c r="Q616" s="19" t="e">
        <f>Inventario[[#This Row],[Elemento]]</f>
        <v>#VALUE!</v>
      </c>
      <c r="R616" s="19">
        <f>+DMIN(Entradas[#All],R615,Q615:Q616)</f>
        <v>0</v>
      </c>
      <c r="S616" s="26" t="s">
        <v>10</v>
      </c>
    </row>
    <row r="617" spans="1:19" x14ac:dyDescent="0.25">
      <c r="A617" s="64" t="e">
        <f>DGET(Lista_elementos[#All],Lista_elementos[[#Headers],[Tipo]],Inventario!O616:O617)</f>
        <v>#VALUE!</v>
      </c>
      <c r="B617" s="27" t="e">
        <f>+Lista_elementos[[#This Row],[Elemento]]</f>
        <v>#VALUE!</v>
      </c>
      <c r="C6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7" s="27" t="e">
        <f>DGET(Lista_elementos[#All],Lista_elementos[[#Headers],[Presentación (Unidad)]],Inventario!O616:O617)</f>
        <v>#VALUE!</v>
      </c>
      <c r="E617" s="20" t="str">
        <f>+IF(COUNTIF(Entradas[Elemento],Inventario[[#This Row],[Elemento]])=0,"",IF(DMAX(Entradas[#All],Entradas[[#Headers],[Fecha de ingreso]],Inventario!O616:O617)=0,"No registra",DMAX(Entradas[#All],Entradas[[#Headers],[Fecha de ingreso]],Inventario!O616:O617)))</f>
        <v/>
      </c>
      <c r="F617" s="20" t="str">
        <f>+IF(COUNTIF(Entradas[Elemento],Inventario[[#This Row],[Elemento]])=0,"",IF(DMAX(Entradas[#All],Entradas[[#Headers],[Fecha de última salida]],Inventario!O616:O617)=0,"",DMAX(Entradas[#All],Entradas[[#Headers],[Fecha de última salida]],Inventario!O616:O617)))</f>
        <v/>
      </c>
      <c r="G617" s="27" t="e">
        <f>DGET(Lista_elementos[#All],Lista_elementos[[#Headers],[Inventario máximo (en unidades)]],O616:O617)</f>
        <v>#VALUE!</v>
      </c>
      <c r="H617" s="27" t="e">
        <f>DGET(Lista_elementos[#All],Lista_elementos[[#Headers],[Inventario mínimo (en unidades)]],O616:O617)</f>
        <v>#VALUE!</v>
      </c>
      <c r="I617" s="68" t="str">
        <f>+IF(P617=0,"",DGET(Entradas[#All],Entradas[[#Headers],[Lote]],O616:P617))</f>
        <v/>
      </c>
      <c r="J617" s="20" t="str">
        <f ca="1">+IF(Inventario[[#This Row],[Días restantes (incluido hoy):]]="","",Inventario[[#This Row],[Días restantes (incluido hoy):]]+TODAY()-1)</f>
        <v/>
      </c>
      <c r="K617" s="27" t="str">
        <f t="shared" ref="K617" si="2128">IF(P617=0,"",P617)</f>
        <v/>
      </c>
      <c r="L617" s="27" t="str">
        <f>+IF(P617=0,"",DSUM(Entradas[#All],Entradas[[#Headers],[Cantidad Existente]],Inventario!O616:P617))</f>
        <v/>
      </c>
      <c r="M617" s="65" t="e">
        <f>+Inventario[[#This Row],[Presentación (unidad)]]</f>
        <v>#VALUE!</v>
      </c>
      <c r="O617" s="19" t="e">
        <f t="shared" ref="O617" si="2129">+$B617</f>
        <v>#VALUE!</v>
      </c>
      <c r="P617" s="19">
        <f>+DMIN(Entradas[#All],P616,O616:O617)</f>
        <v>0</v>
      </c>
      <c r="Q617" s="17" t="str">
        <f t="shared" ref="Q617" si="2130">+$O$6</f>
        <v>Elemento</v>
      </c>
      <c r="R617" s="17" t="str">
        <f t="shared" ref="R617" si="2131">+$P$6</f>
        <v>Días restantes:</v>
      </c>
      <c r="S617" s="26" t="s">
        <v>10</v>
      </c>
    </row>
    <row r="618" spans="1:19" x14ac:dyDescent="0.25">
      <c r="A618" s="64" t="e">
        <f>DGET(Lista_elementos[#All],Lista_elementos[[#Headers],[Tipo]],Inventario!Q617:Q618)</f>
        <v>#VALUE!</v>
      </c>
      <c r="B618" s="27" t="e">
        <f>+Lista_elementos[[#This Row],[Elemento]]</f>
        <v>#VALUE!</v>
      </c>
      <c r="C6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8" s="27" t="e">
        <f>DGET(Lista_elementos[#All],Lista_elementos[[#Headers],[Presentación (Unidad)]],Inventario!Q617:Q618)</f>
        <v>#VALUE!</v>
      </c>
      <c r="E618" s="20" t="str">
        <f>+IF(COUNTIF(Entradas[Elemento],Inventario[[#This Row],[Elemento]])=0,"",IF(DMAX(Entradas[#All],Entradas[[#Headers],[Fecha de ingreso]],Inventario!Q617:Q618)=0,"No registra",DMAX(Entradas[#All],Entradas[[#Headers],[Fecha de ingreso]],Inventario!Q617:Q618)))</f>
        <v/>
      </c>
      <c r="F618" s="20" t="str">
        <f>+IF(COUNTIF(Entradas[Elemento],Inventario[[#This Row],[Elemento]])=0,"",IF(DMAX(Entradas[#All],Entradas[[#Headers],[Fecha de última salida]],Inventario!Q617:Q618)=0,"",DMAX(Entradas[#All],Entradas[[#Headers],[Fecha de última salida]],Inventario!Q617:Q618)))</f>
        <v/>
      </c>
      <c r="G618" s="27" t="e">
        <f>DGET(Lista_elementos[#All],Lista_elementos[[#Headers],[Inventario máximo (en unidades)]],Q617:Q618)</f>
        <v>#VALUE!</v>
      </c>
      <c r="H618" s="27" t="e">
        <f>DGET(Lista_elementos[#All],Lista_elementos[[#Headers],[Inventario mínimo (en unidades)]],Q617:Q618)</f>
        <v>#VALUE!</v>
      </c>
      <c r="I618" s="68" t="str">
        <f>+IF(R618=0,"",DGET(Entradas[#All],Entradas[[#Headers],[Lote]],Q617:R618))</f>
        <v/>
      </c>
      <c r="J618" s="20" t="str">
        <f ca="1">+IF(Inventario[[#This Row],[Días restantes (incluido hoy):]]="","",Inventario[[#This Row],[Días restantes (incluido hoy):]]+TODAY()-1)</f>
        <v/>
      </c>
      <c r="K618" s="27" t="str">
        <f t="shared" ref="K618" si="2132">IF(R618=0,"",R618)</f>
        <v/>
      </c>
      <c r="L618" s="27" t="str">
        <f>+IF(R618=0,"",DSUM(Entradas[#All],Entradas[[#Headers],[Cantidad Existente]],Inventario!Q617:R618))</f>
        <v/>
      </c>
      <c r="M618" s="65" t="e">
        <f>+Inventario[[#This Row],[Presentación (unidad)]]</f>
        <v>#VALUE!</v>
      </c>
      <c r="O618" s="17" t="str">
        <f t="shared" ref="O618" si="2133">+$O$6</f>
        <v>Elemento</v>
      </c>
      <c r="P618" s="17" t="str">
        <f t="shared" ref="P618" si="2134">+$P$6</f>
        <v>Días restantes:</v>
      </c>
      <c r="Q618" s="19" t="e">
        <f>Inventario[[#This Row],[Elemento]]</f>
        <v>#VALUE!</v>
      </c>
      <c r="R618" s="19">
        <f>+DMIN(Entradas[#All],R617,Q617:Q618)</f>
        <v>0</v>
      </c>
      <c r="S618" s="26" t="s">
        <v>10</v>
      </c>
    </row>
    <row r="619" spans="1:19" x14ac:dyDescent="0.25">
      <c r="A619" s="64" t="e">
        <f>DGET(Lista_elementos[#All],Lista_elementos[[#Headers],[Tipo]],Inventario!O618:O619)</f>
        <v>#VALUE!</v>
      </c>
      <c r="B619" s="27" t="e">
        <f>+Lista_elementos[[#This Row],[Elemento]]</f>
        <v>#VALUE!</v>
      </c>
      <c r="C6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19" s="27" t="e">
        <f>DGET(Lista_elementos[#All],Lista_elementos[[#Headers],[Presentación (Unidad)]],Inventario!O618:O619)</f>
        <v>#VALUE!</v>
      </c>
      <c r="E619" s="20" t="str">
        <f>+IF(COUNTIF(Entradas[Elemento],Inventario[[#This Row],[Elemento]])=0,"",IF(DMAX(Entradas[#All],Entradas[[#Headers],[Fecha de ingreso]],Inventario!O618:O619)=0,"No registra",DMAX(Entradas[#All],Entradas[[#Headers],[Fecha de ingreso]],Inventario!O618:O619)))</f>
        <v/>
      </c>
      <c r="F619" s="20" t="str">
        <f>+IF(COUNTIF(Entradas[Elemento],Inventario[[#This Row],[Elemento]])=0,"",IF(DMAX(Entradas[#All],Entradas[[#Headers],[Fecha de última salida]],Inventario!O618:O619)=0,"",DMAX(Entradas[#All],Entradas[[#Headers],[Fecha de última salida]],Inventario!O618:O619)))</f>
        <v/>
      </c>
      <c r="G619" s="27" t="e">
        <f>DGET(Lista_elementos[#All],Lista_elementos[[#Headers],[Inventario máximo (en unidades)]],O618:O619)</f>
        <v>#VALUE!</v>
      </c>
      <c r="H619" s="27" t="e">
        <f>DGET(Lista_elementos[#All],Lista_elementos[[#Headers],[Inventario mínimo (en unidades)]],O618:O619)</f>
        <v>#VALUE!</v>
      </c>
      <c r="I619" s="68" t="str">
        <f>+IF(P619=0,"",DGET(Entradas[#All],Entradas[[#Headers],[Lote]],O618:P619))</f>
        <v/>
      </c>
      <c r="J619" s="20" t="str">
        <f ca="1">+IF(Inventario[[#This Row],[Días restantes (incluido hoy):]]="","",Inventario[[#This Row],[Días restantes (incluido hoy):]]+TODAY()-1)</f>
        <v/>
      </c>
      <c r="K619" s="27" t="str">
        <f t="shared" ref="K619" si="2135">IF(P619=0,"",P619)</f>
        <v/>
      </c>
      <c r="L619" s="27" t="str">
        <f>+IF(P619=0,"",DSUM(Entradas[#All],Entradas[[#Headers],[Cantidad Existente]],Inventario!O618:P619))</f>
        <v/>
      </c>
      <c r="M619" s="65" t="e">
        <f>+Inventario[[#This Row],[Presentación (unidad)]]</f>
        <v>#VALUE!</v>
      </c>
      <c r="O619" s="19" t="e">
        <f t="shared" ref="O619" si="2136">+$B619</f>
        <v>#VALUE!</v>
      </c>
      <c r="P619" s="19">
        <f>+DMIN(Entradas[#All],P618,O618:O619)</f>
        <v>0</v>
      </c>
      <c r="Q619" s="17" t="str">
        <f t="shared" ref="Q619" si="2137">+$O$6</f>
        <v>Elemento</v>
      </c>
      <c r="R619" s="17" t="str">
        <f t="shared" ref="R619" si="2138">+$P$6</f>
        <v>Días restantes:</v>
      </c>
      <c r="S619" s="26" t="s">
        <v>10</v>
      </c>
    </row>
    <row r="620" spans="1:19" x14ac:dyDescent="0.25">
      <c r="A620" s="64" t="e">
        <f>DGET(Lista_elementos[#All],Lista_elementos[[#Headers],[Tipo]],Inventario!Q619:Q620)</f>
        <v>#VALUE!</v>
      </c>
      <c r="B620" s="27" t="e">
        <f>+Lista_elementos[[#This Row],[Elemento]]</f>
        <v>#VALUE!</v>
      </c>
      <c r="C6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0" s="27" t="e">
        <f>DGET(Lista_elementos[#All],Lista_elementos[[#Headers],[Presentación (Unidad)]],Inventario!Q619:Q620)</f>
        <v>#VALUE!</v>
      </c>
      <c r="E620" s="20" t="str">
        <f>+IF(COUNTIF(Entradas[Elemento],Inventario[[#This Row],[Elemento]])=0,"",IF(DMAX(Entradas[#All],Entradas[[#Headers],[Fecha de ingreso]],Inventario!Q619:Q620)=0,"No registra",DMAX(Entradas[#All],Entradas[[#Headers],[Fecha de ingreso]],Inventario!Q619:Q620)))</f>
        <v/>
      </c>
      <c r="F620" s="20" t="str">
        <f>+IF(COUNTIF(Entradas[Elemento],Inventario[[#This Row],[Elemento]])=0,"",IF(DMAX(Entradas[#All],Entradas[[#Headers],[Fecha de última salida]],Inventario!Q619:Q620)=0,"",DMAX(Entradas[#All],Entradas[[#Headers],[Fecha de última salida]],Inventario!Q619:Q620)))</f>
        <v/>
      </c>
      <c r="G620" s="27" t="e">
        <f>DGET(Lista_elementos[#All],Lista_elementos[[#Headers],[Inventario máximo (en unidades)]],Q619:Q620)</f>
        <v>#VALUE!</v>
      </c>
      <c r="H620" s="27" t="e">
        <f>DGET(Lista_elementos[#All],Lista_elementos[[#Headers],[Inventario mínimo (en unidades)]],Q619:Q620)</f>
        <v>#VALUE!</v>
      </c>
      <c r="I620" s="68" t="str">
        <f>+IF(R620=0,"",DGET(Entradas[#All],Entradas[[#Headers],[Lote]],Q619:R620))</f>
        <v/>
      </c>
      <c r="J620" s="20" t="str">
        <f ca="1">+IF(Inventario[[#This Row],[Días restantes (incluido hoy):]]="","",Inventario[[#This Row],[Días restantes (incluido hoy):]]+TODAY()-1)</f>
        <v/>
      </c>
      <c r="K620" s="27" t="str">
        <f t="shared" ref="K620" si="2139">IF(R620=0,"",R620)</f>
        <v/>
      </c>
      <c r="L620" s="27" t="str">
        <f>+IF(R620=0,"",DSUM(Entradas[#All],Entradas[[#Headers],[Cantidad Existente]],Inventario!Q619:R620))</f>
        <v/>
      </c>
      <c r="M620" s="65" t="e">
        <f>+Inventario[[#This Row],[Presentación (unidad)]]</f>
        <v>#VALUE!</v>
      </c>
      <c r="O620" s="17" t="str">
        <f t="shared" ref="O620" si="2140">+$O$6</f>
        <v>Elemento</v>
      </c>
      <c r="P620" s="17" t="str">
        <f t="shared" ref="P620" si="2141">+$P$6</f>
        <v>Días restantes:</v>
      </c>
      <c r="Q620" s="19" t="e">
        <f>Inventario[[#This Row],[Elemento]]</f>
        <v>#VALUE!</v>
      </c>
      <c r="R620" s="19">
        <f>+DMIN(Entradas[#All],R619,Q619:Q620)</f>
        <v>0</v>
      </c>
      <c r="S620" s="26" t="s">
        <v>10</v>
      </c>
    </row>
    <row r="621" spans="1:19" x14ac:dyDescent="0.25">
      <c r="A621" s="64" t="e">
        <f>DGET(Lista_elementos[#All],Lista_elementos[[#Headers],[Tipo]],Inventario!O620:O621)</f>
        <v>#VALUE!</v>
      </c>
      <c r="B621" s="27" t="e">
        <f>+Lista_elementos[[#This Row],[Elemento]]</f>
        <v>#VALUE!</v>
      </c>
      <c r="C6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1" s="27" t="e">
        <f>DGET(Lista_elementos[#All],Lista_elementos[[#Headers],[Presentación (Unidad)]],Inventario!O620:O621)</f>
        <v>#VALUE!</v>
      </c>
      <c r="E621" s="20" t="str">
        <f>+IF(COUNTIF(Entradas[Elemento],Inventario[[#This Row],[Elemento]])=0,"",IF(DMAX(Entradas[#All],Entradas[[#Headers],[Fecha de ingreso]],Inventario!O620:O621)=0,"No registra",DMAX(Entradas[#All],Entradas[[#Headers],[Fecha de ingreso]],Inventario!O620:O621)))</f>
        <v/>
      </c>
      <c r="F621" s="20" t="str">
        <f>+IF(COUNTIF(Entradas[Elemento],Inventario[[#This Row],[Elemento]])=0,"",IF(DMAX(Entradas[#All],Entradas[[#Headers],[Fecha de última salida]],Inventario!O620:O621)=0,"",DMAX(Entradas[#All],Entradas[[#Headers],[Fecha de última salida]],Inventario!O620:O621)))</f>
        <v/>
      </c>
      <c r="G621" s="27" t="e">
        <f>DGET(Lista_elementos[#All],Lista_elementos[[#Headers],[Inventario máximo (en unidades)]],O620:O621)</f>
        <v>#VALUE!</v>
      </c>
      <c r="H621" s="27" t="e">
        <f>DGET(Lista_elementos[#All],Lista_elementos[[#Headers],[Inventario mínimo (en unidades)]],O620:O621)</f>
        <v>#VALUE!</v>
      </c>
      <c r="I621" s="68" t="str">
        <f>+IF(P621=0,"",DGET(Entradas[#All],Entradas[[#Headers],[Lote]],O620:P621))</f>
        <v/>
      </c>
      <c r="J621" s="20" t="str">
        <f ca="1">+IF(Inventario[[#This Row],[Días restantes (incluido hoy):]]="","",Inventario[[#This Row],[Días restantes (incluido hoy):]]+TODAY()-1)</f>
        <v/>
      </c>
      <c r="K621" s="27" t="str">
        <f t="shared" ref="K621" si="2142">IF(P621=0,"",P621)</f>
        <v/>
      </c>
      <c r="L621" s="27" t="str">
        <f>+IF(P621=0,"",DSUM(Entradas[#All],Entradas[[#Headers],[Cantidad Existente]],Inventario!O620:P621))</f>
        <v/>
      </c>
      <c r="M621" s="65" t="e">
        <f>+Inventario[[#This Row],[Presentación (unidad)]]</f>
        <v>#VALUE!</v>
      </c>
      <c r="O621" s="19" t="e">
        <f t="shared" ref="O621" si="2143">+$B621</f>
        <v>#VALUE!</v>
      </c>
      <c r="P621" s="19">
        <f>+DMIN(Entradas[#All],P620,O620:O621)</f>
        <v>0</v>
      </c>
      <c r="Q621" s="17" t="str">
        <f t="shared" ref="Q621" si="2144">+$O$6</f>
        <v>Elemento</v>
      </c>
      <c r="R621" s="17" t="str">
        <f t="shared" ref="R621" si="2145">+$P$6</f>
        <v>Días restantes:</v>
      </c>
      <c r="S621" s="26" t="s">
        <v>10</v>
      </c>
    </row>
    <row r="622" spans="1:19" x14ac:dyDescent="0.25">
      <c r="A622" s="64" t="e">
        <f>DGET(Lista_elementos[#All],Lista_elementos[[#Headers],[Tipo]],Inventario!Q621:Q622)</f>
        <v>#VALUE!</v>
      </c>
      <c r="B622" s="27" t="e">
        <f>+Lista_elementos[[#This Row],[Elemento]]</f>
        <v>#VALUE!</v>
      </c>
      <c r="C6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2" s="27" t="e">
        <f>DGET(Lista_elementos[#All],Lista_elementos[[#Headers],[Presentación (Unidad)]],Inventario!Q621:Q622)</f>
        <v>#VALUE!</v>
      </c>
      <c r="E622" s="20" t="str">
        <f>+IF(COUNTIF(Entradas[Elemento],Inventario[[#This Row],[Elemento]])=0,"",IF(DMAX(Entradas[#All],Entradas[[#Headers],[Fecha de ingreso]],Inventario!Q621:Q622)=0,"No registra",DMAX(Entradas[#All],Entradas[[#Headers],[Fecha de ingreso]],Inventario!Q621:Q622)))</f>
        <v/>
      </c>
      <c r="F622" s="20" t="str">
        <f>+IF(COUNTIF(Entradas[Elemento],Inventario[[#This Row],[Elemento]])=0,"",IF(DMAX(Entradas[#All],Entradas[[#Headers],[Fecha de última salida]],Inventario!Q621:Q622)=0,"",DMAX(Entradas[#All],Entradas[[#Headers],[Fecha de última salida]],Inventario!Q621:Q622)))</f>
        <v/>
      </c>
      <c r="G622" s="27" t="e">
        <f>DGET(Lista_elementos[#All],Lista_elementos[[#Headers],[Inventario máximo (en unidades)]],Q621:Q622)</f>
        <v>#VALUE!</v>
      </c>
      <c r="H622" s="27" t="e">
        <f>DGET(Lista_elementos[#All],Lista_elementos[[#Headers],[Inventario mínimo (en unidades)]],Q621:Q622)</f>
        <v>#VALUE!</v>
      </c>
      <c r="I622" s="68" t="str">
        <f>+IF(R622=0,"",DGET(Entradas[#All],Entradas[[#Headers],[Lote]],Q621:R622))</f>
        <v/>
      </c>
      <c r="J622" s="20" t="str">
        <f ca="1">+IF(Inventario[[#This Row],[Días restantes (incluido hoy):]]="","",Inventario[[#This Row],[Días restantes (incluido hoy):]]+TODAY()-1)</f>
        <v/>
      </c>
      <c r="K622" s="27" t="str">
        <f t="shared" ref="K622" si="2146">IF(R622=0,"",R622)</f>
        <v/>
      </c>
      <c r="L622" s="27" t="str">
        <f>+IF(R622=0,"",DSUM(Entradas[#All],Entradas[[#Headers],[Cantidad Existente]],Inventario!Q621:R622))</f>
        <v/>
      </c>
      <c r="M622" s="65" t="e">
        <f>+Inventario[[#This Row],[Presentación (unidad)]]</f>
        <v>#VALUE!</v>
      </c>
      <c r="O622" s="17" t="str">
        <f t="shared" ref="O622" si="2147">+$O$6</f>
        <v>Elemento</v>
      </c>
      <c r="P622" s="17" t="str">
        <f t="shared" ref="P622" si="2148">+$P$6</f>
        <v>Días restantes:</v>
      </c>
      <c r="Q622" s="19" t="e">
        <f>Inventario[[#This Row],[Elemento]]</f>
        <v>#VALUE!</v>
      </c>
      <c r="R622" s="19">
        <f>+DMIN(Entradas[#All],R621,Q621:Q622)</f>
        <v>0</v>
      </c>
      <c r="S622" s="26" t="s">
        <v>10</v>
      </c>
    </row>
    <row r="623" spans="1:19" x14ac:dyDescent="0.25">
      <c r="A623" s="64" t="e">
        <f>DGET(Lista_elementos[#All],Lista_elementos[[#Headers],[Tipo]],Inventario!O622:O623)</f>
        <v>#VALUE!</v>
      </c>
      <c r="B623" s="27" t="e">
        <f>+Lista_elementos[[#This Row],[Elemento]]</f>
        <v>#VALUE!</v>
      </c>
      <c r="C6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3" s="27" t="e">
        <f>DGET(Lista_elementos[#All],Lista_elementos[[#Headers],[Presentación (Unidad)]],Inventario!O622:O623)</f>
        <v>#VALUE!</v>
      </c>
      <c r="E623" s="20" t="str">
        <f>+IF(COUNTIF(Entradas[Elemento],Inventario[[#This Row],[Elemento]])=0,"",IF(DMAX(Entradas[#All],Entradas[[#Headers],[Fecha de ingreso]],Inventario!O622:O623)=0,"No registra",DMAX(Entradas[#All],Entradas[[#Headers],[Fecha de ingreso]],Inventario!O622:O623)))</f>
        <v/>
      </c>
      <c r="F623" s="20" t="str">
        <f>+IF(COUNTIF(Entradas[Elemento],Inventario[[#This Row],[Elemento]])=0,"",IF(DMAX(Entradas[#All],Entradas[[#Headers],[Fecha de última salida]],Inventario!O622:O623)=0,"",DMAX(Entradas[#All],Entradas[[#Headers],[Fecha de última salida]],Inventario!O622:O623)))</f>
        <v/>
      </c>
      <c r="G623" s="27" t="e">
        <f>DGET(Lista_elementos[#All],Lista_elementos[[#Headers],[Inventario máximo (en unidades)]],O622:O623)</f>
        <v>#VALUE!</v>
      </c>
      <c r="H623" s="27" t="e">
        <f>DGET(Lista_elementos[#All],Lista_elementos[[#Headers],[Inventario mínimo (en unidades)]],O622:O623)</f>
        <v>#VALUE!</v>
      </c>
      <c r="I623" s="68" t="str">
        <f>+IF(P623=0,"",DGET(Entradas[#All],Entradas[[#Headers],[Lote]],O622:P623))</f>
        <v/>
      </c>
      <c r="J623" s="20" t="str">
        <f ca="1">+IF(Inventario[[#This Row],[Días restantes (incluido hoy):]]="","",Inventario[[#This Row],[Días restantes (incluido hoy):]]+TODAY()-1)</f>
        <v/>
      </c>
      <c r="K623" s="27" t="str">
        <f t="shared" ref="K623" si="2149">IF(P623=0,"",P623)</f>
        <v/>
      </c>
      <c r="L623" s="27" t="str">
        <f>+IF(P623=0,"",DSUM(Entradas[#All],Entradas[[#Headers],[Cantidad Existente]],Inventario!O622:P623))</f>
        <v/>
      </c>
      <c r="M623" s="65" t="e">
        <f>+Inventario[[#This Row],[Presentación (unidad)]]</f>
        <v>#VALUE!</v>
      </c>
      <c r="O623" s="19" t="e">
        <f t="shared" ref="O623" si="2150">+$B623</f>
        <v>#VALUE!</v>
      </c>
      <c r="P623" s="19">
        <f>+DMIN(Entradas[#All],P622,O622:O623)</f>
        <v>0</v>
      </c>
      <c r="Q623" s="17" t="str">
        <f t="shared" ref="Q623" si="2151">+$O$6</f>
        <v>Elemento</v>
      </c>
      <c r="R623" s="17" t="str">
        <f t="shared" ref="R623" si="2152">+$P$6</f>
        <v>Días restantes:</v>
      </c>
      <c r="S623" s="26" t="s">
        <v>10</v>
      </c>
    </row>
    <row r="624" spans="1:19" x14ac:dyDescent="0.25">
      <c r="A624" s="64" t="e">
        <f>DGET(Lista_elementos[#All],Lista_elementos[[#Headers],[Tipo]],Inventario!Q623:Q624)</f>
        <v>#VALUE!</v>
      </c>
      <c r="B624" s="27" t="e">
        <f>+Lista_elementos[[#This Row],[Elemento]]</f>
        <v>#VALUE!</v>
      </c>
      <c r="C6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4" s="27" t="e">
        <f>DGET(Lista_elementos[#All],Lista_elementos[[#Headers],[Presentación (Unidad)]],Inventario!Q623:Q624)</f>
        <v>#VALUE!</v>
      </c>
      <c r="E624" s="20" t="str">
        <f>+IF(COUNTIF(Entradas[Elemento],Inventario[[#This Row],[Elemento]])=0,"",IF(DMAX(Entradas[#All],Entradas[[#Headers],[Fecha de ingreso]],Inventario!Q623:Q624)=0,"No registra",DMAX(Entradas[#All],Entradas[[#Headers],[Fecha de ingreso]],Inventario!Q623:Q624)))</f>
        <v/>
      </c>
      <c r="F624" s="20" t="str">
        <f>+IF(COUNTIF(Entradas[Elemento],Inventario[[#This Row],[Elemento]])=0,"",IF(DMAX(Entradas[#All],Entradas[[#Headers],[Fecha de última salida]],Inventario!Q623:Q624)=0,"",DMAX(Entradas[#All],Entradas[[#Headers],[Fecha de última salida]],Inventario!Q623:Q624)))</f>
        <v/>
      </c>
      <c r="G624" s="27" t="e">
        <f>DGET(Lista_elementos[#All],Lista_elementos[[#Headers],[Inventario máximo (en unidades)]],Q623:Q624)</f>
        <v>#VALUE!</v>
      </c>
      <c r="H624" s="27" t="e">
        <f>DGET(Lista_elementos[#All],Lista_elementos[[#Headers],[Inventario mínimo (en unidades)]],Q623:Q624)</f>
        <v>#VALUE!</v>
      </c>
      <c r="I624" s="68" t="str">
        <f>+IF(R624=0,"",DGET(Entradas[#All],Entradas[[#Headers],[Lote]],Q623:R624))</f>
        <v/>
      </c>
      <c r="J624" s="20" t="str">
        <f ca="1">+IF(Inventario[[#This Row],[Días restantes (incluido hoy):]]="","",Inventario[[#This Row],[Días restantes (incluido hoy):]]+TODAY()-1)</f>
        <v/>
      </c>
      <c r="K624" s="27" t="str">
        <f t="shared" ref="K624" si="2153">IF(R624=0,"",R624)</f>
        <v/>
      </c>
      <c r="L624" s="27" t="str">
        <f>+IF(R624=0,"",DSUM(Entradas[#All],Entradas[[#Headers],[Cantidad Existente]],Inventario!Q623:R624))</f>
        <v/>
      </c>
      <c r="M624" s="65" t="e">
        <f>+Inventario[[#This Row],[Presentación (unidad)]]</f>
        <v>#VALUE!</v>
      </c>
      <c r="O624" s="17" t="str">
        <f t="shared" ref="O624" si="2154">+$O$6</f>
        <v>Elemento</v>
      </c>
      <c r="P624" s="17" t="str">
        <f t="shared" ref="P624" si="2155">+$P$6</f>
        <v>Días restantes:</v>
      </c>
      <c r="Q624" s="19" t="e">
        <f>Inventario[[#This Row],[Elemento]]</f>
        <v>#VALUE!</v>
      </c>
      <c r="R624" s="19">
        <f>+DMIN(Entradas[#All],R623,Q623:Q624)</f>
        <v>0</v>
      </c>
      <c r="S624" s="26" t="s">
        <v>10</v>
      </c>
    </row>
    <row r="625" spans="1:19" x14ac:dyDescent="0.25">
      <c r="A625" s="64" t="e">
        <f>DGET(Lista_elementos[#All],Lista_elementos[[#Headers],[Tipo]],Inventario!O624:O625)</f>
        <v>#VALUE!</v>
      </c>
      <c r="B625" s="27" t="e">
        <f>+Lista_elementos[[#This Row],[Elemento]]</f>
        <v>#VALUE!</v>
      </c>
      <c r="C6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5" s="27" t="e">
        <f>DGET(Lista_elementos[#All],Lista_elementos[[#Headers],[Presentación (Unidad)]],Inventario!O624:O625)</f>
        <v>#VALUE!</v>
      </c>
      <c r="E625" s="20" t="str">
        <f>+IF(COUNTIF(Entradas[Elemento],Inventario[[#This Row],[Elemento]])=0,"",IF(DMAX(Entradas[#All],Entradas[[#Headers],[Fecha de ingreso]],Inventario!O624:O625)=0,"No registra",DMAX(Entradas[#All],Entradas[[#Headers],[Fecha de ingreso]],Inventario!O624:O625)))</f>
        <v/>
      </c>
      <c r="F625" s="20" t="str">
        <f>+IF(COUNTIF(Entradas[Elemento],Inventario[[#This Row],[Elemento]])=0,"",IF(DMAX(Entradas[#All],Entradas[[#Headers],[Fecha de última salida]],Inventario!O624:O625)=0,"",DMAX(Entradas[#All],Entradas[[#Headers],[Fecha de última salida]],Inventario!O624:O625)))</f>
        <v/>
      </c>
      <c r="G625" s="27" t="e">
        <f>DGET(Lista_elementos[#All],Lista_elementos[[#Headers],[Inventario máximo (en unidades)]],O624:O625)</f>
        <v>#VALUE!</v>
      </c>
      <c r="H625" s="27" t="e">
        <f>DGET(Lista_elementos[#All],Lista_elementos[[#Headers],[Inventario mínimo (en unidades)]],O624:O625)</f>
        <v>#VALUE!</v>
      </c>
      <c r="I625" s="68" t="str">
        <f>+IF(P625=0,"",DGET(Entradas[#All],Entradas[[#Headers],[Lote]],O624:P625))</f>
        <v/>
      </c>
      <c r="J625" s="20" t="str">
        <f ca="1">+IF(Inventario[[#This Row],[Días restantes (incluido hoy):]]="","",Inventario[[#This Row],[Días restantes (incluido hoy):]]+TODAY()-1)</f>
        <v/>
      </c>
      <c r="K625" s="27" t="str">
        <f t="shared" ref="K625" si="2156">IF(P625=0,"",P625)</f>
        <v/>
      </c>
      <c r="L625" s="27" t="str">
        <f>+IF(P625=0,"",DSUM(Entradas[#All],Entradas[[#Headers],[Cantidad Existente]],Inventario!O624:P625))</f>
        <v/>
      </c>
      <c r="M625" s="65" t="e">
        <f>+Inventario[[#This Row],[Presentación (unidad)]]</f>
        <v>#VALUE!</v>
      </c>
      <c r="O625" s="19" t="e">
        <f t="shared" ref="O625" si="2157">+$B625</f>
        <v>#VALUE!</v>
      </c>
      <c r="P625" s="19">
        <f>+DMIN(Entradas[#All],P624,O624:O625)</f>
        <v>0</v>
      </c>
      <c r="Q625" s="17" t="str">
        <f t="shared" ref="Q625" si="2158">+$O$6</f>
        <v>Elemento</v>
      </c>
      <c r="R625" s="17" t="str">
        <f t="shared" ref="R625" si="2159">+$P$6</f>
        <v>Días restantes:</v>
      </c>
      <c r="S625" s="26" t="s">
        <v>10</v>
      </c>
    </row>
    <row r="626" spans="1:19" x14ac:dyDescent="0.25">
      <c r="A626" s="64" t="e">
        <f>DGET(Lista_elementos[#All],Lista_elementos[[#Headers],[Tipo]],Inventario!Q625:Q626)</f>
        <v>#VALUE!</v>
      </c>
      <c r="B626" s="27" t="e">
        <f>+Lista_elementos[[#This Row],[Elemento]]</f>
        <v>#VALUE!</v>
      </c>
      <c r="C6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6" s="27" t="e">
        <f>DGET(Lista_elementos[#All],Lista_elementos[[#Headers],[Presentación (Unidad)]],Inventario!Q625:Q626)</f>
        <v>#VALUE!</v>
      </c>
      <c r="E626" s="20" t="str">
        <f>+IF(COUNTIF(Entradas[Elemento],Inventario[[#This Row],[Elemento]])=0,"",IF(DMAX(Entradas[#All],Entradas[[#Headers],[Fecha de ingreso]],Inventario!Q625:Q626)=0,"No registra",DMAX(Entradas[#All],Entradas[[#Headers],[Fecha de ingreso]],Inventario!Q625:Q626)))</f>
        <v/>
      </c>
      <c r="F626" s="20" t="str">
        <f>+IF(COUNTIF(Entradas[Elemento],Inventario[[#This Row],[Elemento]])=0,"",IF(DMAX(Entradas[#All],Entradas[[#Headers],[Fecha de última salida]],Inventario!Q625:Q626)=0,"",DMAX(Entradas[#All],Entradas[[#Headers],[Fecha de última salida]],Inventario!Q625:Q626)))</f>
        <v/>
      </c>
      <c r="G626" s="27" t="e">
        <f>DGET(Lista_elementos[#All],Lista_elementos[[#Headers],[Inventario máximo (en unidades)]],Q625:Q626)</f>
        <v>#VALUE!</v>
      </c>
      <c r="H626" s="27" t="e">
        <f>DGET(Lista_elementos[#All],Lista_elementos[[#Headers],[Inventario mínimo (en unidades)]],Q625:Q626)</f>
        <v>#VALUE!</v>
      </c>
      <c r="I626" s="68" t="str">
        <f>+IF(R626=0,"",DGET(Entradas[#All],Entradas[[#Headers],[Lote]],Q625:R626))</f>
        <v/>
      </c>
      <c r="J626" s="20" t="str">
        <f ca="1">+IF(Inventario[[#This Row],[Días restantes (incluido hoy):]]="","",Inventario[[#This Row],[Días restantes (incluido hoy):]]+TODAY()-1)</f>
        <v/>
      </c>
      <c r="K626" s="27" t="str">
        <f t="shared" ref="K626" si="2160">IF(R626=0,"",R626)</f>
        <v/>
      </c>
      <c r="L626" s="27" t="str">
        <f>+IF(R626=0,"",DSUM(Entradas[#All],Entradas[[#Headers],[Cantidad Existente]],Inventario!Q625:R626))</f>
        <v/>
      </c>
      <c r="M626" s="65" t="e">
        <f>+Inventario[[#This Row],[Presentación (unidad)]]</f>
        <v>#VALUE!</v>
      </c>
      <c r="O626" s="17" t="str">
        <f t="shared" ref="O626" si="2161">+$O$6</f>
        <v>Elemento</v>
      </c>
      <c r="P626" s="17" t="str">
        <f t="shared" ref="P626" si="2162">+$P$6</f>
        <v>Días restantes:</v>
      </c>
      <c r="Q626" s="19" t="e">
        <f>Inventario[[#This Row],[Elemento]]</f>
        <v>#VALUE!</v>
      </c>
      <c r="R626" s="19">
        <f>+DMIN(Entradas[#All],R625,Q625:Q626)</f>
        <v>0</v>
      </c>
      <c r="S626" s="26" t="s">
        <v>10</v>
      </c>
    </row>
    <row r="627" spans="1:19" x14ac:dyDescent="0.25">
      <c r="A627" s="64" t="e">
        <f>DGET(Lista_elementos[#All],Lista_elementos[[#Headers],[Tipo]],Inventario!O626:O627)</f>
        <v>#VALUE!</v>
      </c>
      <c r="B627" s="27" t="e">
        <f>+Lista_elementos[[#This Row],[Elemento]]</f>
        <v>#VALUE!</v>
      </c>
      <c r="C6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7" s="27" t="e">
        <f>DGET(Lista_elementos[#All],Lista_elementos[[#Headers],[Presentación (Unidad)]],Inventario!O626:O627)</f>
        <v>#VALUE!</v>
      </c>
      <c r="E627" s="20" t="str">
        <f>+IF(COUNTIF(Entradas[Elemento],Inventario[[#This Row],[Elemento]])=0,"",IF(DMAX(Entradas[#All],Entradas[[#Headers],[Fecha de ingreso]],Inventario!O626:O627)=0,"No registra",DMAX(Entradas[#All],Entradas[[#Headers],[Fecha de ingreso]],Inventario!O626:O627)))</f>
        <v/>
      </c>
      <c r="F627" s="20" t="str">
        <f>+IF(COUNTIF(Entradas[Elemento],Inventario[[#This Row],[Elemento]])=0,"",IF(DMAX(Entradas[#All],Entradas[[#Headers],[Fecha de última salida]],Inventario!O626:O627)=0,"",DMAX(Entradas[#All],Entradas[[#Headers],[Fecha de última salida]],Inventario!O626:O627)))</f>
        <v/>
      </c>
      <c r="G627" s="27" t="e">
        <f>DGET(Lista_elementos[#All],Lista_elementos[[#Headers],[Inventario máximo (en unidades)]],O626:O627)</f>
        <v>#VALUE!</v>
      </c>
      <c r="H627" s="27" t="e">
        <f>DGET(Lista_elementos[#All],Lista_elementos[[#Headers],[Inventario mínimo (en unidades)]],O626:O627)</f>
        <v>#VALUE!</v>
      </c>
      <c r="I627" s="68" t="str">
        <f>+IF(P627=0,"",DGET(Entradas[#All],Entradas[[#Headers],[Lote]],O626:P627))</f>
        <v/>
      </c>
      <c r="J627" s="20" t="str">
        <f ca="1">+IF(Inventario[[#This Row],[Días restantes (incluido hoy):]]="","",Inventario[[#This Row],[Días restantes (incluido hoy):]]+TODAY()-1)</f>
        <v/>
      </c>
      <c r="K627" s="27" t="str">
        <f t="shared" ref="K627" si="2163">IF(P627=0,"",P627)</f>
        <v/>
      </c>
      <c r="L627" s="27" t="str">
        <f>+IF(P627=0,"",DSUM(Entradas[#All],Entradas[[#Headers],[Cantidad Existente]],Inventario!O626:P627))</f>
        <v/>
      </c>
      <c r="M627" s="65" t="e">
        <f>+Inventario[[#This Row],[Presentación (unidad)]]</f>
        <v>#VALUE!</v>
      </c>
      <c r="O627" s="19" t="e">
        <f t="shared" ref="O627" si="2164">+$B627</f>
        <v>#VALUE!</v>
      </c>
      <c r="P627" s="19">
        <f>+DMIN(Entradas[#All],P626,O626:O627)</f>
        <v>0</v>
      </c>
      <c r="Q627" s="17" t="str">
        <f t="shared" ref="Q627" si="2165">+$O$6</f>
        <v>Elemento</v>
      </c>
      <c r="R627" s="17" t="str">
        <f t="shared" ref="R627" si="2166">+$P$6</f>
        <v>Días restantes:</v>
      </c>
      <c r="S627" s="26" t="s">
        <v>10</v>
      </c>
    </row>
    <row r="628" spans="1:19" x14ac:dyDescent="0.25">
      <c r="A628" s="64" t="e">
        <f>DGET(Lista_elementos[#All],Lista_elementos[[#Headers],[Tipo]],Inventario!Q627:Q628)</f>
        <v>#VALUE!</v>
      </c>
      <c r="B628" s="27" t="e">
        <f>+Lista_elementos[[#This Row],[Elemento]]</f>
        <v>#VALUE!</v>
      </c>
      <c r="C6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8" s="27" t="e">
        <f>DGET(Lista_elementos[#All],Lista_elementos[[#Headers],[Presentación (Unidad)]],Inventario!Q627:Q628)</f>
        <v>#VALUE!</v>
      </c>
      <c r="E628" s="20" t="str">
        <f>+IF(COUNTIF(Entradas[Elemento],Inventario[[#This Row],[Elemento]])=0,"",IF(DMAX(Entradas[#All],Entradas[[#Headers],[Fecha de ingreso]],Inventario!Q627:Q628)=0,"No registra",DMAX(Entradas[#All],Entradas[[#Headers],[Fecha de ingreso]],Inventario!Q627:Q628)))</f>
        <v/>
      </c>
      <c r="F628" s="20" t="str">
        <f>+IF(COUNTIF(Entradas[Elemento],Inventario[[#This Row],[Elemento]])=0,"",IF(DMAX(Entradas[#All],Entradas[[#Headers],[Fecha de última salida]],Inventario!Q627:Q628)=0,"",DMAX(Entradas[#All],Entradas[[#Headers],[Fecha de última salida]],Inventario!Q627:Q628)))</f>
        <v/>
      </c>
      <c r="G628" s="27" t="e">
        <f>DGET(Lista_elementos[#All],Lista_elementos[[#Headers],[Inventario máximo (en unidades)]],Q627:Q628)</f>
        <v>#VALUE!</v>
      </c>
      <c r="H628" s="27" t="e">
        <f>DGET(Lista_elementos[#All],Lista_elementos[[#Headers],[Inventario mínimo (en unidades)]],Q627:Q628)</f>
        <v>#VALUE!</v>
      </c>
      <c r="I628" s="68" t="str">
        <f>+IF(R628=0,"",DGET(Entradas[#All],Entradas[[#Headers],[Lote]],Q627:R628))</f>
        <v/>
      </c>
      <c r="J628" s="20" t="str">
        <f ca="1">+IF(Inventario[[#This Row],[Días restantes (incluido hoy):]]="","",Inventario[[#This Row],[Días restantes (incluido hoy):]]+TODAY()-1)</f>
        <v/>
      </c>
      <c r="K628" s="27" t="str">
        <f t="shared" ref="K628" si="2167">IF(R628=0,"",R628)</f>
        <v/>
      </c>
      <c r="L628" s="27" t="str">
        <f>+IF(R628=0,"",DSUM(Entradas[#All],Entradas[[#Headers],[Cantidad Existente]],Inventario!Q627:R628))</f>
        <v/>
      </c>
      <c r="M628" s="65" t="e">
        <f>+Inventario[[#This Row],[Presentación (unidad)]]</f>
        <v>#VALUE!</v>
      </c>
      <c r="O628" s="17" t="str">
        <f t="shared" ref="O628" si="2168">+$O$6</f>
        <v>Elemento</v>
      </c>
      <c r="P628" s="17" t="str">
        <f t="shared" ref="P628" si="2169">+$P$6</f>
        <v>Días restantes:</v>
      </c>
      <c r="Q628" s="19" t="e">
        <f>Inventario[[#This Row],[Elemento]]</f>
        <v>#VALUE!</v>
      </c>
      <c r="R628" s="19">
        <f>+DMIN(Entradas[#All],R627,Q627:Q628)</f>
        <v>0</v>
      </c>
      <c r="S628" s="26" t="s">
        <v>10</v>
      </c>
    </row>
    <row r="629" spans="1:19" x14ac:dyDescent="0.25">
      <c r="A629" s="64" t="e">
        <f>DGET(Lista_elementos[#All],Lista_elementos[[#Headers],[Tipo]],Inventario!O628:O629)</f>
        <v>#VALUE!</v>
      </c>
      <c r="B629" s="27" t="e">
        <f>+Lista_elementos[[#This Row],[Elemento]]</f>
        <v>#VALUE!</v>
      </c>
      <c r="C6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29" s="27" t="e">
        <f>DGET(Lista_elementos[#All],Lista_elementos[[#Headers],[Presentación (Unidad)]],Inventario!O628:O629)</f>
        <v>#VALUE!</v>
      </c>
      <c r="E629" s="20" t="str">
        <f>+IF(COUNTIF(Entradas[Elemento],Inventario[[#This Row],[Elemento]])=0,"",IF(DMAX(Entradas[#All],Entradas[[#Headers],[Fecha de ingreso]],Inventario!O628:O629)=0,"No registra",DMAX(Entradas[#All],Entradas[[#Headers],[Fecha de ingreso]],Inventario!O628:O629)))</f>
        <v/>
      </c>
      <c r="F629" s="20" t="str">
        <f>+IF(COUNTIF(Entradas[Elemento],Inventario[[#This Row],[Elemento]])=0,"",IF(DMAX(Entradas[#All],Entradas[[#Headers],[Fecha de última salida]],Inventario!O628:O629)=0,"",DMAX(Entradas[#All],Entradas[[#Headers],[Fecha de última salida]],Inventario!O628:O629)))</f>
        <v/>
      </c>
      <c r="G629" s="27" t="e">
        <f>DGET(Lista_elementos[#All],Lista_elementos[[#Headers],[Inventario máximo (en unidades)]],O628:O629)</f>
        <v>#VALUE!</v>
      </c>
      <c r="H629" s="27" t="e">
        <f>DGET(Lista_elementos[#All],Lista_elementos[[#Headers],[Inventario mínimo (en unidades)]],O628:O629)</f>
        <v>#VALUE!</v>
      </c>
      <c r="I629" s="68" t="str">
        <f>+IF(P629=0,"",DGET(Entradas[#All],Entradas[[#Headers],[Lote]],O628:P629))</f>
        <v/>
      </c>
      <c r="J629" s="20" t="str">
        <f ca="1">+IF(Inventario[[#This Row],[Días restantes (incluido hoy):]]="","",Inventario[[#This Row],[Días restantes (incluido hoy):]]+TODAY()-1)</f>
        <v/>
      </c>
      <c r="K629" s="27" t="str">
        <f t="shared" ref="K629" si="2170">IF(P629=0,"",P629)</f>
        <v/>
      </c>
      <c r="L629" s="27" t="str">
        <f>+IF(P629=0,"",DSUM(Entradas[#All],Entradas[[#Headers],[Cantidad Existente]],Inventario!O628:P629))</f>
        <v/>
      </c>
      <c r="M629" s="65" t="e">
        <f>+Inventario[[#This Row],[Presentación (unidad)]]</f>
        <v>#VALUE!</v>
      </c>
      <c r="O629" s="19" t="e">
        <f t="shared" ref="O629" si="2171">+$B629</f>
        <v>#VALUE!</v>
      </c>
      <c r="P629" s="19">
        <f>+DMIN(Entradas[#All],P628,O628:O629)</f>
        <v>0</v>
      </c>
      <c r="Q629" s="17" t="str">
        <f t="shared" ref="Q629" si="2172">+$O$6</f>
        <v>Elemento</v>
      </c>
      <c r="R629" s="17" t="str">
        <f t="shared" ref="R629" si="2173">+$P$6</f>
        <v>Días restantes:</v>
      </c>
      <c r="S629" s="26" t="s">
        <v>10</v>
      </c>
    </row>
    <row r="630" spans="1:19" x14ac:dyDescent="0.25">
      <c r="A630" s="64" t="e">
        <f>DGET(Lista_elementos[#All],Lista_elementos[[#Headers],[Tipo]],Inventario!Q629:Q630)</f>
        <v>#VALUE!</v>
      </c>
      <c r="B630" s="27" t="e">
        <f>+Lista_elementos[[#This Row],[Elemento]]</f>
        <v>#VALUE!</v>
      </c>
      <c r="C6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0" s="27" t="e">
        <f>DGET(Lista_elementos[#All],Lista_elementos[[#Headers],[Presentación (Unidad)]],Inventario!Q629:Q630)</f>
        <v>#VALUE!</v>
      </c>
      <c r="E630" s="20" t="str">
        <f>+IF(COUNTIF(Entradas[Elemento],Inventario[[#This Row],[Elemento]])=0,"",IF(DMAX(Entradas[#All],Entradas[[#Headers],[Fecha de ingreso]],Inventario!Q629:Q630)=0,"No registra",DMAX(Entradas[#All],Entradas[[#Headers],[Fecha de ingreso]],Inventario!Q629:Q630)))</f>
        <v/>
      </c>
      <c r="F630" s="20" t="str">
        <f>+IF(COUNTIF(Entradas[Elemento],Inventario[[#This Row],[Elemento]])=0,"",IF(DMAX(Entradas[#All],Entradas[[#Headers],[Fecha de última salida]],Inventario!Q629:Q630)=0,"",DMAX(Entradas[#All],Entradas[[#Headers],[Fecha de última salida]],Inventario!Q629:Q630)))</f>
        <v/>
      </c>
      <c r="G630" s="27" t="e">
        <f>DGET(Lista_elementos[#All],Lista_elementos[[#Headers],[Inventario máximo (en unidades)]],Q629:Q630)</f>
        <v>#VALUE!</v>
      </c>
      <c r="H630" s="27" t="e">
        <f>DGET(Lista_elementos[#All],Lista_elementos[[#Headers],[Inventario mínimo (en unidades)]],Q629:Q630)</f>
        <v>#VALUE!</v>
      </c>
      <c r="I630" s="68" t="str">
        <f>+IF(R630=0,"",DGET(Entradas[#All],Entradas[[#Headers],[Lote]],Q629:R630))</f>
        <v/>
      </c>
      <c r="J630" s="20" t="str">
        <f ca="1">+IF(Inventario[[#This Row],[Días restantes (incluido hoy):]]="","",Inventario[[#This Row],[Días restantes (incluido hoy):]]+TODAY()-1)</f>
        <v/>
      </c>
      <c r="K630" s="27" t="str">
        <f t="shared" ref="K630" si="2174">IF(R630=0,"",R630)</f>
        <v/>
      </c>
      <c r="L630" s="27" t="str">
        <f>+IF(R630=0,"",DSUM(Entradas[#All],Entradas[[#Headers],[Cantidad Existente]],Inventario!Q629:R630))</f>
        <v/>
      </c>
      <c r="M630" s="65" t="e">
        <f>+Inventario[[#This Row],[Presentación (unidad)]]</f>
        <v>#VALUE!</v>
      </c>
      <c r="O630" s="17" t="str">
        <f t="shared" ref="O630" si="2175">+$O$6</f>
        <v>Elemento</v>
      </c>
      <c r="P630" s="17" t="str">
        <f t="shared" ref="P630" si="2176">+$P$6</f>
        <v>Días restantes:</v>
      </c>
      <c r="Q630" s="19" t="e">
        <f>Inventario[[#This Row],[Elemento]]</f>
        <v>#VALUE!</v>
      </c>
      <c r="R630" s="19">
        <f>+DMIN(Entradas[#All],R629,Q629:Q630)</f>
        <v>0</v>
      </c>
      <c r="S630" s="26" t="s">
        <v>10</v>
      </c>
    </row>
    <row r="631" spans="1:19" x14ac:dyDescent="0.25">
      <c r="A631" s="64" t="e">
        <f>DGET(Lista_elementos[#All],Lista_elementos[[#Headers],[Tipo]],Inventario!O630:O631)</f>
        <v>#VALUE!</v>
      </c>
      <c r="B631" s="27" t="e">
        <f>+Lista_elementos[[#This Row],[Elemento]]</f>
        <v>#VALUE!</v>
      </c>
      <c r="C6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1" s="27" t="e">
        <f>DGET(Lista_elementos[#All],Lista_elementos[[#Headers],[Presentación (Unidad)]],Inventario!O630:O631)</f>
        <v>#VALUE!</v>
      </c>
      <c r="E631" s="20" t="str">
        <f>+IF(COUNTIF(Entradas[Elemento],Inventario[[#This Row],[Elemento]])=0,"",IF(DMAX(Entradas[#All],Entradas[[#Headers],[Fecha de ingreso]],Inventario!O630:O631)=0,"No registra",DMAX(Entradas[#All],Entradas[[#Headers],[Fecha de ingreso]],Inventario!O630:O631)))</f>
        <v/>
      </c>
      <c r="F631" s="20" t="str">
        <f>+IF(COUNTIF(Entradas[Elemento],Inventario[[#This Row],[Elemento]])=0,"",IF(DMAX(Entradas[#All],Entradas[[#Headers],[Fecha de última salida]],Inventario!O630:O631)=0,"",DMAX(Entradas[#All],Entradas[[#Headers],[Fecha de última salida]],Inventario!O630:O631)))</f>
        <v/>
      </c>
      <c r="G631" s="27" t="e">
        <f>DGET(Lista_elementos[#All],Lista_elementos[[#Headers],[Inventario máximo (en unidades)]],O630:O631)</f>
        <v>#VALUE!</v>
      </c>
      <c r="H631" s="27" t="e">
        <f>DGET(Lista_elementos[#All],Lista_elementos[[#Headers],[Inventario mínimo (en unidades)]],O630:O631)</f>
        <v>#VALUE!</v>
      </c>
      <c r="I631" s="68" t="str">
        <f>+IF(P631=0,"",DGET(Entradas[#All],Entradas[[#Headers],[Lote]],O630:P631))</f>
        <v/>
      </c>
      <c r="J631" s="20" t="str">
        <f ca="1">+IF(Inventario[[#This Row],[Días restantes (incluido hoy):]]="","",Inventario[[#This Row],[Días restantes (incluido hoy):]]+TODAY()-1)</f>
        <v/>
      </c>
      <c r="K631" s="27" t="str">
        <f t="shared" ref="K631" si="2177">IF(P631=0,"",P631)</f>
        <v/>
      </c>
      <c r="L631" s="27" t="str">
        <f>+IF(P631=0,"",DSUM(Entradas[#All],Entradas[[#Headers],[Cantidad Existente]],Inventario!O630:P631))</f>
        <v/>
      </c>
      <c r="M631" s="65" t="e">
        <f>+Inventario[[#This Row],[Presentación (unidad)]]</f>
        <v>#VALUE!</v>
      </c>
      <c r="O631" s="19" t="e">
        <f t="shared" ref="O631" si="2178">+$B631</f>
        <v>#VALUE!</v>
      </c>
      <c r="P631" s="19">
        <f>+DMIN(Entradas[#All],P630,O630:O631)</f>
        <v>0</v>
      </c>
      <c r="Q631" s="17" t="str">
        <f t="shared" ref="Q631" si="2179">+$O$6</f>
        <v>Elemento</v>
      </c>
      <c r="R631" s="17" t="str">
        <f t="shared" ref="R631" si="2180">+$P$6</f>
        <v>Días restantes:</v>
      </c>
      <c r="S631" s="26" t="s">
        <v>10</v>
      </c>
    </row>
    <row r="632" spans="1:19" x14ac:dyDescent="0.25">
      <c r="A632" s="64" t="e">
        <f>DGET(Lista_elementos[#All],Lista_elementos[[#Headers],[Tipo]],Inventario!Q631:Q632)</f>
        <v>#VALUE!</v>
      </c>
      <c r="B632" s="27" t="e">
        <f>+Lista_elementos[[#This Row],[Elemento]]</f>
        <v>#VALUE!</v>
      </c>
      <c r="C6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2" s="27" t="e">
        <f>DGET(Lista_elementos[#All],Lista_elementos[[#Headers],[Presentación (Unidad)]],Inventario!Q631:Q632)</f>
        <v>#VALUE!</v>
      </c>
      <c r="E632" s="20" t="str">
        <f>+IF(COUNTIF(Entradas[Elemento],Inventario[[#This Row],[Elemento]])=0,"",IF(DMAX(Entradas[#All],Entradas[[#Headers],[Fecha de ingreso]],Inventario!Q631:Q632)=0,"No registra",DMAX(Entradas[#All],Entradas[[#Headers],[Fecha de ingreso]],Inventario!Q631:Q632)))</f>
        <v/>
      </c>
      <c r="F632" s="20" t="str">
        <f>+IF(COUNTIF(Entradas[Elemento],Inventario[[#This Row],[Elemento]])=0,"",IF(DMAX(Entradas[#All],Entradas[[#Headers],[Fecha de última salida]],Inventario!Q631:Q632)=0,"",DMAX(Entradas[#All],Entradas[[#Headers],[Fecha de última salida]],Inventario!Q631:Q632)))</f>
        <v/>
      </c>
      <c r="G632" s="27" t="e">
        <f>DGET(Lista_elementos[#All],Lista_elementos[[#Headers],[Inventario máximo (en unidades)]],Q631:Q632)</f>
        <v>#VALUE!</v>
      </c>
      <c r="H632" s="27" t="e">
        <f>DGET(Lista_elementos[#All],Lista_elementos[[#Headers],[Inventario mínimo (en unidades)]],Q631:Q632)</f>
        <v>#VALUE!</v>
      </c>
      <c r="I632" s="68" t="str">
        <f>+IF(R632=0,"",DGET(Entradas[#All],Entradas[[#Headers],[Lote]],Q631:R632))</f>
        <v/>
      </c>
      <c r="J632" s="20" t="str">
        <f ca="1">+IF(Inventario[[#This Row],[Días restantes (incluido hoy):]]="","",Inventario[[#This Row],[Días restantes (incluido hoy):]]+TODAY()-1)</f>
        <v/>
      </c>
      <c r="K632" s="27" t="str">
        <f t="shared" ref="K632" si="2181">IF(R632=0,"",R632)</f>
        <v/>
      </c>
      <c r="L632" s="27" t="str">
        <f>+IF(R632=0,"",DSUM(Entradas[#All],Entradas[[#Headers],[Cantidad Existente]],Inventario!Q631:R632))</f>
        <v/>
      </c>
      <c r="M632" s="65" t="e">
        <f>+Inventario[[#This Row],[Presentación (unidad)]]</f>
        <v>#VALUE!</v>
      </c>
      <c r="O632" s="17" t="str">
        <f t="shared" ref="O632" si="2182">+$O$6</f>
        <v>Elemento</v>
      </c>
      <c r="P632" s="17" t="str">
        <f t="shared" ref="P632" si="2183">+$P$6</f>
        <v>Días restantes:</v>
      </c>
      <c r="Q632" s="19" t="e">
        <f>Inventario[[#This Row],[Elemento]]</f>
        <v>#VALUE!</v>
      </c>
      <c r="R632" s="19">
        <f>+DMIN(Entradas[#All],R631,Q631:Q632)</f>
        <v>0</v>
      </c>
      <c r="S632" s="26" t="s">
        <v>10</v>
      </c>
    </row>
    <row r="633" spans="1:19" x14ac:dyDescent="0.25">
      <c r="A633" s="64" t="e">
        <f>DGET(Lista_elementos[#All],Lista_elementos[[#Headers],[Tipo]],Inventario!O632:O633)</f>
        <v>#VALUE!</v>
      </c>
      <c r="B633" s="27" t="e">
        <f>+Lista_elementos[[#This Row],[Elemento]]</f>
        <v>#VALUE!</v>
      </c>
      <c r="C6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3" s="27" t="e">
        <f>DGET(Lista_elementos[#All],Lista_elementos[[#Headers],[Presentación (Unidad)]],Inventario!O632:O633)</f>
        <v>#VALUE!</v>
      </c>
      <c r="E633" s="20" t="str">
        <f>+IF(COUNTIF(Entradas[Elemento],Inventario[[#This Row],[Elemento]])=0,"",IF(DMAX(Entradas[#All],Entradas[[#Headers],[Fecha de ingreso]],Inventario!O632:O633)=0,"No registra",DMAX(Entradas[#All],Entradas[[#Headers],[Fecha de ingreso]],Inventario!O632:O633)))</f>
        <v/>
      </c>
      <c r="F633" s="20" t="str">
        <f>+IF(COUNTIF(Entradas[Elemento],Inventario[[#This Row],[Elemento]])=0,"",IF(DMAX(Entradas[#All],Entradas[[#Headers],[Fecha de última salida]],Inventario!O632:O633)=0,"",DMAX(Entradas[#All],Entradas[[#Headers],[Fecha de última salida]],Inventario!O632:O633)))</f>
        <v/>
      </c>
      <c r="G633" s="27" t="e">
        <f>DGET(Lista_elementos[#All],Lista_elementos[[#Headers],[Inventario máximo (en unidades)]],O632:O633)</f>
        <v>#VALUE!</v>
      </c>
      <c r="H633" s="27" t="e">
        <f>DGET(Lista_elementos[#All],Lista_elementos[[#Headers],[Inventario mínimo (en unidades)]],O632:O633)</f>
        <v>#VALUE!</v>
      </c>
      <c r="I633" s="68" t="str">
        <f>+IF(P633=0,"",DGET(Entradas[#All],Entradas[[#Headers],[Lote]],O632:P633))</f>
        <v/>
      </c>
      <c r="J633" s="20" t="str">
        <f ca="1">+IF(Inventario[[#This Row],[Días restantes (incluido hoy):]]="","",Inventario[[#This Row],[Días restantes (incluido hoy):]]+TODAY()-1)</f>
        <v/>
      </c>
      <c r="K633" s="27" t="str">
        <f t="shared" ref="K633" si="2184">IF(P633=0,"",P633)</f>
        <v/>
      </c>
      <c r="L633" s="27" t="str">
        <f>+IF(P633=0,"",DSUM(Entradas[#All],Entradas[[#Headers],[Cantidad Existente]],Inventario!O632:P633))</f>
        <v/>
      </c>
      <c r="M633" s="65" t="e">
        <f>+Inventario[[#This Row],[Presentación (unidad)]]</f>
        <v>#VALUE!</v>
      </c>
      <c r="O633" s="19" t="e">
        <f t="shared" ref="O633" si="2185">+$B633</f>
        <v>#VALUE!</v>
      </c>
      <c r="P633" s="19">
        <f>+DMIN(Entradas[#All],P632,O632:O633)</f>
        <v>0</v>
      </c>
      <c r="Q633" s="17" t="str">
        <f t="shared" ref="Q633" si="2186">+$O$6</f>
        <v>Elemento</v>
      </c>
      <c r="R633" s="17" t="str">
        <f t="shared" ref="R633" si="2187">+$P$6</f>
        <v>Días restantes:</v>
      </c>
      <c r="S633" s="26" t="s">
        <v>10</v>
      </c>
    </row>
    <row r="634" spans="1:19" x14ac:dyDescent="0.25">
      <c r="A634" s="64" t="e">
        <f>DGET(Lista_elementos[#All],Lista_elementos[[#Headers],[Tipo]],Inventario!Q633:Q634)</f>
        <v>#VALUE!</v>
      </c>
      <c r="B634" s="27" t="e">
        <f>+Lista_elementos[[#This Row],[Elemento]]</f>
        <v>#VALUE!</v>
      </c>
      <c r="C6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4" s="27" t="e">
        <f>DGET(Lista_elementos[#All],Lista_elementos[[#Headers],[Presentación (Unidad)]],Inventario!Q633:Q634)</f>
        <v>#VALUE!</v>
      </c>
      <c r="E634" s="20" t="str">
        <f>+IF(COUNTIF(Entradas[Elemento],Inventario[[#This Row],[Elemento]])=0,"",IF(DMAX(Entradas[#All],Entradas[[#Headers],[Fecha de ingreso]],Inventario!Q633:Q634)=0,"No registra",DMAX(Entradas[#All],Entradas[[#Headers],[Fecha de ingreso]],Inventario!Q633:Q634)))</f>
        <v/>
      </c>
      <c r="F634" s="20" t="str">
        <f>+IF(COUNTIF(Entradas[Elemento],Inventario[[#This Row],[Elemento]])=0,"",IF(DMAX(Entradas[#All],Entradas[[#Headers],[Fecha de última salida]],Inventario!Q633:Q634)=0,"",DMAX(Entradas[#All],Entradas[[#Headers],[Fecha de última salida]],Inventario!Q633:Q634)))</f>
        <v/>
      </c>
      <c r="G634" s="27" t="e">
        <f>DGET(Lista_elementos[#All],Lista_elementos[[#Headers],[Inventario máximo (en unidades)]],Q633:Q634)</f>
        <v>#VALUE!</v>
      </c>
      <c r="H634" s="27" t="e">
        <f>DGET(Lista_elementos[#All],Lista_elementos[[#Headers],[Inventario mínimo (en unidades)]],Q633:Q634)</f>
        <v>#VALUE!</v>
      </c>
      <c r="I634" s="68" t="str">
        <f>+IF(R634=0,"",DGET(Entradas[#All],Entradas[[#Headers],[Lote]],Q633:R634))</f>
        <v/>
      </c>
      <c r="J634" s="20" t="str">
        <f ca="1">+IF(Inventario[[#This Row],[Días restantes (incluido hoy):]]="","",Inventario[[#This Row],[Días restantes (incluido hoy):]]+TODAY()-1)</f>
        <v/>
      </c>
      <c r="K634" s="27" t="str">
        <f t="shared" ref="K634" si="2188">IF(R634=0,"",R634)</f>
        <v/>
      </c>
      <c r="L634" s="27" t="str">
        <f>+IF(R634=0,"",DSUM(Entradas[#All],Entradas[[#Headers],[Cantidad Existente]],Inventario!Q633:R634))</f>
        <v/>
      </c>
      <c r="M634" s="65" t="e">
        <f>+Inventario[[#This Row],[Presentación (unidad)]]</f>
        <v>#VALUE!</v>
      </c>
      <c r="O634" s="17" t="str">
        <f t="shared" ref="O634" si="2189">+$O$6</f>
        <v>Elemento</v>
      </c>
      <c r="P634" s="17" t="str">
        <f t="shared" ref="P634" si="2190">+$P$6</f>
        <v>Días restantes:</v>
      </c>
      <c r="Q634" s="19" t="e">
        <f>Inventario[[#This Row],[Elemento]]</f>
        <v>#VALUE!</v>
      </c>
      <c r="R634" s="19">
        <f>+DMIN(Entradas[#All],R633,Q633:Q634)</f>
        <v>0</v>
      </c>
      <c r="S634" s="26" t="s">
        <v>10</v>
      </c>
    </row>
    <row r="635" spans="1:19" x14ac:dyDescent="0.25">
      <c r="A635" s="64" t="e">
        <f>DGET(Lista_elementos[#All],Lista_elementos[[#Headers],[Tipo]],Inventario!O634:O635)</f>
        <v>#VALUE!</v>
      </c>
      <c r="B635" s="27" t="e">
        <f>+Lista_elementos[[#This Row],[Elemento]]</f>
        <v>#VALUE!</v>
      </c>
      <c r="C6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5" s="27" t="e">
        <f>DGET(Lista_elementos[#All],Lista_elementos[[#Headers],[Presentación (Unidad)]],Inventario!O634:O635)</f>
        <v>#VALUE!</v>
      </c>
      <c r="E635" s="20" t="str">
        <f>+IF(COUNTIF(Entradas[Elemento],Inventario[[#This Row],[Elemento]])=0,"",IF(DMAX(Entradas[#All],Entradas[[#Headers],[Fecha de ingreso]],Inventario!O634:O635)=0,"No registra",DMAX(Entradas[#All],Entradas[[#Headers],[Fecha de ingreso]],Inventario!O634:O635)))</f>
        <v/>
      </c>
      <c r="F635" s="20" t="str">
        <f>+IF(COUNTIF(Entradas[Elemento],Inventario[[#This Row],[Elemento]])=0,"",IF(DMAX(Entradas[#All],Entradas[[#Headers],[Fecha de última salida]],Inventario!O634:O635)=0,"",DMAX(Entradas[#All],Entradas[[#Headers],[Fecha de última salida]],Inventario!O634:O635)))</f>
        <v/>
      </c>
      <c r="G635" s="27" t="e">
        <f>DGET(Lista_elementos[#All],Lista_elementos[[#Headers],[Inventario máximo (en unidades)]],O634:O635)</f>
        <v>#VALUE!</v>
      </c>
      <c r="H635" s="27" t="e">
        <f>DGET(Lista_elementos[#All],Lista_elementos[[#Headers],[Inventario mínimo (en unidades)]],O634:O635)</f>
        <v>#VALUE!</v>
      </c>
      <c r="I635" s="68" t="str">
        <f>+IF(P635=0,"",DGET(Entradas[#All],Entradas[[#Headers],[Lote]],O634:P635))</f>
        <v/>
      </c>
      <c r="J635" s="20" t="str">
        <f ca="1">+IF(Inventario[[#This Row],[Días restantes (incluido hoy):]]="","",Inventario[[#This Row],[Días restantes (incluido hoy):]]+TODAY()-1)</f>
        <v/>
      </c>
      <c r="K635" s="27" t="str">
        <f t="shared" ref="K635" si="2191">IF(P635=0,"",P635)</f>
        <v/>
      </c>
      <c r="L635" s="27" t="str">
        <f>+IF(P635=0,"",DSUM(Entradas[#All],Entradas[[#Headers],[Cantidad Existente]],Inventario!O634:P635))</f>
        <v/>
      </c>
      <c r="M635" s="65" t="e">
        <f>+Inventario[[#This Row],[Presentación (unidad)]]</f>
        <v>#VALUE!</v>
      </c>
      <c r="O635" s="19" t="e">
        <f t="shared" ref="O635" si="2192">+$B635</f>
        <v>#VALUE!</v>
      </c>
      <c r="P635" s="19">
        <f>+DMIN(Entradas[#All],P634,O634:O635)</f>
        <v>0</v>
      </c>
      <c r="Q635" s="17" t="str">
        <f t="shared" ref="Q635" si="2193">+$O$6</f>
        <v>Elemento</v>
      </c>
      <c r="R635" s="17" t="str">
        <f t="shared" ref="R635" si="2194">+$P$6</f>
        <v>Días restantes:</v>
      </c>
      <c r="S635" s="26" t="s">
        <v>10</v>
      </c>
    </row>
    <row r="636" spans="1:19" x14ac:dyDescent="0.25">
      <c r="A636" s="64" t="e">
        <f>DGET(Lista_elementos[#All],Lista_elementos[[#Headers],[Tipo]],Inventario!Q635:Q636)</f>
        <v>#VALUE!</v>
      </c>
      <c r="B636" s="27" t="e">
        <f>+Lista_elementos[[#This Row],[Elemento]]</f>
        <v>#VALUE!</v>
      </c>
      <c r="C6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6" s="27" t="e">
        <f>DGET(Lista_elementos[#All],Lista_elementos[[#Headers],[Presentación (Unidad)]],Inventario!Q635:Q636)</f>
        <v>#VALUE!</v>
      </c>
      <c r="E636" s="20" t="str">
        <f>+IF(COUNTIF(Entradas[Elemento],Inventario[[#This Row],[Elemento]])=0,"",IF(DMAX(Entradas[#All],Entradas[[#Headers],[Fecha de ingreso]],Inventario!Q635:Q636)=0,"No registra",DMAX(Entradas[#All],Entradas[[#Headers],[Fecha de ingreso]],Inventario!Q635:Q636)))</f>
        <v/>
      </c>
      <c r="F636" s="20" t="str">
        <f>+IF(COUNTIF(Entradas[Elemento],Inventario[[#This Row],[Elemento]])=0,"",IF(DMAX(Entradas[#All],Entradas[[#Headers],[Fecha de última salida]],Inventario!Q635:Q636)=0,"",DMAX(Entradas[#All],Entradas[[#Headers],[Fecha de última salida]],Inventario!Q635:Q636)))</f>
        <v/>
      </c>
      <c r="G636" s="27" t="e">
        <f>DGET(Lista_elementos[#All],Lista_elementos[[#Headers],[Inventario máximo (en unidades)]],Q635:Q636)</f>
        <v>#VALUE!</v>
      </c>
      <c r="H636" s="27" t="e">
        <f>DGET(Lista_elementos[#All],Lista_elementos[[#Headers],[Inventario mínimo (en unidades)]],Q635:Q636)</f>
        <v>#VALUE!</v>
      </c>
      <c r="I636" s="68" t="str">
        <f>+IF(R636=0,"",DGET(Entradas[#All],Entradas[[#Headers],[Lote]],Q635:R636))</f>
        <v/>
      </c>
      <c r="J636" s="20" t="str">
        <f ca="1">+IF(Inventario[[#This Row],[Días restantes (incluido hoy):]]="","",Inventario[[#This Row],[Días restantes (incluido hoy):]]+TODAY()-1)</f>
        <v/>
      </c>
      <c r="K636" s="27" t="str">
        <f t="shared" ref="K636" si="2195">IF(R636=0,"",R636)</f>
        <v/>
      </c>
      <c r="L636" s="27" t="str">
        <f>+IF(R636=0,"",DSUM(Entradas[#All],Entradas[[#Headers],[Cantidad Existente]],Inventario!Q635:R636))</f>
        <v/>
      </c>
      <c r="M636" s="65" t="e">
        <f>+Inventario[[#This Row],[Presentación (unidad)]]</f>
        <v>#VALUE!</v>
      </c>
      <c r="O636" s="17" t="str">
        <f t="shared" ref="O636" si="2196">+$O$6</f>
        <v>Elemento</v>
      </c>
      <c r="P636" s="17" t="str">
        <f t="shared" ref="P636" si="2197">+$P$6</f>
        <v>Días restantes:</v>
      </c>
      <c r="Q636" s="19" t="e">
        <f>Inventario[[#This Row],[Elemento]]</f>
        <v>#VALUE!</v>
      </c>
      <c r="R636" s="19">
        <f>+DMIN(Entradas[#All],R635,Q635:Q636)</f>
        <v>0</v>
      </c>
      <c r="S636" s="26" t="s">
        <v>10</v>
      </c>
    </row>
    <row r="637" spans="1:19" x14ac:dyDescent="0.25">
      <c r="A637" s="64" t="e">
        <f>DGET(Lista_elementos[#All],Lista_elementos[[#Headers],[Tipo]],Inventario!O636:O637)</f>
        <v>#VALUE!</v>
      </c>
      <c r="B637" s="27" t="e">
        <f>+Lista_elementos[[#This Row],[Elemento]]</f>
        <v>#VALUE!</v>
      </c>
      <c r="C6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7" s="27" t="e">
        <f>DGET(Lista_elementos[#All],Lista_elementos[[#Headers],[Presentación (Unidad)]],Inventario!O636:O637)</f>
        <v>#VALUE!</v>
      </c>
      <c r="E637" s="20" t="str">
        <f>+IF(COUNTIF(Entradas[Elemento],Inventario[[#This Row],[Elemento]])=0,"",IF(DMAX(Entradas[#All],Entradas[[#Headers],[Fecha de ingreso]],Inventario!O636:O637)=0,"No registra",DMAX(Entradas[#All],Entradas[[#Headers],[Fecha de ingreso]],Inventario!O636:O637)))</f>
        <v/>
      </c>
      <c r="F637" s="20" t="str">
        <f>+IF(COUNTIF(Entradas[Elemento],Inventario[[#This Row],[Elemento]])=0,"",IF(DMAX(Entradas[#All],Entradas[[#Headers],[Fecha de última salida]],Inventario!O636:O637)=0,"",DMAX(Entradas[#All],Entradas[[#Headers],[Fecha de última salida]],Inventario!O636:O637)))</f>
        <v/>
      </c>
      <c r="G637" s="27" t="e">
        <f>DGET(Lista_elementos[#All],Lista_elementos[[#Headers],[Inventario máximo (en unidades)]],O636:O637)</f>
        <v>#VALUE!</v>
      </c>
      <c r="H637" s="27" t="e">
        <f>DGET(Lista_elementos[#All],Lista_elementos[[#Headers],[Inventario mínimo (en unidades)]],O636:O637)</f>
        <v>#VALUE!</v>
      </c>
      <c r="I637" s="68" t="str">
        <f>+IF(P637=0,"",DGET(Entradas[#All],Entradas[[#Headers],[Lote]],O636:P637))</f>
        <v/>
      </c>
      <c r="J637" s="20" t="str">
        <f ca="1">+IF(Inventario[[#This Row],[Días restantes (incluido hoy):]]="","",Inventario[[#This Row],[Días restantes (incluido hoy):]]+TODAY()-1)</f>
        <v/>
      </c>
      <c r="K637" s="27" t="str">
        <f t="shared" ref="K637" si="2198">IF(P637=0,"",P637)</f>
        <v/>
      </c>
      <c r="L637" s="27" t="str">
        <f>+IF(P637=0,"",DSUM(Entradas[#All],Entradas[[#Headers],[Cantidad Existente]],Inventario!O636:P637))</f>
        <v/>
      </c>
      <c r="M637" s="65" t="e">
        <f>+Inventario[[#This Row],[Presentación (unidad)]]</f>
        <v>#VALUE!</v>
      </c>
      <c r="O637" s="19" t="e">
        <f t="shared" ref="O637" si="2199">+$B637</f>
        <v>#VALUE!</v>
      </c>
      <c r="P637" s="19">
        <f>+DMIN(Entradas[#All],P636,O636:O637)</f>
        <v>0</v>
      </c>
      <c r="Q637" s="17" t="str">
        <f t="shared" ref="Q637" si="2200">+$O$6</f>
        <v>Elemento</v>
      </c>
      <c r="R637" s="17" t="str">
        <f t="shared" ref="R637" si="2201">+$P$6</f>
        <v>Días restantes:</v>
      </c>
      <c r="S637" s="26" t="s">
        <v>10</v>
      </c>
    </row>
    <row r="638" spans="1:19" x14ac:dyDescent="0.25">
      <c r="A638" s="64" t="e">
        <f>DGET(Lista_elementos[#All],Lista_elementos[[#Headers],[Tipo]],Inventario!Q637:Q638)</f>
        <v>#VALUE!</v>
      </c>
      <c r="B638" s="27" t="e">
        <f>+Lista_elementos[[#This Row],[Elemento]]</f>
        <v>#VALUE!</v>
      </c>
      <c r="C6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8" s="27" t="e">
        <f>DGET(Lista_elementos[#All],Lista_elementos[[#Headers],[Presentación (Unidad)]],Inventario!Q637:Q638)</f>
        <v>#VALUE!</v>
      </c>
      <c r="E638" s="20" t="str">
        <f>+IF(COUNTIF(Entradas[Elemento],Inventario[[#This Row],[Elemento]])=0,"",IF(DMAX(Entradas[#All],Entradas[[#Headers],[Fecha de ingreso]],Inventario!Q637:Q638)=0,"No registra",DMAX(Entradas[#All],Entradas[[#Headers],[Fecha de ingreso]],Inventario!Q637:Q638)))</f>
        <v/>
      </c>
      <c r="F638" s="20" t="str">
        <f>+IF(COUNTIF(Entradas[Elemento],Inventario[[#This Row],[Elemento]])=0,"",IF(DMAX(Entradas[#All],Entradas[[#Headers],[Fecha de última salida]],Inventario!Q637:Q638)=0,"",DMAX(Entradas[#All],Entradas[[#Headers],[Fecha de última salida]],Inventario!Q637:Q638)))</f>
        <v/>
      </c>
      <c r="G638" s="27" t="e">
        <f>DGET(Lista_elementos[#All],Lista_elementos[[#Headers],[Inventario máximo (en unidades)]],Q637:Q638)</f>
        <v>#VALUE!</v>
      </c>
      <c r="H638" s="27" t="e">
        <f>DGET(Lista_elementos[#All],Lista_elementos[[#Headers],[Inventario mínimo (en unidades)]],Q637:Q638)</f>
        <v>#VALUE!</v>
      </c>
      <c r="I638" s="68" t="str">
        <f>+IF(R638=0,"",DGET(Entradas[#All],Entradas[[#Headers],[Lote]],Q637:R638))</f>
        <v/>
      </c>
      <c r="J638" s="20" t="str">
        <f ca="1">+IF(Inventario[[#This Row],[Días restantes (incluido hoy):]]="","",Inventario[[#This Row],[Días restantes (incluido hoy):]]+TODAY()-1)</f>
        <v/>
      </c>
      <c r="K638" s="27" t="str">
        <f t="shared" ref="K638" si="2202">IF(R638=0,"",R638)</f>
        <v/>
      </c>
      <c r="L638" s="27" t="str">
        <f>+IF(R638=0,"",DSUM(Entradas[#All],Entradas[[#Headers],[Cantidad Existente]],Inventario!Q637:R638))</f>
        <v/>
      </c>
      <c r="M638" s="65" t="e">
        <f>+Inventario[[#This Row],[Presentación (unidad)]]</f>
        <v>#VALUE!</v>
      </c>
      <c r="O638" s="17" t="str">
        <f t="shared" ref="O638" si="2203">+$O$6</f>
        <v>Elemento</v>
      </c>
      <c r="P638" s="17" t="str">
        <f t="shared" ref="P638" si="2204">+$P$6</f>
        <v>Días restantes:</v>
      </c>
      <c r="Q638" s="19" t="e">
        <f>Inventario[[#This Row],[Elemento]]</f>
        <v>#VALUE!</v>
      </c>
      <c r="R638" s="19">
        <f>+DMIN(Entradas[#All],R637,Q637:Q638)</f>
        <v>0</v>
      </c>
      <c r="S638" s="26" t="s">
        <v>10</v>
      </c>
    </row>
    <row r="639" spans="1:19" x14ac:dyDescent="0.25">
      <c r="A639" s="64" t="e">
        <f>DGET(Lista_elementos[#All],Lista_elementos[[#Headers],[Tipo]],Inventario!O638:O639)</f>
        <v>#VALUE!</v>
      </c>
      <c r="B639" s="27" t="e">
        <f>+Lista_elementos[[#This Row],[Elemento]]</f>
        <v>#VALUE!</v>
      </c>
      <c r="C6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39" s="27" t="e">
        <f>DGET(Lista_elementos[#All],Lista_elementos[[#Headers],[Presentación (Unidad)]],Inventario!O638:O639)</f>
        <v>#VALUE!</v>
      </c>
      <c r="E639" s="20" t="str">
        <f>+IF(COUNTIF(Entradas[Elemento],Inventario[[#This Row],[Elemento]])=0,"",IF(DMAX(Entradas[#All],Entradas[[#Headers],[Fecha de ingreso]],Inventario!O638:O639)=0,"No registra",DMAX(Entradas[#All],Entradas[[#Headers],[Fecha de ingreso]],Inventario!O638:O639)))</f>
        <v/>
      </c>
      <c r="F639" s="20" t="str">
        <f>+IF(COUNTIF(Entradas[Elemento],Inventario[[#This Row],[Elemento]])=0,"",IF(DMAX(Entradas[#All],Entradas[[#Headers],[Fecha de última salida]],Inventario!O638:O639)=0,"",DMAX(Entradas[#All],Entradas[[#Headers],[Fecha de última salida]],Inventario!O638:O639)))</f>
        <v/>
      </c>
      <c r="G639" s="27" t="e">
        <f>DGET(Lista_elementos[#All],Lista_elementos[[#Headers],[Inventario máximo (en unidades)]],O638:O639)</f>
        <v>#VALUE!</v>
      </c>
      <c r="H639" s="27" t="e">
        <f>DGET(Lista_elementos[#All],Lista_elementos[[#Headers],[Inventario mínimo (en unidades)]],O638:O639)</f>
        <v>#VALUE!</v>
      </c>
      <c r="I639" s="68" t="str">
        <f>+IF(P639=0,"",DGET(Entradas[#All],Entradas[[#Headers],[Lote]],O638:P639))</f>
        <v/>
      </c>
      <c r="J639" s="20" t="str">
        <f ca="1">+IF(Inventario[[#This Row],[Días restantes (incluido hoy):]]="","",Inventario[[#This Row],[Días restantes (incluido hoy):]]+TODAY()-1)</f>
        <v/>
      </c>
      <c r="K639" s="27" t="str">
        <f t="shared" ref="K639" si="2205">IF(P639=0,"",P639)</f>
        <v/>
      </c>
      <c r="L639" s="27" t="str">
        <f>+IF(P639=0,"",DSUM(Entradas[#All],Entradas[[#Headers],[Cantidad Existente]],Inventario!O638:P639))</f>
        <v/>
      </c>
      <c r="M639" s="65" t="e">
        <f>+Inventario[[#This Row],[Presentación (unidad)]]</f>
        <v>#VALUE!</v>
      </c>
      <c r="O639" s="19" t="e">
        <f t="shared" ref="O639" si="2206">+$B639</f>
        <v>#VALUE!</v>
      </c>
      <c r="P639" s="19">
        <f>+DMIN(Entradas[#All],P638,O638:O639)</f>
        <v>0</v>
      </c>
      <c r="Q639" s="17" t="str">
        <f t="shared" ref="Q639" si="2207">+$O$6</f>
        <v>Elemento</v>
      </c>
      <c r="R639" s="17" t="str">
        <f t="shared" ref="R639" si="2208">+$P$6</f>
        <v>Días restantes:</v>
      </c>
      <c r="S639" s="26" t="s">
        <v>10</v>
      </c>
    </row>
    <row r="640" spans="1:19" x14ac:dyDescent="0.25">
      <c r="A640" s="64" t="e">
        <f>DGET(Lista_elementos[#All],Lista_elementos[[#Headers],[Tipo]],Inventario!Q639:Q640)</f>
        <v>#VALUE!</v>
      </c>
      <c r="B640" s="27" t="e">
        <f>+Lista_elementos[[#This Row],[Elemento]]</f>
        <v>#VALUE!</v>
      </c>
      <c r="C6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0" s="27" t="e">
        <f>DGET(Lista_elementos[#All],Lista_elementos[[#Headers],[Presentación (Unidad)]],Inventario!Q639:Q640)</f>
        <v>#VALUE!</v>
      </c>
      <c r="E640" s="20" t="str">
        <f>+IF(COUNTIF(Entradas[Elemento],Inventario[[#This Row],[Elemento]])=0,"",IF(DMAX(Entradas[#All],Entradas[[#Headers],[Fecha de ingreso]],Inventario!Q639:Q640)=0,"No registra",DMAX(Entradas[#All],Entradas[[#Headers],[Fecha de ingreso]],Inventario!Q639:Q640)))</f>
        <v/>
      </c>
      <c r="F640" s="20" t="str">
        <f>+IF(COUNTIF(Entradas[Elemento],Inventario[[#This Row],[Elemento]])=0,"",IF(DMAX(Entradas[#All],Entradas[[#Headers],[Fecha de última salida]],Inventario!Q639:Q640)=0,"",DMAX(Entradas[#All],Entradas[[#Headers],[Fecha de última salida]],Inventario!Q639:Q640)))</f>
        <v/>
      </c>
      <c r="G640" s="27" t="e">
        <f>DGET(Lista_elementos[#All],Lista_elementos[[#Headers],[Inventario máximo (en unidades)]],Q639:Q640)</f>
        <v>#VALUE!</v>
      </c>
      <c r="H640" s="27" t="e">
        <f>DGET(Lista_elementos[#All],Lista_elementos[[#Headers],[Inventario mínimo (en unidades)]],Q639:Q640)</f>
        <v>#VALUE!</v>
      </c>
      <c r="I640" s="68" t="str">
        <f>+IF(R640=0,"",DGET(Entradas[#All],Entradas[[#Headers],[Lote]],Q639:R640))</f>
        <v/>
      </c>
      <c r="J640" s="20" t="str">
        <f ca="1">+IF(Inventario[[#This Row],[Días restantes (incluido hoy):]]="","",Inventario[[#This Row],[Días restantes (incluido hoy):]]+TODAY()-1)</f>
        <v/>
      </c>
      <c r="K640" s="27" t="str">
        <f t="shared" ref="K640" si="2209">IF(R640=0,"",R640)</f>
        <v/>
      </c>
      <c r="L640" s="27" t="str">
        <f>+IF(R640=0,"",DSUM(Entradas[#All],Entradas[[#Headers],[Cantidad Existente]],Inventario!Q639:R640))</f>
        <v/>
      </c>
      <c r="M640" s="65" t="e">
        <f>+Inventario[[#This Row],[Presentación (unidad)]]</f>
        <v>#VALUE!</v>
      </c>
      <c r="O640" s="17" t="str">
        <f t="shared" ref="O640" si="2210">+$O$6</f>
        <v>Elemento</v>
      </c>
      <c r="P640" s="17" t="str">
        <f t="shared" ref="P640" si="2211">+$P$6</f>
        <v>Días restantes:</v>
      </c>
      <c r="Q640" s="19" t="e">
        <f>Inventario[[#This Row],[Elemento]]</f>
        <v>#VALUE!</v>
      </c>
      <c r="R640" s="19">
        <f>+DMIN(Entradas[#All],R639,Q639:Q640)</f>
        <v>0</v>
      </c>
      <c r="S640" s="26" t="s">
        <v>10</v>
      </c>
    </row>
    <row r="641" spans="1:19" x14ac:dyDescent="0.25">
      <c r="A641" s="64" t="e">
        <f>DGET(Lista_elementos[#All],Lista_elementos[[#Headers],[Tipo]],Inventario!O640:O641)</f>
        <v>#VALUE!</v>
      </c>
      <c r="B641" s="27" t="e">
        <f>+Lista_elementos[[#This Row],[Elemento]]</f>
        <v>#VALUE!</v>
      </c>
      <c r="C6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1" s="27" t="e">
        <f>DGET(Lista_elementos[#All],Lista_elementos[[#Headers],[Presentación (Unidad)]],Inventario!O640:O641)</f>
        <v>#VALUE!</v>
      </c>
      <c r="E641" s="20" t="str">
        <f>+IF(COUNTIF(Entradas[Elemento],Inventario[[#This Row],[Elemento]])=0,"",IF(DMAX(Entradas[#All],Entradas[[#Headers],[Fecha de ingreso]],Inventario!O640:O641)=0,"No registra",DMAX(Entradas[#All],Entradas[[#Headers],[Fecha de ingreso]],Inventario!O640:O641)))</f>
        <v/>
      </c>
      <c r="F641" s="20" t="str">
        <f>+IF(COUNTIF(Entradas[Elemento],Inventario[[#This Row],[Elemento]])=0,"",IF(DMAX(Entradas[#All],Entradas[[#Headers],[Fecha de última salida]],Inventario!O640:O641)=0,"",DMAX(Entradas[#All],Entradas[[#Headers],[Fecha de última salida]],Inventario!O640:O641)))</f>
        <v/>
      </c>
      <c r="G641" s="27" t="e">
        <f>DGET(Lista_elementos[#All],Lista_elementos[[#Headers],[Inventario máximo (en unidades)]],O640:O641)</f>
        <v>#VALUE!</v>
      </c>
      <c r="H641" s="27" t="e">
        <f>DGET(Lista_elementos[#All],Lista_elementos[[#Headers],[Inventario mínimo (en unidades)]],O640:O641)</f>
        <v>#VALUE!</v>
      </c>
      <c r="I641" s="68" t="str">
        <f>+IF(P641=0,"",DGET(Entradas[#All],Entradas[[#Headers],[Lote]],O640:P641))</f>
        <v/>
      </c>
      <c r="J641" s="20" t="str">
        <f ca="1">+IF(Inventario[[#This Row],[Días restantes (incluido hoy):]]="","",Inventario[[#This Row],[Días restantes (incluido hoy):]]+TODAY()-1)</f>
        <v/>
      </c>
      <c r="K641" s="27" t="str">
        <f t="shared" ref="K641" si="2212">IF(P641=0,"",P641)</f>
        <v/>
      </c>
      <c r="L641" s="27" t="str">
        <f>+IF(P641=0,"",DSUM(Entradas[#All],Entradas[[#Headers],[Cantidad Existente]],Inventario!O640:P641))</f>
        <v/>
      </c>
      <c r="M641" s="65" t="e">
        <f>+Inventario[[#This Row],[Presentación (unidad)]]</f>
        <v>#VALUE!</v>
      </c>
      <c r="O641" s="19" t="e">
        <f t="shared" ref="O641" si="2213">+$B641</f>
        <v>#VALUE!</v>
      </c>
      <c r="P641" s="19">
        <f>+DMIN(Entradas[#All],P640,O640:O641)</f>
        <v>0</v>
      </c>
      <c r="Q641" s="17" t="str">
        <f t="shared" ref="Q641" si="2214">+$O$6</f>
        <v>Elemento</v>
      </c>
      <c r="R641" s="17" t="str">
        <f t="shared" ref="R641" si="2215">+$P$6</f>
        <v>Días restantes:</v>
      </c>
      <c r="S641" s="26" t="s">
        <v>10</v>
      </c>
    </row>
    <row r="642" spans="1:19" x14ac:dyDescent="0.25">
      <c r="A642" s="64" t="e">
        <f>DGET(Lista_elementos[#All],Lista_elementos[[#Headers],[Tipo]],Inventario!Q641:Q642)</f>
        <v>#VALUE!</v>
      </c>
      <c r="B642" s="27" t="e">
        <f>+Lista_elementos[[#This Row],[Elemento]]</f>
        <v>#VALUE!</v>
      </c>
      <c r="C6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2" s="27" t="e">
        <f>DGET(Lista_elementos[#All],Lista_elementos[[#Headers],[Presentación (Unidad)]],Inventario!Q641:Q642)</f>
        <v>#VALUE!</v>
      </c>
      <c r="E642" s="20" t="str">
        <f>+IF(COUNTIF(Entradas[Elemento],Inventario[[#This Row],[Elemento]])=0,"",IF(DMAX(Entradas[#All],Entradas[[#Headers],[Fecha de ingreso]],Inventario!Q641:Q642)=0,"No registra",DMAX(Entradas[#All],Entradas[[#Headers],[Fecha de ingreso]],Inventario!Q641:Q642)))</f>
        <v/>
      </c>
      <c r="F642" s="20" t="str">
        <f>+IF(COUNTIF(Entradas[Elemento],Inventario[[#This Row],[Elemento]])=0,"",IF(DMAX(Entradas[#All],Entradas[[#Headers],[Fecha de última salida]],Inventario!Q641:Q642)=0,"",DMAX(Entradas[#All],Entradas[[#Headers],[Fecha de última salida]],Inventario!Q641:Q642)))</f>
        <v/>
      </c>
      <c r="G642" s="27" t="e">
        <f>DGET(Lista_elementos[#All],Lista_elementos[[#Headers],[Inventario máximo (en unidades)]],Q641:Q642)</f>
        <v>#VALUE!</v>
      </c>
      <c r="H642" s="27" t="e">
        <f>DGET(Lista_elementos[#All],Lista_elementos[[#Headers],[Inventario mínimo (en unidades)]],Q641:Q642)</f>
        <v>#VALUE!</v>
      </c>
      <c r="I642" s="68" t="str">
        <f>+IF(R642=0,"",DGET(Entradas[#All],Entradas[[#Headers],[Lote]],Q641:R642))</f>
        <v/>
      </c>
      <c r="J642" s="20" t="str">
        <f ca="1">+IF(Inventario[[#This Row],[Días restantes (incluido hoy):]]="","",Inventario[[#This Row],[Días restantes (incluido hoy):]]+TODAY()-1)</f>
        <v/>
      </c>
      <c r="K642" s="27" t="str">
        <f t="shared" ref="K642" si="2216">IF(R642=0,"",R642)</f>
        <v/>
      </c>
      <c r="L642" s="27" t="str">
        <f>+IF(R642=0,"",DSUM(Entradas[#All],Entradas[[#Headers],[Cantidad Existente]],Inventario!Q641:R642))</f>
        <v/>
      </c>
      <c r="M642" s="65" t="e">
        <f>+Inventario[[#This Row],[Presentación (unidad)]]</f>
        <v>#VALUE!</v>
      </c>
      <c r="O642" s="17" t="str">
        <f t="shared" ref="O642" si="2217">+$O$6</f>
        <v>Elemento</v>
      </c>
      <c r="P642" s="17" t="str">
        <f t="shared" ref="P642" si="2218">+$P$6</f>
        <v>Días restantes:</v>
      </c>
      <c r="Q642" s="19" t="e">
        <f>Inventario[[#This Row],[Elemento]]</f>
        <v>#VALUE!</v>
      </c>
      <c r="R642" s="19">
        <f>+DMIN(Entradas[#All],R641,Q641:Q642)</f>
        <v>0</v>
      </c>
      <c r="S642" s="26" t="s">
        <v>10</v>
      </c>
    </row>
    <row r="643" spans="1:19" x14ac:dyDescent="0.25">
      <c r="A643" s="64" t="e">
        <f>DGET(Lista_elementos[#All],Lista_elementos[[#Headers],[Tipo]],Inventario!O642:O643)</f>
        <v>#VALUE!</v>
      </c>
      <c r="B643" s="27" t="e">
        <f>+Lista_elementos[[#This Row],[Elemento]]</f>
        <v>#VALUE!</v>
      </c>
      <c r="C6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3" s="27" t="e">
        <f>DGET(Lista_elementos[#All],Lista_elementos[[#Headers],[Presentación (Unidad)]],Inventario!O642:O643)</f>
        <v>#VALUE!</v>
      </c>
      <c r="E643" s="20" t="str">
        <f>+IF(COUNTIF(Entradas[Elemento],Inventario[[#This Row],[Elemento]])=0,"",IF(DMAX(Entradas[#All],Entradas[[#Headers],[Fecha de ingreso]],Inventario!O642:O643)=0,"No registra",DMAX(Entradas[#All],Entradas[[#Headers],[Fecha de ingreso]],Inventario!O642:O643)))</f>
        <v/>
      </c>
      <c r="F643" s="20" t="str">
        <f>+IF(COUNTIF(Entradas[Elemento],Inventario[[#This Row],[Elemento]])=0,"",IF(DMAX(Entradas[#All],Entradas[[#Headers],[Fecha de última salida]],Inventario!O642:O643)=0,"",DMAX(Entradas[#All],Entradas[[#Headers],[Fecha de última salida]],Inventario!O642:O643)))</f>
        <v/>
      </c>
      <c r="G643" s="27" t="e">
        <f>DGET(Lista_elementos[#All],Lista_elementos[[#Headers],[Inventario máximo (en unidades)]],O642:O643)</f>
        <v>#VALUE!</v>
      </c>
      <c r="H643" s="27" t="e">
        <f>DGET(Lista_elementos[#All],Lista_elementos[[#Headers],[Inventario mínimo (en unidades)]],O642:O643)</f>
        <v>#VALUE!</v>
      </c>
      <c r="I643" s="68" t="str">
        <f>+IF(P643=0,"",DGET(Entradas[#All],Entradas[[#Headers],[Lote]],O642:P643))</f>
        <v/>
      </c>
      <c r="J643" s="20" t="str">
        <f ca="1">+IF(Inventario[[#This Row],[Días restantes (incluido hoy):]]="","",Inventario[[#This Row],[Días restantes (incluido hoy):]]+TODAY()-1)</f>
        <v/>
      </c>
      <c r="K643" s="27" t="str">
        <f t="shared" ref="K643" si="2219">IF(P643=0,"",P643)</f>
        <v/>
      </c>
      <c r="L643" s="27" t="str">
        <f>+IF(P643=0,"",DSUM(Entradas[#All],Entradas[[#Headers],[Cantidad Existente]],Inventario!O642:P643))</f>
        <v/>
      </c>
      <c r="M643" s="65" t="e">
        <f>+Inventario[[#This Row],[Presentación (unidad)]]</f>
        <v>#VALUE!</v>
      </c>
      <c r="O643" s="19" t="e">
        <f t="shared" ref="O643" si="2220">+$B643</f>
        <v>#VALUE!</v>
      </c>
      <c r="P643" s="19">
        <f>+DMIN(Entradas[#All],P642,O642:O643)</f>
        <v>0</v>
      </c>
      <c r="Q643" s="17" t="str">
        <f t="shared" ref="Q643" si="2221">+$O$6</f>
        <v>Elemento</v>
      </c>
      <c r="R643" s="17" t="str">
        <f t="shared" ref="R643" si="2222">+$P$6</f>
        <v>Días restantes:</v>
      </c>
      <c r="S643" s="26" t="s">
        <v>10</v>
      </c>
    </row>
    <row r="644" spans="1:19" x14ac:dyDescent="0.25">
      <c r="A644" s="64" t="e">
        <f>DGET(Lista_elementos[#All],Lista_elementos[[#Headers],[Tipo]],Inventario!Q643:Q644)</f>
        <v>#VALUE!</v>
      </c>
      <c r="B644" s="27" t="e">
        <f>+Lista_elementos[[#This Row],[Elemento]]</f>
        <v>#VALUE!</v>
      </c>
      <c r="C6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4" s="27" t="e">
        <f>DGET(Lista_elementos[#All],Lista_elementos[[#Headers],[Presentación (Unidad)]],Inventario!Q643:Q644)</f>
        <v>#VALUE!</v>
      </c>
      <c r="E644" s="20" t="str">
        <f>+IF(COUNTIF(Entradas[Elemento],Inventario[[#This Row],[Elemento]])=0,"",IF(DMAX(Entradas[#All],Entradas[[#Headers],[Fecha de ingreso]],Inventario!Q643:Q644)=0,"No registra",DMAX(Entradas[#All],Entradas[[#Headers],[Fecha de ingreso]],Inventario!Q643:Q644)))</f>
        <v/>
      </c>
      <c r="F644" s="20" t="str">
        <f>+IF(COUNTIF(Entradas[Elemento],Inventario[[#This Row],[Elemento]])=0,"",IF(DMAX(Entradas[#All],Entradas[[#Headers],[Fecha de última salida]],Inventario!Q643:Q644)=0,"",DMAX(Entradas[#All],Entradas[[#Headers],[Fecha de última salida]],Inventario!Q643:Q644)))</f>
        <v/>
      </c>
      <c r="G644" s="27" t="e">
        <f>DGET(Lista_elementos[#All],Lista_elementos[[#Headers],[Inventario máximo (en unidades)]],Q643:Q644)</f>
        <v>#VALUE!</v>
      </c>
      <c r="H644" s="27" t="e">
        <f>DGET(Lista_elementos[#All],Lista_elementos[[#Headers],[Inventario mínimo (en unidades)]],Q643:Q644)</f>
        <v>#VALUE!</v>
      </c>
      <c r="I644" s="68" t="str">
        <f>+IF(R644=0,"",DGET(Entradas[#All],Entradas[[#Headers],[Lote]],Q643:R644))</f>
        <v/>
      </c>
      <c r="J644" s="20" t="str">
        <f ca="1">+IF(Inventario[[#This Row],[Días restantes (incluido hoy):]]="","",Inventario[[#This Row],[Días restantes (incluido hoy):]]+TODAY()-1)</f>
        <v/>
      </c>
      <c r="K644" s="27" t="str">
        <f t="shared" ref="K644" si="2223">IF(R644=0,"",R644)</f>
        <v/>
      </c>
      <c r="L644" s="27" t="str">
        <f>+IF(R644=0,"",DSUM(Entradas[#All],Entradas[[#Headers],[Cantidad Existente]],Inventario!Q643:R644))</f>
        <v/>
      </c>
      <c r="M644" s="65" t="e">
        <f>+Inventario[[#This Row],[Presentación (unidad)]]</f>
        <v>#VALUE!</v>
      </c>
      <c r="O644" s="17" t="str">
        <f t="shared" ref="O644" si="2224">+$O$6</f>
        <v>Elemento</v>
      </c>
      <c r="P644" s="17" t="str">
        <f t="shared" ref="P644" si="2225">+$P$6</f>
        <v>Días restantes:</v>
      </c>
      <c r="Q644" s="19" t="e">
        <f>Inventario[[#This Row],[Elemento]]</f>
        <v>#VALUE!</v>
      </c>
      <c r="R644" s="19">
        <f>+DMIN(Entradas[#All],R643,Q643:Q644)</f>
        <v>0</v>
      </c>
      <c r="S644" s="26" t="s">
        <v>10</v>
      </c>
    </row>
    <row r="645" spans="1:19" x14ac:dyDescent="0.25">
      <c r="A645" s="64" t="e">
        <f>DGET(Lista_elementos[#All],Lista_elementos[[#Headers],[Tipo]],Inventario!O644:O645)</f>
        <v>#VALUE!</v>
      </c>
      <c r="B645" s="27" t="e">
        <f>+Lista_elementos[[#This Row],[Elemento]]</f>
        <v>#VALUE!</v>
      </c>
      <c r="C6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5" s="27" t="e">
        <f>DGET(Lista_elementos[#All],Lista_elementos[[#Headers],[Presentación (Unidad)]],Inventario!O644:O645)</f>
        <v>#VALUE!</v>
      </c>
      <c r="E645" s="20" t="str">
        <f>+IF(COUNTIF(Entradas[Elemento],Inventario[[#This Row],[Elemento]])=0,"",IF(DMAX(Entradas[#All],Entradas[[#Headers],[Fecha de ingreso]],Inventario!O644:O645)=0,"No registra",DMAX(Entradas[#All],Entradas[[#Headers],[Fecha de ingreso]],Inventario!O644:O645)))</f>
        <v/>
      </c>
      <c r="F645" s="20" t="str">
        <f>+IF(COUNTIF(Entradas[Elemento],Inventario[[#This Row],[Elemento]])=0,"",IF(DMAX(Entradas[#All],Entradas[[#Headers],[Fecha de última salida]],Inventario!O644:O645)=0,"",DMAX(Entradas[#All],Entradas[[#Headers],[Fecha de última salida]],Inventario!O644:O645)))</f>
        <v/>
      </c>
      <c r="G645" s="27" t="e">
        <f>DGET(Lista_elementos[#All],Lista_elementos[[#Headers],[Inventario máximo (en unidades)]],O644:O645)</f>
        <v>#VALUE!</v>
      </c>
      <c r="H645" s="27" t="e">
        <f>DGET(Lista_elementos[#All],Lista_elementos[[#Headers],[Inventario mínimo (en unidades)]],O644:O645)</f>
        <v>#VALUE!</v>
      </c>
      <c r="I645" s="68" t="str">
        <f>+IF(P645=0,"",DGET(Entradas[#All],Entradas[[#Headers],[Lote]],O644:P645))</f>
        <v/>
      </c>
      <c r="J645" s="20" t="str">
        <f ca="1">+IF(Inventario[[#This Row],[Días restantes (incluido hoy):]]="","",Inventario[[#This Row],[Días restantes (incluido hoy):]]+TODAY()-1)</f>
        <v/>
      </c>
      <c r="K645" s="27" t="str">
        <f t="shared" ref="K645" si="2226">IF(P645=0,"",P645)</f>
        <v/>
      </c>
      <c r="L645" s="27" t="str">
        <f>+IF(P645=0,"",DSUM(Entradas[#All],Entradas[[#Headers],[Cantidad Existente]],Inventario!O644:P645))</f>
        <v/>
      </c>
      <c r="M645" s="65" t="e">
        <f>+Inventario[[#This Row],[Presentación (unidad)]]</f>
        <v>#VALUE!</v>
      </c>
      <c r="O645" s="19" t="e">
        <f t="shared" ref="O645" si="2227">+$B645</f>
        <v>#VALUE!</v>
      </c>
      <c r="P645" s="19">
        <f>+DMIN(Entradas[#All],P644,O644:O645)</f>
        <v>0</v>
      </c>
      <c r="Q645" s="17" t="str">
        <f t="shared" ref="Q645" si="2228">+$O$6</f>
        <v>Elemento</v>
      </c>
      <c r="R645" s="17" t="str">
        <f t="shared" ref="R645" si="2229">+$P$6</f>
        <v>Días restantes:</v>
      </c>
      <c r="S645" s="26" t="s">
        <v>10</v>
      </c>
    </row>
    <row r="646" spans="1:19" x14ac:dyDescent="0.25">
      <c r="A646" s="64" t="e">
        <f>DGET(Lista_elementos[#All],Lista_elementos[[#Headers],[Tipo]],Inventario!Q645:Q646)</f>
        <v>#VALUE!</v>
      </c>
      <c r="B646" s="27" t="e">
        <f>+Lista_elementos[[#This Row],[Elemento]]</f>
        <v>#VALUE!</v>
      </c>
      <c r="C6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6" s="27" t="e">
        <f>DGET(Lista_elementos[#All],Lista_elementos[[#Headers],[Presentación (Unidad)]],Inventario!Q645:Q646)</f>
        <v>#VALUE!</v>
      </c>
      <c r="E646" s="20" t="str">
        <f>+IF(COUNTIF(Entradas[Elemento],Inventario[[#This Row],[Elemento]])=0,"",IF(DMAX(Entradas[#All],Entradas[[#Headers],[Fecha de ingreso]],Inventario!Q645:Q646)=0,"No registra",DMAX(Entradas[#All],Entradas[[#Headers],[Fecha de ingreso]],Inventario!Q645:Q646)))</f>
        <v/>
      </c>
      <c r="F646" s="20" t="str">
        <f>+IF(COUNTIF(Entradas[Elemento],Inventario[[#This Row],[Elemento]])=0,"",IF(DMAX(Entradas[#All],Entradas[[#Headers],[Fecha de última salida]],Inventario!Q645:Q646)=0,"",DMAX(Entradas[#All],Entradas[[#Headers],[Fecha de última salida]],Inventario!Q645:Q646)))</f>
        <v/>
      </c>
      <c r="G646" s="27" t="e">
        <f>DGET(Lista_elementos[#All],Lista_elementos[[#Headers],[Inventario máximo (en unidades)]],Q645:Q646)</f>
        <v>#VALUE!</v>
      </c>
      <c r="H646" s="27" t="e">
        <f>DGET(Lista_elementos[#All],Lista_elementos[[#Headers],[Inventario mínimo (en unidades)]],Q645:Q646)</f>
        <v>#VALUE!</v>
      </c>
      <c r="I646" s="68" t="str">
        <f>+IF(R646=0,"",DGET(Entradas[#All],Entradas[[#Headers],[Lote]],Q645:R646))</f>
        <v/>
      </c>
      <c r="J646" s="20" t="str">
        <f ca="1">+IF(Inventario[[#This Row],[Días restantes (incluido hoy):]]="","",Inventario[[#This Row],[Días restantes (incluido hoy):]]+TODAY()-1)</f>
        <v/>
      </c>
      <c r="K646" s="27" t="str">
        <f t="shared" ref="K646" si="2230">IF(R646=0,"",R646)</f>
        <v/>
      </c>
      <c r="L646" s="27" t="str">
        <f>+IF(R646=0,"",DSUM(Entradas[#All],Entradas[[#Headers],[Cantidad Existente]],Inventario!Q645:R646))</f>
        <v/>
      </c>
      <c r="M646" s="65" t="e">
        <f>+Inventario[[#This Row],[Presentación (unidad)]]</f>
        <v>#VALUE!</v>
      </c>
      <c r="O646" s="17" t="str">
        <f t="shared" ref="O646" si="2231">+$O$6</f>
        <v>Elemento</v>
      </c>
      <c r="P646" s="17" t="str">
        <f t="shared" ref="P646" si="2232">+$P$6</f>
        <v>Días restantes:</v>
      </c>
      <c r="Q646" s="19" t="e">
        <f>Inventario[[#This Row],[Elemento]]</f>
        <v>#VALUE!</v>
      </c>
      <c r="R646" s="19">
        <f>+DMIN(Entradas[#All],R645,Q645:Q646)</f>
        <v>0</v>
      </c>
      <c r="S646" s="26" t="s">
        <v>10</v>
      </c>
    </row>
    <row r="647" spans="1:19" x14ac:dyDescent="0.25">
      <c r="A647" s="64" t="e">
        <f>DGET(Lista_elementos[#All],Lista_elementos[[#Headers],[Tipo]],Inventario!O646:O647)</f>
        <v>#VALUE!</v>
      </c>
      <c r="B647" s="27" t="e">
        <f>+Lista_elementos[[#This Row],[Elemento]]</f>
        <v>#VALUE!</v>
      </c>
      <c r="C6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7" s="27" t="e">
        <f>DGET(Lista_elementos[#All],Lista_elementos[[#Headers],[Presentación (Unidad)]],Inventario!O646:O647)</f>
        <v>#VALUE!</v>
      </c>
      <c r="E647" s="20" t="str">
        <f>+IF(COUNTIF(Entradas[Elemento],Inventario[[#This Row],[Elemento]])=0,"",IF(DMAX(Entradas[#All],Entradas[[#Headers],[Fecha de ingreso]],Inventario!O646:O647)=0,"No registra",DMAX(Entradas[#All],Entradas[[#Headers],[Fecha de ingreso]],Inventario!O646:O647)))</f>
        <v/>
      </c>
      <c r="F647" s="20" t="str">
        <f>+IF(COUNTIF(Entradas[Elemento],Inventario[[#This Row],[Elemento]])=0,"",IF(DMAX(Entradas[#All],Entradas[[#Headers],[Fecha de última salida]],Inventario!O646:O647)=0,"",DMAX(Entradas[#All],Entradas[[#Headers],[Fecha de última salida]],Inventario!O646:O647)))</f>
        <v/>
      </c>
      <c r="G647" s="27" t="e">
        <f>DGET(Lista_elementos[#All],Lista_elementos[[#Headers],[Inventario máximo (en unidades)]],O646:O647)</f>
        <v>#VALUE!</v>
      </c>
      <c r="H647" s="27" t="e">
        <f>DGET(Lista_elementos[#All],Lista_elementos[[#Headers],[Inventario mínimo (en unidades)]],O646:O647)</f>
        <v>#VALUE!</v>
      </c>
      <c r="I647" s="68" t="str">
        <f>+IF(P647=0,"",DGET(Entradas[#All],Entradas[[#Headers],[Lote]],O646:P647))</f>
        <v/>
      </c>
      <c r="J647" s="20" t="str">
        <f ca="1">+IF(Inventario[[#This Row],[Días restantes (incluido hoy):]]="","",Inventario[[#This Row],[Días restantes (incluido hoy):]]+TODAY()-1)</f>
        <v/>
      </c>
      <c r="K647" s="27" t="str">
        <f t="shared" ref="K647" si="2233">IF(P647=0,"",P647)</f>
        <v/>
      </c>
      <c r="L647" s="27" t="str">
        <f>+IF(P647=0,"",DSUM(Entradas[#All],Entradas[[#Headers],[Cantidad Existente]],Inventario!O646:P647))</f>
        <v/>
      </c>
      <c r="M647" s="65" t="e">
        <f>+Inventario[[#This Row],[Presentación (unidad)]]</f>
        <v>#VALUE!</v>
      </c>
      <c r="O647" s="19" t="e">
        <f t="shared" ref="O647" si="2234">+$B647</f>
        <v>#VALUE!</v>
      </c>
      <c r="P647" s="19">
        <f>+DMIN(Entradas[#All],P646,O646:O647)</f>
        <v>0</v>
      </c>
      <c r="Q647" s="17" t="str">
        <f t="shared" ref="Q647" si="2235">+$O$6</f>
        <v>Elemento</v>
      </c>
      <c r="R647" s="17" t="str">
        <f t="shared" ref="R647" si="2236">+$P$6</f>
        <v>Días restantes:</v>
      </c>
      <c r="S647" s="26" t="s">
        <v>10</v>
      </c>
    </row>
    <row r="648" spans="1:19" x14ac:dyDescent="0.25">
      <c r="A648" s="64" t="e">
        <f>DGET(Lista_elementos[#All],Lista_elementos[[#Headers],[Tipo]],Inventario!Q647:Q648)</f>
        <v>#VALUE!</v>
      </c>
      <c r="B648" s="27" t="e">
        <f>+Lista_elementos[[#This Row],[Elemento]]</f>
        <v>#VALUE!</v>
      </c>
      <c r="C6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8" s="27" t="e">
        <f>DGET(Lista_elementos[#All],Lista_elementos[[#Headers],[Presentación (Unidad)]],Inventario!Q647:Q648)</f>
        <v>#VALUE!</v>
      </c>
      <c r="E648" s="20" t="str">
        <f>+IF(COUNTIF(Entradas[Elemento],Inventario[[#This Row],[Elemento]])=0,"",IF(DMAX(Entradas[#All],Entradas[[#Headers],[Fecha de ingreso]],Inventario!Q647:Q648)=0,"No registra",DMAX(Entradas[#All],Entradas[[#Headers],[Fecha de ingreso]],Inventario!Q647:Q648)))</f>
        <v/>
      </c>
      <c r="F648" s="20" t="str">
        <f>+IF(COUNTIF(Entradas[Elemento],Inventario[[#This Row],[Elemento]])=0,"",IF(DMAX(Entradas[#All],Entradas[[#Headers],[Fecha de última salida]],Inventario!Q647:Q648)=0,"",DMAX(Entradas[#All],Entradas[[#Headers],[Fecha de última salida]],Inventario!Q647:Q648)))</f>
        <v/>
      </c>
      <c r="G648" s="27" t="e">
        <f>DGET(Lista_elementos[#All],Lista_elementos[[#Headers],[Inventario máximo (en unidades)]],Q647:Q648)</f>
        <v>#VALUE!</v>
      </c>
      <c r="H648" s="27" t="e">
        <f>DGET(Lista_elementos[#All],Lista_elementos[[#Headers],[Inventario mínimo (en unidades)]],Q647:Q648)</f>
        <v>#VALUE!</v>
      </c>
      <c r="I648" s="68" t="str">
        <f>+IF(R648=0,"",DGET(Entradas[#All],Entradas[[#Headers],[Lote]],Q647:R648))</f>
        <v/>
      </c>
      <c r="J648" s="20" t="str">
        <f ca="1">+IF(Inventario[[#This Row],[Días restantes (incluido hoy):]]="","",Inventario[[#This Row],[Días restantes (incluido hoy):]]+TODAY()-1)</f>
        <v/>
      </c>
      <c r="K648" s="27" t="str">
        <f t="shared" ref="K648" si="2237">IF(R648=0,"",R648)</f>
        <v/>
      </c>
      <c r="L648" s="27" t="str">
        <f>+IF(R648=0,"",DSUM(Entradas[#All],Entradas[[#Headers],[Cantidad Existente]],Inventario!Q647:R648))</f>
        <v/>
      </c>
      <c r="M648" s="65" t="e">
        <f>+Inventario[[#This Row],[Presentación (unidad)]]</f>
        <v>#VALUE!</v>
      </c>
      <c r="O648" s="17" t="str">
        <f t="shared" ref="O648" si="2238">+$O$6</f>
        <v>Elemento</v>
      </c>
      <c r="P648" s="17" t="str">
        <f t="shared" ref="P648" si="2239">+$P$6</f>
        <v>Días restantes:</v>
      </c>
      <c r="Q648" s="19" t="e">
        <f>Inventario[[#This Row],[Elemento]]</f>
        <v>#VALUE!</v>
      </c>
      <c r="R648" s="19">
        <f>+DMIN(Entradas[#All],R647,Q647:Q648)</f>
        <v>0</v>
      </c>
      <c r="S648" s="26" t="s">
        <v>10</v>
      </c>
    </row>
    <row r="649" spans="1:19" x14ac:dyDescent="0.25">
      <c r="A649" s="64" t="e">
        <f>DGET(Lista_elementos[#All],Lista_elementos[[#Headers],[Tipo]],Inventario!O648:O649)</f>
        <v>#VALUE!</v>
      </c>
      <c r="B649" s="27" t="e">
        <f>+Lista_elementos[[#This Row],[Elemento]]</f>
        <v>#VALUE!</v>
      </c>
      <c r="C6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49" s="27" t="e">
        <f>DGET(Lista_elementos[#All],Lista_elementos[[#Headers],[Presentación (Unidad)]],Inventario!O648:O649)</f>
        <v>#VALUE!</v>
      </c>
      <c r="E649" s="20" t="str">
        <f>+IF(COUNTIF(Entradas[Elemento],Inventario[[#This Row],[Elemento]])=0,"",IF(DMAX(Entradas[#All],Entradas[[#Headers],[Fecha de ingreso]],Inventario!O648:O649)=0,"No registra",DMAX(Entradas[#All],Entradas[[#Headers],[Fecha de ingreso]],Inventario!O648:O649)))</f>
        <v/>
      </c>
      <c r="F649" s="20" t="str">
        <f>+IF(COUNTIF(Entradas[Elemento],Inventario[[#This Row],[Elemento]])=0,"",IF(DMAX(Entradas[#All],Entradas[[#Headers],[Fecha de última salida]],Inventario!O648:O649)=0,"",DMAX(Entradas[#All],Entradas[[#Headers],[Fecha de última salida]],Inventario!O648:O649)))</f>
        <v/>
      </c>
      <c r="G649" s="27" t="e">
        <f>DGET(Lista_elementos[#All],Lista_elementos[[#Headers],[Inventario máximo (en unidades)]],O648:O649)</f>
        <v>#VALUE!</v>
      </c>
      <c r="H649" s="27" t="e">
        <f>DGET(Lista_elementos[#All],Lista_elementos[[#Headers],[Inventario mínimo (en unidades)]],O648:O649)</f>
        <v>#VALUE!</v>
      </c>
      <c r="I649" s="68" t="str">
        <f>+IF(P649=0,"",DGET(Entradas[#All],Entradas[[#Headers],[Lote]],O648:P649))</f>
        <v/>
      </c>
      <c r="J649" s="20" t="str">
        <f ca="1">+IF(Inventario[[#This Row],[Días restantes (incluido hoy):]]="","",Inventario[[#This Row],[Días restantes (incluido hoy):]]+TODAY()-1)</f>
        <v/>
      </c>
      <c r="K649" s="27" t="str">
        <f t="shared" ref="K649" si="2240">IF(P649=0,"",P649)</f>
        <v/>
      </c>
      <c r="L649" s="27" t="str">
        <f>+IF(P649=0,"",DSUM(Entradas[#All],Entradas[[#Headers],[Cantidad Existente]],Inventario!O648:P649))</f>
        <v/>
      </c>
      <c r="M649" s="65" t="e">
        <f>+Inventario[[#This Row],[Presentación (unidad)]]</f>
        <v>#VALUE!</v>
      </c>
      <c r="O649" s="19" t="e">
        <f t="shared" ref="O649" si="2241">+$B649</f>
        <v>#VALUE!</v>
      </c>
      <c r="P649" s="19">
        <f>+DMIN(Entradas[#All],P648,O648:O649)</f>
        <v>0</v>
      </c>
      <c r="Q649" s="17" t="str">
        <f t="shared" ref="Q649" si="2242">+$O$6</f>
        <v>Elemento</v>
      </c>
      <c r="R649" s="17" t="str">
        <f t="shared" ref="R649" si="2243">+$P$6</f>
        <v>Días restantes:</v>
      </c>
      <c r="S649" s="26" t="s">
        <v>10</v>
      </c>
    </row>
    <row r="650" spans="1:19" x14ac:dyDescent="0.25">
      <c r="A650" s="64" t="e">
        <f>DGET(Lista_elementos[#All],Lista_elementos[[#Headers],[Tipo]],Inventario!Q649:Q650)</f>
        <v>#VALUE!</v>
      </c>
      <c r="B650" s="27" t="e">
        <f>+Lista_elementos[[#This Row],[Elemento]]</f>
        <v>#VALUE!</v>
      </c>
      <c r="C6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0" s="27" t="e">
        <f>DGET(Lista_elementos[#All],Lista_elementos[[#Headers],[Presentación (Unidad)]],Inventario!Q649:Q650)</f>
        <v>#VALUE!</v>
      </c>
      <c r="E650" s="20" t="str">
        <f>+IF(COUNTIF(Entradas[Elemento],Inventario[[#This Row],[Elemento]])=0,"",IF(DMAX(Entradas[#All],Entradas[[#Headers],[Fecha de ingreso]],Inventario!Q649:Q650)=0,"No registra",DMAX(Entradas[#All],Entradas[[#Headers],[Fecha de ingreso]],Inventario!Q649:Q650)))</f>
        <v/>
      </c>
      <c r="F650" s="20" t="str">
        <f>+IF(COUNTIF(Entradas[Elemento],Inventario[[#This Row],[Elemento]])=0,"",IF(DMAX(Entradas[#All],Entradas[[#Headers],[Fecha de última salida]],Inventario!Q649:Q650)=0,"",DMAX(Entradas[#All],Entradas[[#Headers],[Fecha de última salida]],Inventario!Q649:Q650)))</f>
        <v/>
      </c>
      <c r="G650" s="27" t="e">
        <f>DGET(Lista_elementos[#All],Lista_elementos[[#Headers],[Inventario máximo (en unidades)]],Q649:Q650)</f>
        <v>#VALUE!</v>
      </c>
      <c r="H650" s="27" t="e">
        <f>DGET(Lista_elementos[#All],Lista_elementos[[#Headers],[Inventario mínimo (en unidades)]],Q649:Q650)</f>
        <v>#VALUE!</v>
      </c>
      <c r="I650" s="68" t="str">
        <f>+IF(R650=0,"",DGET(Entradas[#All],Entradas[[#Headers],[Lote]],Q649:R650))</f>
        <v/>
      </c>
      <c r="J650" s="20" t="str">
        <f ca="1">+IF(Inventario[[#This Row],[Días restantes (incluido hoy):]]="","",Inventario[[#This Row],[Días restantes (incluido hoy):]]+TODAY()-1)</f>
        <v/>
      </c>
      <c r="K650" s="27" t="str">
        <f t="shared" ref="K650" si="2244">IF(R650=0,"",R650)</f>
        <v/>
      </c>
      <c r="L650" s="27" t="str">
        <f>+IF(R650=0,"",DSUM(Entradas[#All],Entradas[[#Headers],[Cantidad Existente]],Inventario!Q649:R650))</f>
        <v/>
      </c>
      <c r="M650" s="65" t="e">
        <f>+Inventario[[#This Row],[Presentación (unidad)]]</f>
        <v>#VALUE!</v>
      </c>
      <c r="O650" s="17" t="str">
        <f t="shared" ref="O650" si="2245">+$O$6</f>
        <v>Elemento</v>
      </c>
      <c r="P650" s="17" t="str">
        <f t="shared" ref="P650" si="2246">+$P$6</f>
        <v>Días restantes:</v>
      </c>
      <c r="Q650" s="19" t="e">
        <f>Inventario[[#This Row],[Elemento]]</f>
        <v>#VALUE!</v>
      </c>
      <c r="R650" s="19">
        <f>+DMIN(Entradas[#All],R649,Q649:Q650)</f>
        <v>0</v>
      </c>
      <c r="S650" s="26" t="s">
        <v>10</v>
      </c>
    </row>
    <row r="651" spans="1:19" x14ac:dyDescent="0.25">
      <c r="A651" s="64" t="e">
        <f>DGET(Lista_elementos[#All],Lista_elementos[[#Headers],[Tipo]],Inventario!O650:O651)</f>
        <v>#VALUE!</v>
      </c>
      <c r="B651" s="27" t="e">
        <f>+Lista_elementos[[#This Row],[Elemento]]</f>
        <v>#VALUE!</v>
      </c>
      <c r="C6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1" s="27" t="e">
        <f>DGET(Lista_elementos[#All],Lista_elementos[[#Headers],[Presentación (Unidad)]],Inventario!O650:O651)</f>
        <v>#VALUE!</v>
      </c>
      <c r="E651" s="20" t="str">
        <f>+IF(COUNTIF(Entradas[Elemento],Inventario[[#This Row],[Elemento]])=0,"",IF(DMAX(Entradas[#All],Entradas[[#Headers],[Fecha de ingreso]],Inventario!O650:O651)=0,"No registra",DMAX(Entradas[#All],Entradas[[#Headers],[Fecha de ingreso]],Inventario!O650:O651)))</f>
        <v/>
      </c>
      <c r="F651" s="20" t="str">
        <f>+IF(COUNTIF(Entradas[Elemento],Inventario[[#This Row],[Elemento]])=0,"",IF(DMAX(Entradas[#All],Entradas[[#Headers],[Fecha de última salida]],Inventario!O650:O651)=0,"",DMAX(Entradas[#All],Entradas[[#Headers],[Fecha de última salida]],Inventario!O650:O651)))</f>
        <v/>
      </c>
      <c r="G651" s="27" t="e">
        <f>DGET(Lista_elementos[#All],Lista_elementos[[#Headers],[Inventario máximo (en unidades)]],O650:O651)</f>
        <v>#VALUE!</v>
      </c>
      <c r="H651" s="27" t="e">
        <f>DGET(Lista_elementos[#All],Lista_elementos[[#Headers],[Inventario mínimo (en unidades)]],O650:O651)</f>
        <v>#VALUE!</v>
      </c>
      <c r="I651" s="68" t="str">
        <f>+IF(P651=0,"",DGET(Entradas[#All],Entradas[[#Headers],[Lote]],O650:P651))</f>
        <v/>
      </c>
      <c r="J651" s="20" t="str">
        <f ca="1">+IF(Inventario[[#This Row],[Días restantes (incluido hoy):]]="","",Inventario[[#This Row],[Días restantes (incluido hoy):]]+TODAY()-1)</f>
        <v/>
      </c>
      <c r="K651" s="27" t="str">
        <f t="shared" ref="K651" si="2247">IF(P651=0,"",P651)</f>
        <v/>
      </c>
      <c r="L651" s="27" t="str">
        <f>+IF(P651=0,"",DSUM(Entradas[#All],Entradas[[#Headers],[Cantidad Existente]],Inventario!O650:P651))</f>
        <v/>
      </c>
      <c r="M651" s="65" t="e">
        <f>+Inventario[[#This Row],[Presentación (unidad)]]</f>
        <v>#VALUE!</v>
      </c>
      <c r="O651" s="19" t="e">
        <f t="shared" ref="O651" si="2248">+$B651</f>
        <v>#VALUE!</v>
      </c>
      <c r="P651" s="19">
        <f>+DMIN(Entradas[#All],P650,O650:O651)</f>
        <v>0</v>
      </c>
      <c r="Q651" s="17" t="str">
        <f t="shared" ref="Q651" si="2249">+$O$6</f>
        <v>Elemento</v>
      </c>
      <c r="R651" s="17" t="str">
        <f t="shared" ref="R651" si="2250">+$P$6</f>
        <v>Días restantes:</v>
      </c>
      <c r="S651" s="26" t="s">
        <v>10</v>
      </c>
    </row>
    <row r="652" spans="1:19" x14ac:dyDescent="0.25">
      <c r="A652" s="64" t="e">
        <f>DGET(Lista_elementos[#All],Lista_elementos[[#Headers],[Tipo]],Inventario!Q651:Q652)</f>
        <v>#VALUE!</v>
      </c>
      <c r="B652" s="27" t="e">
        <f>+Lista_elementos[[#This Row],[Elemento]]</f>
        <v>#VALUE!</v>
      </c>
      <c r="C6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2" s="27" t="e">
        <f>DGET(Lista_elementos[#All],Lista_elementos[[#Headers],[Presentación (Unidad)]],Inventario!Q651:Q652)</f>
        <v>#VALUE!</v>
      </c>
      <c r="E652" s="20" t="str">
        <f>+IF(COUNTIF(Entradas[Elemento],Inventario[[#This Row],[Elemento]])=0,"",IF(DMAX(Entradas[#All],Entradas[[#Headers],[Fecha de ingreso]],Inventario!Q651:Q652)=0,"No registra",DMAX(Entradas[#All],Entradas[[#Headers],[Fecha de ingreso]],Inventario!Q651:Q652)))</f>
        <v/>
      </c>
      <c r="F652" s="20" t="str">
        <f>+IF(COUNTIF(Entradas[Elemento],Inventario[[#This Row],[Elemento]])=0,"",IF(DMAX(Entradas[#All],Entradas[[#Headers],[Fecha de última salida]],Inventario!Q651:Q652)=0,"",DMAX(Entradas[#All],Entradas[[#Headers],[Fecha de última salida]],Inventario!Q651:Q652)))</f>
        <v/>
      </c>
      <c r="G652" s="27" t="e">
        <f>DGET(Lista_elementos[#All],Lista_elementos[[#Headers],[Inventario máximo (en unidades)]],Q651:Q652)</f>
        <v>#VALUE!</v>
      </c>
      <c r="H652" s="27" t="e">
        <f>DGET(Lista_elementos[#All],Lista_elementos[[#Headers],[Inventario mínimo (en unidades)]],Q651:Q652)</f>
        <v>#VALUE!</v>
      </c>
      <c r="I652" s="68" t="str">
        <f>+IF(R652=0,"",DGET(Entradas[#All],Entradas[[#Headers],[Lote]],Q651:R652))</f>
        <v/>
      </c>
      <c r="J652" s="20" t="str">
        <f ca="1">+IF(Inventario[[#This Row],[Días restantes (incluido hoy):]]="","",Inventario[[#This Row],[Días restantes (incluido hoy):]]+TODAY()-1)</f>
        <v/>
      </c>
      <c r="K652" s="27" t="str">
        <f t="shared" ref="K652" si="2251">IF(R652=0,"",R652)</f>
        <v/>
      </c>
      <c r="L652" s="27" t="str">
        <f>+IF(R652=0,"",DSUM(Entradas[#All],Entradas[[#Headers],[Cantidad Existente]],Inventario!Q651:R652))</f>
        <v/>
      </c>
      <c r="M652" s="65" t="e">
        <f>+Inventario[[#This Row],[Presentación (unidad)]]</f>
        <v>#VALUE!</v>
      </c>
      <c r="O652" s="17" t="str">
        <f t="shared" ref="O652" si="2252">+$O$6</f>
        <v>Elemento</v>
      </c>
      <c r="P652" s="17" t="str">
        <f t="shared" ref="P652" si="2253">+$P$6</f>
        <v>Días restantes:</v>
      </c>
      <c r="Q652" s="19" t="e">
        <f>Inventario[[#This Row],[Elemento]]</f>
        <v>#VALUE!</v>
      </c>
      <c r="R652" s="19">
        <f>+DMIN(Entradas[#All],R651,Q651:Q652)</f>
        <v>0</v>
      </c>
      <c r="S652" s="26" t="s">
        <v>10</v>
      </c>
    </row>
    <row r="653" spans="1:19" x14ac:dyDescent="0.25">
      <c r="A653" s="64" t="e">
        <f>DGET(Lista_elementos[#All],Lista_elementos[[#Headers],[Tipo]],Inventario!O652:O653)</f>
        <v>#VALUE!</v>
      </c>
      <c r="B653" s="27" t="e">
        <f>+Lista_elementos[[#This Row],[Elemento]]</f>
        <v>#VALUE!</v>
      </c>
      <c r="C6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3" s="27" t="e">
        <f>DGET(Lista_elementos[#All],Lista_elementos[[#Headers],[Presentación (Unidad)]],Inventario!O652:O653)</f>
        <v>#VALUE!</v>
      </c>
      <c r="E653" s="20" t="str">
        <f>+IF(COUNTIF(Entradas[Elemento],Inventario[[#This Row],[Elemento]])=0,"",IF(DMAX(Entradas[#All],Entradas[[#Headers],[Fecha de ingreso]],Inventario!O652:O653)=0,"No registra",DMAX(Entradas[#All],Entradas[[#Headers],[Fecha de ingreso]],Inventario!O652:O653)))</f>
        <v/>
      </c>
      <c r="F653" s="20" t="str">
        <f>+IF(COUNTIF(Entradas[Elemento],Inventario[[#This Row],[Elemento]])=0,"",IF(DMAX(Entradas[#All],Entradas[[#Headers],[Fecha de última salida]],Inventario!O652:O653)=0,"",DMAX(Entradas[#All],Entradas[[#Headers],[Fecha de última salida]],Inventario!O652:O653)))</f>
        <v/>
      </c>
      <c r="G653" s="27" t="e">
        <f>DGET(Lista_elementos[#All],Lista_elementos[[#Headers],[Inventario máximo (en unidades)]],O652:O653)</f>
        <v>#VALUE!</v>
      </c>
      <c r="H653" s="27" t="e">
        <f>DGET(Lista_elementos[#All],Lista_elementos[[#Headers],[Inventario mínimo (en unidades)]],O652:O653)</f>
        <v>#VALUE!</v>
      </c>
      <c r="I653" s="68" t="str">
        <f>+IF(P653=0,"",DGET(Entradas[#All],Entradas[[#Headers],[Lote]],O652:P653))</f>
        <v/>
      </c>
      <c r="J653" s="20" t="str">
        <f ca="1">+IF(Inventario[[#This Row],[Días restantes (incluido hoy):]]="","",Inventario[[#This Row],[Días restantes (incluido hoy):]]+TODAY()-1)</f>
        <v/>
      </c>
      <c r="K653" s="27" t="str">
        <f t="shared" ref="K653" si="2254">IF(P653=0,"",P653)</f>
        <v/>
      </c>
      <c r="L653" s="27" t="str">
        <f>+IF(P653=0,"",DSUM(Entradas[#All],Entradas[[#Headers],[Cantidad Existente]],Inventario!O652:P653))</f>
        <v/>
      </c>
      <c r="M653" s="65" t="e">
        <f>+Inventario[[#This Row],[Presentación (unidad)]]</f>
        <v>#VALUE!</v>
      </c>
      <c r="O653" s="19" t="e">
        <f t="shared" ref="O653" si="2255">+$B653</f>
        <v>#VALUE!</v>
      </c>
      <c r="P653" s="19">
        <f>+DMIN(Entradas[#All],P652,O652:O653)</f>
        <v>0</v>
      </c>
      <c r="Q653" s="17" t="str">
        <f t="shared" ref="Q653" si="2256">+$O$6</f>
        <v>Elemento</v>
      </c>
      <c r="R653" s="17" t="str">
        <f t="shared" ref="R653" si="2257">+$P$6</f>
        <v>Días restantes:</v>
      </c>
      <c r="S653" s="26" t="s">
        <v>10</v>
      </c>
    </row>
    <row r="654" spans="1:19" x14ac:dyDescent="0.25">
      <c r="A654" s="64" t="e">
        <f>DGET(Lista_elementos[#All],Lista_elementos[[#Headers],[Tipo]],Inventario!Q653:Q654)</f>
        <v>#VALUE!</v>
      </c>
      <c r="B654" s="27" t="e">
        <f>+Lista_elementos[[#This Row],[Elemento]]</f>
        <v>#VALUE!</v>
      </c>
      <c r="C6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4" s="27" t="e">
        <f>DGET(Lista_elementos[#All],Lista_elementos[[#Headers],[Presentación (Unidad)]],Inventario!Q653:Q654)</f>
        <v>#VALUE!</v>
      </c>
      <c r="E654" s="20" t="str">
        <f>+IF(COUNTIF(Entradas[Elemento],Inventario[[#This Row],[Elemento]])=0,"",IF(DMAX(Entradas[#All],Entradas[[#Headers],[Fecha de ingreso]],Inventario!Q653:Q654)=0,"No registra",DMAX(Entradas[#All],Entradas[[#Headers],[Fecha de ingreso]],Inventario!Q653:Q654)))</f>
        <v/>
      </c>
      <c r="F654" s="20" t="str">
        <f>+IF(COUNTIF(Entradas[Elemento],Inventario[[#This Row],[Elemento]])=0,"",IF(DMAX(Entradas[#All],Entradas[[#Headers],[Fecha de última salida]],Inventario!Q653:Q654)=0,"",DMAX(Entradas[#All],Entradas[[#Headers],[Fecha de última salida]],Inventario!Q653:Q654)))</f>
        <v/>
      </c>
      <c r="G654" s="27" t="e">
        <f>DGET(Lista_elementos[#All],Lista_elementos[[#Headers],[Inventario máximo (en unidades)]],Q653:Q654)</f>
        <v>#VALUE!</v>
      </c>
      <c r="H654" s="27" t="e">
        <f>DGET(Lista_elementos[#All],Lista_elementos[[#Headers],[Inventario mínimo (en unidades)]],Q653:Q654)</f>
        <v>#VALUE!</v>
      </c>
      <c r="I654" s="68" t="str">
        <f>+IF(R654=0,"",DGET(Entradas[#All],Entradas[[#Headers],[Lote]],Q653:R654))</f>
        <v/>
      </c>
      <c r="J654" s="20" t="str">
        <f ca="1">+IF(Inventario[[#This Row],[Días restantes (incluido hoy):]]="","",Inventario[[#This Row],[Días restantes (incluido hoy):]]+TODAY()-1)</f>
        <v/>
      </c>
      <c r="K654" s="27" t="str">
        <f t="shared" ref="K654" si="2258">IF(R654=0,"",R654)</f>
        <v/>
      </c>
      <c r="L654" s="27" t="str">
        <f>+IF(R654=0,"",DSUM(Entradas[#All],Entradas[[#Headers],[Cantidad Existente]],Inventario!Q653:R654))</f>
        <v/>
      </c>
      <c r="M654" s="65" t="e">
        <f>+Inventario[[#This Row],[Presentación (unidad)]]</f>
        <v>#VALUE!</v>
      </c>
      <c r="O654" s="17" t="str">
        <f t="shared" ref="O654" si="2259">+$O$6</f>
        <v>Elemento</v>
      </c>
      <c r="P654" s="17" t="str">
        <f t="shared" ref="P654" si="2260">+$P$6</f>
        <v>Días restantes:</v>
      </c>
      <c r="Q654" s="19" t="e">
        <f>Inventario[[#This Row],[Elemento]]</f>
        <v>#VALUE!</v>
      </c>
      <c r="R654" s="19">
        <f>+DMIN(Entradas[#All],R653,Q653:Q654)</f>
        <v>0</v>
      </c>
      <c r="S654" s="26" t="s">
        <v>10</v>
      </c>
    </row>
    <row r="655" spans="1:19" x14ac:dyDescent="0.25">
      <c r="A655" s="64" t="e">
        <f>DGET(Lista_elementos[#All],Lista_elementos[[#Headers],[Tipo]],Inventario!O654:O655)</f>
        <v>#VALUE!</v>
      </c>
      <c r="B655" s="27" t="e">
        <f>+Lista_elementos[[#This Row],[Elemento]]</f>
        <v>#VALUE!</v>
      </c>
      <c r="C6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5" s="27" t="e">
        <f>DGET(Lista_elementos[#All],Lista_elementos[[#Headers],[Presentación (Unidad)]],Inventario!O654:O655)</f>
        <v>#VALUE!</v>
      </c>
      <c r="E655" s="20" t="str">
        <f>+IF(COUNTIF(Entradas[Elemento],Inventario[[#This Row],[Elemento]])=0,"",IF(DMAX(Entradas[#All],Entradas[[#Headers],[Fecha de ingreso]],Inventario!O654:O655)=0,"No registra",DMAX(Entradas[#All],Entradas[[#Headers],[Fecha de ingreso]],Inventario!O654:O655)))</f>
        <v/>
      </c>
      <c r="F655" s="20" t="str">
        <f>+IF(COUNTIF(Entradas[Elemento],Inventario[[#This Row],[Elemento]])=0,"",IF(DMAX(Entradas[#All],Entradas[[#Headers],[Fecha de última salida]],Inventario!O654:O655)=0,"",DMAX(Entradas[#All],Entradas[[#Headers],[Fecha de última salida]],Inventario!O654:O655)))</f>
        <v/>
      </c>
      <c r="G655" s="27" t="e">
        <f>DGET(Lista_elementos[#All],Lista_elementos[[#Headers],[Inventario máximo (en unidades)]],O654:O655)</f>
        <v>#VALUE!</v>
      </c>
      <c r="H655" s="27" t="e">
        <f>DGET(Lista_elementos[#All],Lista_elementos[[#Headers],[Inventario mínimo (en unidades)]],O654:O655)</f>
        <v>#VALUE!</v>
      </c>
      <c r="I655" s="68" t="str">
        <f>+IF(P655=0,"",DGET(Entradas[#All],Entradas[[#Headers],[Lote]],O654:P655))</f>
        <v/>
      </c>
      <c r="J655" s="20" t="str">
        <f ca="1">+IF(Inventario[[#This Row],[Días restantes (incluido hoy):]]="","",Inventario[[#This Row],[Días restantes (incluido hoy):]]+TODAY()-1)</f>
        <v/>
      </c>
      <c r="K655" s="27" t="str">
        <f t="shared" ref="K655" si="2261">IF(P655=0,"",P655)</f>
        <v/>
      </c>
      <c r="L655" s="27" t="str">
        <f>+IF(P655=0,"",DSUM(Entradas[#All],Entradas[[#Headers],[Cantidad Existente]],Inventario!O654:P655))</f>
        <v/>
      </c>
      <c r="M655" s="65" t="e">
        <f>+Inventario[[#This Row],[Presentación (unidad)]]</f>
        <v>#VALUE!</v>
      </c>
      <c r="O655" s="19" t="e">
        <f t="shared" ref="O655" si="2262">+$B655</f>
        <v>#VALUE!</v>
      </c>
      <c r="P655" s="19">
        <f>+DMIN(Entradas[#All],P654,O654:O655)</f>
        <v>0</v>
      </c>
      <c r="Q655" s="17" t="str">
        <f t="shared" ref="Q655" si="2263">+$O$6</f>
        <v>Elemento</v>
      </c>
      <c r="R655" s="17" t="str">
        <f t="shared" ref="R655" si="2264">+$P$6</f>
        <v>Días restantes:</v>
      </c>
      <c r="S655" s="26" t="s">
        <v>10</v>
      </c>
    </row>
    <row r="656" spans="1:19" x14ac:dyDescent="0.25">
      <c r="A656" s="64" t="e">
        <f>DGET(Lista_elementos[#All],Lista_elementos[[#Headers],[Tipo]],Inventario!Q655:Q656)</f>
        <v>#VALUE!</v>
      </c>
      <c r="B656" s="27" t="e">
        <f>+Lista_elementos[[#This Row],[Elemento]]</f>
        <v>#VALUE!</v>
      </c>
      <c r="C6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6" s="27" t="e">
        <f>DGET(Lista_elementos[#All],Lista_elementos[[#Headers],[Presentación (Unidad)]],Inventario!Q655:Q656)</f>
        <v>#VALUE!</v>
      </c>
      <c r="E656" s="20" t="str">
        <f>+IF(COUNTIF(Entradas[Elemento],Inventario[[#This Row],[Elemento]])=0,"",IF(DMAX(Entradas[#All],Entradas[[#Headers],[Fecha de ingreso]],Inventario!Q655:Q656)=0,"No registra",DMAX(Entradas[#All],Entradas[[#Headers],[Fecha de ingreso]],Inventario!Q655:Q656)))</f>
        <v/>
      </c>
      <c r="F656" s="20" t="str">
        <f>+IF(COUNTIF(Entradas[Elemento],Inventario[[#This Row],[Elemento]])=0,"",IF(DMAX(Entradas[#All],Entradas[[#Headers],[Fecha de última salida]],Inventario!Q655:Q656)=0,"",DMAX(Entradas[#All],Entradas[[#Headers],[Fecha de última salida]],Inventario!Q655:Q656)))</f>
        <v/>
      </c>
      <c r="G656" s="27" t="e">
        <f>DGET(Lista_elementos[#All],Lista_elementos[[#Headers],[Inventario máximo (en unidades)]],Q655:Q656)</f>
        <v>#VALUE!</v>
      </c>
      <c r="H656" s="27" t="e">
        <f>DGET(Lista_elementos[#All],Lista_elementos[[#Headers],[Inventario mínimo (en unidades)]],Q655:Q656)</f>
        <v>#VALUE!</v>
      </c>
      <c r="I656" s="68" t="str">
        <f>+IF(R656=0,"",DGET(Entradas[#All],Entradas[[#Headers],[Lote]],Q655:R656))</f>
        <v/>
      </c>
      <c r="J656" s="20" t="str">
        <f ca="1">+IF(Inventario[[#This Row],[Días restantes (incluido hoy):]]="","",Inventario[[#This Row],[Días restantes (incluido hoy):]]+TODAY()-1)</f>
        <v/>
      </c>
      <c r="K656" s="27" t="str">
        <f t="shared" ref="K656" si="2265">IF(R656=0,"",R656)</f>
        <v/>
      </c>
      <c r="L656" s="27" t="str">
        <f>+IF(R656=0,"",DSUM(Entradas[#All],Entradas[[#Headers],[Cantidad Existente]],Inventario!Q655:R656))</f>
        <v/>
      </c>
      <c r="M656" s="65" t="e">
        <f>+Inventario[[#This Row],[Presentación (unidad)]]</f>
        <v>#VALUE!</v>
      </c>
      <c r="O656" s="17" t="str">
        <f t="shared" ref="O656" si="2266">+$O$6</f>
        <v>Elemento</v>
      </c>
      <c r="P656" s="17" t="str">
        <f t="shared" ref="P656" si="2267">+$P$6</f>
        <v>Días restantes:</v>
      </c>
      <c r="Q656" s="19" t="e">
        <f>Inventario[[#This Row],[Elemento]]</f>
        <v>#VALUE!</v>
      </c>
      <c r="R656" s="19">
        <f>+DMIN(Entradas[#All],R655,Q655:Q656)</f>
        <v>0</v>
      </c>
      <c r="S656" s="26" t="s">
        <v>10</v>
      </c>
    </row>
    <row r="657" spans="1:19" x14ac:dyDescent="0.25">
      <c r="A657" s="64" t="e">
        <f>DGET(Lista_elementos[#All],Lista_elementos[[#Headers],[Tipo]],Inventario!O656:O657)</f>
        <v>#VALUE!</v>
      </c>
      <c r="B657" s="27" t="e">
        <f>+Lista_elementos[[#This Row],[Elemento]]</f>
        <v>#VALUE!</v>
      </c>
      <c r="C6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7" s="27" t="e">
        <f>DGET(Lista_elementos[#All],Lista_elementos[[#Headers],[Presentación (Unidad)]],Inventario!O656:O657)</f>
        <v>#VALUE!</v>
      </c>
      <c r="E657" s="20" t="str">
        <f>+IF(COUNTIF(Entradas[Elemento],Inventario[[#This Row],[Elemento]])=0,"",IF(DMAX(Entradas[#All],Entradas[[#Headers],[Fecha de ingreso]],Inventario!O656:O657)=0,"No registra",DMAX(Entradas[#All],Entradas[[#Headers],[Fecha de ingreso]],Inventario!O656:O657)))</f>
        <v/>
      </c>
      <c r="F657" s="20" t="str">
        <f>+IF(COUNTIF(Entradas[Elemento],Inventario[[#This Row],[Elemento]])=0,"",IF(DMAX(Entradas[#All],Entradas[[#Headers],[Fecha de última salida]],Inventario!O656:O657)=0,"",DMAX(Entradas[#All],Entradas[[#Headers],[Fecha de última salida]],Inventario!O656:O657)))</f>
        <v/>
      </c>
      <c r="G657" s="27" t="e">
        <f>DGET(Lista_elementos[#All],Lista_elementos[[#Headers],[Inventario máximo (en unidades)]],O656:O657)</f>
        <v>#VALUE!</v>
      </c>
      <c r="H657" s="27" t="e">
        <f>DGET(Lista_elementos[#All],Lista_elementos[[#Headers],[Inventario mínimo (en unidades)]],O656:O657)</f>
        <v>#VALUE!</v>
      </c>
      <c r="I657" s="68" t="str">
        <f>+IF(P657=0,"",DGET(Entradas[#All],Entradas[[#Headers],[Lote]],O656:P657))</f>
        <v/>
      </c>
      <c r="J657" s="20" t="str">
        <f ca="1">+IF(Inventario[[#This Row],[Días restantes (incluido hoy):]]="","",Inventario[[#This Row],[Días restantes (incluido hoy):]]+TODAY()-1)</f>
        <v/>
      </c>
      <c r="K657" s="27" t="str">
        <f t="shared" ref="K657" si="2268">IF(P657=0,"",P657)</f>
        <v/>
      </c>
      <c r="L657" s="27" t="str">
        <f>+IF(P657=0,"",DSUM(Entradas[#All],Entradas[[#Headers],[Cantidad Existente]],Inventario!O656:P657))</f>
        <v/>
      </c>
      <c r="M657" s="65" t="e">
        <f>+Inventario[[#This Row],[Presentación (unidad)]]</f>
        <v>#VALUE!</v>
      </c>
      <c r="O657" s="19" t="e">
        <f t="shared" ref="O657" si="2269">+$B657</f>
        <v>#VALUE!</v>
      </c>
      <c r="P657" s="19">
        <f>+DMIN(Entradas[#All],P656,O656:O657)</f>
        <v>0</v>
      </c>
      <c r="Q657" s="17" t="str">
        <f t="shared" ref="Q657" si="2270">+$O$6</f>
        <v>Elemento</v>
      </c>
      <c r="R657" s="17" t="str">
        <f t="shared" ref="R657" si="2271">+$P$6</f>
        <v>Días restantes:</v>
      </c>
      <c r="S657" s="26" t="s">
        <v>10</v>
      </c>
    </row>
    <row r="658" spans="1:19" x14ac:dyDescent="0.25">
      <c r="A658" s="64" t="e">
        <f>DGET(Lista_elementos[#All],Lista_elementos[[#Headers],[Tipo]],Inventario!Q657:Q658)</f>
        <v>#VALUE!</v>
      </c>
      <c r="B658" s="27" t="e">
        <f>+Lista_elementos[[#This Row],[Elemento]]</f>
        <v>#VALUE!</v>
      </c>
      <c r="C6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8" s="27" t="e">
        <f>DGET(Lista_elementos[#All],Lista_elementos[[#Headers],[Presentación (Unidad)]],Inventario!Q657:Q658)</f>
        <v>#VALUE!</v>
      </c>
      <c r="E658" s="20" t="str">
        <f>+IF(COUNTIF(Entradas[Elemento],Inventario[[#This Row],[Elemento]])=0,"",IF(DMAX(Entradas[#All],Entradas[[#Headers],[Fecha de ingreso]],Inventario!Q657:Q658)=0,"No registra",DMAX(Entradas[#All],Entradas[[#Headers],[Fecha de ingreso]],Inventario!Q657:Q658)))</f>
        <v/>
      </c>
      <c r="F658" s="20" t="str">
        <f>+IF(COUNTIF(Entradas[Elemento],Inventario[[#This Row],[Elemento]])=0,"",IF(DMAX(Entradas[#All],Entradas[[#Headers],[Fecha de última salida]],Inventario!Q657:Q658)=0,"",DMAX(Entradas[#All],Entradas[[#Headers],[Fecha de última salida]],Inventario!Q657:Q658)))</f>
        <v/>
      </c>
      <c r="G658" s="27" t="e">
        <f>DGET(Lista_elementos[#All],Lista_elementos[[#Headers],[Inventario máximo (en unidades)]],Q657:Q658)</f>
        <v>#VALUE!</v>
      </c>
      <c r="H658" s="27" t="e">
        <f>DGET(Lista_elementos[#All],Lista_elementos[[#Headers],[Inventario mínimo (en unidades)]],Q657:Q658)</f>
        <v>#VALUE!</v>
      </c>
      <c r="I658" s="68" t="str">
        <f>+IF(R658=0,"",DGET(Entradas[#All],Entradas[[#Headers],[Lote]],Q657:R658))</f>
        <v/>
      </c>
      <c r="J658" s="20" t="str">
        <f ca="1">+IF(Inventario[[#This Row],[Días restantes (incluido hoy):]]="","",Inventario[[#This Row],[Días restantes (incluido hoy):]]+TODAY()-1)</f>
        <v/>
      </c>
      <c r="K658" s="27" t="str">
        <f t="shared" ref="K658" si="2272">IF(R658=0,"",R658)</f>
        <v/>
      </c>
      <c r="L658" s="27" t="str">
        <f>+IF(R658=0,"",DSUM(Entradas[#All],Entradas[[#Headers],[Cantidad Existente]],Inventario!Q657:R658))</f>
        <v/>
      </c>
      <c r="M658" s="65" t="e">
        <f>+Inventario[[#This Row],[Presentación (unidad)]]</f>
        <v>#VALUE!</v>
      </c>
      <c r="O658" s="17" t="str">
        <f t="shared" ref="O658" si="2273">+$O$6</f>
        <v>Elemento</v>
      </c>
      <c r="P658" s="17" t="str">
        <f t="shared" ref="P658" si="2274">+$P$6</f>
        <v>Días restantes:</v>
      </c>
      <c r="Q658" s="19" t="e">
        <f>Inventario[[#This Row],[Elemento]]</f>
        <v>#VALUE!</v>
      </c>
      <c r="R658" s="19">
        <f>+DMIN(Entradas[#All],R657,Q657:Q658)</f>
        <v>0</v>
      </c>
      <c r="S658" s="26" t="s">
        <v>10</v>
      </c>
    </row>
    <row r="659" spans="1:19" x14ac:dyDescent="0.25">
      <c r="A659" s="64" t="e">
        <f>DGET(Lista_elementos[#All],Lista_elementos[[#Headers],[Tipo]],Inventario!O658:O659)</f>
        <v>#VALUE!</v>
      </c>
      <c r="B659" s="27" t="e">
        <f>+Lista_elementos[[#This Row],[Elemento]]</f>
        <v>#VALUE!</v>
      </c>
      <c r="C6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59" s="27" t="e">
        <f>DGET(Lista_elementos[#All],Lista_elementos[[#Headers],[Presentación (Unidad)]],Inventario!O658:O659)</f>
        <v>#VALUE!</v>
      </c>
      <c r="E659" s="20" t="str">
        <f>+IF(COUNTIF(Entradas[Elemento],Inventario[[#This Row],[Elemento]])=0,"",IF(DMAX(Entradas[#All],Entradas[[#Headers],[Fecha de ingreso]],Inventario!O658:O659)=0,"No registra",DMAX(Entradas[#All],Entradas[[#Headers],[Fecha de ingreso]],Inventario!O658:O659)))</f>
        <v/>
      </c>
      <c r="F659" s="20" t="str">
        <f>+IF(COUNTIF(Entradas[Elemento],Inventario[[#This Row],[Elemento]])=0,"",IF(DMAX(Entradas[#All],Entradas[[#Headers],[Fecha de última salida]],Inventario!O658:O659)=0,"",DMAX(Entradas[#All],Entradas[[#Headers],[Fecha de última salida]],Inventario!O658:O659)))</f>
        <v/>
      </c>
      <c r="G659" s="27" t="e">
        <f>DGET(Lista_elementos[#All],Lista_elementos[[#Headers],[Inventario máximo (en unidades)]],O658:O659)</f>
        <v>#VALUE!</v>
      </c>
      <c r="H659" s="27" t="e">
        <f>DGET(Lista_elementos[#All],Lista_elementos[[#Headers],[Inventario mínimo (en unidades)]],O658:O659)</f>
        <v>#VALUE!</v>
      </c>
      <c r="I659" s="68" t="str">
        <f>+IF(P659=0,"",DGET(Entradas[#All],Entradas[[#Headers],[Lote]],O658:P659))</f>
        <v/>
      </c>
      <c r="J659" s="20" t="str">
        <f ca="1">+IF(Inventario[[#This Row],[Días restantes (incluido hoy):]]="","",Inventario[[#This Row],[Días restantes (incluido hoy):]]+TODAY()-1)</f>
        <v/>
      </c>
      <c r="K659" s="27" t="str">
        <f t="shared" ref="K659" si="2275">IF(P659=0,"",P659)</f>
        <v/>
      </c>
      <c r="L659" s="27" t="str">
        <f>+IF(P659=0,"",DSUM(Entradas[#All],Entradas[[#Headers],[Cantidad Existente]],Inventario!O658:P659))</f>
        <v/>
      </c>
      <c r="M659" s="65" t="e">
        <f>+Inventario[[#This Row],[Presentación (unidad)]]</f>
        <v>#VALUE!</v>
      </c>
      <c r="O659" s="19" t="e">
        <f t="shared" ref="O659" si="2276">+$B659</f>
        <v>#VALUE!</v>
      </c>
      <c r="P659" s="19">
        <f>+DMIN(Entradas[#All],P658,O658:O659)</f>
        <v>0</v>
      </c>
      <c r="Q659" s="17" t="str">
        <f t="shared" ref="Q659" si="2277">+$O$6</f>
        <v>Elemento</v>
      </c>
      <c r="R659" s="17" t="str">
        <f t="shared" ref="R659" si="2278">+$P$6</f>
        <v>Días restantes:</v>
      </c>
      <c r="S659" s="26" t="s">
        <v>10</v>
      </c>
    </row>
    <row r="660" spans="1:19" x14ac:dyDescent="0.25">
      <c r="A660" s="64" t="e">
        <f>DGET(Lista_elementos[#All],Lista_elementos[[#Headers],[Tipo]],Inventario!Q659:Q660)</f>
        <v>#VALUE!</v>
      </c>
      <c r="B660" s="27" t="e">
        <f>+Lista_elementos[[#This Row],[Elemento]]</f>
        <v>#VALUE!</v>
      </c>
      <c r="C6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0" s="27" t="e">
        <f>DGET(Lista_elementos[#All],Lista_elementos[[#Headers],[Presentación (Unidad)]],Inventario!Q659:Q660)</f>
        <v>#VALUE!</v>
      </c>
      <c r="E660" s="20" t="str">
        <f>+IF(COUNTIF(Entradas[Elemento],Inventario[[#This Row],[Elemento]])=0,"",IF(DMAX(Entradas[#All],Entradas[[#Headers],[Fecha de ingreso]],Inventario!Q659:Q660)=0,"No registra",DMAX(Entradas[#All],Entradas[[#Headers],[Fecha de ingreso]],Inventario!Q659:Q660)))</f>
        <v/>
      </c>
      <c r="F660" s="20" t="str">
        <f>+IF(COUNTIF(Entradas[Elemento],Inventario[[#This Row],[Elemento]])=0,"",IF(DMAX(Entradas[#All],Entradas[[#Headers],[Fecha de última salida]],Inventario!Q659:Q660)=0,"",DMAX(Entradas[#All],Entradas[[#Headers],[Fecha de última salida]],Inventario!Q659:Q660)))</f>
        <v/>
      </c>
      <c r="G660" s="27" t="e">
        <f>DGET(Lista_elementos[#All],Lista_elementos[[#Headers],[Inventario máximo (en unidades)]],Q659:Q660)</f>
        <v>#VALUE!</v>
      </c>
      <c r="H660" s="27" t="e">
        <f>DGET(Lista_elementos[#All],Lista_elementos[[#Headers],[Inventario mínimo (en unidades)]],Q659:Q660)</f>
        <v>#VALUE!</v>
      </c>
      <c r="I660" s="68" t="str">
        <f>+IF(R660=0,"",DGET(Entradas[#All],Entradas[[#Headers],[Lote]],Q659:R660))</f>
        <v/>
      </c>
      <c r="J660" s="20" t="str">
        <f ca="1">+IF(Inventario[[#This Row],[Días restantes (incluido hoy):]]="","",Inventario[[#This Row],[Días restantes (incluido hoy):]]+TODAY()-1)</f>
        <v/>
      </c>
      <c r="K660" s="27" t="str">
        <f t="shared" ref="K660" si="2279">IF(R660=0,"",R660)</f>
        <v/>
      </c>
      <c r="L660" s="27" t="str">
        <f>+IF(R660=0,"",DSUM(Entradas[#All],Entradas[[#Headers],[Cantidad Existente]],Inventario!Q659:R660))</f>
        <v/>
      </c>
      <c r="M660" s="65" t="e">
        <f>+Inventario[[#This Row],[Presentación (unidad)]]</f>
        <v>#VALUE!</v>
      </c>
      <c r="O660" s="17" t="str">
        <f t="shared" ref="O660" si="2280">+$O$6</f>
        <v>Elemento</v>
      </c>
      <c r="P660" s="17" t="str">
        <f t="shared" ref="P660" si="2281">+$P$6</f>
        <v>Días restantes:</v>
      </c>
      <c r="Q660" s="19" t="e">
        <f>Inventario[[#This Row],[Elemento]]</f>
        <v>#VALUE!</v>
      </c>
      <c r="R660" s="19">
        <f>+DMIN(Entradas[#All],R659,Q659:Q660)</f>
        <v>0</v>
      </c>
      <c r="S660" s="26" t="s">
        <v>10</v>
      </c>
    </row>
    <row r="661" spans="1:19" x14ac:dyDescent="0.25">
      <c r="A661" s="64" t="e">
        <f>DGET(Lista_elementos[#All],Lista_elementos[[#Headers],[Tipo]],Inventario!O660:O661)</f>
        <v>#VALUE!</v>
      </c>
      <c r="B661" s="27" t="e">
        <f>+Lista_elementos[[#This Row],[Elemento]]</f>
        <v>#VALUE!</v>
      </c>
      <c r="C6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1" s="27" t="e">
        <f>DGET(Lista_elementos[#All],Lista_elementos[[#Headers],[Presentación (Unidad)]],Inventario!O660:O661)</f>
        <v>#VALUE!</v>
      </c>
      <c r="E661" s="20" t="str">
        <f>+IF(COUNTIF(Entradas[Elemento],Inventario[[#This Row],[Elemento]])=0,"",IF(DMAX(Entradas[#All],Entradas[[#Headers],[Fecha de ingreso]],Inventario!O660:O661)=0,"No registra",DMAX(Entradas[#All],Entradas[[#Headers],[Fecha de ingreso]],Inventario!O660:O661)))</f>
        <v/>
      </c>
      <c r="F661" s="20" t="str">
        <f>+IF(COUNTIF(Entradas[Elemento],Inventario[[#This Row],[Elemento]])=0,"",IF(DMAX(Entradas[#All],Entradas[[#Headers],[Fecha de última salida]],Inventario!O660:O661)=0,"",DMAX(Entradas[#All],Entradas[[#Headers],[Fecha de última salida]],Inventario!O660:O661)))</f>
        <v/>
      </c>
      <c r="G661" s="27" t="e">
        <f>DGET(Lista_elementos[#All],Lista_elementos[[#Headers],[Inventario máximo (en unidades)]],O660:O661)</f>
        <v>#VALUE!</v>
      </c>
      <c r="H661" s="27" t="e">
        <f>DGET(Lista_elementos[#All],Lista_elementos[[#Headers],[Inventario mínimo (en unidades)]],O660:O661)</f>
        <v>#VALUE!</v>
      </c>
      <c r="I661" s="68" t="str">
        <f>+IF(P661=0,"",DGET(Entradas[#All],Entradas[[#Headers],[Lote]],O660:P661))</f>
        <v/>
      </c>
      <c r="J661" s="20" t="str">
        <f ca="1">+IF(Inventario[[#This Row],[Días restantes (incluido hoy):]]="","",Inventario[[#This Row],[Días restantes (incluido hoy):]]+TODAY()-1)</f>
        <v/>
      </c>
      <c r="K661" s="27" t="str">
        <f t="shared" ref="K661" si="2282">IF(P661=0,"",P661)</f>
        <v/>
      </c>
      <c r="L661" s="27" t="str">
        <f>+IF(P661=0,"",DSUM(Entradas[#All],Entradas[[#Headers],[Cantidad Existente]],Inventario!O660:P661))</f>
        <v/>
      </c>
      <c r="M661" s="65" t="e">
        <f>+Inventario[[#This Row],[Presentación (unidad)]]</f>
        <v>#VALUE!</v>
      </c>
      <c r="O661" s="19" t="e">
        <f t="shared" ref="O661" si="2283">+$B661</f>
        <v>#VALUE!</v>
      </c>
      <c r="P661" s="19">
        <f>+DMIN(Entradas[#All],P660,O660:O661)</f>
        <v>0</v>
      </c>
      <c r="Q661" s="17" t="str">
        <f t="shared" ref="Q661" si="2284">+$O$6</f>
        <v>Elemento</v>
      </c>
      <c r="R661" s="17" t="str">
        <f t="shared" ref="R661" si="2285">+$P$6</f>
        <v>Días restantes:</v>
      </c>
      <c r="S661" s="26" t="s">
        <v>10</v>
      </c>
    </row>
    <row r="662" spans="1:19" x14ac:dyDescent="0.25">
      <c r="A662" s="64" t="e">
        <f>DGET(Lista_elementos[#All],Lista_elementos[[#Headers],[Tipo]],Inventario!Q661:Q662)</f>
        <v>#VALUE!</v>
      </c>
      <c r="B662" s="27" t="e">
        <f>+Lista_elementos[[#This Row],[Elemento]]</f>
        <v>#VALUE!</v>
      </c>
      <c r="C6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2" s="27" t="e">
        <f>DGET(Lista_elementos[#All],Lista_elementos[[#Headers],[Presentación (Unidad)]],Inventario!Q661:Q662)</f>
        <v>#VALUE!</v>
      </c>
      <c r="E662" s="20" t="str">
        <f>+IF(COUNTIF(Entradas[Elemento],Inventario[[#This Row],[Elemento]])=0,"",IF(DMAX(Entradas[#All],Entradas[[#Headers],[Fecha de ingreso]],Inventario!Q661:Q662)=0,"No registra",DMAX(Entradas[#All],Entradas[[#Headers],[Fecha de ingreso]],Inventario!Q661:Q662)))</f>
        <v/>
      </c>
      <c r="F662" s="20" t="str">
        <f>+IF(COUNTIF(Entradas[Elemento],Inventario[[#This Row],[Elemento]])=0,"",IF(DMAX(Entradas[#All],Entradas[[#Headers],[Fecha de última salida]],Inventario!Q661:Q662)=0,"",DMAX(Entradas[#All],Entradas[[#Headers],[Fecha de última salida]],Inventario!Q661:Q662)))</f>
        <v/>
      </c>
      <c r="G662" s="27" t="e">
        <f>DGET(Lista_elementos[#All],Lista_elementos[[#Headers],[Inventario máximo (en unidades)]],Q661:Q662)</f>
        <v>#VALUE!</v>
      </c>
      <c r="H662" s="27" t="e">
        <f>DGET(Lista_elementos[#All],Lista_elementos[[#Headers],[Inventario mínimo (en unidades)]],Q661:Q662)</f>
        <v>#VALUE!</v>
      </c>
      <c r="I662" s="68" t="str">
        <f>+IF(R662=0,"",DGET(Entradas[#All],Entradas[[#Headers],[Lote]],Q661:R662))</f>
        <v/>
      </c>
      <c r="J662" s="20" t="str">
        <f ca="1">+IF(Inventario[[#This Row],[Días restantes (incluido hoy):]]="","",Inventario[[#This Row],[Días restantes (incluido hoy):]]+TODAY()-1)</f>
        <v/>
      </c>
      <c r="K662" s="27" t="str">
        <f t="shared" ref="K662" si="2286">IF(R662=0,"",R662)</f>
        <v/>
      </c>
      <c r="L662" s="27" t="str">
        <f>+IF(R662=0,"",DSUM(Entradas[#All],Entradas[[#Headers],[Cantidad Existente]],Inventario!Q661:R662))</f>
        <v/>
      </c>
      <c r="M662" s="65" t="e">
        <f>+Inventario[[#This Row],[Presentación (unidad)]]</f>
        <v>#VALUE!</v>
      </c>
      <c r="O662" s="17" t="str">
        <f t="shared" ref="O662" si="2287">+$O$6</f>
        <v>Elemento</v>
      </c>
      <c r="P662" s="17" t="str">
        <f t="shared" ref="P662" si="2288">+$P$6</f>
        <v>Días restantes:</v>
      </c>
      <c r="Q662" s="19" t="e">
        <f>Inventario[[#This Row],[Elemento]]</f>
        <v>#VALUE!</v>
      </c>
      <c r="R662" s="19">
        <f>+DMIN(Entradas[#All],R661,Q661:Q662)</f>
        <v>0</v>
      </c>
      <c r="S662" s="26" t="s">
        <v>10</v>
      </c>
    </row>
    <row r="663" spans="1:19" x14ac:dyDescent="0.25">
      <c r="A663" s="64" t="e">
        <f>DGET(Lista_elementos[#All],Lista_elementos[[#Headers],[Tipo]],Inventario!O662:O663)</f>
        <v>#VALUE!</v>
      </c>
      <c r="B663" s="27" t="e">
        <f>+Lista_elementos[[#This Row],[Elemento]]</f>
        <v>#VALUE!</v>
      </c>
      <c r="C6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3" s="27" t="e">
        <f>DGET(Lista_elementos[#All],Lista_elementos[[#Headers],[Presentación (Unidad)]],Inventario!O662:O663)</f>
        <v>#VALUE!</v>
      </c>
      <c r="E663" s="20" t="str">
        <f>+IF(COUNTIF(Entradas[Elemento],Inventario[[#This Row],[Elemento]])=0,"",IF(DMAX(Entradas[#All],Entradas[[#Headers],[Fecha de ingreso]],Inventario!O662:O663)=0,"No registra",DMAX(Entradas[#All],Entradas[[#Headers],[Fecha de ingreso]],Inventario!O662:O663)))</f>
        <v/>
      </c>
      <c r="F663" s="20" t="str">
        <f>+IF(COUNTIF(Entradas[Elemento],Inventario[[#This Row],[Elemento]])=0,"",IF(DMAX(Entradas[#All],Entradas[[#Headers],[Fecha de última salida]],Inventario!O662:O663)=0,"",DMAX(Entradas[#All],Entradas[[#Headers],[Fecha de última salida]],Inventario!O662:O663)))</f>
        <v/>
      </c>
      <c r="G663" s="27" t="e">
        <f>DGET(Lista_elementos[#All],Lista_elementos[[#Headers],[Inventario máximo (en unidades)]],O662:O663)</f>
        <v>#VALUE!</v>
      </c>
      <c r="H663" s="27" t="e">
        <f>DGET(Lista_elementos[#All],Lista_elementos[[#Headers],[Inventario mínimo (en unidades)]],O662:O663)</f>
        <v>#VALUE!</v>
      </c>
      <c r="I663" s="68" t="str">
        <f>+IF(P663=0,"",DGET(Entradas[#All],Entradas[[#Headers],[Lote]],O662:P663))</f>
        <v/>
      </c>
      <c r="J663" s="20" t="str">
        <f ca="1">+IF(Inventario[[#This Row],[Días restantes (incluido hoy):]]="","",Inventario[[#This Row],[Días restantes (incluido hoy):]]+TODAY()-1)</f>
        <v/>
      </c>
      <c r="K663" s="27" t="str">
        <f t="shared" ref="K663" si="2289">IF(P663=0,"",P663)</f>
        <v/>
      </c>
      <c r="L663" s="27" t="str">
        <f>+IF(P663=0,"",DSUM(Entradas[#All],Entradas[[#Headers],[Cantidad Existente]],Inventario!O662:P663))</f>
        <v/>
      </c>
      <c r="M663" s="65" t="e">
        <f>+Inventario[[#This Row],[Presentación (unidad)]]</f>
        <v>#VALUE!</v>
      </c>
      <c r="O663" s="19" t="e">
        <f t="shared" ref="O663" si="2290">+$B663</f>
        <v>#VALUE!</v>
      </c>
      <c r="P663" s="19">
        <f>+DMIN(Entradas[#All],P662,O662:O663)</f>
        <v>0</v>
      </c>
      <c r="Q663" s="17" t="str">
        <f t="shared" ref="Q663" si="2291">+$O$6</f>
        <v>Elemento</v>
      </c>
      <c r="R663" s="17" t="str">
        <f t="shared" ref="R663" si="2292">+$P$6</f>
        <v>Días restantes:</v>
      </c>
      <c r="S663" s="26" t="s">
        <v>10</v>
      </c>
    </row>
    <row r="664" spans="1:19" x14ac:dyDescent="0.25">
      <c r="A664" s="64" t="e">
        <f>DGET(Lista_elementos[#All],Lista_elementos[[#Headers],[Tipo]],Inventario!Q663:Q664)</f>
        <v>#VALUE!</v>
      </c>
      <c r="B664" s="27" t="e">
        <f>+Lista_elementos[[#This Row],[Elemento]]</f>
        <v>#VALUE!</v>
      </c>
      <c r="C6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4" s="27" t="e">
        <f>DGET(Lista_elementos[#All],Lista_elementos[[#Headers],[Presentación (Unidad)]],Inventario!Q663:Q664)</f>
        <v>#VALUE!</v>
      </c>
      <c r="E664" s="20" t="str">
        <f>+IF(COUNTIF(Entradas[Elemento],Inventario[[#This Row],[Elemento]])=0,"",IF(DMAX(Entradas[#All],Entradas[[#Headers],[Fecha de ingreso]],Inventario!Q663:Q664)=0,"No registra",DMAX(Entradas[#All],Entradas[[#Headers],[Fecha de ingreso]],Inventario!Q663:Q664)))</f>
        <v/>
      </c>
      <c r="F664" s="20" t="str">
        <f>+IF(COUNTIF(Entradas[Elemento],Inventario[[#This Row],[Elemento]])=0,"",IF(DMAX(Entradas[#All],Entradas[[#Headers],[Fecha de última salida]],Inventario!Q663:Q664)=0,"",DMAX(Entradas[#All],Entradas[[#Headers],[Fecha de última salida]],Inventario!Q663:Q664)))</f>
        <v/>
      </c>
      <c r="G664" s="27" t="e">
        <f>DGET(Lista_elementos[#All],Lista_elementos[[#Headers],[Inventario máximo (en unidades)]],Q663:Q664)</f>
        <v>#VALUE!</v>
      </c>
      <c r="H664" s="27" t="e">
        <f>DGET(Lista_elementos[#All],Lista_elementos[[#Headers],[Inventario mínimo (en unidades)]],Q663:Q664)</f>
        <v>#VALUE!</v>
      </c>
      <c r="I664" s="68" t="str">
        <f>+IF(R664=0,"",DGET(Entradas[#All],Entradas[[#Headers],[Lote]],Q663:R664))</f>
        <v/>
      </c>
      <c r="J664" s="20" t="str">
        <f ca="1">+IF(Inventario[[#This Row],[Días restantes (incluido hoy):]]="","",Inventario[[#This Row],[Días restantes (incluido hoy):]]+TODAY()-1)</f>
        <v/>
      </c>
      <c r="K664" s="27" t="str">
        <f t="shared" ref="K664" si="2293">IF(R664=0,"",R664)</f>
        <v/>
      </c>
      <c r="L664" s="27" t="str">
        <f>+IF(R664=0,"",DSUM(Entradas[#All],Entradas[[#Headers],[Cantidad Existente]],Inventario!Q663:R664))</f>
        <v/>
      </c>
      <c r="M664" s="65" t="e">
        <f>+Inventario[[#This Row],[Presentación (unidad)]]</f>
        <v>#VALUE!</v>
      </c>
      <c r="O664" s="17" t="str">
        <f t="shared" ref="O664" si="2294">+$O$6</f>
        <v>Elemento</v>
      </c>
      <c r="P664" s="17" t="str">
        <f t="shared" ref="P664" si="2295">+$P$6</f>
        <v>Días restantes:</v>
      </c>
      <c r="Q664" s="19" t="e">
        <f>Inventario[[#This Row],[Elemento]]</f>
        <v>#VALUE!</v>
      </c>
      <c r="R664" s="19">
        <f>+DMIN(Entradas[#All],R663,Q663:Q664)</f>
        <v>0</v>
      </c>
      <c r="S664" s="26" t="s">
        <v>10</v>
      </c>
    </row>
    <row r="665" spans="1:19" x14ac:dyDescent="0.25">
      <c r="A665" s="64" t="e">
        <f>DGET(Lista_elementos[#All],Lista_elementos[[#Headers],[Tipo]],Inventario!O664:O665)</f>
        <v>#VALUE!</v>
      </c>
      <c r="B665" s="27" t="e">
        <f>+Lista_elementos[[#This Row],[Elemento]]</f>
        <v>#VALUE!</v>
      </c>
      <c r="C6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5" s="27" t="e">
        <f>DGET(Lista_elementos[#All],Lista_elementos[[#Headers],[Presentación (Unidad)]],Inventario!O664:O665)</f>
        <v>#VALUE!</v>
      </c>
      <c r="E665" s="20" t="str">
        <f>+IF(COUNTIF(Entradas[Elemento],Inventario[[#This Row],[Elemento]])=0,"",IF(DMAX(Entradas[#All],Entradas[[#Headers],[Fecha de ingreso]],Inventario!O664:O665)=0,"No registra",DMAX(Entradas[#All],Entradas[[#Headers],[Fecha de ingreso]],Inventario!O664:O665)))</f>
        <v/>
      </c>
      <c r="F665" s="20" t="str">
        <f>+IF(COUNTIF(Entradas[Elemento],Inventario[[#This Row],[Elemento]])=0,"",IF(DMAX(Entradas[#All],Entradas[[#Headers],[Fecha de última salida]],Inventario!O664:O665)=0,"",DMAX(Entradas[#All],Entradas[[#Headers],[Fecha de última salida]],Inventario!O664:O665)))</f>
        <v/>
      </c>
      <c r="G665" s="27" t="e">
        <f>DGET(Lista_elementos[#All],Lista_elementos[[#Headers],[Inventario máximo (en unidades)]],O664:O665)</f>
        <v>#VALUE!</v>
      </c>
      <c r="H665" s="27" t="e">
        <f>DGET(Lista_elementos[#All],Lista_elementos[[#Headers],[Inventario mínimo (en unidades)]],O664:O665)</f>
        <v>#VALUE!</v>
      </c>
      <c r="I665" s="68" t="str">
        <f>+IF(P665=0,"",DGET(Entradas[#All],Entradas[[#Headers],[Lote]],O664:P665))</f>
        <v/>
      </c>
      <c r="J665" s="20" t="str">
        <f ca="1">+IF(Inventario[[#This Row],[Días restantes (incluido hoy):]]="","",Inventario[[#This Row],[Días restantes (incluido hoy):]]+TODAY()-1)</f>
        <v/>
      </c>
      <c r="K665" s="27" t="str">
        <f t="shared" ref="K665" si="2296">IF(P665=0,"",P665)</f>
        <v/>
      </c>
      <c r="L665" s="27" t="str">
        <f>+IF(P665=0,"",DSUM(Entradas[#All],Entradas[[#Headers],[Cantidad Existente]],Inventario!O664:P665))</f>
        <v/>
      </c>
      <c r="M665" s="65" t="e">
        <f>+Inventario[[#This Row],[Presentación (unidad)]]</f>
        <v>#VALUE!</v>
      </c>
      <c r="O665" s="19" t="e">
        <f t="shared" ref="O665" si="2297">+$B665</f>
        <v>#VALUE!</v>
      </c>
      <c r="P665" s="19">
        <f>+DMIN(Entradas[#All],P664,O664:O665)</f>
        <v>0</v>
      </c>
      <c r="Q665" s="17" t="str">
        <f t="shared" ref="Q665" si="2298">+$O$6</f>
        <v>Elemento</v>
      </c>
      <c r="R665" s="17" t="str">
        <f t="shared" ref="R665" si="2299">+$P$6</f>
        <v>Días restantes:</v>
      </c>
      <c r="S665" s="26" t="s">
        <v>10</v>
      </c>
    </row>
    <row r="666" spans="1:19" x14ac:dyDescent="0.25">
      <c r="A666" s="64" t="e">
        <f>DGET(Lista_elementos[#All],Lista_elementos[[#Headers],[Tipo]],Inventario!Q665:Q666)</f>
        <v>#VALUE!</v>
      </c>
      <c r="B666" s="27" t="e">
        <f>+Lista_elementos[[#This Row],[Elemento]]</f>
        <v>#VALUE!</v>
      </c>
      <c r="C6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6" s="27" t="e">
        <f>DGET(Lista_elementos[#All],Lista_elementos[[#Headers],[Presentación (Unidad)]],Inventario!Q665:Q666)</f>
        <v>#VALUE!</v>
      </c>
      <c r="E666" s="20" t="str">
        <f>+IF(COUNTIF(Entradas[Elemento],Inventario[[#This Row],[Elemento]])=0,"",IF(DMAX(Entradas[#All],Entradas[[#Headers],[Fecha de ingreso]],Inventario!Q665:Q666)=0,"No registra",DMAX(Entradas[#All],Entradas[[#Headers],[Fecha de ingreso]],Inventario!Q665:Q666)))</f>
        <v/>
      </c>
      <c r="F666" s="20" t="str">
        <f>+IF(COUNTIF(Entradas[Elemento],Inventario[[#This Row],[Elemento]])=0,"",IF(DMAX(Entradas[#All],Entradas[[#Headers],[Fecha de última salida]],Inventario!Q665:Q666)=0,"",DMAX(Entradas[#All],Entradas[[#Headers],[Fecha de última salida]],Inventario!Q665:Q666)))</f>
        <v/>
      </c>
      <c r="G666" s="27" t="e">
        <f>DGET(Lista_elementos[#All],Lista_elementos[[#Headers],[Inventario máximo (en unidades)]],Q665:Q666)</f>
        <v>#VALUE!</v>
      </c>
      <c r="H666" s="27" t="e">
        <f>DGET(Lista_elementos[#All],Lista_elementos[[#Headers],[Inventario mínimo (en unidades)]],Q665:Q666)</f>
        <v>#VALUE!</v>
      </c>
      <c r="I666" s="68" t="str">
        <f>+IF(R666=0,"",DGET(Entradas[#All],Entradas[[#Headers],[Lote]],Q665:R666))</f>
        <v/>
      </c>
      <c r="J666" s="20" t="str">
        <f ca="1">+IF(Inventario[[#This Row],[Días restantes (incluido hoy):]]="","",Inventario[[#This Row],[Días restantes (incluido hoy):]]+TODAY()-1)</f>
        <v/>
      </c>
      <c r="K666" s="27" t="str">
        <f t="shared" ref="K666" si="2300">IF(R666=0,"",R666)</f>
        <v/>
      </c>
      <c r="L666" s="27" t="str">
        <f>+IF(R666=0,"",DSUM(Entradas[#All],Entradas[[#Headers],[Cantidad Existente]],Inventario!Q665:R666))</f>
        <v/>
      </c>
      <c r="M666" s="65" t="e">
        <f>+Inventario[[#This Row],[Presentación (unidad)]]</f>
        <v>#VALUE!</v>
      </c>
      <c r="O666" s="17" t="str">
        <f t="shared" ref="O666" si="2301">+$O$6</f>
        <v>Elemento</v>
      </c>
      <c r="P666" s="17" t="str">
        <f t="shared" ref="P666" si="2302">+$P$6</f>
        <v>Días restantes:</v>
      </c>
      <c r="Q666" s="19" t="e">
        <f>Inventario[[#This Row],[Elemento]]</f>
        <v>#VALUE!</v>
      </c>
      <c r="R666" s="19">
        <f>+DMIN(Entradas[#All],R665,Q665:Q666)</f>
        <v>0</v>
      </c>
      <c r="S666" s="26" t="s">
        <v>10</v>
      </c>
    </row>
    <row r="667" spans="1:19" x14ac:dyDescent="0.25">
      <c r="A667" s="64" t="e">
        <f>DGET(Lista_elementos[#All],Lista_elementos[[#Headers],[Tipo]],Inventario!O666:O667)</f>
        <v>#VALUE!</v>
      </c>
      <c r="B667" s="27" t="e">
        <f>+Lista_elementos[[#This Row],[Elemento]]</f>
        <v>#VALUE!</v>
      </c>
      <c r="C6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7" s="27" t="e">
        <f>DGET(Lista_elementos[#All],Lista_elementos[[#Headers],[Presentación (Unidad)]],Inventario!O666:O667)</f>
        <v>#VALUE!</v>
      </c>
      <c r="E667" s="20" t="str">
        <f>+IF(COUNTIF(Entradas[Elemento],Inventario[[#This Row],[Elemento]])=0,"",IF(DMAX(Entradas[#All],Entradas[[#Headers],[Fecha de ingreso]],Inventario!O666:O667)=0,"No registra",DMAX(Entradas[#All],Entradas[[#Headers],[Fecha de ingreso]],Inventario!O666:O667)))</f>
        <v/>
      </c>
      <c r="F667" s="20" t="str">
        <f>+IF(COUNTIF(Entradas[Elemento],Inventario[[#This Row],[Elemento]])=0,"",IF(DMAX(Entradas[#All],Entradas[[#Headers],[Fecha de última salida]],Inventario!O666:O667)=0,"",DMAX(Entradas[#All],Entradas[[#Headers],[Fecha de última salida]],Inventario!O666:O667)))</f>
        <v/>
      </c>
      <c r="G667" s="27" t="e">
        <f>DGET(Lista_elementos[#All],Lista_elementos[[#Headers],[Inventario máximo (en unidades)]],O666:O667)</f>
        <v>#VALUE!</v>
      </c>
      <c r="H667" s="27" t="e">
        <f>DGET(Lista_elementos[#All],Lista_elementos[[#Headers],[Inventario mínimo (en unidades)]],O666:O667)</f>
        <v>#VALUE!</v>
      </c>
      <c r="I667" s="68" t="str">
        <f>+IF(P667=0,"",DGET(Entradas[#All],Entradas[[#Headers],[Lote]],O666:P667))</f>
        <v/>
      </c>
      <c r="J667" s="20" t="str">
        <f ca="1">+IF(Inventario[[#This Row],[Días restantes (incluido hoy):]]="","",Inventario[[#This Row],[Días restantes (incluido hoy):]]+TODAY()-1)</f>
        <v/>
      </c>
      <c r="K667" s="27" t="str">
        <f t="shared" ref="K667" si="2303">IF(P667=0,"",P667)</f>
        <v/>
      </c>
      <c r="L667" s="27" t="str">
        <f>+IF(P667=0,"",DSUM(Entradas[#All],Entradas[[#Headers],[Cantidad Existente]],Inventario!O666:P667))</f>
        <v/>
      </c>
      <c r="M667" s="65" t="e">
        <f>+Inventario[[#This Row],[Presentación (unidad)]]</f>
        <v>#VALUE!</v>
      </c>
      <c r="O667" s="19" t="e">
        <f t="shared" ref="O667" si="2304">+$B667</f>
        <v>#VALUE!</v>
      </c>
      <c r="P667" s="19">
        <f>+DMIN(Entradas[#All],P666,O666:O667)</f>
        <v>0</v>
      </c>
      <c r="Q667" s="17" t="str">
        <f t="shared" ref="Q667" si="2305">+$O$6</f>
        <v>Elemento</v>
      </c>
      <c r="R667" s="17" t="str">
        <f t="shared" ref="R667" si="2306">+$P$6</f>
        <v>Días restantes:</v>
      </c>
      <c r="S667" s="26" t="s">
        <v>10</v>
      </c>
    </row>
    <row r="668" spans="1:19" x14ac:dyDescent="0.25">
      <c r="A668" s="64" t="e">
        <f>DGET(Lista_elementos[#All],Lista_elementos[[#Headers],[Tipo]],Inventario!Q667:Q668)</f>
        <v>#VALUE!</v>
      </c>
      <c r="B668" s="27" t="e">
        <f>+Lista_elementos[[#This Row],[Elemento]]</f>
        <v>#VALUE!</v>
      </c>
      <c r="C6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8" s="27" t="e">
        <f>DGET(Lista_elementos[#All],Lista_elementos[[#Headers],[Presentación (Unidad)]],Inventario!Q667:Q668)</f>
        <v>#VALUE!</v>
      </c>
      <c r="E668" s="20" t="str">
        <f>+IF(COUNTIF(Entradas[Elemento],Inventario[[#This Row],[Elemento]])=0,"",IF(DMAX(Entradas[#All],Entradas[[#Headers],[Fecha de ingreso]],Inventario!Q667:Q668)=0,"No registra",DMAX(Entradas[#All],Entradas[[#Headers],[Fecha de ingreso]],Inventario!Q667:Q668)))</f>
        <v/>
      </c>
      <c r="F668" s="20" t="str">
        <f>+IF(COUNTIF(Entradas[Elemento],Inventario[[#This Row],[Elemento]])=0,"",IF(DMAX(Entradas[#All],Entradas[[#Headers],[Fecha de última salida]],Inventario!Q667:Q668)=0,"",DMAX(Entradas[#All],Entradas[[#Headers],[Fecha de última salida]],Inventario!Q667:Q668)))</f>
        <v/>
      </c>
      <c r="G668" s="27" t="e">
        <f>DGET(Lista_elementos[#All],Lista_elementos[[#Headers],[Inventario máximo (en unidades)]],Q667:Q668)</f>
        <v>#VALUE!</v>
      </c>
      <c r="H668" s="27" t="e">
        <f>DGET(Lista_elementos[#All],Lista_elementos[[#Headers],[Inventario mínimo (en unidades)]],Q667:Q668)</f>
        <v>#VALUE!</v>
      </c>
      <c r="I668" s="68" t="str">
        <f>+IF(R668=0,"",DGET(Entradas[#All],Entradas[[#Headers],[Lote]],Q667:R668))</f>
        <v/>
      </c>
      <c r="J668" s="20" t="str">
        <f ca="1">+IF(Inventario[[#This Row],[Días restantes (incluido hoy):]]="","",Inventario[[#This Row],[Días restantes (incluido hoy):]]+TODAY()-1)</f>
        <v/>
      </c>
      <c r="K668" s="27" t="str">
        <f t="shared" ref="K668" si="2307">IF(R668=0,"",R668)</f>
        <v/>
      </c>
      <c r="L668" s="27" t="str">
        <f>+IF(R668=0,"",DSUM(Entradas[#All],Entradas[[#Headers],[Cantidad Existente]],Inventario!Q667:R668))</f>
        <v/>
      </c>
      <c r="M668" s="65" t="e">
        <f>+Inventario[[#This Row],[Presentación (unidad)]]</f>
        <v>#VALUE!</v>
      </c>
      <c r="O668" s="17" t="str">
        <f t="shared" ref="O668" si="2308">+$O$6</f>
        <v>Elemento</v>
      </c>
      <c r="P668" s="17" t="str">
        <f t="shared" ref="P668" si="2309">+$P$6</f>
        <v>Días restantes:</v>
      </c>
      <c r="Q668" s="19" t="e">
        <f>Inventario[[#This Row],[Elemento]]</f>
        <v>#VALUE!</v>
      </c>
      <c r="R668" s="19">
        <f>+DMIN(Entradas[#All],R667,Q667:Q668)</f>
        <v>0</v>
      </c>
      <c r="S668" s="26" t="s">
        <v>10</v>
      </c>
    </row>
    <row r="669" spans="1:19" x14ac:dyDescent="0.25">
      <c r="A669" s="64" t="e">
        <f>DGET(Lista_elementos[#All],Lista_elementos[[#Headers],[Tipo]],Inventario!O668:O669)</f>
        <v>#VALUE!</v>
      </c>
      <c r="B669" s="27" t="e">
        <f>+Lista_elementos[[#This Row],[Elemento]]</f>
        <v>#VALUE!</v>
      </c>
      <c r="C6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69" s="27" t="e">
        <f>DGET(Lista_elementos[#All],Lista_elementos[[#Headers],[Presentación (Unidad)]],Inventario!O668:O669)</f>
        <v>#VALUE!</v>
      </c>
      <c r="E669" s="20" t="str">
        <f>+IF(COUNTIF(Entradas[Elemento],Inventario[[#This Row],[Elemento]])=0,"",IF(DMAX(Entradas[#All],Entradas[[#Headers],[Fecha de ingreso]],Inventario!O668:O669)=0,"No registra",DMAX(Entradas[#All],Entradas[[#Headers],[Fecha de ingreso]],Inventario!O668:O669)))</f>
        <v/>
      </c>
      <c r="F669" s="20" t="str">
        <f>+IF(COUNTIF(Entradas[Elemento],Inventario[[#This Row],[Elemento]])=0,"",IF(DMAX(Entradas[#All],Entradas[[#Headers],[Fecha de última salida]],Inventario!O668:O669)=0,"",DMAX(Entradas[#All],Entradas[[#Headers],[Fecha de última salida]],Inventario!O668:O669)))</f>
        <v/>
      </c>
      <c r="G669" s="27" t="e">
        <f>DGET(Lista_elementos[#All],Lista_elementos[[#Headers],[Inventario máximo (en unidades)]],O668:O669)</f>
        <v>#VALUE!</v>
      </c>
      <c r="H669" s="27" t="e">
        <f>DGET(Lista_elementos[#All],Lista_elementos[[#Headers],[Inventario mínimo (en unidades)]],O668:O669)</f>
        <v>#VALUE!</v>
      </c>
      <c r="I669" s="68" t="str">
        <f>+IF(P669=0,"",DGET(Entradas[#All],Entradas[[#Headers],[Lote]],O668:P669))</f>
        <v/>
      </c>
      <c r="J669" s="20" t="str">
        <f ca="1">+IF(Inventario[[#This Row],[Días restantes (incluido hoy):]]="","",Inventario[[#This Row],[Días restantes (incluido hoy):]]+TODAY()-1)</f>
        <v/>
      </c>
      <c r="K669" s="27" t="str">
        <f t="shared" ref="K669" si="2310">IF(P669=0,"",P669)</f>
        <v/>
      </c>
      <c r="L669" s="27" t="str">
        <f>+IF(P669=0,"",DSUM(Entradas[#All],Entradas[[#Headers],[Cantidad Existente]],Inventario!O668:P669))</f>
        <v/>
      </c>
      <c r="M669" s="65" t="e">
        <f>+Inventario[[#This Row],[Presentación (unidad)]]</f>
        <v>#VALUE!</v>
      </c>
      <c r="O669" s="19" t="e">
        <f t="shared" ref="O669" si="2311">+$B669</f>
        <v>#VALUE!</v>
      </c>
      <c r="P669" s="19">
        <f>+DMIN(Entradas[#All],P668,O668:O669)</f>
        <v>0</v>
      </c>
      <c r="Q669" s="17" t="str">
        <f t="shared" ref="Q669" si="2312">+$O$6</f>
        <v>Elemento</v>
      </c>
      <c r="R669" s="17" t="str">
        <f t="shared" ref="R669" si="2313">+$P$6</f>
        <v>Días restantes:</v>
      </c>
      <c r="S669" s="26" t="s">
        <v>10</v>
      </c>
    </row>
    <row r="670" spans="1:19" x14ac:dyDescent="0.25">
      <c r="A670" s="64" t="e">
        <f>DGET(Lista_elementos[#All],Lista_elementos[[#Headers],[Tipo]],Inventario!Q669:Q670)</f>
        <v>#VALUE!</v>
      </c>
      <c r="B670" s="27" t="e">
        <f>+Lista_elementos[[#This Row],[Elemento]]</f>
        <v>#VALUE!</v>
      </c>
      <c r="C6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0" s="27" t="e">
        <f>DGET(Lista_elementos[#All],Lista_elementos[[#Headers],[Presentación (Unidad)]],Inventario!Q669:Q670)</f>
        <v>#VALUE!</v>
      </c>
      <c r="E670" s="20" t="str">
        <f>+IF(COUNTIF(Entradas[Elemento],Inventario[[#This Row],[Elemento]])=0,"",IF(DMAX(Entradas[#All],Entradas[[#Headers],[Fecha de ingreso]],Inventario!Q669:Q670)=0,"No registra",DMAX(Entradas[#All],Entradas[[#Headers],[Fecha de ingreso]],Inventario!Q669:Q670)))</f>
        <v/>
      </c>
      <c r="F670" s="20" t="str">
        <f>+IF(COUNTIF(Entradas[Elemento],Inventario[[#This Row],[Elemento]])=0,"",IF(DMAX(Entradas[#All],Entradas[[#Headers],[Fecha de última salida]],Inventario!Q669:Q670)=0,"",DMAX(Entradas[#All],Entradas[[#Headers],[Fecha de última salida]],Inventario!Q669:Q670)))</f>
        <v/>
      </c>
      <c r="G670" s="27" t="e">
        <f>DGET(Lista_elementos[#All],Lista_elementos[[#Headers],[Inventario máximo (en unidades)]],Q669:Q670)</f>
        <v>#VALUE!</v>
      </c>
      <c r="H670" s="27" t="e">
        <f>DGET(Lista_elementos[#All],Lista_elementos[[#Headers],[Inventario mínimo (en unidades)]],Q669:Q670)</f>
        <v>#VALUE!</v>
      </c>
      <c r="I670" s="68" t="str">
        <f>+IF(R670=0,"",DGET(Entradas[#All],Entradas[[#Headers],[Lote]],Q669:R670))</f>
        <v/>
      </c>
      <c r="J670" s="20" t="str">
        <f ca="1">+IF(Inventario[[#This Row],[Días restantes (incluido hoy):]]="","",Inventario[[#This Row],[Días restantes (incluido hoy):]]+TODAY()-1)</f>
        <v/>
      </c>
      <c r="K670" s="27" t="str">
        <f t="shared" ref="K670" si="2314">IF(R670=0,"",R670)</f>
        <v/>
      </c>
      <c r="L670" s="27" t="str">
        <f>+IF(R670=0,"",DSUM(Entradas[#All],Entradas[[#Headers],[Cantidad Existente]],Inventario!Q669:R670))</f>
        <v/>
      </c>
      <c r="M670" s="65" t="e">
        <f>+Inventario[[#This Row],[Presentación (unidad)]]</f>
        <v>#VALUE!</v>
      </c>
      <c r="O670" s="17" t="str">
        <f t="shared" ref="O670" si="2315">+$O$6</f>
        <v>Elemento</v>
      </c>
      <c r="P670" s="17" t="str">
        <f t="shared" ref="P670" si="2316">+$P$6</f>
        <v>Días restantes:</v>
      </c>
      <c r="Q670" s="19" t="e">
        <f>Inventario[[#This Row],[Elemento]]</f>
        <v>#VALUE!</v>
      </c>
      <c r="R670" s="19">
        <f>+DMIN(Entradas[#All],R669,Q669:Q670)</f>
        <v>0</v>
      </c>
      <c r="S670" s="26" t="s">
        <v>10</v>
      </c>
    </row>
    <row r="671" spans="1:19" x14ac:dyDescent="0.25">
      <c r="A671" s="64" t="e">
        <f>DGET(Lista_elementos[#All],Lista_elementos[[#Headers],[Tipo]],Inventario!O670:O671)</f>
        <v>#VALUE!</v>
      </c>
      <c r="B671" s="27" t="e">
        <f>+Lista_elementos[[#This Row],[Elemento]]</f>
        <v>#VALUE!</v>
      </c>
      <c r="C6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1" s="27" t="e">
        <f>DGET(Lista_elementos[#All],Lista_elementos[[#Headers],[Presentación (Unidad)]],Inventario!O670:O671)</f>
        <v>#VALUE!</v>
      </c>
      <c r="E671" s="20" t="str">
        <f>+IF(COUNTIF(Entradas[Elemento],Inventario[[#This Row],[Elemento]])=0,"",IF(DMAX(Entradas[#All],Entradas[[#Headers],[Fecha de ingreso]],Inventario!O670:O671)=0,"No registra",DMAX(Entradas[#All],Entradas[[#Headers],[Fecha de ingreso]],Inventario!O670:O671)))</f>
        <v/>
      </c>
      <c r="F671" s="20" t="str">
        <f>+IF(COUNTIF(Entradas[Elemento],Inventario[[#This Row],[Elemento]])=0,"",IF(DMAX(Entradas[#All],Entradas[[#Headers],[Fecha de última salida]],Inventario!O670:O671)=0,"",DMAX(Entradas[#All],Entradas[[#Headers],[Fecha de última salida]],Inventario!O670:O671)))</f>
        <v/>
      </c>
      <c r="G671" s="27" t="e">
        <f>DGET(Lista_elementos[#All],Lista_elementos[[#Headers],[Inventario máximo (en unidades)]],O670:O671)</f>
        <v>#VALUE!</v>
      </c>
      <c r="H671" s="27" t="e">
        <f>DGET(Lista_elementos[#All],Lista_elementos[[#Headers],[Inventario mínimo (en unidades)]],O670:O671)</f>
        <v>#VALUE!</v>
      </c>
      <c r="I671" s="68" t="str">
        <f>+IF(P671=0,"",DGET(Entradas[#All],Entradas[[#Headers],[Lote]],O670:P671))</f>
        <v/>
      </c>
      <c r="J671" s="20" t="str">
        <f ca="1">+IF(Inventario[[#This Row],[Días restantes (incluido hoy):]]="","",Inventario[[#This Row],[Días restantes (incluido hoy):]]+TODAY()-1)</f>
        <v/>
      </c>
      <c r="K671" s="27" t="str">
        <f t="shared" ref="K671" si="2317">IF(P671=0,"",P671)</f>
        <v/>
      </c>
      <c r="L671" s="27" t="str">
        <f>+IF(P671=0,"",DSUM(Entradas[#All],Entradas[[#Headers],[Cantidad Existente]],Inventario!O670:P671))</f>
        <v/>
      </c>
      <c r="M671" s="65" t="e">
        <f>+Inventario[[#This Row],[Presentación (unidad)]]</f>
        <v>#VALUE!</v>
      </c>
      <c r="O671" s="19" t="e">
        <f t="shared" ref="O671" si="2318">+$B671</f>
        <v>#VALUE!</v>
      </c>
      <c r="P671" s="19">
        <f>+DMIN(Entradas[#All],P670,O670:O671)</f>
        <v>0</v>
      </c>
      <c r="Q671" s="17" t="str">
        <f t="shared" ref="Q671" si="2319">+$O$6</f>
        <v>Elemento</v>
      </c>
      <c r="R671" s="17" t="str">
        <f t="shared" ref="R671" si="2320">+$P$6</f>
        <v>Días restantes:</v>
      </c>
      <c r="S671" s="26" t="s">
        <v>10</v>
      </c>
    </row>
    <row r="672" spans="1:19" x14ac:dyDescent="0.25">
      <c r="A672" s="64" t="e">
        <f>DGET(Lista_elementos[#All],Lista_elementos[[#Headers],[Tipo]],Inventario!Q671:Q672)</f>
        <v>#VALUE!</v>
      </c>
      <c r="B672" s="27" t="e">
        <f>+Lista_elementos[[#This Row],[Elemento]]</f>
        <v>#VALUE!</v>
      </c>
      <c r="C6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2" s="27" t="e">
        <f>DGET(Lista_elementos[#All],Lista_elementos[[#Headers],[Presentación (Unidad)]],Inventario!Q671:Q672)</f>
        <v>#VALUE!</v>
      </c>
      <c r="E672" s="20" t="str">
        <f>+IF(COUNTIF(Entradas[Elemento],Inventario[[#This Row],[Elemento]])=0,"",IF(DMAX(Entradas[#All],Entradas[[#Headers],[Fecha de ingreso]],Inventario!Q671:Q672)=0,"No registra",DMAX(Entradas[#All],Entradas[[#Headers],[Fecha de ingreso]],Inventario!Q671:Q672)))</f>
        <v/>
      </c>
      <c r="F672" s="20" t="str">
        <f>+IF(COUNTIF(Entradas[Elemento],Inventario[[#This Row],[Elemento]])=0,"",IF(DMAX(Entradas[#All],Entradas[[#Headers],[Fecha de última salida]],Inventario!Q671:Q672)=0,"",DMAX(Entradas[#All],Entradas[[#Headers],[Fecha de última salida]],Inventario!Q671:Q672)))</f>
        <v/>
      </c>
      <c r="G672" s="27" t="e">
        <f>DGET(Lista_elementos[#All],Lista_elementos[[#Headers],[Inventario máximo (en unidades)]],Q671:Q672)</f>
        <v>#VALUE!</v>
      </c>
      <c r="H672" s="27" t="e">
        <f>DGET(Lista_elementos[#All],Lista_elementos[[#Headers],[Inventario mínimo (en unidades)]],Q671:Q672)</f>
        <v>#VALUE!</v>
      </c>
      <c r="I672" s="68" t="str">
        <f>+IF(R672=0,"",DGET(Entradas[#All],Entradas[[#Headers],[Lote]],Q671:R672))</f>
        <v/>
      </c>
      <c r="J672" s="20" t="str">
        <f ca="1">+IF(Inventario[[#This Row],[Días restantes (incluido hoy):]]="","",Inventario[[#This Row],[Días restantes (incluido hoy):]]+TODAY()-1)</f>
        <v/>
      </c>
      <c r="K672" s="27" t="str">
        <f t="shared" ref="K672" si="2321">IF(R672=0,"",R672)</f>
        <v/>
      </c>
      <c r="L672" s="27" t="str">
        <f>+IF(R672=0,"",DSUM(Entradas[#All],Entradas[[#Headers],[Cantidad Existente]],Inventario!Q671:R672))</f>
        <v/>
      </c>
      <c r="M672" s="65" t="e">
        <f>+Inventario[[#This Row],[Presentación (unidad)]]</f>
        <v>#VALUE!</v>
      </c>
      <c r="O672" s="17" t="str">
        <f t="shared" ref="O672" si="2322">+$O$6</f>
        <v>Elemento</v>
      </c>
      <c r="P672" s="17" t="str">
        <f t="shared" ref="P672" si="2323">+$P$6</f>
        <v>Días restantes:</v>
      </c>
      <c r="Q672" s="19" t="e">
        <f>Inventario[[#This Row],[Elemento]]</f>
        <v>#VALUE!</v>
      </c>
      <c r="R672" s="19">
        <f>+DMIN(Entradas[#All],R671,Q671:Q672)</f>
        <v>0</v>
      </c>
      <c r="S672" s="26" t="s">
        <v>10</v>
      </c>
    </row>
    <row r="673" spans="1:19" x14ac:dyDescent="0.25">
      <c r="A673" s="64" t="e">
        <f>DGET(Lista_elementos[#All],Lista_elementos[[#Headers],[Tipo]],Inventario!O672:O673)</f>
        <v>#VALUE!</v>
      </c>
      <c r="B673" s="27" t="e">
        <f>+Lista_elementos[[#This Row],[Elemento]]</f>
        <v>#VALUE!</v>
      </c>
      <c r="C6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3" s="27" t="e">
        <f>DGET(Lista_elementos[#All],Lista_elementos[[#Headers],[Presentación (Unidad)]],Inventario!O672:O673)</f>
        <v>#VALUE!</v>
      </c>
      <c r="E673" s="20" t="str">
        <f>+IF(COUNTIF(Entradas[Elemento],Inventario[[#This Row],[Elemento]])=0,"",IF(DMAX(Entradas[#All],Entradas[[#Headers],[Fecha de ingreso]],Inventario!O672:O673)=0,"No registra",DMAX(Entradas[#All],Entradas[[#Headers],[Fecha de ingreso]],Inventario!O672:O673)))</f>
        <v/>
      </c>
      <c r="F673" s="20" t="str">
        <f>+IF(COUNTIF(Entradas[Elemento],Inventario[[#This Row],[Elemento]])=0,"",IF(DMAX(Entradas[#All],Entradas[[#Headers],[Fecha de última salida]],Inventario!O672:O673)=0,"",DMAX(Entradas[#All],Entradas[[#Headers],[Fecha de última salida]],Inventario!O672:O673)))</f>
        <v/>
      </c>
      <c r="G673" s="27" t="e">
        <f>DGET(Lista_elementos[#All],Lista_elementos[[#Headers],[Inventario máximo (en unidades)]],O672:O673)</f>
        <v>#VALUE!</v>
      </c>
      <c r="H673" s="27" t="e">
        <f>DGET(Lista_elementos[#All],Lista_elementos[[#Headers],[Inventario mínimo (en unidades)]],O672:O673)</f>
        <v>#VALUE!</v>
      </c>
      <c r="I673" s="68" t="str">
        <f>+IF(P673=0,"",DGET(Entradas[#All],Entradas[[#Headers],[Lote]],O672:P673))</f>
        <v/>
      </c>
      <c r="J673" s="20" t="str">
        <f ca="1">+IF(Inventario[[#This Row],[Días restantes (incluido hoy):]]="","",Inventario[[#This Row],[Días restantes (incluido hoy):]]+TODAY()-1)</f>
        <v/>
      </c>
      <c r="K673" s="27" t="str">
        <f t="shared" ref="K673" si="2324">IF(P673=0,"",P673)</f>
        <v/>
      </c>
      <c r="L673" s="27" t="str">
        <f>+IF(P673=0,"",DSUM(Entradas[#All],Entradas[[#Headers],[Cantidad Existente]],Inventario!O672:P673))</f>
        <v/>
      </c>
      <c r="M673" s="65" t="e">
        <f>+Inventario[[#This Row],[Presentación (unidad)]]</f>
        <v>#VALUE!</v>
      </c>
      <c r="O673" s="19" t="e">
        <f t="shared" ref="O673" si="2325">+$B673</f>
        <v>#VALUE!</v>
      </c>
      <c r="P673" s="19">
        <f>+DMIN(Entradas[#All],P672,O672:O673)</f>
        <v>0</v>
      </c>
      <c r="Q673" s="17" t="str">
        <f t="shared" ref="Q673" si="2326">+$O$6</f>
        <v>Elemento</v>
      </c>
      <c r="R673" s="17" t="str">
        <f t="shared" ref="R673" si="2327">+$P$6</f>
        <v>Días restantes:</v>
      </c>
      <c r="S673" s="26" t="s">
        <v>10</v>
      </c>
    </row>
    <row r="674" spans="1:19" x14ac:dyDescent="0.25">
      <c r="A674" s="64" t="e">
        <f>DGET(Lista_elementos[#All],Lista_elementos[[#Headers],[Tipo]],Inventario!Q673:Q674)</f>
        <v>#VALUE!</v>
      </c>
      <c r="B674" s="27" t="e">
        <f>+Lista_elementos[[#This Row],[Elemento]]</f>
        <v>#VALUE!</v>
      </c>
      <c r="C6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4" s="27" t="e">
        <f>DGET(Lista_elementos[#All],Lista_elementos[[#Headers],[Presentación (Unidad)]],Inventario!Q673:Q674)</f>
        <v>#VALUE!</v>
      </c>
      <c r="E674" s="20" t="str">
        <f>+IF(COUNTIF(Entradas[Elemento],Inventario[[#This Row],[Elemento]])=0,"",IF(DMAX(Entradas[#All],Entradas[[#Headers],[Fecha de ingreso]],Inventario!Q673:Q674)=0,"No registra",DMAX(Entradas[#All],Entradas[[#Headers],[Fecha de ingreso]],Inventario!Q673:Q674)))</f>
        <v/>
      </c>
      <c r="F674" s="20" t="str">
        <f>+IF(COUNTIF(Entradas[Elemento],Inventario[[#This Row],[Elemento]])=0,"",IF(DMAX(Entradas[#All],Entradas[[#Headers],[Fecha de última salida]],Inventario!Q673:Q674)=0,"",DMAX(Entradas[#All],Entradas[[#Headers],[Fecha de última salida]],Inventario!Q673:Q674)))</f>
        <v/>
      </c>
      <c r="G674" s="27" t="e">
        <f>DGET(Lista_elementos[#All],Lista_elementos[[#Headers],[Inventario máximo (en unidades)]],Q673:Q674)</f>
        <v>#VALUE!</v>
      </c>
      <c r="H674" s="27" t="e">
        <f>DGET(Lista_elementos[#All],Lista_elementos[[#Headers],[Inventario mínimo (en unidades)]],Q673:Q674)</f>
        <v>#VALUE!</v>
      </c>
      <c r="I674" s="68" t="str">
        <f>+IF(R674=0,"",DGET(Entradas[#All],Entradas[[#Headers],[Lote]],Q673:R674))</f>
        <v/>
      </c>
      <c r="J674" s="20" t="str">
        <f ca="1">+IF(Inventario[[#This Row],[Días restantes (incluido hoy):]]="","",Inventario[[#This Row],[Días restantes (incluido hoy):]]+TODAY()-1)</f>
        <v/>
      </c>
      <c r="K674" s="27" t="str">
        <f t="shared" ref="K674" si="2328">IF(R674=0,"",R674)</f>
        <v/>
      </c>
      <c r="L674" s="27" t="str">
        <f>+IF(R674=0,"",DSUM(Entradas[#All],Entradas[[#Headers],[Cantidad Existente]],Inventario!Q673:R674))</f>
        <v/>
      </c>
      <c r="M674" s="65" t="e">
        <f>+Inventario[[#This Row],[Presentación (unidad)]]</f>
        <v>#VALUE!</v>
      </c>
      <c r="O674" s="17" t="str">
        <f t="shared" ref="O674" si="2329">+$O$6</f>
        <v>Elemento</v>
      </c>
      <c r="P674" s="17" t="str">
        <f t="shared" ref="P674" si="2330">+$P$6</f>
        <v>Días restantes:</v>
      </c>
      <c r="Q674" s="19" t="e">
        <f>Inventario[[#This Row],[Elemento]]</f>
        <v>#VALUE!</v>
      </c>
      <c r="R674" s="19">
        <f>+DMIN(Entradas[#All],R673,Q673:Q674)</f>
        <v>0</v>
      </c>
      <c r="S674" s="26" t="s">
        <v>10</v>
      </c>
    </row>
    <row r="675" spans="1:19" x14ac:dyDescent="0.25">
      <c r="A675" s="64" t="e">
        <f>DGET(Lista_elementos[#All],Lista_elementos[[#Headers],[Tipo]],Inventario!O674:O675)</f>
        <v>#VALUE!</v>
      </c>
      <c r="B675" s="27" t="e">
        <f>+Lista_elementos[[#This Row],[Elemento]]</f>
        <v>#VALUE!</v>
      </c>
      <c r="C6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5" s="27" t="e">
        <f>DGET(Lista_elementos[#All],Lista_elementos[[#Headers],[Presentación (Unidad)]],Inventario!O674:O675)</f>
        <v>#VALUE!</v>
      </c>
      <c r="E675" s="20" t="str">
        <f>+IF(COUNTIF(Entradas[Elemento],Inventario[[#This Row],[Elemento]])=0,"",IF(DMAX(Entradas[#All],Entradas[[#Headers],[Fecha de ingreso]],Inventario!O674:O675)=0,"No registra",DMAX(Entradas[#All],Entradas[[#Headers],[Fecha de ingreso]],Inventario!O674:O675)))</f>
        <v/>
      </c>
      <c r="F675" s="20" t="str">
        <f>+IF(COUNTIF(Entradas[Elemento],Inventario[[#This Row],[Elemento]])=0,"",IF(DMAX(Entradas[#All],Entradas[[#Headers],[Fecha de última salida]],Inventario!O674:O675)=0,"",DMAX(Entradas[#All],Entradas[[#Headers],[Fecha de última salida]],Inventario!O674:O675)))</f>
        <v/>
      </c>
      <c r="G675" s="27" t="e">
        <f>DGET(Lista_elementos[#All],Lista_elementos[[#Headers],[Inventario máximo (en unidades)]],O674:O675)</f>
        <v>#VALUE!</v>
      </c>
      <c r="H675" s="27" t="e">
        <f>DGET(Lista_elementos[#All],Lista_elementos[[#Headers],[Inventario mínimo (en unidades)]],O674:O675)</f>
        <v>#VALUE!</v>
      </c>
      <c r="I675" s="68" t="str">
        <f>+IF(P675=0,"",DGET(Entradas[#All],Entradas[[#Headers],[Lote]],O674:P675))</f>
        <v/>
      </c>
      <c r="J675" s="20" t="str">
        <f ca="1">+IF(Inventario[[#This Row],[Días restantes (incluido hoy):]]="","",Inventario[[#This Row],[Días restantes (incluido hoy):]]+TODAY()-1)</f>
        <v/>
      </c>
      <c r="K675" s="27" t="str">
        <f t="shared" ref="K675" si="2331">IF(P675=0,"",P675)</f>
        <v/>
      </c>
      <c r="L675" s="27" t="str">
        <f>+IF(P675=0,"",DSUM(Entradas[#All],Entradas[[#Headers],[Cantidad Existente]],Inventario!O674:P675))</f>
        <v/>
      </c>
      <c r="M675" s="65" t="e">
        <f>+Inventario[[#This Row],[Presentación (unidad)]]</f>
        <v>#VALUE!</v>
      </c>
      <c r="O675" s="19" t="e">
        <f t="shared" ref="O675" si="2332">+$B675</f>
        <v>#VALUE!</v>
      </c>
      <c r="P675" s="19">
        <f>+DMIN(Entradas[#All],P674,O674:O675)</f>
        <v>0</v>
      </c>
      <c r="Q675" s="17" t="str">
        <f t="shared" ref="Q675" si="2333">+$O$6</f>
        <v>Elemento</v>
      </c>
      <c r="R675" s="17" t="str">
        <f t="shared" ref="R675" si="2334">+$P$6</f>
        <v>Días restantes:</v>
      </c>
      <c r="S675" s="26" t="s">
        <v>10</v>
      </c>
    </row>
    <row r="676" spans="1:19" x14ac:dyDescent="0.25">
      <c r="A676" s="64" t="e">
        <f>DGET(Lista_elementos[#All],Lista_elementos[[#Headers],[Tipo]],Inventario!Q675:Q676)</f>
        <v>#VALUE!</v>
      </c>
      <c r="B676" s="27" t="e">
        <f>+Lista_elementos[[#This Row],[Elemento]]</f>
        <v>#VALUE!</v>
      </c>
      <c r="C6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6" s="27" t="e">
        <f>DGET(Lista_elementos[#All],Lista_elementos[[#Headers],[Presentación (Unidad)]],Inventario!Q675:Q676)</f>
        <v>#VALUE!</v>
      </c>
      <c r="E676" s="20" t="str">
        <f>+IF(COUNTIF(Entradas[Elemento],Inventario[[#This Row],[Elemento]])=0,"",IF(DMAX(Entradas[#All],Entradas[[#Headers],[Fecha de ingreso]],Inventario!Q675:Q676)=0,"No registra",DMAX(Entradas[#All],Entradas[[#Headers],[Fecha de ingreso]],Inventario!Q675:Q676)))</f>
        <v/>
      </c>
      <c r="F676" s="20" t="str">
        <f>+IF(COUNTIF(Entradas[Elemento],Inventario[[#This Row],[Elemento]])=0,"",IF(DMAX(Entradas[#All],Entradas[[#Headers],[Fecha de última salida]],Inventario!Q675:Q676)=0,"",DMAX(Entradas[#All],Entradas[[#Headers],[Fecha de última salida]],Inventario!Q675:Q676)))</f>
        <v/>
      </c>
      <c r="G676" s="27" t="e">
        <f>DGET(Lista_elementos[#All],Lista_elementos[[#Headers],[Inventario máximo (en unidades)]],Q675:Q676)</f>
        <v>#VALUE!</v>
      </c>
      <c r="H676" s="27" t="e">
        <f>DGET(Lista_elementos[#All],Lista_elementos[[#Headers],[Inventario mínimo (en unidades)]],Q675:Q676)</f>
        <v>#VALUE!</v>
      </c>
      <c r="I676" s="68" t="str">
        <f>+IF(R676=0,"",DGET(Entradas[#All],Entradas[[#Headers],[Lote]],Q675:R676))</f>
        <v/>
      </c>
      <c r="J676" s="20" t="str">
        <f ca="1">+IF(Inventario[[#This Row],[Días restantes (incluido hoy):]]="","",Inventario[[#This Row],[Días restantes (incluido hoy):]]+TODAY()-1)</f>
        <v/>
      </c>
      <c r="K676" s="27" t="str">
        <f t="shared" ref="K676" si="2335">IF(R676=0,"",R676)</f>
        <v/>
      </c>
      <c r="L676" s="27" t="str">
        <f>+IF(R676=0,"",DSUM(Entradas[#All],Entradas[[#Headers],[Cantidad Existente]],Inventario!Q675:R676))</f>
        <v/>
      </c>
      <c r="M676" s="65" t="e">
        <f>+Inventario[[#This Row],[Presentación (unidad)]]</f>
        <v>#VALUE!</v>
      </c>
      <c r="O676" s="17" t="str">
        <f t="shared" ref="O676" si="2336">+$O$6</f>
        <v>Elemento</v>
      </c>
      <c r="P676" s="17" t="str">
        <f t="shared" ref="P676" si="2337">+$P$6</f>
        <v>Días restantes:</v>
      </c>
      <c r="Q676" s="19" t="e">
        <f>Inventario[[#This Row],[Elemento]]</f>
        <v>#VALUE!</v>
      </c>
      <c r="R676" s="19">
        <f>+DMIN(Entradas[#All],R675,Q675:Q676)</f>
        <v>0</v>
      </c>
      <c r="S676" s="26" t="s">
        <v>10</v>
      </c>
    </row>
    <row r="677" spans="1:19" x14ac:dyDescent="0.25">
      <c r="A677" s="64" t="e">
        <f>DGET(Lista_elementos[#All],Lista_elementos[[#Headers],[Tipo]],Inventario!O676:O677)</f>
        <v>#VALUE!</v>
      </c>
      <c r="B677" s="27" t="e">
        <f>+Lista_elementos[[#This Row],[Elemento]]</f>
        <v>#VALUE!</v>
      </c>
      <c r="C6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7" s="27" t="e">
        <f>DGET(Lista_elementos[#All],Lista_elementos[[#Headers],[Presentación (Unidad)]],Inventario!O676:O677)</f>
        <v>#VALUE!</v>
      </c>
      <c r="E677" s="20" t="str">
        <f>+IF(COUNTIF(Entradas[Elemento],Inventario[[#This Row],[Elemento]])=0,"",IF(DMAX(Entradas[#All],Entradas[[#Headers],[Fecha de ingreso]],Inventario!O676:O677)=0,"No registra",DMAX(Entradas[#All],Entradas[[#Headers],[Fecha de ingreso]],Inventario!O676:O677)))</f>
        <v/>
      </c>
      <c r="F677" s="20" t="str">
        <f>+IF(COUNTIF(Entradas[Elemento],Inventario[[#This Row],[Elemento]])=0,"",IF(DMAX(Entradas[#All],Entradas[[#Headers],[Fecha de última salida]],Inventario!O676:O677)=0,"",DMAX(Entradas[#All],Entradas[[#Headers],[Fecha de última salida]],Inventario!O676:O677)))</f>
        <v/>
      </c>
      <c r="G677" s="27" t="e">
        <f>DGET(Lista_elementos[#All],Lista_elementos[[#Headers],[Inventario máximo (en unidades)]],O676:O677)</f>
        <v>#VALUE!</v>
      </c>
      <c r="H677" s="27" t="e">
        <f>DGET(Lista_elementos[#All],Lista_elementos[[#Headers],[Inventario mínimo (en unidades)]],O676:O677)</f>
        <v>#VALUE!</v>
      </c>
      <c r="I677" s="68" t="str">
        <f>+IF(P677=0,"",DGET(Entradas[#All],Entradas[[#Headers],[Lote]],O676:P677))</f>
        <v/>
      </c>
      <c r="J677" s="20" t="str">
        <f ca="1">+IF(Inventario[[#This Row],[Días restantes (incluido hoy):]]="","",Inventario[[#This Row],[Días restantes (incluido hoy):]]+TODAY()-1)</f>
        <v/>
      </c>
      <c r="K677" s="27" t="str">
        <f t="shared" ref="K677" si="2338">IF(P677=0,"",P677)</f>
        <v/>
      </c>
      <c r="L677" s="27" t="str">
        <f>+IF(P677=0,"",DSUM(Entradas[#All],Entradas[[#Headers],[Cantidad Existente]],Inventario!O676:P677))</f>
        <v/>
      </c>
      <c r="M677" s="65" t="e">
        <f>+Inventario[[#This Row],[Presentación (unidad)]]</f>
        <v>#VALUE!</v>
      </c>
      <c r="O677" s="19" t="e">
        <f t="shared" ref="O677" si="2339">+$B677</f>
        <v>#VALUE!</v>
      </c>
      <c r="P677" s="19">
        <f>+DMIN(Entradas[#All],P676,O676:O677)</f>
        <v>0</v>
      </c>
      <c r="Q677" s="17" t="str">
        <f t="shared" ref="Q677" si="2340">+$O$6</f>
        <v>Elemento</v>
      </c>
      <c r="R677" s="17" t="str">
        <f t="shared" ref="R677" si="2341">+$P$6</f>
        <v>Días restantes:</v>
      </c>
      <c r="S677" s="26" t="s">
        <v>10</v>
      </c>
    </row>
    <row r="678" spans="1:19" x14ac:dyDescent="0.25">
      <c r="A678" s="64" t="e">
        <f>DGET(Lista_elementos[#All],Lista_elementos[[#Headers],[Tipo]],Inventario!Q677:Q678)</f>
        <v>#VALUE!</v>
      </c>
      <c r="B678" s="27" t="e">
        <f>+Lista_elementos[[#This Row],[Elemento]]</f>
        <v>#VALUE!</v>
      </c>
      <c r="C6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8" s="27" t="e">
        <f>DGET(Lista_elementos[#All],Lista_elementos[[#Headers],[Presentación (Unidad)]],Inventario!Q677:Q678)</f>
        <v>#VALUE!</v>
      </c>
      <c r="E678" s="20" t="str">
        <f>+IF(COUNTIF(Entradas[Elemento],Inventario[[#This Row],[Elemento]])=0,"",IF(DMAX(Entradas[#All],Entradas[[#Headers],[Fecha de ingreso]],Inventario!Q677:Q678)=0,"No registra",DMAX(Entradas[#All],Entradas[[#Headers],[Fecha de ingreso]],Inventario!Q677:Q678)))</f>
        <v/>
      </c>
      <c r="F678" s="20" t="str">
        <f>+IF(COUNTIF(Entradas[Elemento],Inventario[[#This Row],[Elemento]])=0,"",IF(DMAX(Entradas[#All],Entradas[[#Headers],[Fecha de última salida]],Inventario!Q677:Q678)=0,"",DMAX(Entradas[#All],Entradas[[#Headers],[Fecha de última salida]],Inventario!Q677:Q678)))</f>
        <v/>
      </c>
      <c r="G678" s="27" t="e">
        <f>DGET(Lista_elementos[#All],Lista_elementos[[#Headers],[Inventario máximo (en unidades)]],Q677:Q678)</f>
        <v>#VALUE!</v>
      </c>
      <c r="H678" s="27" t="e">
        <f>DGET(Lista_elementos[#All],Lista_elementos[[#Headers],[Inventario mínimo (en unidades)]],Q677:Q678)</f>
        <v>#VALUE!</v>
      </c>
      <c r="I678" s="68" t="str">
        <f>+IF(R678=0,"",DGET(Entradas[#All],Entradas[[#Headers],[Lote]],Q677:R678))</f>
        <v/>
      </c>
      <c r="J678" s="20" t="str">
        <f ca="1">+IF(Inventario[[#This Row],[Días restantes (incluido hoy):]]="","",Inventario[[#This Row],[Días restantes (incluido hoy):]]+TODAY()-1)</f>
        <v/>
      </c>
      <c r="K678" s="27" t="str">
        <f t="shared" ref="K678" si="2342">IF(R678=0,"",R678)</f>
        <v/>
      </c>
      <c r="L678" s="27" t="str">
        <f>+IF(R678=0,"",DSUM(Entradas[#All],Entradas[[#Headers],[Cantidad Existente]],Inventario!Q677:R678))</f>
        <v/>
      </c>
      <c r="M678" s="65" t="e">
        <f>+Inventario[[#This Row],[Presentación (unidad)]]</f>
        <v>#VALUE!</v>
      </c>
      <c r="O678" s="17" t="str">
        <f t="shared" ref="O678" si="2343">+$O$6</f>
        <v>Elemento</v>
      </c>
      <c r="P678" s="17" t="str">
        <f t="shared" ref="P678" si="2344">+$P$6</f>
        <v>Días restantes:</v>
      </c>
      <c r="Q678" s="19" t="e">
        <f>Inventario[[#This Row],[Elemento]]</f>
        <v>#VALUE!</v>
      </c>
      <c r="R678" s="19">
        <f>+DMIN(Entradas[#All],R677,Q677:Q678)</f>
        <v>0</v>
      </c>
      <c r="S678" s="26" t="s">
        <v>10</v>
      </c>
    </row>
    <row r="679" spans="1:19" x14ac:dyDescent="0.25">
      <c r="A679" s="64" t="e">
        <f>DGET(Lista_elementos[#All],Lista_elementos[[#Headers],[Tipo]],Inventario!O678:O679)</f>
        <v>#VALUE!</v>
      </c>
      <c r="B679" s="27" t="e">
        <f>+Lista_elementos[[#This Row],[Elemento]]</f>
        <v>#VALUE!</v>
      </c>
      <c r="C6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79" s="27" t="e">
        <f>DGET(Lista_elementos[#All],Lista_elementos[[#Headers],[Presentación (Unidad)]],Inventario!O678:O679)</f>
        <v>#VALUE!</v>
      </c>
      <c r="E679" s="20" t="str">
        <f>+IF(COUNTIF(Entradas[Elemento],Inventario[[#This Row],[Elemento]])=0,"",IF(DMAX(Entradas[#All],Entradas[[#Headers],[Fecha de ingreso]],Inventario!O678:O679)=0,"No registra",DMAX(Entradas[#All],Entradas[[#Headers],[Fecha de ingreso]],Inventario!O678:O679)))</f>
        <v/>
      </c>
      <c r="F679" s="20" t="str">
        <f>+IF(COUNTIF(Entradas[Elemento],Inventario[[#This Row],[Elemento]])=0,"",IF(DMAX(Entradas[#All],Entradas[[#Headers],[Fecha de última salida]],Inventario!O678:O679)=0,"",DMAX(Entradas[#All],Entradas[[#Headers],[Fecha de última salida]],Inventario!O678:O679)))</f>
        <v/>
      </c>
      <c r="G679" s="27" t="e">
        <f>DGET(Lista_elementos[#All],Lista_elementos[[#Headers],[Inventario máximo (en unidades)]],O678:O679)</f>
        <v>#VALUE!</v>
      </c>
      <c r="H679" s="27" t="e">
        <f>DGET(Lista_elementos[#All],Lista_elementos[[#Headers],[Inventario mínimo (en unidades)]],O678:O679)</f>
        <v>#VALUE!</v>
      </c>
      <c r="I679" s="68" t="str">
        <f>+IF(P679=0,"",DGET(Entradas[#All],Entradas[[#Headers],[Lote]],O678:P679))</f>
        <v/>
      </c>
      <c r="J679" s="20" t="str">
        <f ca="1">+IF(Inventario[[#This Row],[Días restantes (incluido hoy):]]="","",Inventario[[#This Row],[Días restantes (incluido hoy):]]+TODAY()-1)</f>
        <v/>
      </c>
      <c r="K679" s="27" t="str">
        <f t="shared" ref="K679" si="2345">IF(P679=0,"",P679)</f>
        <v/>
      </c>
      <c r="L679" s="27" t="str">
        <f>+IF(P679=0,"",DSUM(Entradas[#All],Entradas[[#Headers],[Cantidad Existente]],Inventario!O678:P679))</f>
        <v/>
      </c>
      <c r="M679" s="65" t="e">
        <f>+Inventario[[#This Row],[Presentación (unidad)]]</f>
        <v>#VALUE!</v>
      </c>
      <c r="O679" s="19" t="e">
        <f t="shared" ref="O679" si="2346">+$B679</f>
        <v>#VALUE!</v>
      </c>
      <c r="P679" s="19">
        <f>+DMIN(Entradas[#All],P678,O678:O679)</f>
        <v>0</v>
      </c>
      <c r="Q679" s="17" t="str">
        <f t="shared" ref="Q679" si="2347">+$O$6</f>
        <v>Elemento</v>
      </c>
      <c r="R679" s="17" t="str">
        <f t="shared" ref="R679" si="2348">+$P$6</f>
        <v>Días restantes:</v>
      </c>
      <c r="S679" s="26" t="s">
        <v>10</v>
      </c>
    </row>
    <row r="680" spans="1:19" x14ac:dyDescent="0.25">
      <c r="A680" s="64" t="e">
        <f>DGET(Lista_elementos[#All],Lista_elementos[[#Headers],[Tipo]],Inventario!Q679:Q680)</f>
        <v>#VALUE!</v>
      </c>
      <c r="B680" s="27" t="e">
        <f>+Lista_elementos[[#This Row],[Elemento]]</f>
        <v>#VALUE!</v>
      </c>
      <c r="C6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0" s="27" t="e">
        <f>DGET(Lista_elementos[#All],Lista_elementos[[#Headers],[Presentación (Unidad)]],Inventario!Q679:Q680)</f>
        <v>#VALUE!</v>
      </c>
      <c r="E680" s="20" t="str">
        <f>+IF(COUNTIF(Entradas[Elemento],Inventario[[#This Row],[Elemento]])=0,"",IF(DMAX(Entradas[#All],Entradas[[#Headers],[Fecha de ingreso]],Inventario!Q679:Q680)=0,"No registra",DMAX(Entradas[#All],Entradas[[#Headers],[Fecha de ingreso]],Inventario!Q679:Q680)))</f>
        <v/>
      </c>
      <c r="F680" s="20" t="str">
        <f>+IF(COUNTIF(Entradas[Elemento],Inventario[[#This Row],[Elemento]])=0,"",IF(DMAX(Entradas[#All],Entradas[[#Headers],[Fecha de última salida]],Inventario!Q679:Q680)=0,"",DMAX(Entradas[#All],Entradas[[#Headers],[Fecha de última salida]],Inventario!Q679:Q680)))</f>
        <v/>
      </c>
      <c r="G680" s="27" t="e">
        <f>DGET(Lista_elementos[#All],Lista_elementos[[#Headers],[Inventario máximo (en unidades)]],Q679:Q680)</f>
        <v>#VALUE!</v>
      </c>
      <c r="H680" s="27" t="e">
        <f>DGET(Lista_elementos[#All],Lista_elementos[[#Headers],[Inventario mínimo (en unidades)]],Q679:Q680)</f>
        <v>#VALUE!</v>
      </c>
      <c r="I680" s="68" t="str">
        <f>+IF(R680=0,"",DGET(Entradas[#All],Entradas[[#Headers],[Lote]],Q679:R680))</f>
        <v/>
      </c>
      <c r="J680" s="20" t="str">
        <f ca="1">+IF(Inventario[[#This Row],[Días restantes (incluido hoy):]]="","",Inventario[[#This Row],[Días restantes (incluido hoy):]]+TODAY()-1)</f>
        <v/>
      </c>
      <c r="K680" s="27" t="str">
        <f t="shared" ref="K680" si="2349">IF(R680=0,"",R680)</f>
        <v/>
      </c>
      <c r="L680" s="27" t="str">
        <f>+IF(R680=0,"",DSUM(Entradas[#All],Entradas[[#Headers],[Cantidad Existente]],Inventario!Q679:R680))</f>
        <v/>
      </c>
      <c r="M680" s="65" t="e">
        <f>+Inventario[[#This Row],[Presentación (unidad)]]</f>
        <v>#VALUE!</v>
      </c>
      <c r="O680" s="17" t="str">
        <f t="shared" ref="O680" si="2350">+$O$6</f>
        <v>Elemento</v>
      </c>
      <c r="P680" s="17" t="str">
        <f t="shared" ref="P680" si="2351">+$P$6</f>
        <v>Días restantes:</v>
      </c>
      <c r="Q680" s="19" t="e">
        <f>Inventario[[#This Row],[Elemento]]</f>
        <v>#VALUE!</v>
      </c>
      <c r="R680" s="19">
        <f>+DMIN(Entradas[#All],R679,Q679:Q680)</f>
        <v>0</v>
      </c>
      <c r="S680" s="26" t="s">
        <v>10</v>
      </c>
    </row>
    <row r="681" spans="1:19" x14ac:dyDescent="0.25">
      <c r="A681" s="64" t="e">
        <f>DGET(Lista_elementos[#All],Lista_elementos[[#Headers],[Tipo]],Inventario!O680:O681)</f>
        <v>#VALUE!</v>
      </c>
      <c r="B681" s="27" t="e">
        <f>+Lista_elementos[[#This Row],[Elemento]]</f>
        <v>#VALUE!</v>
      </c>
      <c r="C6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1" s="27" t="e">
        <f>DGET(Lista_elementos[#All],Lista_elementos[[#Headers],[Presentación (Unidad)]],Inventario!O680:O681)</f>
        <v>#VALUE!</v>
      </c>
      <c r="E681" s="20" t="str">
        <f>+IF(COUNTIF(Entradas[Elemento],Inventario[[#This Row],[Elemento]])=0,"",IF(DMAX(Entradas[#All],Entradas[[#Headers],[Fecha de ingreso]],Inventario!O680:O681)=0,"No registra",DMAX(Entradas[#All],Entradas[[#Headers],[Fecha de ingreso]],Inventario!O680:O681)))</f>
        <v/>
      </c>
      <c r="F681" s="20" t="str">
        <f>+IF(COUNTIF(Entradas[Elemento],Inventario[[#This Row],[Elemento]])=0,"",IF(DMAX(Entradas[#All],Entradas[[#Headers],[Fecha de última salida]],Inventario!O680:O681)=0,"",DMAX(Entradas[#All],Entradas[[#Headers],[Fecha de última salida]],Inventario!O680:O681)))</f>
        <v/>
      </c>
      <c r="G681" s="27" t="e">
        <f>DGET(Lista_elementos[#All],Lista_elementos[[#Headers],[Inventario máximo (en unidades)]],O680:O681)</f>
        <v>#VALUE!</v>
      </c>
      <c r="H681" s="27" t="e">
        <f>DGET(Lista_elementos[#All],Lista_elementos[[#Headers],[Inventario mínimo (en unidades)]],O680:O681)</f>
        <v>#VALUE!</v>
      </c>
      <c r="I681" s="68" t="str">
        <f>+IF(P681=0,"",DGET(Entradas[#All],Entradas[[#Headers],[Lote]],O680:P681))</f>
        <v/>
      </c>
      <c r="J681" s="20" t="str">
        <f ca="1">+IF(Inventario[[#This Row],[Días restantes (incluido hoy):]]="","",Inventario[[#This Row],[Días restantes (incluido hoy):]]+TODAY()-1)</f>
        <v/>
      </c>
      <c r="K681" s="27" t="str">
        <f t="shared" ref="K681" si="2352">IF(P681=0,"",P681)</f>
        <v/>
      </c>
      <c r="L681" s="27" t="str">
        <f>+IF(P681=0,"",DSUM(Entradas[#All],Entradas[[#Headers],[Cantidad Existente]],Inventario!O680:P681))</f>
        <v/>
      </c>
      <c r="M681" s="65" t="e">
        <f>+Inventario[[#This Row],[Presentación (unidad)]]</f>
        <v>#VALUE!</v>
      </c>
      <c r="O681" s="19" t="e">
        <f t="shared" ref="O681" si="2353">+$B681</f>
        <v>#VALUE!</v>
      </c>
      <c r="P681" s="19">
        <f>+DMIN(Entradas[#All],P680,O680:O681)</f>
        <v>0</v>
      </c>
      <c r="Q681" s="17" t="str">
        <f t="shared" ref="Q681" si="2354">+$O$6</f>
        <v>Elemento</v>
      </c>
      <c r="R681" s="17" t="str">
        <f t="shared" ref="R681" si="2355">+$P$6</f>
        <v>Días restantes:</v>
      </c>
      <c r="S681" s="26" t="s">
        <v>10</v>
      </c>
    </row>
    <row r="682" spans="1:19" x14ac:dyDescent="0.25">
      <c r="A682" s="64" t="e">
        <f>DGET(Lista_elementos[#All],Lista_elementos[[#Headers],[Tipo]],Inventario!Q681:Q682)</f>
        <v>#VALUE!</v>
      </c>
      <c r="B682" s="27" t="e">
        <f>+Lista_elementos[[#This Row],[Elemento]]</f>
        <v>#VALUE!</v>
      </c>
      <c r="C6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2" s="27" t="e">
        <f>DGET(Lista_elementos[#All],Lista_elementos[[#Headers],[Presentación (Unidad)]],Inventario!Q681:Q682)</f>
        <v>#VALUE!</v>
      </c>
      <c r="E682" s="20" t="str">
        <f>+IF(COUNTIF(Entradas[Elemento],Inventario[[#This Row],[Elemento]])=0,"",IF(DMAX(Entradas[#All],Entradas[[#Headers],[Fecha de ingreso]],Inventario!Q681:Q682)=0,"No registra",DMAX(Entradas[#All],Entradas[[#Headers],[Fecha de ingreso]],Inventario!Q681:Q682)))</f>
        <v/>
      </c>
      <c r="F682" s="20" t="str">
        <f>+IF(COUNTIF(Entradas[Elemento],Inventario[[#This Row],[Elemento]])=0,"",IF(DMAX(Entradas[#All],Entradas[[#Headers],[Fecha de última salida]],Inventario!Q681:Q682)=0,"",DMAX(Entradas[#All],Entradas[[#Headers],[Fecha de última salida]],Inventario!Q681:Q682)))</f>
        <v/>
      </c>
      <c r="G682" s="27" t="e">
        <f>DGET(Lista_elementos[#All],Lista_elementos[[#Headers],[Inventario máximo (en unidades)]],Q681:Q682)</f>
        <v>#VALUE!</v>
      </c>
      <c r="H682" s="27" t="e">
        <f>DGET(Lista_elementos[#All],Lista_elementos[[#Headers],[Inventario mínimo (en unidades)]],Q681:Q682)</f>
        <v>#VALUE!</v>
      </c>
      <c r="I682" s="68" t="str">
        <f>+IF(R682=0,"",DGET(Entradas[#All],Entradas[[#Headers],[Lote]],Q681:R682))</f>
        <v/>
      </c>
      <c r="J682" s="20" t="str">
        <f ca="1">+IF(Inventario[[#This Row],[Días restantes (incluido hoy):]]="","",Inventario[[#This Row],[Días restantes (incluido hoy):]]+TODAY()-1)</f>
        <v/>
      </c>
      <c r="K682" s="27" t="str">
        <f t="shared" ref="K682" si="2356">IF(R682=0,"",R682)</f>
        <v/>
      </c>
      <c r="L682" s="27" t="str">
        <f>+IF(R682=0,"",DSUM(Entradas[#All],Entradas[[#Headers],[Cantidad Existente]],Inventario!Q681:R682))</f>
        <v/>
      </c>
      <c r="M682" s="65" t="e">
        <f>+Inventario[[#This Row],[Presentación (unidad)]]</f>
        <v>#VALUE!</v>
      </c>
      <c r="O682" s="17" t="str">
        <f t="shared" ref="O682" si="2357">+$O$6</f>
        <v>Elemento</v>
      </c>
      <c r="P682" s="17" t="str">
        <f t="shared" ref="P682" si="2358">+$P$6</f>
        <v>Días restantes:</v>
      </c>
      <c r="Q682" s="19" t="e">
        <f>Inventario[[#This Row],[Elemento]]</f>
        <v>#VALUE!</v>
      </c>
      <c r="R682" s="19">
        <f>+DMIN(Entradas[#All],R681,Q681:Q682)</f>
        <v>0</v>
      </c>
      <c r="S682" s="26" t="s">
        <v>10</v>
      </c>
    </row>
    <row r="683" spans="1:19" x14ac:dyDescent="0.25">
      <c r="A683" s="64" t="e">
        <f>DGET(Lista_elementos[#All],Lista_elementos[[#Headers],[Tipo]],Inventario!O682:O683)</f>
        <v>#VALUE!</v>
      </c>
      <c r="B683" s="27" t="e">
        <f>+Lista_elementos[[#This Row],[Elemento]]</f>
        <v>#VALUE!</v>
      </c>
      <c r="C6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3" s="27" t="e">
        <f>DGET(Lista_elementos[#All],Lista_elementos[[#Headers],[Presentación (Unidad)]],Inventario!O682:O683)</f>
        <v>#VALUE!</v>
      </c>
      <c r="E683" s="20" t="str">
        <f>+IF(COUNTIF(Entradas[Elemento],Inventario[[#This Row],[Elemento]])=0,"",IF(DMAX(Entradas[#All],Entradas[[#Headers],[Fecha de ingreso]],Inventario!O682:O683)=0,"No registra",DMAX(Entradas[#All],Entradas[[#Headers],[Fecha de ingreso]],Inventario!O682:O683)))</f>
        <v/>
      </c>
      <c r="F683" s="20" t="str">
        <f>+IF(COUNTIF(Entradas[Elemento],Inventario[[#This Row],[Elemento]])=0,"",IF(DMAX(Entradas[#All],Entradas[[#Headers],[Fecha de última salida]],Inventario!O682:O683)=0,"",DMAX(Entradas[#All],Entradas[[#Headers],[Fecha de última salida]],Inventario!O682:O683)))</f>
        <v/>
      </c>
      <c r="G683" s="27" t="e">
        <f>DGET(Lista_elementos[#All],Lista_elementos[[#Headers],[Inventario máximo (en unidades)]],O682:O683)</f>
        <v>#VALUE!</v>
      </c>
      <c r="H683" s="27" t="e">
        <f>DGET(Lista_elementos[#All],Lista_elementos[[#Headers],[Inventario mínimo (en unidades)]],O682:O683)</f>
        <v>#VALUE!</v>
      </c>
      <c r="I683" s="68" t="str">
        <f>+IF(P683=0,"",DGET(Entradas[#All],Entradas[[#Headers],[Lote]],O682:P683))</f>
        <v/>
      </c>
      <c r="J683" s="20" t="str">
        <f ca="1">+IF(Inventario[[#This Row],[Días restantes (incluido hoy):]]="","",Inventario[[#This Row],[Días restantes (incluido hoy):]]+TODAY()-1)</f>
        <v/>
      </c>
      <c r="K683" s="27" t="str">
        <f t="shared" ref="K683" si="2359">IF(P683=0,"",P683)</f>
        <v/>
      </c>
      <c r="L683" s="27" t="str">
        <f>+IF(P683=0,"",DSUM(Entradas[#All],Entradas[[#Headers],[Cantidad Existente]],Inventario!O682:P683))</f>
        <v/>
      </c>
      <c r="M683" s="65" t="e">
        <f>+Inventario[[#This Row],[Presentación (unidad)]]</f>
        <v>#VALUE!</v>
      </c>
      <c r="O683" s="19" t="e">
        <f t="shared" ref="O683" si="2360">+$B683</f>
        <v>#VALUE!</v>
      </c>
      <c r="P683" s="19">
        <f>+DMIN(Entradas[#All],P682,O682:O683)</f>
        <v>0</v>
      </c>
      <c r="Q683" s="17" t="str">
        <f t="shared" ref="Q683" si="2361">+$O$6</f>
        <v>Elemento</v>
      </c>
      <c r="R683" s="17" t="str">
        <f t="shared" ref="R683" si="2362">+$P$6</f>
        <v>Días restantes:</v>
      </c>
      <c r="S683" s="26" t="s">
        <v>10</v>
      </c>
    </row>
    <row r="684" spans="1:19" x14ac:dyDescent="0.25">
      <c r="A684" s="64" t="e">
        <f>DGET(Lista_elementos[#All],Lista_elementos[[#Headers],[Tipo]],Inventario!Q683:Q684)</f>
        <v>#VALUE!</v>
      </c>
      <c r="B684" s="27" t="e">
        <f>+Lista_elementos[[#This Row],[Elemento]]</f>
        <v>#VALUE!</v>
      </c>
      <c r="C6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4" s="27" t="e">
        <f>DGET(Lista_elementos[#All],Lista_elementos[[#Headers],[Presentación (Unidad)]],Inventario!Q683:Q684)</f>
        <v>#VALUE!</v>
      </c>
      <c r="E684" s="20" t="str">
        <f>+IF(COUNTIF(Entradas[Elemento],Inventario[[#This Row],[Elemento]])=0,"",IF(DMAX(Entradas[#All],Entradas[[#Headers],[Fecha de ingreso]],Inventario!Q683:Q684)=0,"No registra",DMAX(Entradas[#All],Entradas[[#Headers],[Fecha de ingreso]],Inventario!Q683:Q684)))</f>
        <v/>
      </c>
      <c r="F684" s="20" t="str">
        <f>+IF(COUNTIF(Entradas[Elemento],Inventario[[#This Row],[Elemento]])=0,"",IF(DMAX(Entradas[#All],Entradas[[#Headers],[Fecha de última salida]],Inventario!Q683:Q684)=0,"",DMAX(Entradas[#All],Entradas[[#Headers],[Fecha de última salida]],Inventario!Q683:Q684)))</f>
        <v/>
      </c>
      <c r="G684" s="27" t="e">
        <f>DGET(Lista_elementos[#All],Lista_elementos[[#Headers],[Inventario máximo (en unidades)]],Q683:Q684)</f>
        <v>#VALUE!</v>
      </c>
      <c r="H684" s="27" t="e">
        <f>DGET(Lista_elementos[#All],Lista_elementos[[#Headers],[Inventario mínimo (en unidades)]],Q683:Q684)</f>
        <v>#VALUE!</v>
      </c>
      <c r="I684" s="68" t="str">
        <f>+IF(R684=0,"",DGET(Entradas[#All],Entradas[[#Headers],[Lote]],Q683:R684))</f>
        <v/>
      </c>
      <c r="J684" s="20" t="str">
        <f ca="1">+IF(Inventario[[#This Row],[Días restantes (incluido hoy):]]="","",Inventario[[#This Row],[Días restantes (incluido hoy):]]+TODAY()-1)</f>
        <v/>
      </c>
      <c r="K684" s="27" t="str">
        <f t="shared" ref="K684" si="2363">IF(R684=0,"",R684)</f>
        <v/>
      </c>
      <c r="L684" s="27" t="str">
        <f>+IF(R684=0,"",DSUM(Entradas[#All],Entradas[[#Headers],[Cantidad Existente]],Inventario!Q683:R684))</f>
        <v/>
      </c>
      <c r="M684" s="65" t="e">
        <f>+Inventario[[#This Row],[Presentación (unidad)]]</f>
        <v>#VALUE!</v>
      </c>
      <c r="O684" s="17" t="str">
        <f t="shared" ref="O684" si="2364">+$O$6</f>
        <v>Elemento</v>
      </c>
      <c r="P684" s="17" t="str">
        <f t="shared" ref="P684" si="2365">+$P$6</f>
        <v>Días restantes:</v>
      </c>
      <c r="Q684" s="19" t="e">
        <f>Inventario[[#This Row],[Elemento]]</f>
        <v>#VALUE!</v>
      </c>
      <c r="R684" s="19">
        <f>+DMIN(Entradas[#All],R683,Q683:Q684)</f>
        <v>0</v>
      </c>
      <c r="S684" s="26" t="s">
        <v>10</v>
      </c>
    </row>
    <row r="685" spans="1:19" x14ac:dyDescent="0.25">
      <c r="A685" s="64" t="e">
        <f>DGET(Lista_elementos[#All],Lista_elementos[[#Headers],[Tipo]],Inventario!O684:O685)</f>
        <v>#VALUE!</v>
      </c>
      <c r="B685" s="27" t="e">
        <f>+Lista_elementos[[#This Row],[Elemento]]</f>
        <v>#VALUE!</v>
      </c>
      <c r="C6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5" s="27" t="e">
        <f>DGET(Lista_elementos[#All],Lista_elementos[[#Headers],[Presentación (Unidad)]],Inventario!O684:O685)</f>
        <v>#VALUE!</v>
      </c>
      <c r="E685" s="20" t="str">
        <f>+IF(COUNTIF(Entradas[Elemento],Inventario[[#This Row],[Elemento]])=0,"",IF(DMAX(Entradas[#All],Entradas[[#Headers],[Fecha de ingreso]],Inventario!O684:O685)=0,"No registra",DMAX(Entradas[#All],Entradas[[#Headers],[Fecha de ingreso]],Inventario!O684:O685)))</f>
        <v/>
      </c>
      <c r="F685" s="20" t="str">
        <f>+IF(COUNTIF(Entradas[Elemento],Inventario[[#This Row],[Elemento]])=0,"",IF(DMAX(Entradas[#All],Entradas[[#Headers],[Fecha de última salida]],Inventario!O684:O685)=0,"",DMAX(Entradas[#All],Entradas[[#Headers],[Fecha de última salida]],Inventario!O684:O685)))</f>
        <v/>
      </c>
      <c r="G685" s="27" t="e">
        <f>DGET(Lista_elementos[#All],Lista_elementos[[#Headers],[Inventario máximo (en unidades)]],O684:O685)</f>
        <v>#VALUE!</v>
      </c>
      <c r="H685" s="27" t="e">
        <f>DGET(Lista_elementos[#All],Lista_elementos[[#Headers],[Inventario mínimo (en unidades)]],O684:O685)</f>
        <v>#VALUE!</v>
      </c>
      <c r="I685" s="68" t="str">
        <f>+IF(P685=0,"",DGET(Entradas[#All],Entradas[[#Headers],[Lote]],O684:P685))</f>
        <v/>
      </c>
      <c r="J685" s="20" t="str">
        <f ca="1">+IF(Inventario[[#This Row],[Días restantes (incluido hoy):]]="","",Inventario[[#This Row],[Días restantes (incluido hoy):]]+TODAY()-1)</f>
        <v/>
      </c>
      <c r="K685" s="27" t="str">
        <f t="shared" ref="K685" si="2366">IF(P685=0,"",P685)</f>
        <v/>
      </c>
      <c r="L685" s="27" t="str">
        <f>+IF(P685=0,"",DSUM(Entradas[#All],Entradas[[#Headers],[Cantidad Existente]],Inventario!O684:P685))</f>
        <v/>
      </c>
      <c r="M685" s="65" t="e">
        <f>+Inventario[[#This Row],[Presentación (unidad)]]</f>
        <v>#VALUE!</v>
      </c>
      <c r="O685" s="19" t="e">
        <f t="shared" ref="O685" si="2367">+$B685</f>
        <v>#VALUE!</v>
      </c>
      <c r="P685" s="19">
        <f>+DMIN(Entradas[#All],P684,O684:O685)</f>
        <v>0</v>
      </c>
      <c r="Q685" s="17" t="str">
        <f t="shared" ref="Q685" si="2368">+$O$6</f>
        <v>Elemento</v>
      </c>
      <c r="R685" s="17" t="str">
        <f t="shared" ref="R685" si="2369">+$P$6</f>
        <v>Días restantes:</v>
      </c>
      <c r="S685" s="26" t="s">
        <v>10</v>
      </c>
    </row>
    <row r="686" spans="1:19" x14ac:dyDescent="0.25">
      <c r="A686" s="64" t="e">
        <f>DGET(Lista_elementos[#All],Lista_elementos[[#Headers],[Tipo]],Inventario!Q685:Q686)</f>
        <v>#VALUE!</v>
      </c>
      <c r="B686" s="27" t="e">
        <f>+Lista_elementos[[#This Row],[Elemento]]</f>
        <v>#VALUE!</v>
      </c>
      <c r="C6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6" s="27" t="e">
        <f>DGET(Lista_elementos[#All],Lista_elementos[[#Headers],[Presentación (Unidad)]],Inventario!Q685:Q686)</f>
        <v>#VALUE!</v>
      </c>
      <c r="E686" s="20" t="str">
        <f>+IF(COUNTIF(Entradas[Elemento],Inventario[[#This Row],[Elemento]])=0,"",IF(DMAX(Entradas[#All],Entradas[[#Headers],[Fecha de ingreso]],Inventario!Q685:Q686)=0,"No registra",DMAX(Entradas[#All],Entradas[[#Headers],[Fecha de ingreso]],Inventario!Q685:Q686)))</f>
        <v/>
      </c>
      <c r="F686" s="20" t="str">
        <f>+IF(COUNTIF(Entradas[Elemento],Inventario[[#This Row],[Elemento]])=0,"",IF(DMAX(Entradas[#All],Entradas[[#Headers],[Fecha de última salida]],Inventario!Q685:Q686)=0,"",DMAX(Entradas[#All],Entradas[[#Headers],[Fecha de última salida]],Inventario!Q685:Q686)))</f>
        <v/>
      </c>
      <c r="G686" s="27" t="e">
        <f>DGET(Lista_elementos[#All],Lista_elementos[[#Headers],[Inventario máximo (en unidades)]],Q685:Q686)</f>
        <v>#VALUE!</v>
      </c>
      <c r="H686" s="27" t="e">
        <f>DGET(Lista_elementos[#All],Lista_elementos[[#Headers],[Inventario mínimo (en unidades)]],Q685:Q686)</f>
        <v>#VALUE!</v>
      </c>
      <c r="I686" s="68" t="str">
        <f>+IF(R686=0,"",DGET(Entradas[#All],Entradas[[#Headers],[Lote]],Q685:R686))</f>
        <v/>
      </c>
      <c r="J686" s="20" t="str">
        <f ca="1">+IF(Inventario[[#This Row],[Días restantes (incluido hoy):]]="","",Inventario[[#This Row],[Días restantes (incluido hoy):]]+TODAY()-1)</f>
        <v/>
      </c>
      <c r="K686" s="27" t="str">
        <f t="shared" ref="K686" si="2370">IF(R686=0,"",R686)</f>
        <v/>
      </c>
      <c r="L686" s="27" t="str">
        <f>+IF(R686=0,"",DSUM(Entradas[#All],Entradas[[#Headers],[Cantidad Existente]],Inventario!Q685:R686))</f>
        <v/>
      </c>
      <c r="M686" s="65" t="e">
        <f>+Inventario[[#This Row],[Presentación (unidad)]]</f>
        <v>#VALUE!</v>
      </c>
      <c r="O686" s="17" t="str">
        <f t="shared" ref="O686" si="2371">+$O$6</f>
        <v>Elemento</v>
      </c>
      <c r="P686" s="17" t="str">
        <f t="shared" ref="P686" si="2372">+$P$6</f>
        <v>Días restantes:</v>
      </c>
      <c r="Q686" s="19" t="e">
        <f>Inventario[[#This Row],[Elemento]]</f>
        <v>#VALUE!</v>
      </c>
      <c r="R686" s="19">
        <f>+DMIN(Entradas[#All],R685,Q685:Q686)</f>
        <v>0</v>
      </c>
      <c r="S686" s="26" t="s">
        <v>10</v>
      </c>
    </row>
    <row r="687" spans="1:19" x14ac:dyDescent="0.25">
      <c r="A687" s="64" t="e">
        <f>DGET(Lista_elementos[#All],Lista_elementos[[#Headers],[Tipo]],Inventario!O686:O687)</f>
        <v>#VALUE!</v>
      </c>
      <c r="B687" s="27" t="e">
        <f>+Lista_elementos[[#This Row],[Elemento]]</f>
        <v>#VALUE!</v>
      </c>
      <c r="C6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7" s="27" t="e">
        <f>DGET(Lista_elementos[#All],Lista_elementos[[#Headers],[Presentación (Unidad)]],Inventario!O686:O687)</f>
        <v>#VALUE!</v>
      </c>
      <c r="E687" s="20" t="str">
        <f>+IF(COUNTIF(Entradas[Elemento],Inventario[[#This Row],[Elemento]])=0,"",IF(DMAX(Entradas[#All],Entradas[[#Headers],[Fecha de ingreso]],Inventario!O686:O687)=0,"No registra",DMAX(Entradas[#All],Entradas[[#Headers],[Fecha de ingreso]],Inventario!O686:O687)))</f>
        <v/>
      </c>
      <c r="F687" s="20" t="str">
        <f>+IF(COUNTIF(Entradas[Elemento],Inventario[[#This Row],[Elemento]])=0,"",IF(DMAX(Entradas[#All],Entradas[[#Headers],[Fecha de última salida]],Inventario!O686:O687)=0,"",DMAX(Entradas[#All],Entradas[[#Headers],[Fecha de última salida]],Inventario!O686:O687)))</f>
        <v/>
      </c>
      <c r="G687" s="27" t="e">
        <f>DGET(Lista_elementos[#All],Lista_elementos[[#Headers],[Inventario máximo (en unidades)]],O686:O687)</f>
        <v>#VALUE!</v>
      </c>
      <c r="H687" s="27" t="e">
        <f>DGET(Lista_elementos[#All],Lista_elementos[[#Headers],[Inventario mínimo (en unidades)]],O686:O687)</f>
        <v>#VALUE!</v>
      </c>
      <c r="I687" s="68" t="str">
        <f>+IF(P687=0,"",DGET(Entradas[#All],Entradas[[#Headers],[Lote]],O686:P687))</f>
        <v/>
      </c>
      <c r="J687" s="20" t="str">
        <f ca="1">+IF(Inventario[[#This Row],[Días restantes (incluido hoy):]]="","",Inventario[[#This Row],[Días restantes (incluido hoy):]]+TODAY()-1)</f>
        <v/>
      </c>
      <c r="K687" s="27" t="str">
        <f t="shared" ref="K687" si="2373">IF(P687=0,"",P687)</f>
        <v/>
      </c>
      <c r="L687" s="27" t="str">
        <f>+IF(P687=0,"",DSUM(Entradas[#All],Entradas[[#Headers],[Cantidad Existente]],Inventario!O686:P687))</f>
        <v/>
      </c>
      <c r="M687" s="65" t="e">
        <f>+Inventario[[#This Row],[Presentación (unidad)]]</f>
        <v>#VALUE!</v>
      </c>
      <c r="O687" s="19" t="e">
        <f t="shared" ref="O687" si="2374">+$B687</f>
        <v>#VALUE!</v>
      </c>
      <c r="P687" s="19">
        <f>+DMIN(Entradas[#All],P686,O686:O687)</f>
        <v>0</v>
      </c>
      <c r="Q687" s="17" t="str">
        <f t="shared" ref="Q687" si="2375">+$O$6</f>
        <v>Elemento</v>
      </c>
      <c r="R687" s="17" t="str">
        <f t="shared" ref="R687" si="2376">+$P$6</f>
        <v>Días restantes:</v>
      </c>
      <c r="S687" s="26" t="s">
        <v>10</v>
      </c>
    </row>
    <row r="688" spans="1:19" x14ac:dyDescent="0.25">
      <c r="A688" s="64" t="e">
        <f>DGET(Lista_elementos[#All],Lista_elementos[[#Headers],[Tipo]],Inventario!Q687:Q688)</f>
        <v>#VALUE!</v>
      </c>
      <c r="B688" s="27" t="e">
        <f>+Lista_elementos[[#This Row],[Elemento]]</f>
        <v>#VALUE!</v>
      </c>
      <c r="C6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8" s="27" t="e">
        <f>DGET(Lista_elementos[#All],Lista_elementos[[#Headers],[Presentación (Unidad)]],Inventario!Q687:Q688)</f>
        <v>#VALUE!</v>
      </c>
      <c r="E688" s="20" t="str">
        <f>+IF(COUNTIF(Entradas[Elemento],Inventario[[#This Row],[Elemento]])=0,"",IF(DMAX(Entradas[#All],Entradas[[#Headers],[Fecha de ingreso]],Inventario!Q687:Q688)=0,"No registra",DMAX(Entradas[#All],Entradas[[#Headers],[Fecha de ingreso]],Inventario!Q687:Q688)))</f>
        <v/>
      </c>
      <c r="F688" s="20" t="str">
        <f>+IF(COUNTIF(Entradas[Elemento],Inventario[[#This Row],[Elemento]])=0,"",IF(DMAX(Entradas[#All],Entradas[[#Headers],[Fecha de última salida]],Inventario!Q687:Q688)=0,"",DMAX(Entradas[#All],Entradas[[#Headers],[Fecha de última salida]],Inventario!Q687:Q688)))</f>
        <v/>
      </c>
      <c r="G688" s="27" t="e">
        <f>DGET(Lista_elementos[#All],Lista_elementos[[#Headers],[Inventario máximo (en unidades)]],Q687:Q688)</f>
        <v>#VALUE!</v>
      </c>
      <c r="H688" s="27" t="e">
        <f>DGET(Lista_elementos[#All],Lista_elementos[[#Headers],[Inventario mínimo (en unidades)]],Q687:Q688)</f>
        <v>#VALUE!</v>
      </c>
      <c r="I688" s="68" t="str">
        <f>+IF(R688=0,"",DGET(Entradas[#All],Entradas[[#Headers],[Lote]],Q687:R688))</f>
        <v/>
      </c>
      <c r="J688" s="20" t="str">
        <f ca="1">+IF(Inventario[[#This Row],[Días restantes (incluido hoy):]]="","",Inventario[[#This Row],[Días restantes (incluido hoy):]]+TODAY()-1)</f>
        <v/>
      </c>
      <c r="K688" s="27" t="str">
        <f t="shared" ref="K688" si="2377">IF(R688=0,"",R688)</f>
        <v/>
      </c>
      <c r="L688" s="27" t="str">
        <f>+IF(R688=0,"",DSUM(Entradas[#All],Entradas[[#Headers],[Cantidad Existente]],Inventario!Q687:R688))</f>
        <v/>
      </c>
      <c r="M688" s="65" t="e">
        <f>+Inventario[[#This Row],[Presentación (unidad)]]</f>
        <v>#VALUE!</v>
      </c>
      <c r="O688" s="17" t="str">
        <f t="shared" ref="O688" si="2378">+$O$6</f>
        <v>Elemento</v>
      </c>
      <c r="P688" s="17" t="str">
        <f t="shared" ref="P688" si="2379">+$P$6</f>
        <v>Días restantes:</v>
      </c>
      <c r="Q688" s="19" t="e">
        <f>Inventario[[#This Row],[Elemento]]</f>
        <v>#VALUE!</v>
      </c>
      <c r="R688" s="19">
        <f>+DMIN(Entradas[#All],R687,Q687:Q688)</f>
        <v>0</v>
      </c>
      <c r="S688" s="26" t="s">
        <v>10</v>
      </c>
    </row>
    <row r="689" spans="1:19" x14ac:dyDescent="0.25">
      <c r="A689" s="64" t="e">
        <f>DGET(Lista_elementos[#All],Lista_elementos[[#Headers],[Tipo]],Inventario!O688:O689)</f>
        <v>#VALUE!</v>
      </c>
      <c r="B689" s="27" t="e">
        <f>+Lista_elementos[[#This Row],[Elemento]]</f>
        <v>#VALUE!</v>
      </c>
      <c r="C6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89" s="27" t="e">
        <f>DGET(Lista_elementos[#All],Lista_elementos[[#Headers],[Presentación (Unidad)]],Inventario!O688:O689)</f>
        <v>#VALUE!</v>
      </c>
      <c r="E689" s="20" t="str">
        <f>+IF(COUNTIF(Entradas[Elemento],Inventario[[#This Row],[Elemento]])=0,"",IF(DMAX(Entradas[#All],Entradas[[#Headers],[Fecha de ingreso]],Inventario!O688:O689)=0,"No registra",DMAX(Entradas[#All],Entradas[[#Headers],[Fecha de ingreso]],Inventario!O688:O689)))</f>
        <v/>
      </c>
      <c r="F689" s="20" t="str">
        <f>+IF(COUNTIF(Entradas[Elemento],Inventario[[#This Row],[Elemento]])=0,"",IF(DMAX(Entradas[#All],Entradas[[#Headers],[Fecha de última salida]],Inventario!O688:O689)=0,"",DMAX(Entradas[#All],Entradas[[#Headers],[Fecha de última salida]],Inventario!O688:O689)))</f>
        <v/>
      </c>
      <c r="G689" s="27" t="e">
        <f>DGET(Lista_elementos[#All],Lista_elementos[[#Headers],[Inventario máximo (en unidades)]],O688:O689)</f>
        <v>#VALUE!</v>
      </c>
      <c r="H689" s="27" t="e">
        <f>DGET(Lista_elementos[#All],Lista_elementos[[#Headers],[Inventario mínimo (en unidades)]],O688:O689)</f>
        <v>#VALUE!</v>
      </c>
      <c r="I689" s="68" t="str">
        <f>+IF(P689=0,"",DGET(Entradas[#All],Entradas[[#Headers],[Lote]],O688:P689))</f>
        <v/>
      </c>
      <c r="J689" s="20" t="str">
        <f ca="1">+IF(Inventario[[#This Row],[Días restantes (incluido hoy):]]="","",Inventario[[#This Row],[Días restantes (incluido hoy):]]+TODAY()-1)</f>
        <v/>
      </c>
      <c r="K689" s="27" t="str">
        <f t="shared" ref="K689" si="2380">IF(P689=0,"",P689)</f>
        <v/>
      </c>
      <c r="L689" s="27" t="str">
        <f>+IF(P689=0,"",DSUM(Entradas[#All],Entradas[[#Headers],[Cantidad Existente]],Inventario!O688:P689))</f>
        <v/>
      </c>
      <c r="M689" s="65" t="e">
        <f>+Inventario[[#This Row],[Presentación (unidad)]]</f>
        <v>#VALUE!</v>
      </c>
      <c r="O689" s="19" t="e">
        <f t="shared" ref="O689" si="2381">+$B689</f>
        <v>#VALUE!</v>
      </c>
      <c r="P689" s="19">
        <f>+DMIN(Entradas[#All],P688,O688:O689)</f>
        <v>0</v>
      </c>
      <c r="Q689" s="17" t="str">
        <f t="shared" ref="Q689" si="2382">+$O$6</f>
        <v>Elemento</v>
      </c>
      <c r="R689" s="17" t="str">
        <f t="shared" ref="R689" si="2383">+$P$6</f>
        <v>Días restantes:</v>
      </c>
      <c r="S689" s="26" t="s">
        <v>10</v>
      </c>
    </row>
    <row r="690" spans="1:19" x14ac:dyDescent="0.25">
      <c r="A690" s="64" t="e">
        <f>DGET(Lista_elementos[#All],Lista_elementos[[#Headers],[Tipo]],Inventario!Q689:Q690)</f>
        <v>#VALUE!</v>
      </c>
      <c r="B690" s="27" t="e">
        <f>+Lista_elementos[[#This Row],[Elemento]]</f>
        <v>#VALUE!</v>
      </c>
      <c r="C6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0" s="27" t="e">
        <f>DGET(Lista_elementos[#All],Lista_elementos[[#Headers],[Presentación (Unidad)]],Inventario!Q689:Q690)</f>
        <v>#VALUE!</v>
      </c>
      <c r="E690" s="20" t="str">
        <f>+IF(COUNTIF(Entradas[Elemento],Inventario[[#This Row],[Elemento]])=0,"",IF(DMAX(Entradas[#All],Entradas[[#Headers],[Fecha de ingreso]],Inventario!Q689:Q690)=0,"No registra",DMAX(Entradas[#All],Entradas[[#Headers],[Fecha de ingreso]],Inventario!Q689:Q690)))</f>
        <v/>
      </c>
      <c r="F690" s="20" t="str">
        <f>+IF(COUNTIF(Entradas[Elemento],Inventario[[#This Row],[Elemento]])=0,"",IF(DMAX(Entradas[#All],Entradas[[#Headers],[Fecha de última salida]],Inventario!Q689:Q690)=0,"",DMAX(Entradas[#All],Entradas[[#Headers],[Fecha de última salida]],Inventario!Q689:Q690)))</f>
        <v/>
      </c>
      <c r="G690" s="27" t="e">
        <f>DGET(Lista_elementos[#All],Lista_elementos[[#Headers],[Inventario máximo (en unidades)]],Q689:Q690)</f>
        <v>#VALUE!</v>
      </c>
      <c r="H690" s="27" t="e">
        <f>DGET(Lista_elementos[#All],Lista_elementos[[#Headers],[Inventario mínimo (en unidades)]],Q689:Q690)</f>
        <v>#VALUE!</v>
      </c>
      <c r="I690" s="68" t="str">
        <f>+IF(R690=0,"",DGET(Entradas[#All],Entradas[[#Headers],[Lote]],Q689:R690))</f>
        <v/>
      </c>
      <c r="J690" s="20" t="str">
        <f ca="1">+IF(Inventario[[#This Row],[Días restantes (incluido hoy):]]="","",Inventario[[#This Row],[Días restantes (incluido hoy):]]+TODAY()-1)</f>
        <v/>
      </c>
      <c r="K690" s="27" t="str">
        <f t="shared" ref="K690" si="2384">IF(R690=0,"",R690)</f>
        <v/>
      </c>
      <c r="L690" s="27" t="str">
        <f>+IF(R690=0,"",DSUM(Entradas[#All],Entradas[[#Headers],[Cantidad Existente]],Inventario!Q689:R690))</f>
        <v/>
      </c>
      <c r="M690" s="65" t="e">
        <f>+Inventario[[#This Row],[Presentación (unidad)]]</f>
        <v>#VALUE!</v>
      </c>
      <c r="O690" s="17" t="str">
        <f t="shared" ref="O690" si="2385">+$O$6</f>
        <v>Elemento</v>
      </c>
      <c r="P690" s="17" t="str">
        <f t="shared" ref="P690" si="2386">+$P$6</f>
        <v>Días restantes:</v>
      </c>
      <c r="Q690" s="19" t="e">
        <f>Inventario[[#This Row],[Elemento]]</f>
        <v>#VALUE!</v>
      </c>
      <c r="R690" s="19">
        <f>+DMIN(Entradas[#All],R689,Q689:Q690)</f>
        <v>0</v>
      </c>
      <c r="S690" s="26" t="s">
        <v>10</v>
      </c>
    </row>
    <row r="691" spans="1:19" x14ac:dyDescent="0.25">
      <c r="A691" s="64" t="e">
        <f>DGET(Lista_elementos[#All],Lista_elementos[[#Headers],[Tipo]],Inventario!O690:O691)</f>
        <v>#VALUE!</v>
      </c>
      <c r="B691" s="27" t="e">
        <f>+Lista_elementos[[#This Row],[Elemento]]</f>
        <v>#VALUE!</v>
      </c>
      <c r="C6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1" s="27" t="e">
        <f>DGET(Lista_elementos[#All],Lista_elementos[[#Headers],[Presentación (Unidad)]],Inventario!O690:O691)</f>
        <v>#VALUE!</v>
      </c>
      <c r="E691" s="20" t="str">
        <f>+IF(COUNTIF(Entradas[Elemento],Inventario[[#This Row],[Elemento]])=0,"",IF(DMAX(Entradas[#All],Entradas[[#Headers],[Fecha de ingreso]],Inventario!O690:O691)=0,"No registra",DMAX(Entradas[#All],Entradas[[#Headers],[Fecha de ingreso]],Inventario!O690:O691)))</f>
        <v/>
      </c>
      <c r="F691" s="20" t="str">
        <f>+IF(COUNTIF(Entradas[Elemento],Inventario[[#This Row],[Elemento]])=0,"",IF(DMAX(Entradas[#All],Entradas[[#Headers],[Fecha de última salida]],Inventario!O690:O691)=0,"",DMAX(Entradas[#All],Entradas[[#Headers],[Fecha de última salida]],Inventario!O690:O691)))</f>
        <v/>
      </c>
      <c r="G691" s="27" t="e">
        <f>DGET(Lista_elementos[#All],Lista_elementos[[#Headers],[Inventario máximo (en unidades)]],O690:O691)</f>
        <v>#VALUE!</v>
      </c>
      <c r="H691" s="27" t="e">
        <f>DGET(Lista_elementos[#All],Lista_elementos[[#Headers],[Inventario mínimo (en unidades)]],O690:O691)</f>
        <v>#VALUE!</v>
      </c>
      <c r="I691" s="68" t="str">
        <f>+IF(P691=0,"",DGET(Entradas[#All],Entradas[[#Headers],[Lote]],O690:P691))</f>
        <v/>
      </c>
      <c r="J691" s="20" t="str">
        <f ca="1">+IF(Inventario[[#This Row],[Días restantes (incluido hoy):]]="","",Inventario[[#This Row],[Días restantes (incluido hoy):]]+TODAY()-1)</f>
        <v/>
      </c>
      <c r="K691" s="27" t="str">
        <f t="shared" ref="K691" si="2387">IF(P691=0,"",P691)</f>
        <v/>
      </c>
      <c r="L691" s="27" t="str">
        <f>+IF(P691=0,"",DSUM(Entradas[#All],Entradas[[#Headers],[Cantidad Existente]],Inventario!O690:P691))</f>
        <v/>
      </c>
      <c r="M691" s="65" t="e">
        <f>+Inventario[[#This Row],[Presentación (unidad)]]</f>
        <v>#VALUE!</v>
      </c>
      <c r="O691" s="19" t="e">
        <f t="shared" ref="O691" si="2388">+$B691</f>
        <v>#VALUE!</v>
      </c>
      <c r="P691" s="19">
        <f>+DMIN(Entradas[#All],P690,O690:O691)</f>
        <v>0</v>
      </c>
      <c r="Q691" s="17" t="str">
        <f t="shared" ref="Q691" si="2389">+$O$6</f>
        <v>Elemento</v>
      </c>
      <c r="R691" s="17" t="str">
        <f t="shared" ref="R691" si="2390">+$P$6</f>
        <v>Días restantes:</v>
      </c>
      <c r="S691" s="26" t="s">
        <v>10</v>
      </c>
    </row>
    <row r="692" spans="1:19" x14ac:dyDescent="0.25">
      <c r="A692" s="64" t="e">
        <f>DGET(Lista_elementos[#All],Lista_elementos[[#Headers],[Tipo]],Inventario!Q691:Q692)</f>
        <v>#VALUE!</v>
      </c>
      <c r="B692" s="27" t="e">
        <f>+Lista_elementos[[#This Row],[Elemento]]</f>
        <v>#VALUE!</v>
      </c>
      <c r="C6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2" s="27" t="e">
        <f>DGET(Lista_elementos[#All],Lista_elementos[[#Headers],[Presentación (Unidad)]],Inventario!Q691:Q692)</f>
        <v>#VALUE!</v>
      </c>
      <c r="E692" s="20" t="str">
        <f>+IF(COUNTIF(Entradas[Elemento],Inventario[[#This Row],[Elemento]])=0,"",IF(DMAX(Entradas[#All],Entradas[[#Headers],[Fecha de ingreso]],Inventario!Q691:Q692)=0,"No registra",DMAX(Entradas[#All],Entradas[[#Headers],[Fecha de ingreso]],Inventario!Q691:Q692)))</f>
        <v/>
      </c>
      <c r="F692" s="20" t="str">
        <f>+IF(COUNTIF(Entradas[Elemento],Inventario[[#This Row],[Elemento]])=0,"",IF(DMAX(Entradas[#All],Entradas[[#Headers],[Fecha de última salida]],Inventario!Q691:Q692)=0,"",DMAX(Entradas[#All],Entradas[[#Headers],[Fecha de última salida]],Inventario!Q691:Q692)))</f>
        <v/>
      </c>
      <c r="G692" s="27" t="e">
        <f>DGET(Lista_elementos[#All],Lista_elementos[[#Headers],[Inventario máximo (en unidades)]],Q691:Q692)</f>
        <v>#VALUE!</v>
      </c>
      <c r="H692" s="27" t="e">
        <f>DGET(Lista_elementos[#All],Lista_elementos[[#Headers],[Inventario mínimo (en unidades)]],Q691:Q692)</f>
        <v>#VALUE!</v>
      </c>
      <c r="I692" s="68" t="str">
        <f>+IF(R692=0,"",DGET(Entradas[#All],Entradas[[#Headers],[Lote]],Q691:R692))</f>
        <v/>
      </c>
      <c r="J692" s="20" t="str">
        <f ca="1">+IF(Inventario[[#This Row],[Días restantes (incluido hoy):]]="","",Inventario[[#This Row],[Días restantes (incluido hoy):]]+TODAY()-1)</f>
        <v/>
      </c>
      <c r="K692" s="27" t="str">
        <f t="shared" ref="K692" si="2391">IF(R692=0,"",R692)</f>
        <v/>
      </c>
      <c r="L692" s="27" t="str">
        <f>+IF(R692=0,"",DSUM(Entradas[#All],Entradas[[#Headers],[Cantidad Existente]],Inventario!Q691:R692))</f>
        <v/>
      </c>
      <c r="M692" s="65" t="e">
        <f>+Inventario[[#This Row],[Presentación (unidad)]]</f>
        <v>#VALUE!</v>
      </c>
      <c r="O692" s="17" t="str">
        <f t="shared" ref="O692" si="2392">+$O$6</f>
        <v>Elemento</v>
      </c>
      <c r="P692" s="17" t="str">
        <f t="shared" ref="P692" si="2393">+$P$6</f>
        <v>Días restantes:</v>
      </c>
      <c r="Q692" s="19" t="e">
        <f>Inventario[[#This Row],[Elemento]]</f>
        <v>#VALUE!</v>
      </c>
      <c r="R692" s="19">
        <f>+DMIN(Entradas[#All],R691,Q691:Q692)</f>
        <v>0</v>
      </c>
      <c r="S692" s="26" t="s">
        <v>10</v>
      </c>
    </row>
    <row r="693" spans="1:19" x14ac:dyDescent="0.25">
      <c r="A693" s="64" t="e">
        <f>DGET(Lista_elementos[#All],Lista_elementos[[#Headers],[Tipo]],Inventario!O692:O693)</f>
        <v>#VALUE!</v>
      </c>
      <c r="B693" s="27" t="e">
        <f>+Lista_elementos[[#This Row],[Elemento]]</f>
        <v>#VALUE!</v>
      </c>
      <c r="C6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3" s="27" t="e">
        <f>DGET(Lista_elementos[#All],Lista_elementos[[#Headers],[Presentación (Unidad)]],Inventario!O692:O693)</f>
        <v>#VALUE!</v>
      </c>
      <c r="E693" s="20" t="str">
        <f>+IF(COUNTIF(Entradas[Elemento],Inventario[[#This Row],[Elemento]])=0,"",IF(DMAX(Entradas[#All],Entradas[[#Headers],[Fecha de ingreso]],Inventario!O692:O693)=0,"No registra",DMAX(Entradas[#All],Entradas[[#Headers],[Fecha de ingreso]],Inventario!O692:O693)))</f>
        <v/>
      </c>
      <c r="F693" s="20" t="str">
        <f>+IF(COUNTIF(Entradas[Elemento],Inventario[[#This Row],[Elemento]])=0,"",IF(DMAX(Entradas[#All],Entradas[[#Headers],[Fecha de última salida]],Inventario!O692:O693)=0,"",DMAX(Entradas[#All],Entradas[[#Headers],[Fecha de última salida]],Inventario!O692:O693)))</f>
        <v/>
      </c>
      <c r="G693" s="27" t="e">
        <f>DGET(Lista_elementos[#All],Lista_elementos[[#Headers],[Inventario máximo (en unidades)]],O692:O693)</f>
        <v>#VALUE!</v>
      </c>
      <c r="H693" s="27" t="e">
        <f>DGET(Lista_elementos[#All],Lista_elementos[[#Headers],[Inventario mínimo (en unidades)]],O692:O693)</f>
        <v>#VALUE!</v>
      </c>
      <c r="I693" s="68" t="str">
        <f>+IF(P693=0,"",DGET(Entradas[#All],Entradas[[#Headers],[Lote]],O692:P693))</f>
        <v/>
      </c>
      <c r="J693" s="20" t="str">
        <f ca="1">+IF(Inventario[[#This Row],[Días restantes (incluido hoy):]]="","",Inventario[[#This Row],[Días restantes (incluido hoy):]]+TODAY()-1)</f>
        <v/>
      </c>
      <c r="K693" s="27" t="str">
        <f t="shared" ref="K693" si="2394">IF(P693=0,"",P693)</f>
        <v/>
      </c>
      <c r="L693" s="27" t="str">
        <f>+IF(P693=0,"",DSUM(Entradas[#All],Entradas[[#Headers],[Cantidad Existente]],Inventario!O692:P693))</f>
        <v/>
      </c>
      <c r="M693" s="65" t="e">
        <f>+Inventario[[#This Row],[Presentación (unidad)]]</f>
        <v>#VALUE!</v>
      </c>
      <c r="O693" s="19" t="e">
        <f t="shared" ref="O693" si="2395">+$B693</f>
        <v>#VALUE!</v>
      </c>
      <c r="P693" s="19">
        <f>+DMIN(Entradas[#All],P692,O692:O693)</f>
        <v>0</v>
      </c>
      <c r="Q693" s="17" t="str">
        <f t="shared" ref="Q693" si="2396">+$O$6</f>
        <v>Elemento</v>
      </c>
      <c r="R693" s="17" t="str">
        <f t="shared" ref="R693" si="2397">+$P$6</f>
        <v>Días restantes:</v>
      </c>
      <c r="S693" s="26" t="s">
        <v>10</v>
      </c>
    </row>
    <row r="694" spans="1:19" x14ac:dyDescent="0.25">
      <c r="A694" s="64" t="e">
        <f>DGET(Lista_elementos[#All],Lista_elementos[[#Headers],[Tipo]],Inventario!Q693:Q694)</f>
        <v>#VALUE!</v>
      </c>
      <c r="B694" s="27" t="e">
        <f>+Lista_elementos[[#This Row],[Elemento]]</f>
        <v>#VALUE!</v>
      </c>
      <c r="C6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4" s="27" t="e">
        <f>DGET(Lista_elementos[#All],Lista_elementos[[#Headers],[Presentación (Unidad)]],Inventario!Q693:Q694)</f>
        <v>#VALUE!</v>
      </c>
      <c r="E694" s="20" t="str">
        <f>+IF(COUNTIF(Entradas[Elemento],Inventario[[#This Row],[Elemento]])=0,"",IF(DMAX(Entradas[#All],Entradas[[#Headers],[Fecha de ingreso]],Inventario!Q693:Q694)=0,"No registra",DMAX(Entradas[#All],Entradas[[#Headers],[Fecha de ingreso]],Inventario!Q693:Q694)))</f>
        <v/>
      </c>
      <c r="F694" s="20" t="str">
        <f>+IF(COUNTIF(Entradas[Elemento],Inventario[[#This Row],[Elemento]])=0,"",IF(DMAX(Entradas[#All],Entradas[[#Headers],[Fecha de última salida]],Inventario!Q693:Q694)=0,"",DMAX(Entradas[#All],Entradas[[#Headers],[Fecha de última salida]],Inventario!Q693:Q694)))</f>
        <v/>
      </c>
      <c r="G694" s="27" t="e">
        <f>DGET(Lista_elementos[#All],Lista_elementos[[#Headers],[Inventario máximo (en unidades)]],Q693:Q694)</f>
        <v>#VALUE!</v>
      </c>
      <c r="H694" s="27" t="e">
        <f>DGET(Lista_elementos[#All],Lista_elementos[[#Headers],[Inventario mínimo (en unidades)]],Q693:Q694)</f>
        <v>#VALUE!</v>
      </c>
      <c r="I694" s="68" t="str">
        <f>+IF(R694=0,"",DGET(Entradas[#All],Entradas[[#Headers],[Lote]],Q693:R694))</f>
        <v/>
      </c>
      <c r="J694" s="20" t="str">
        <f ca="1">+IF(Inventario[[#This Row],[Días restantes (incluido hoy):]]="","",Inventario[[#This Row],[Días restantes (incluido hoy):]]+TODAY()-1)</f>
        <v/>
      </c>
      <c r="K694" s="27" t="str">
        <f t="shared" ref="K694" si="2398">IF(R694=0,"",R694)</f>
        <v/>
      </c>
      <c r="L694" s="27" t="str">
        <f>+IF(R694=0,"",DSUM(Entradas[#All],Entradas[[#Headers],[Cantidad Existente]],Inventario!Q693:R694))</f>
        <v/>
      </c>
      <c r="M694" s="65" t="e">
        <f>+Inventario[[#This Row],[Presentación (unidad)]]</f>
        <v>#VALUE!</v>
      </c>
      <c r="O694" s="17" t="str">
        <f t="shared" ref="O694" si="2399">+$O$6</f>
        <v>Elemento</v>
      </c>
      <c r="P694" s="17" t="str">
        <f t="shared" ref="P694" si="2400">+$P$6</f>
        <v>Días restantes:</v>
      </c>
      <c r="Q694" s="19" t="e">
        <f>Inventario[[#This Row],[Elemento]]</f>
        <v>#VALUE!</v>
      </c>
      <c r="R694" s="19">
        <f>+DMIN(Entradas[#All],R693,Q693:Q694)</f>
        <v>0</v>
      </c>
      <c r="S694" s="26" t="s">
        <v>10</v>
      </c>
    </row>
    <row r="695" spans="1:19" x14ac:dyDescent="0.25">
      <c r="A695" s="64" t="e">
        <f>DGET(Lista_elementos[#All],Lista_elementos[[#Headers],[Tipo]],Inventario!O694:O695)</f>
        <v>#VALUE!</v>
      </c>
      <c r="B695" s="27" t="e">
        <f>+Lista_elementos[[#This Row],[Elemento]]</f>
        <v>#VALUE!</v>
      </c>
      <c r="C6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5" s="27" t="e">
        <f>DGET(Lista_elementos[#All],Lista_elementos[[#Headers],[Presentación (Unidad)]],Inventario!O694:O695)</f>
        <v>#VALUE!</v>
      </c>
      <c r="E695" s="20" t="str">
        <f>+IF(COUNTIF(Entradas[Elemento],Inventario[[#This Row],[Elemento]])=0,"",IF(DMAX(Entradas[#All],Entradas[[#Headers],[Fecha de ingreso]],Inventario!O694:O695)=0,"No registra",DMAX(Entradas[#All],Entradas[[#Headers],[Fecha de ingreso]],Inventario!O694:O695)))</f>
        <v/>
      </c>
      <c r="F695" s="20" t="str">
        <f>+IF(COUNTIF(Entradas[Elemento],Inventario[[#This Row],[Elemento]])=0,"",IF(DMAX(Entradas[#All],Entradas[[#Headers],[Fecha de última salida]],Inventario!O694:O695)=0,"",DMAX(Entradas[#All],Entradas[[#Headers],[Fecha de última salida]],Inventario!O694:O695)))</f>
        <v/>
      </c>
      <c r="G695" s="27" t="e">
        <f>DGET(Lista_elementos[#All],Lista_elementos[[#Headers],[Inventario máximo (en unidades)]],O694:O695)</f>
        <v>#VALUE!</v>
      </c>
      <c r="H695" s="27" t="e">
        <f>DGET(Lista_elementos[#All],Lista_elementos[[#Headers],[Inventario mínimo (en unidades)]],O694:O695)</f>
        <v>#VALUE!</v>
      </c>
      <c r="I695" s="68" t="str">
        <f>+IF(P695=0,"",DGET(Entradas[#All],Entradas[[#Headers],[Lote]],O694:P695))</f>
        <v/>
      </c>
      <c r="J695" s="20" t="str">
        <f ca="1">+IF(Inventario[[#This Row],[Días restantes (incluido hoy):]]="","",Inventario[[#This Row],[Días restantes (incluido hoy):]]+TODAY()-1)</f>
        <v/>
      </c>
      <c r="K695" s="27" t="str">
        <f t="shared" ref="K695" si="2401">IF(P695=0,"",P695)</f>
        <v/>
      </c>
      <c r="L695" s="27" t="str">
        <f>+IF(P695=0,"",DSUM(Entradas[#All],Entradas[[#Headers],[Cantidad Existente]],Inventario!O694:P695))</f>
        <v/>
      </c>
      <c r="M695" s="65" t="e">
        <f>+Inventario[[#This Row],[Presentación (unidad)]]</f>
        <v>#VALUE!</v>
      </c>
      <c r="O695" s="19" t="e">
        <f t="shared" ref="O695" si="2402">+$B695</f>
        <v>#VALUE!</v>
      </c>
      <c r="P695" s="19">
        <f>+DMIN(Entradas[#All],P694,O694:O695)</f>
        <v>0</v>
      </c>
      <c r="Q695" s="17" t="str">
        <f t="shared" ref="Q695" si="2403">+$O$6</f>
        <v>Elemento</v>
      </c>
      <c r="R695" s="17" t="str">
        <f t="shared" ref="R695" si="2404">+$P$6</f>
        <v>Días restantes:</v>
      </c>
      <c r="S695" s="26" t="s">
        <v>10</v>
      </c>
    </row>
    <row r="696" spans="1:19" x14ac:dyDescent="0.25">
      <c r="A696" s="64" t="e">
        <f>DGET(Lista_elementos[#All],Lista_elementos[[#Headers],[Tipo]],Inventario!Q695:Q696)</f>
        <v>#VALUE!</v>
      </c>
      <c r="B696" s="27" t="e">
        <f>+Lista_elementos[[#This Row],[Elemento]]</f>
        <v>#VALUE!</v>
      </c>
      <c r="C6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6" s="27" t="e">
        <f>DGET(Lista_elementos[#All],Lista_elementos[[#Headers],[Presentación (Unidad)]],Inventario!Q695:Q696)</f>
        <v>#VALUE!</v>
      </c>
      <c r="E696" s="20" t="str">
        <f>+IF(COUNTIF(Entradas[Elemento],Inventario[[#This Row],[Elemento]])=0,"",IF(DMAX(Entradas[#All],Entradas[[#Headers],[Fecha de ingreso]],Inventario!Q695:Q696)=0,"No registra",DMAX(Entradas[#All],Entradas[[#Headers],[Fecha de ingreso]],Inventario!Q695:Q696)))</f>
        <v/>
      </c>
      <c r="F696" s="20" t="str">
        <f>+IF(COUNTIF(Entradas[Elemento],Inventario[[#This Row],[Elemento]])=0,"",IF(DMAX(Entradas[#All],Entradas[[#Headers],[Fecha de última salida]],Inventario!Q695:Q696)=0,"",DMAX(Entradas[#All],Entradas[[#Headers],[Fecha de última salida]],Inventario!Q695:Q696)))</f>
        <v/>
      </c>
      <c r="G696" s="27" t="e">
        <f>DGET(Lista_elementos[#All],Lista_elementos[[#Headers],[Inventario máximo (en unidades)]],Q695:Q696)</f>
        <v>#VALUE!</v>
      </c>
      <c r="H696" s="27" t="e">
        <f>DGET(Lista_elementos[#All],Lista_elementos[[#Headers],[Inventario mínimo (en unidades)]],Q695:Q696)</f>
        <v>#VALUE!</v>
      </c>
      <c r="I696" s="68" t="str">
        <f>+IF(R696=0,"",DGET(Entradas[#All],Entradas[[#Headers],[Lote]],Q695:R696))</f>
        <v/>
      </c>
      <c r="J696" s="20" t="str">
        <f ca="1">+IF(Inventario[[#This Row],[Días restantes (incluido hoy):]]="","",Inventario[[#This Row],[Días restantes (incluido hoy):]]+TODAY()-1)</f>
        <v/>
      </c>
      <c r="K696" s="27" t="str">
        <f t="shared" ref="K696" si="2405">IF(R696=0,"",R696)</f>
        <v/>
      </c>
      <c r="L696" s="27" t="str">
        <f>+IF(R696=0,"",DSUM(Entradas[#All],Entradas[[#Headers],[Cantidad Existente]],Inventario!Q695:R696))</f>
        <v/>
      </c>
      <c r="M696" s="65" t="e">
        <f>+Inventario[[#This Row],[Presentación (unidad)]]</f>
        <v>#VALUE!</v>
      </c>
      <c r="O696" s="17" t="str">
        <f t="shared" ref="O696" si="2406">+$O$6</f>
        <v>Elemento</v>
      </c>
      <c r="P696" s="17" t="str">
        <f t="shared" ref="P696" si="2407">+$P$6</f>
        <v>Días restantes:</v>
      </c>
      <c r="Q696" s="19" t="e">
        <f>Inventario[[#This Row],[Elemento]]</f>
        <v>#VALUE!</v>
      </c>
      <c r="R696" s="19">
        <f>+DMIN(Entradas[#All],R695,Q695:Q696)</f>
        <v>0</v>
      </c>
      <c r="S696" s="26" t="s">
        <v>10</v>
      </c>
    </row>
    <row r="697" spans="1:19" x14ac:dyDescent="0.25">
      <c r="A697" s="64" t="e">
        <f>DGET(Lista_elementos[#All],Lista_elementos[[#Headers],[Tipo]],Inventario!O696:O697)</f>
        <v>#VALUE!</v>
      </c>
      <c r="B697" s="27" t="e">
        <f>+Lista_elementos[[#This Row],[Elemento]]</f>
        <v>#VALUE!</v>
      </c>
      <c r="C6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7" s="27" t="e">
        <f>DGET(Lista_elementos[#All],Lista_elementos[[#Headers],[Presentación (Unidad)]],Inventario!O696:O697)</f>
        <v>#VALUE!</v>
      </c>
      <c r="E697" s="20" t="str">
        <f>+IF(COUNTIF(Entradas[Elemento],Inventario[[#This Row],[Elemento]])=0,"",IF(DMAX(Entradas[#All],Entradas[[#Headers],[Fecha de ingreso]],Inventario!O696:O697)=0,"No registra",DMAX(Entradas[#All],Entradas[[#Headers],[Fecha de ingreso]],Inventario!O696:O697)))</f>
        <v/>
      </c>
      <c r="F697" s="20" t="str">
        <f>+IF(COUNTIF(Entradas[Elemento],Inventario[[#This Row],[Elemento]])=0,"",IF(DMAX(Entradas[#All],Entradas[[#Headers],[Fecha de última salida]],Inventario!O696:O697)=0,"",DMAX(Entradas[#All],Entradas[[#Headers],[Fecha de última salida]],Inventario!O696:O697)))</f>
        <v/>
      </c>
      <c r="G697" s="27" t="e">
        <f>DGET(Lista_elementos[#All],Lista_elementos[[#Headers],[Inventario máximo (en unidades)]],O696:O697)</f>
        <v>#VALUE!</v>
      </c>
      <c r="H697" s="27" t="e">
        <f>DGET(Lista_elementos[#All],Lista_elementos[[#Headers],[Inventario mínimo (en unidades)]],O696:O697)</f>
        <v>#VALUE!</v>
      </c>
      <c r="I697" s="68" t="str">
        <f>+IF(P697=0,"",DGET(Entradas[#All],Entradas[[#Headers],[Lote]],O696:P697))</f>
        <v/>
      </c>
      <c r="J697" s="20" t="str">
        <f ca="1">+IF(Inventario[[#This Row],[Días restantes (incluido hoy):]]="","",Inventario[[#This Row],[Días restantes (incluido hoy):]]+TODAY()-1)</f>
        <v/>
      </c>
      <c r="K697" s="27" t="str">
        <f t="shared" ref="K697" si="2408">IF(P697=0,"",P697)</f>
        <v/>
      </c>
      <c r="L697" s="27" t="str">
        <f>+IF(P697=0,"",DSUM(Entradas[#All],Entradas[[#Headers],[Cantidad Existente]],Inventario!O696:P697))</f>
        <v/>
      </c>
      <c r="M697" s="65" t="e">
        <f>+Inventario[[#This Row],[Presentación (unidad)]]</f>
        <v>#VALUE!</v>
      </c>
      <c r="O697" s="19" t="e">
        <f t="shared" ref="O697" si="2409">+$B697</f>
        <v>#VALUE!</v>
      </c>
      <c r="P697" s="19">
        <f>+DMIN(Entradas[#All],P696,O696:O697)</f>
        <v>0</v>
      </c>
      <c r="Q697" s="17" t="str">
        <f t="shared" ref="Q697" si="2410">+$O$6</f>
        <v>Elemento</v>
      </c>
      <c r="R697" s="17" t="str">
        <f t="shared" ref="R697" si="2411">+$P$6</f>
        <v>Días restantes:</v>
      </c>
      <c r="S697" s="26" t="s">
        <v>10</v>
      </c>
    </row>
    <row r="698" spans="1:19" x14ac:dyDescent="0.25">
      <c r="A698" s="64" t="e">
        <f>DGET(Lista_elementos[#All],Lista_elementos[[#Headers],[Tipo]],Inventario!Q697:Q698)</f>
        <v>#VALUE!</v>
      </c>
      <c r="B698" s="27" t="e">
        <f>+Lista_elementos[[#This Row],[Elemento]]</f>
        <v>#VALUE!</v>
      </c>
      <c r="C6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8" s="27" t="e">
        <f>DGET(Lista_elementos[#All],Lista_elementos[[#Headers],[Presentación (Unidad)]],Inventario!Q697:Q698)</f>
        <v>#VALUE!</v>
      </c>
      <c r="E698" s="20" t="str">
        <f>+IF(COUNTIF(Entradas[Elemento],Inventario[[#This Row],[Elemento]])=0,"",IF(DMAX(Entradas[#All],Entradas[[#Headers],[Fecha de ingreso]],Inventario!Q697:Q698)=0,"No registra",DMAX(Entradas[#All],Entradas[[#Headers],[Fecha de ingreso]],Inventario!Q697:Q698)))</f>
        <v/>
      </c>
      <c r="F698" s="20" t="str">
        <f>+IF(COUNTIF(Entradas[Elemento],Inventario[[#This Row],[Elemento]])=0,"",IF(DMAX(Entradas[#All],Entradas[[#Headers],[Fecha de última salida]],Inventario!Q697:Q698)=0,"",DMAX(Entradas[#All],Entradas[[#Headers],[Fecha de última salida]],Inventario!Q697:Q698)))</f>
        <v/>
      </c>
      <c r="G698" s="27" t="e">
        <f>DGET(Lista_elementos[#All],Lista_elementos[[#Headers],[Inventario máximo (en unidades)]],Q697:Q698)</f>
        <v>#VALUE!</v>
      </c>
      <c r="H698" s="27" t="e">
        <f>DGET(Lista_elementos[#All],Lista_elementos[[#Headers],[Inventario mínimo (en unidades)]],Q697:Q698)</f>
        <v>#VALUE!</v>
      </c>
      <c r="I698" s="68" t="str">
        <f>+IF(R698=0,"",DGET(Entradas[#All],Entradas[[#Headers],[Lote]],Q697:R698))</f>
        <v/>
      </c>
      <c r="J698" s="20" t="str">
        <f ca="1">+IF(Inventario[[#This Row],[Días restantes (incluido hoy):]]="","",Inventario[[#This Row],[Días restantes (incluido hoy):]]+TODAY()-1)</f>
        <v/>
      </c>
      <c r="K698" s="27" t="str">
        <f t="shared" ref="K698" si="2412">IF(R698=0,"",R698)</f>
        <v/>
      </c>
      <c r="L698" s="27" t="str">
        <f>+IF(R698=0,"",DSUM(Entradas[#All],Entradas[[#Headers],[Cantidad Existente]],Inventario!Q697:R698))</f>
        <v/>
      </c>
      <c r="M698" s="65" t="e">
        <f>+Inventario[[#This Row],[Presentación (unidad)]]</f>
        <v>#VALUE!</v>
      </c>
      <c r="O698" s="17" t="str">
        <f t="shared" ref="O698" si="2413">+$O$6</f>
        <v>Elemento</v>
      </c>
      <c r="P698" s="17" t="str">
        <f t="shared" ref="P698" si="2414">+$P$6</f>
        <v>Días restantes:</v>
      </c>
      <c r="Q698" s="19" t="e">
        <f>Inventario[[#This Row],[Elemento]]</f>
        <v>#VALUE!</v>
      </c>
      <c r="R698" s="19">
        <f>+DMIN(Entradas[#All],R697,Q697:Q698)</f>
        <v>0</v>
      </c>
      <c r="S698" s="26" t="s">
        <v>10</v>
      </c>
    </row>
    <row r="699" spans="1:19" x14ac:dyDescent="0.25">
      <c r="A699" s="64" t="e">
        <f>DGET(Lista_elementos[#All],Lista_elementos[[#Headers],[Tipo]],Inventario!O698:O699)</f>
        <v>#VALUE!</v>
      </c>
      <c r="B699" s="27" t="e">
        <f>+Lista_elementos[[#This Row],[Elemento]]</f>
        <v>#VALUE!</v>
      </c>
      <c r="C6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699" s="27" t="e">
        <f>DGET(Lista_elementos[#All],Lista_elementos[[#Headers],[Presentación (Unidad)]],Inventario!O698:O699)</f>
        <v>#VALUE!</v>
      </c>
      <c r="E699" s="20" t="str">
        <f>+IF(COUNTIF(Entradas[Elemento],Inventario[[#This Row],[Elemento]])=0,"",IF(DMAX(Entradas[#All],Entradas[[#Headers],[Fecha de ingreso]],Inventario!O698:O699)=0,"No registra",DMAX(Entradas[#All],Entradas[[#Headers],[Fecha de ingreso]],Inventario!O698:O699)))</f>
        <v/>
      </c>
      <c r="F699" s="20" t="str">
        <f>+IF(COUNTIF(Entradas[Elemento],Inventario[[#This Row],[Elemento]])=0,"",IF(DMAX(Entradas[#All],Entradas[[#Headers],[Fecha de última salida]],Inventario!O698:O699)=0,"",DMAX(Entradas[#All],Entradas[[#Headers],[Fecha de última salida]],Inventario!O698:O699)))</f>
        <v/>
      </c>
      <c r="G699" s="27" t="e">
        <f>DGET(Lista_elementos[#All],Lista_elementos[[#Headers],[Inventario máximo (en unidades)]],O698:O699)</f>
        <v>#VALUE!</v>
      </c>
      <c r="H699" s="27" t="e">
        <f>DGET(Lista_elementos[#All],Lista_elementos[[#Headers],[Inventario mínimo (en unidades)]],O698:O699)</f>
        <v>#VALUE!</v>
      </c>
      <c r="I699" s="68" t="str">
        <f>+IF(P699=0,"",DGET(Entradas[#All],Entradas[[#Headers],[Lote]],O698:P699))</f>
        <v/>
      </c>
      <c r="J699" s="20" t="str">
        <f ca="1">+IF(Inventario[[#This Row],[Días restantes (incluido hoy):]]="","",Inventario[[#This Row],[Días restantes (incluido hoy):]]+TODAY()-1)</f>
        <v/>
      </c>
      <c r="K699" s="27" t="str">
        <f t="shared" ref="K699" si="2415">IF(P699=0,"",P699)</f>
        <v/>
      </c>
      <c r="L699" s="27" t="str">
        <f>+IF(P699=0,"",DSUM(Entradas[#All],Entradas[[#Headers],[Cantidad Existente]],Inventario!O698:P699))</f>
        <v/>
      </c>
      <c r="M699" s="65" t="e">
        <f>+Inventario[[#This Row],[Presentación (unidad)]]</f>
        <v>#VALUE!</v>
      </c>
      <c r="O699" s="19" t="e">
        <f t="shared" ref="O699" si="2416">+$B699</f>
        <v>#VALUE!</v>
      </c>
      <c r="P699" s="19">
        <f>+DMIN(Entradas[#All],P698,O698:O699)</f>
        <v>0</v>
      </c>
      <c r="Q699" s="17" t="str">
        <f t="shared" ref="Q699" si="2417">+$O$6</f>
        <v>Elemento</v>
      </c>
      <c r="R699" s="17" t="str">
        <f t="shared" ref="R699" si="2418">+$P$6</f>
        <v>Días restantes:</v>
      </c>
      <c r="S699" s="26" t="s">
        <v>10</v>
      </c>
    </row>
    <row r="700" spans="1:19" x14ac:dyDescent="0.25">
      <c r="A700" s="64" t="e">
        <f>DGET(Lista_elementos[#All],Lista_elementos[[#Headers],[Tipo]],Inventario!Q699:Q700)</f>
        <v>#VALUE!</v>
      </c>
      <c r="B700" s="27" t="e">
        <f>+Lista_elementos[[#This Row],[Elemento]]</f>
        <v>#VALUE!</v>
      </c>
      <c r="C7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0" s="27" t="e">
        <f>DGET(Lista_elementos[#All],Lista_elementos[[#Headers],[Presentación (Unidad)]],Inventario!Q699:Q700)</f>
        <v>#VALUE!</v>
      </c>
      <c r="E700" s="20" t="str">
        <f>+IF(COUNTIF(Entradas[Elemento],Inventario[[#This Row],[Elemento]])=0,"",IF(DMAX(Entradas[#All],Entradas[[#Headers],[Fecha de ingreso]],Inventario!Q699:Q700)=0,"No registra",DMAX(Entradas[#All],Entradas[[#Headers],[Fecha de ingreso]],Inventario!Q699:Q700)))</f>
        <v/>
      </c>
      <c r="F700" s="20" t="str">
        <f>+IF(COUNTIF(Entradas[Elemento],Inventario[[#This Row],[Elemento]])=0,"",IF(DMAX(Entradas[#All],Entradas[[#Headers],[Fecha de última salida]],Inventario!Q699:Q700)=0,"",DMAX(Entradas[#All],Entradas[[#Headers],[Fecha de última salida]],Inventario!Q699:Q700)))</f>
        <v/>
      </c>
      <c r="G700" s="27" t="e">
        <f>DGET(Lista_elementos[#All],Lista_elementos[[#Headers],[Inventario máximo (en unidades)]],Q699:Q700)</f>
        <v>#VALUE!</v>
      </c>
      <c r="H700" s="27" t="e">
        <f>DGET(Lista_elementos[#All],Lista_elementos[[#Headers],[Inventario mínimo (en unidades)]],Q699:Q700)</f>
        <v>#VALUE!</v>
      </c>
      <c r="I700" s="68" t="str">
        <f>+IF(R700=0,"",DGET(Entradas[#All],Entradas[[#Headers],[Lote]],Q699:R700))</f>
        <v/>
      </c>
      <c r="J700" s="20" t="str">
        <f ca="1">+IF(Inventario[[#This Row],[Días restantes (incluido hoy):]]="","",Inventario[[#This Row],[Días restantes (incluido hoy):]]+TODAY()-1)</f>
        <v/>
      </c>
      <c r="K700" s="27" t="str">
        <f t="shared" ref="K700" si="2419">IF(R700=0,"",R700)</f>
        <v/>
      </c>
      <c r="L700" s="27" t="str">
        <f>+IF(R700=0,"",DSUM(Entradas[#All],Entradas[[#Headers],[Cantidad Existente]],Inventario!Q699:R700))</f>
        <v/>
      </c>
      <c r="M700" s="65" t="e">
        <f>+Inventario[[#This Row],[Presentación (unidad)]]</f>
        <v>#VALUE!</v>
      </c>
      <c r="O700" s="17" t="str">
        <f t="shared" ref="O700" si="2420">+$O$6</f>
        <v>Elemento</v>
      </c>
      <c r="P700" s="17" t="str">
        <f t="shared" ref="P700" si="2421">+$P$6</f>
        <v>Días restantes:</v>
      </c>
      <c r="Q700" s="19" t="e">
        <f>Inventario[[#This Row],[Elemento]]</f>
        <v>#VALUE!</v>
      </c>
      <c r="R700" s="19">
        <f>+DMIN(Entradas[#All],R699,Q699:Q700)</f>
        <v>0</v>
      </c>
      <c r="S700" s="26" t="s">
        <v>10</v>
      </c>
    </row>
    <row r="701" spans="1:19" x14ac:dyDescent="0.25">
      <c r="A701" s="64" t="e">
        <f>DGET(Lista_elementos[#All],Lista_elementos[[#Headers],[Tipo]],Inventario!O700:O701)</f>
        <v>#VALUE!</v>
      </c>
      <c r="B701" s="27" t="e">
        <f>+Lista_elementos[[#This Row],[Elemento]]</f>
        <v>#VALUE!</v>
      </c>
      <c r="C7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1" s="27" t="e">
        <f>DGET(Lista_elementos[#All],Lista_elementos[[#Headers],[Presentación (Unidad)]],Inventario!O700:O701)</f>
        <v>#VALUE!</v>
      </c>
      <c r="E701" s="20" t="str">
        <f>+IF(COUNTIF(Entradas[Elemento],Inventario[[#This Row],[Elemento]])=0,"",IF(DMAX(Entradas[#All],Entradas[[#Headers],[Fecha de ingreso]],Inventario!O700:O701)=0,"No registra",DMAX(Entradas[#All],Entradas[[#Headers],[Fecha de ingreso]],Inventario!O700:O701)))</f>
        <v/>
      </c>
      <c r="F701" s="20" t="str">
        <f>+IF(COUNTIF(Entradas[Elemento],Inventario[[#This Row],[Elemento]])=0,"",IF(DMAX(Entradas[#All],Entradas[[#Headers],[Fecha de última salida]],Inventario!O700:O701)=0,"",DMAX(Entradas[#All],Entradas[[#Headers],[Fecha de última salida]],Inventario!O700:O701)))</f>
        <v/>
      </c>
      <c r="G701" s="27" t="e">
        <f>DGET(Lista_elementos[#All],Lista_elementos[[#Headers],[Inventario máximo (en unidades)]],O700:O701)</f>
        <v>#VALUE!</v>
      </c>
      <c r="H701" s="27" t="e">
        <f>DGET(Lista_elementos[#All],Lista_elementos[[#Headers],[Inventario mínimo (en unidades)]],O700:O701)</f>
        <v>#VALUE!</v>
      </c>
      <c r="I701" s="68" t="str">
        <f>+IF(P701=0,"",DGET(Entradas[#All],Entradas[[#Headers],[Lote]],O700:P701))</f>
        <v/>
      </c>
      <c r="J701" s="20" t="str">
        <f ca="1">+IF(Inventario[[#This Row],[Días restantes (incluido hoy):]]="","",Inventario[[#This Row],[Días restantes (incluido hoy):]]+TODAY()-1)</f>
        <v/>
      </c>
      <c r="K701" s="27" t="str">
        <f t="shared" ref="K701" si="2422">IF(P701=0,"",P701)</f>
        <v/>
      </c>
      <c r="L701" s="27" t="str">
        <f>+IF(P701=0,"",DSUM(Entradas[#All],Entradas[[#Headers],[Cantidad Existente]],Inventario!O700:P701))</f>
        <v/>
      </c>
      <c r="M701" s="65" t="e">
        <f>+Inventario[[#This Row],[Presentación (unidad)]]</f>
        <v>#VALUE!</v>
      </c>
      <c r="O701" s="19" t="e">
        <f t="shared" ref="O701" si="2423">+$B701</f>
        <v>#VALUE!</v>
      </c>
      <c r="P701" s="19">
        <f>+DMIN(Entradas[#All],P700,O700:O701)</f>
        <v>0</v>
      </c>
      <c r="Q701" s="17" t="str">
        <f t="shared" ref="Q701" si="2424">+$O$6</f>
        <v>Elemento</v>
      </c>
      <c r="R701" s="17" t="str">
        <f t="shared" ref="R701" si="2425">+$P$6</f>
        <v>Días restantes:</v>
      </c>
      <c r="S701" s="26" t="s">
        <v>10</v>
      </c>
    </row>
    <row r="702" spans="1:19" x14ac:dyDescent="0.25">
      <c r="A702" s="64" t="e">
        <f>DGET(Lista_elementos[#All],Lista_elementos[[#Headers],[Tipo]],Inventario!Q701:Q702)</f>
        <v>#VALUE!</v>
      </c>
      <c r="B702" s="27" t="e">
        <f>+Lista_elementos[[#This Row],[Elemento]]</f>
        <v>#VALUE!</v>
      </c>
      <c r="C7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2" s="27" t="e">
        <f>DGET(Lista_elementos[#All],Lista_elementos[[#Headers],[Presentación (Unidad)]],Inventario!Q701:Q702)</f>
        <v>#VALUE!</v>
      </c>
      <c r="E702" s="20" t="str">
        <f>+IF(COUNTIF(Entradas[Elemento],Inventario[[#This Row],[Elemento]])=0,"",IF(DMAX(Entradas[#All],Entradas[[#Headers],[Fecha de ingreso]],Inventario!Q701:Q702)=0,"No registra",DMAX(Entradas[#All],Entradas[[#Headers],[Fecha de ingreso]],Inventario!Q701:Q702)))</f>
        <v/>
      </c>
      <c r="F702" s="20" t="str">
        <f>+IF(COUNTIF(Entradas[Elemento],Inventario[[#This Row],[Elemento]])=0,"",IF(DMAX(Entradas[#All],Entradas[[#Headers],[Fecha de última salida]],Inventario!Q701:Q702)=0,"",DMAX(Entradas[#All],Entradas[[#Headers],[Fecha de última salida]],Inventario!Q701:Q702)))</f>
        <v/>
      </c>
      <c r="G702" s="27" t="e">
        <f>DGET(Lista_elementos[#All],Lista_elementos[[#Headers],[Inventario máximo (en unidades)]],Q701:Q702)</f>
        <v>#VALUE!</v>
      </c>
      <c r="H702" s="27" t="e">
        <f>DGET(Lista_elementos[#All],Lista_elementos[[#Headers],[Inventario mínimo (en unidades)]],Q701:Q702)</f>
        <v>#VALUE!</v>
      </c>
      <c r="I702" s="68" t="str">
        <f>+IF(R702=0,"",DGET(Entradas[#All],Entradas[[#Headers],[Lote]],Q701:R702))</f>
        <v/>
      </c>
      <c r="J702" s="20" t="str">
        <f ca="1">+IF(Inventario[[#This Row],[Días restantes (incluido hoy):]]="","",Inventario[[#This Row],[Días restantes (incluido hoy):]]+TODAY()-1)</f>
        <v/>
      </c>
      <c r="K702" s="27" t="str">
        <f t="shared" ref="K702" si="2426">IF(R702=0,"",R702)</f>
        <v/>
      </c>
      <c r="L702" s="27" t="str">
        <f>+IF(R702=0,"",DSUM(Entradas[#All],Entradas[[#Headers],[Cantidad Existente]],Inventario!Q701:R702))</f>
        <v/>
      </c>
      <c r="M702" s="65" t="e">
        <f>+Inventario[[#This Row],[Presentación (unidad)]]</f>
        <v>#VALUE!</v>
      </c>
      <c r="O702" s="17" t="str">
        <f t="shared" ref="O702" si="2427">+$O$6</f>
        <v>Elemento</v>
      </c>
      <c r="P702" s="17" t="str">
        <f t="shared" ref="P702" si="2428">+$P$6</f>
        <v>Días restantes:</v>
      </c>
      <c r="Q702" s="19" t="e">
        <f>Inventario[[#This Row],[Elemento]]</f>
        <v>#VALUE!</v>
      </c>
      <c r="R702" s="19">
        <f>+DMIN(Entradas[#All],R701,Q701:Q702)</f>
        <v>0</v>
      </c>
      <c r="S702" s="26" t="s">
        <v>10</v>
      </c>
    </row>
    <row r="703" spans="1:19" x14ac:dyDescent="0.25">
      <c r="A703" s="64" t="e">
        <f>DGET(Lista_elementos[#All],Lista_elementos[[#Headers],[Tipo]],Inventario!O702:O703)</f>
        <v>#VALUE!</v>
      </c>
      <c r="B703" s="27" t="e">
        <f>+Lista_elementos[[#This Row],[Elemento]]</f>
        <v>#VALUE!</v>
      </c>
      <c r="C7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3" s="27" t="e">
        <f>DGET(Lista_elementos[#All],Lista_elementos[[#Headers],[Presentación (Unidad)]],Inventario!O702:O703)</f>
        <v>#VALUE!</v>
      </c>
      <c r="E703" s="20" t="str">
        <f>+IF(COUNTIF(Entradas[Elemento],Inventario[[#This Row],[Elemento]])=0,"",IF(DMAX(Entradas[#All],Entradas[[#Headers],[Fecha de ingreso]],Inventario!O702:O703)=0,"No registra",DMAX(Entradas[#All],Entradas[[#Headers],[Fecha de ingreso]],Inventario!O702:O703)))</f>
        <v/>
      </c>
      <c r="F703" s="20" t="str">
        <f>+IF(COUNTIF(Entradas[Elemento],Inventario[[#This Row],[Elemento]])=0,"",IF(DMAX(Entradas[#All],Entradas[[#Headers],[Fecha de última salida]],Inventario!O702:O703)=0,"",DMAX(Entradas[#All],Entradas[[#Headers],[Fecha de última salida]],Inventario!O702:O703)))</f>
        <v/>
      </c>
      <c r="G703" s="27" t="e">
        <f>DGET(Lista_elementos[#All],Lista_elementos[[#Headers],[Inventario máximo (en unidades)]],O702:O703)</f>
        <v>#VALUE!</v>
      </c>
      <c r="H703" s="27" t="e">
        <f>DGET(Lista_elementos[#All],Lista_elementos[[#Headers],[Inventario mínimo (en unidades)]],O702:O703)</f>
        <v>#VALUE!</v>
      </c>
      <c r="I703" s="68" t="str">
        <f>+IF(P703=0,"",DGET(Entradas[#All],Entradas[[#Headers],[Lote]],O702:P703))</f>
        <v/>
      </c>
      <c r="J703" s="20" t="str">
        <f ca="1">+IF(Inventario[[#This Row],[Días restantes (incluido hoy):]]="","",Inventario[[#This Row],[Días restantes (incluido hoy):]]+TODAY()-1)</f>
        <v/>
      </c>
      <c r="K703" s="27" t="str">
        <f t="shared" ref="K703" si="2429">IF(P703=0,"",P703)</f>
        <v/>
      </c>
      <c r="L703" s="27" t="str">
        <f>+IF(P703=0,"",DSUM(Entradas[#All],Entradas[[#Headers],[Cantidad Existente]],Inventario!O702:P703))</f>
        <v/>
      </c>
      <c r="M703" s="65" t="e">
        <f>+Inventario[[#This Row],[Presentación (unidad)]]</f>
        <v>#VALUE!</v>
      </c>
      <c r="O703" s="19" t="e">
        <f t="shared" ref="O703" si="2430">+$B703</f>
        <v>#VALUE!</v>
      </c>
      <c r="P703" s="19">
        <f>+DMIN(Entradas[#All],P702,O702:O703)</f>
        <v>0</v>
      </c>
      <c r="Q703" s="17" t="str">
        <f t="shared" ref="Q703" si="2431">+$O$6</f>
        <v>Elemento</v>
      </c>
      <c r="R703" s="17" t="str">
        <f t="shared" ref="R703" si="2432">+$P$6</f>
        <v>Días restantes:</v>
      </c>
      <c r="S703" s="26" t="s">
        <v>10</v>
      </c>
    </row>
    <row r="704" spans="1:19" x14ac:dyDescent="0.25">
      <c r="A704" s="64" t="e">
        <f>DGET(Lista_elementos[#All],Lista_elementos[[#Headers],[Tipo]],Inventario!Q703:Q704)</f>
        <v>#VALUE!</v>
      </c>
      <c r="B704" s="27" t="e">
        <f>+Lista_elementos[[#This Row],[Elemento]]</f>
        <v>#VALUE!</v>
      </c>
      <c r="C7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4" s="27" t="e">
        <f>DGET(Lista_elementos[#All],Lista_elementos[[#Headers],[Presentación (Unidad)]],Inventario!Q703:Q704)</f>
        <v>#VALUE!</v>
      </c>
      <c r="E704" s="20" t="str">
        <f>+IF(COUNTIF(Entradas[Elemento],Inventario[[#This Row],[Elemento]])=0,"",IF(DMAX(Entradas[#All],Entradas[[#Headers],[Fecha de ingreso]],Inventario!Q703:Q704)=0,"No registra",DMAX(Entradas[#All],Entradas[[#Headers],[Fecha de ingreso]],Inventario!Q703:Q704)))</f>
        <v/>
      </c>
      <c r="F704" s="20" t="str">
        <f>+IF(COUNTIF(Entradas[Elemento],Inventario[[#This Row],[Elemento]])=0,"",IF(DMAX(Entradas[#All],Entradas[[#Headers],[Fecha de última salida]],Inventario!Q703:Q704)=0,"",DMAX(Entradas[#All],Entradas[[#Headers],[Fecha de última salida]],Inventario!Q703:Q704)))</f>
        <v/>
      </c>
      <c r="G704" s="27" t="e">
        <f>DGET(Lista_elementos[#All],Lista_elementos[[#Headers],[Inventario máximo (en unidades)]],Q703:Q704)</f>
        <v>#VALUE!</v>
      </c>
      <c r="H704" s="27" t="e">
        <f>DGET(Lista_elementos[#All],Lista_elementos[[#Headers],[Inventario mínimo (en unidades)]],Q703:Q704)</f>
        <v>#VALUE!</v>
      </c>
      <c r="I704" s="68" t="str">
        <f>+IF(R704=0,"",DGET(Entradas[#All],Entradas[[#Headers],[Lote]],Q703:R704))</f>
        <v/>
      </c>
      <c r="J704" s="20" t="str">
        <f ca="1">+IF(Inventario[[#This Row],[Días restantes (incluido hoy):]]="","",Inventario[[#This Row],[Días restantes (incluido hoy):]]+TODAY()-1)</f>
        <v/>
      </c>
      <c r="K704" s="27" t="str">
        <f t="shared" ref="K704" si="2433">IF(R704=0,"",R704)</f>
        <v/>
      </c>
      <c r="L704" s="27" t="str">
        <f>+IF(R704=0,"",DSUM(Entradas[#All],Entradas[[#Headers],[Cantidad Existente]],Inventario!Q703:R704))</f>
        <v/>
      </c>
      <c r="M704" s="65" t="e">
        <f>+Inventario[[#This Row],[Presentación (unidad)]]</f>
        <v>#VALUE!</v>
      </c>
      <c r="O704" s="17" t="str">
        <f t="shared" ref="O704" si="2434">+$O$6</f>
        <v>Elemento</v>
      </c>
      <c r="P704" s="17" t="str">
        <f t="shared" ref="P704" si="2435">+$P$6</f>
        <v>Días restantes:</v>
      </c>
      <c r="Q704" s="19" t="e">
        <f>Inventario[[#This Row],[Elemento]]</f>
        <v>#VALUE!</v>
      </c>
      <c r="R704" s="19">
        <f>+DMIN(Entradas[#All],R703,Q703:Q704)</f>
        <v>0</v>
      </c>
      <c r="S704" s="26" t="s">
        <v>10</v>
      </c>
    </row>
    <row r="705" spans="1:19" x14ac:dyDescent="0.25">
      <c r="A705" s="64" t="e">
        <f>DGET(Lista_elementos[#All],Lista_elementos[[#Headers],[Tipo]],Inventario!O704:O705)</f>
        <v>#VALUE!</v>
      </c>
      <c r="B705" s="27" t="e">
        <f>+Lista_elementos[[#This Row],[Elemento]]</f>
        <v>#VALUE!</v>
      </c>
      <c r="C7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5" s="27" t="e">
        <f>DGET(Lista_elementos[#All],Lista_elementos[[#Headers],[Presentación (Unidad)]],Inventario!O704:O705)</f>
        <v>#VALUE!</v>
      </c>
      <c r="E705" s="20" t="str">
        <f>+IF(COUNTIF(Entradas[Elemento],Inventario[[#This Row],[Elemento]])=0,"",IF(DMAX(Entradas[#All],Entradas[[#Headers],[Fecha de ingreso]],Inventario!O704:O705)=0,"No registra",DMAX(Entradas[#All],Entradas[[#Headers],[Fecha de ingreso]],Inventario!O704:O705)))</f>
        <v/>
      </c>
      <c r="F705" s="20" t="str">
        <f>+IF(COUNTIF(Entradas[Elemento],Inventario[[#This Row],[Elemento]])=0,"",IF(DMAX(Entradas[#All],Entradas[[#Headers],[Fecha de última salida]],Inventario!O704:O705)=0,"",DMAX(Entradas[#All],Entradas[[#Headers],[Fecha de última salida]],Inventario!O704:O705)))</f>
        <v/>
      </c>
      <c r="G705" s="27" t="e">
        <f>DGET(Lista_elementos[#All],Lista_elementos[[#Headers],[Inventario máximo (en unidades)]],O704:O705)</f>
        <v>#VALUE!</v>
      </c>
      <c r="H705" s="27" t="e">
        <f>DGET(Lista_elementos[#All],Lista_elementos[[#Headers],[Inventario mínimo (en unidades)]],O704:O705)</f>
        <v>#VALUE!</v>
      </c>
      <c r="I705" s="68" t="str">
        <f>+IF(P705=0,"",DGET(Entradas[#All],Entradas[[#Headers],[Lote]],O704:P705))</f>
        <v/>
      </c>
      <c r="J705" s="20" t="str">
        <f ca="1">+IF(Inventario[[#This Row],[Días restantes (incluido hoy):]]="","",Inventario[[#This Row],[Días restantes (incluido hoy):]]+TODAY()-1)</f>
        <v/>
      </c>
      <c r="K705" s="27" t="str">
        <f t="shared" ref="K705" si="2436">IF(P705=0,"",P705)</f>
        <v/>
      </c>
      <c r="L705" s="27" t="str">
        <f>+IF(P705=0,"",DSUM(Entradas[#All],Entradas[[#Headers],[Cantidad Existente]],Inventario!O704:P705))</f>
        <v/>
      </c>
      <c r="M705" s="65" t="e">
        <f>+Inventario[[#This Row],[Presentación (unidad)]]</f>
        <v>#VALUE!</v>
      </c>
      <c r="O705" s="19" t="e">
        <f t="shared" ref="O705" si="2437">+$B705</f>
        <v>#VALUE!</v>
      </c>
      <c r="P705" s="19">
        <f>+DMIN(Entradas[#All],P704,O704:O705)</f>
        <v>0</v>
      </c>
      <c r="Q705" s="17" t="str">
        <f t="shared" ref="Q705" si="2438">+$O$6</f>
        <v>Elemento</v>
      </c>
      <c r="R705" s="17" t="str">
        <f t="shared" ref="R705" si="2439">+$P$6</f>
        <v>Días restantes:</v>
      </c>
      <c r="S705" s="26" t="s">
        <v>10</v>
      </c>
    </row>
    <row r="706" spans="1:19" x14ac:dyDescent="0.25">
      <c r="A706" s="64" t="e">
        <f>DGET(Lista_elementos[#All],Lista_elementos[[#Headers],[Tipo]],Inventario!Q705:Q706)</f>
        <v>#VALUE!</v>
      </c>
      <c r="B706" s="27" t="e">
        <f>+Lista_elementos[[#This Row],[Elemento]]</f>
        <v>#VALUE!</v>
      </c>
      <c r="C70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6" s="27" t="e">
        <f>DGET(Lista_elementos[#All],Lista_elementos[[#Headers],[Presentación (Unidad)]],Inventario!Q705:Q706)</f>
        <v>#VALUE!</v>
      </c>
      <c r="E706" s="20" t="str">
        <f>+IF(COUNTIF(Entradas[Elemento],Inventario[[#This Row],[Elemento]])=0,"",IF(DMAX(Entradas[#All],Entradas[[#Headers],[Fecha de ingreso]],Inventario!Q705:Q706)=0,"No registra",DMAX(Entradas[#All],Entradas[[#Headers],[Fecha de ingreso]],Inventario!Q705:Q706)))</f>
        <v/>
      </c>
      <c r="F706" s="20" t="str">
        <f>+IF(COUNTIF(Entradas[Elemento],Inventario[[#This Row],[Elemento]])=0,"",IF(DMAX(Entradas[#All],Entradas[[#Headers],[Fecha de última salida]],Inventario!Q705:Q706)=0,"",DMAX(Entradas[#All],Entradas[[#Headers],[Fecha de última salida]],Inventario!Q705:Q706)))</f>
        <v/>
      </c>
      <c r="G706" s="27" t="e">
        <f>DGET(Lista_elementos[#All],Lista_elementos[[#Headers],[Inventario máximo (en unidades)]],Q705:Q706)</f>
        <v>#VALUE!</v>
      </c>
      <c r="H706" s="27" t="e">
        <f>DGET(Lista_elementos[#All],Lista_elementos[[#Headers],[Inventario mínimo (en unidades)]],Q705:Q706)</f>
        <v>#VALUE!</v>
      </c>
      <c r="I706" s="68" t="str">
        <f>+IF(R706=0,"",DGET(Entradas[#All],Entradas[[#Headers],[Lote]],Q705:R706))</f>
        <v/>
      </c>
      <c r="J706" s="20" t="str">
        <f ca="1">+IF(Inventario[[#This Row],[Días restantes (incluido hoy):]]="","",Inventario[[#This Row],[Días restantes (incluido hoy):]]+TODAY()-1)</f>
        <v/>
      </c>
      <c r="K706" s="27" t="str">
        <f t="shared" ref="K706" si="2440">IF(R706=0,"",R706)</f>
        <v/>
      </c>
      <c r="L706" s="27" t="str">
        <f>+IF(R706=0,"",DSUM(Entradas[#All],Entradas[[#Headers],[Cantidad Existente]],Inventario!Q705:R706))</f>
        <v/>
      </c>
      <c r="M706" s="65" t="e">
        <f>+Inventario[[#This Row],[Presentación (unidad)]]</f>
        <v>#VALUE!</v>
      </c>
      <c r="O706" s="17" t="str">
        <f t="shared" ref="O706" si="2441">+$O$6</f>
        <v>Elemento</v>
      </c>
      <c r="P706" s="17" t="str">
        <f t="shared" ref="P706" si="2442">+$P$6</f>
        <v>Días restantes:</v>
      </c>
      <c r="Q706" s="19" t="e">
        <f>Inventario[[#This Row],[Elemento]]</f>
        <v>#VALUE!</v>
      </c>
      <c r="R706" s="19">
        <f>+DMIN(Entradas[#All],R705,Q705:Q706)</f>
        <v>0</v>
      </c>
      <c r="S706" s="26" t="s">
        <v>10</v>
      </c>
    </row>
    <row r="707" spans="1:19" x14ac:dyDescent="0.25">
      <c r="A707" s="64" t="e">
        <f>DGET(Lista_elementos[#All],Lista_elementos[[#Headers],[Tipo]],Inventario!O706:O707)</f>
        <v>#VALUE!</v>
      </c>
      <c r="B707" s="27" t="e">
        <f>+Lista_elementos[[#This Row],[Elemento]]</f>
        <v>#VALUE!</v>
      </c>
      <c r="C70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7" s="27" t="e">
        <f>DGET(Lista_elementos[#All],Lista_elementos[[#Headers],[Presentación (Unidad)]],Inventario!O706:O707)</f>
        <v>#VALUE!</v>
      </c>
      <c r="E707" s="20" t="str">
        <f>+IF(COUNTIF(Entradas[Elemento],Inventario[[#This Row],[Elemento]])=0,"",IF(DMAX(Entradas[#All],Entradas[[#Headers],[Fecha de ingreso]],Inventario!O706:O707)=0,"No registra",DMAX(Entradas[#All],Entradas[[#Headers],[Fecha de ingreso]],Inventario!O706:O707)))</f>
        <v/>
      </c>
      <c r="F707" s="20" t="str">
        <f>+IF(COUNTIF(Entradas[Elemento],Inventario[[#This Row],[Elemento]])=0,"",IF(DMAX(Entradas[#All],Entradas[[#Headers],[Fecha de última salida]],Inventario!O706:O707)=0,"",DMAX(Entradas[#All],Entradas[[#Headers],[Fecha de última salida]],Inventario!O706:O707)))</f>
        <v/>
      </c>
      <c r="G707" s="27" t="e">
        <f>DGET(Lista_elementos[#All],Lista_elementos[[#Headers],[Inventario máximo (en unidades)]],O706:O707)</f>
        <v>#VALUE!</v>
      </c>
      <c r="H707" s="27" t="e">
        <f>DGET(Lista_elementos[#All],Lista_elementos[[#Headers],[Inventario mínimo (en unidades)]],O706:O707)</f>
        <v>#VALUE!</v>
      </c>
      <c r="I707" s="68" t="str">
        <f>+IF(P707=0,"",DGET(Entradas[#All],Entradas[[#Headers],[Lote]],O706:P707))</f>
        <v/>
      </c>
      <c r="J707" s="20" t="str">
        <f ca="1">+IF(Inventario[[#This Row],[Días restantes (incluido hoy):]]="","",Inventario[[#This Row],[Días restantes (incluido hoy):]]+TODAY()-1)</f>
        <v/>
      </c>
      <c r="K707" s="27" t="str">
        <f t="shared" ref="K707" si="2443">IF(P707=0,"",P707)</f>
        <v/>
      </c>
      <c r="L707" s="27" t="str">
        <f>+IF(P707=0,"",DSUM(Entradas[#All],Entradas[[#Headers],[Cantidad Existente]],Inventario!O706:P707))</f>
        <v/>
      </c>
      <c r="M707" s="65" t="e">
        <f>+Inventario[[#This Row],[Presentación (unidad)]]</f>
        <v>#VALUE!</v>
      </c>
      <c r="O707" s="19" t="e">
        <f t="shared" ref="O707" si="2444">+$B707</f>
        <v>#VALUE!</v>
      </c>
      <c r="P707" s="19">
        <f>+DMIN(Entradas[#All],P706,O706:O707)</f>
        <v>0</v>
      </c>
      <c r="Q707" s="17" t="str">
        <f t="shared" ref="Q707" si="2445">+$O$6</f>
        <v>Elemento</v>
      </c>
      <c r="R707" s="17" t="str">
        <f t="shared" ref="R707" si="2446">+$P$6</f>
        <v>Días restantes:</v>
      </c>
      <c r="S707" s="26" t="s">
        <v>10</v>
      </c>
    </row>
    <row r="708" spans="1:19" x14ac:dyDescent="0.25">
      <c r="A708" s="64" t="e">
        <f>DGET(Lista_elementos[#All],Lista_elementos[[#Headers],[Tipo]],Inventario!Q707:Q708)</f>
        <v>#VALUE!</v>
      </c>
      <c r="B708" s="27" t="e">
        <f>+Lista_elementos[[#This Row],[Elemento]]</f>
        <v>#VALUE!</v>
      </c>
      <c r="C70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8" s="27" t="e">
        <f>DGET(Lista_elementos[#All],Lista_elementos[[#Headers],[Presentación (Unidad)]],Inventario!Q707:Q708)</f>
        <v>#VALUE!</v>
      </c>
      <c r="E708" s="20" t="str">
        <f>+IF(COUNTIF(Entradas[Elemento],Inventario[[#This Row],[Elemento]])=0,"",IF(DMAX(Entradas[#All],Entradas[[#Headers],[Fecha de ingreso]],Inventario!Q707:Q708)=0,"No registra",DMAX(Entradas[#All],Entradas[[#Headers],[Fecha de ingreso]],Inventario!Q707:Q708)))</f>
        <v/>
      </c>
      <c r="F708" s="20" t="str">
        <f>+IF(COUNTIF(Entradas[Elemento],Inventario[[#This Row],[Elemento]])=0,"",IF(DMAX(Entradas[#All],Entradas[[#Headers],[Fecha de última salida]],Inventario!Q707:Q708)=0,"",DMAX(Entradas[#All],Entradas[[#Headers],[Fecha de última salida]],Inventario!Q707:Q708)))</f>
        <v/>
      </c>
      <c r="G708" s="27" t="e">
        <f>DGET(Lista_elementos[#All],Lista_elementos[[#Headers],[Inventario máximo (en unidades)]],Q707:Q708)</f>
        <v>#VALUE!</v>
      </c>
      <c r="H708" s="27" t="e">
        <f>DGET(Lista_elementos[#All],Lista_elementos[[#Headers],[Inventario mínimo (en unidades)]],Q707:Q708)</f>
        <v>#VALUE!</v>
      </c>
      <c r="I708" s="68" t="str">
        <f>+IF(R708=0,"",DGET(Entradas[#All],Entradas[[#Headers],[Lote]],Q707:R708))</f>
        <v/>
      </c>
      <c r="J708" s="20" t="str">
        <f ca="1">+IF(Inventario[[#This Row],[Días restantes (incluido hoy):]]="","",Inventario[[#This Row],[Días restantes (incluido hoy):]]+TODAY()-1)</f>
        <v/>
      </c>
      <c r="K708" s="27" t="str">
        <f t="shared" ref="K708" si="2447">IF(R708=0,"",R708)</f>
        <v/>
      </c>
      <c r="L708" s="27" t="str">
        <f>+IF(R708=0,"",DSUM(Entradas[#All],Entradas[[#Headers],[Cantidad Existente]],Inventario!Q707:R708))</f>
        <v/>
      </c>
      <c r="M708" s="65" t="e">
        <f>+Inventario[[#This Row],[Presentación (unidad)]]</f>
        <v>#VALUE!</v>
      </c>
      <c r="O708" s="17" t="str">
        <f t="shared" ref="O708" si="2448">+$O$6</f>
        <v>Elemento</v>
      </c>
      <c r="P708" s="17" t="str">
        <f t="shared" ref="P708" si="2449">+$P$6</f>
        <v>Días restantes:</v>
      </c>
      <c r="Q708" s="19" t="e">
        <f>Inventario[[#This Row],[Elemento]]</f>
        <v>#VALUE!</v>
      </c>
      <c r="R708" s="19">
        <f>+DMIN(Entradas[#All],R707,Q707:Q708)</f>
        <v>0</v>
      </c>
      <c r="S708" s="26" t="s">
        <v>10</v>
      </c>
    </row>
    <row r="709" spans="1:19" x14ac:dyDescent="0.25">
      <c r="A709" s="64" t="e">
        <f>DGET(Lista_elementos[#All],Lista_elementos[[#Headers],[Tipo]],Inventario!O708:O709)</f>
        <v>#VALUE!</v>
      </c>
      <c r="B709" s="27" t="e">
        <f>+Lista_elementos[[#This Row],[Elemento]]</f>
        <v>#VALUE!</v>
      </c>
      <c r="C70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09" s="27" t="e">
        <f>DGET(Lista_elementos[#All],Lista_elementos[[#Headers],[Presentación (Unidad)]],Inventario!O708:O709)</f>
        <v>#VALUE!</v>
      </c>
      <c r="E709" s="20" t="str">
        <f>+IF(COUNTIF(Entradas[Elemento],Inventario[[#This Row],[Elemento]])=0,"",IF(DMAX(Entradas[#All],Entradas[[#Headers],[Fecha de ingreso]],Inventario!O708:O709)=0,"No registra",DMAX(Entradas[#All],Entradas[[#Headers],[Fecha de ingreso]],Inventario!O708:O709)))</f>
        <v/>
      </c>
      <c r="F709" s="20" t="str">
        <f>+IF(COUNTIF(Entradas[Elemento],Inventario[[#This Row],[Elemento]])=0,"",IF(DMAX(Entradas[#All],Entradas[[#Headers],[Fecha de última salida]],Inventario!O708:O709)=0,"",DMAX(Entradas[#All],Entradas[[#Headers],[Fecha de última salida]],Inventario!O708:O709)))</f>
        <v/>
      </c>
      <c r="G709" s="27" t="e">
        <f>DGET(Lista_elementos[#All],Lista_elementos[[#Headers],[Inventario máximo (en unidades)]],O708:O709)</f>
        <v>#VALUE!</v>
      </c>
      <c r="H709" s="27" t="e">
        <f>DGET(Lista_elementos[#All],Lista_elementos[[#Headers],[Inventario mínimo (en unidades)]],O708:O709)</f>
        <v>#VALUE!</v>
      </c>
      <c r="I709" s="68" t="str">
        <f>+IF(P709=0,"",DGET(Entradas[#All],Entradas[[#Headers],[Lote]],O708:P709))</f>
        <v/>
      </c>
      <c r="J709" s="20" t="str">
        <f ca="1">+IF(Inventario[[#This Row],[Días restantes (incluido hoy):]]="","",Inventario[[#This Row],[Días restantes (incluido hoy):]]+TODAY()-1)</f>
        <v/>
      </c>
      <c r="K709" s="27" t="str">
        <f t="shared" ref="K709" si="2450">IF(P709=0,"",P709)</f>
        <v/>
      </c>
      <c r="L709" s="27" t="str">
        <f>+IF(P709=0,"",DSUM(Entradas[#All],Entradas[[#Headers],[Cantidad Existente]],Inventario!O708:P709))</f>
        <v/>
      </c>
      <c r="M709" s="65" t="e">
        <f>+Inventario[[#This Row],[Presentación (unidad)]]</f>
        <v>#VALUE!</v>
      </c>
      <c r="O709" s="19" t="e">
        <f t="shared" ref="O709" si="2451">+$B709</f>
        <v>#VALUE!</v>
      </c>
      <c r="P709" s="19">
        <f>+DMIN(Entradas[#All],P708,O708:O709)</f>
        <v>0</v>
      </c>
      <c r="Q709" s="17" t="str">
        <f t="shared" ref="Q709" si="2452">+$O$6</f>
        <v>Elemento</v>
      </c>
      <c r="R709" s="17" t="str">
        <f t="shared" ref="R709" si="2453">+$P$6</f>
        <v>Días restantes:</v>
      </c>
      <c r="S709" s="26" t="s">
        <v>10</v>
      </c>
    </row>
    <row r="710" spans="1:19" x14ac:dyDescent="0.25">
      <c r="A710" s="64" t="e">
        <f>DGET(Lista_elementos[#All],Lista_elementos[[#Headers],[Tipo]],Inventario!Q709:Q710)</f>
        <v>#VALUE!</v>
      </c>
      <c r="B710" s="27" t="e">
        <f>+Lista_elementos[[#This Row],[Elemento]]</f>
        <v>#VALUE!</v>
      </c>
      <c r="C7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0" s="27" t="e">
        <f>DGET(Lista_elementos[#All],Lista_elementos[[#Headers],[Presentación (Unidad)]],Inventario!Q709:Q710)</f>
        <v>#VALUE!</v>
      </c>
      <c r="E710" s="20" t="str">
        <f>+IF(COUNTIF(Entradas[Elemento],Inventario[[#This Row],[Elemento]])=0,"",IF(DMAX(Entradas[#All],Entradas[[#Headers],[Fecha de ingreso]],Inventario!Q709:Q710)=0,"No registra",DMAX(Entradas[#All],Entradas[[#Headers],[Fecha de ingreso]],Inventario!Q709:Q710)))</f>
        <v/>
      </c>
      <c r="F710" s="20" t="str">
        <f>+IF(COUNTIF(Entradas[Elemento],Inventario[[#This Row],[Elemento]])=0,"",IF(DMAX(Entradas[#All],Entradas[[#Headers],[Fecha de última salida]],Inventario!Q709:Q710)=0,"",DMAX(Entradas[#All],Entradas[[#Headers],[Fecha de última salida]],Inventario!Q709:Q710)))</f>
        <v/>
      </c>
      <c r="G710" s="27" t="e">
        <f>DGET(Lista_elementos[#All],Lista_elementos[[#Headers],[Inventario máximo (en unidades)]],Q709:Q710)</f>
        <v>#VALUE!</v>
      </c>
      <c r="H710" s="27" t="e">
        <f>DGET(Lista_elementos[#All],Lista_elementos[[#Headers],[Inventario mínimo (en unidades)]],Q709:Q710)</f>
        <v>#VALUE!</v>
      </c>
      <c r="I710" s="68" t="str">
        <f>+IF(R710=0,"",DGET(Entradas[#All],Entradas[[#Headers],[Lote]],Q709:R710))</f>
        <v/>
      </c>
      <c r="J710" s="20" t="str">
        <f ca="1">+IF(Inventario[[#This Row],[Días restantes (incluido hoy):]]="","",Inventario[[#This Row],[Días restantes (incluido hoy):]]+TODAY()-1)</f>
        <v/>
      </c>
      <c r="K710" s="27" t="str">
        <f t="shared" ref="K710" si="2454">IF(R710=0,"",R710)</f>
        <v/>
      </c>
      <c r="L710" s="27" t="str">
        <f>+IF(R710=0,"",DSUM(Entradas[#All],Entradas[[#Headers],[Cantidad Existente]],Inventario!Q709:R710))</f>
        <v/>
      </c>
      <c r="M710" s="65" t="e">
        <f>+Inventario[[#This Row],[Presentación (unidad)]]</f>
        <v>#VALUE!</v>
      </c>
      <c r="O710" s="17" t="str">
        <f t="shared" ref="O710" si="2455">+$O$6</f>
        <v>Elemento</v>
      </c>
      <c r="P710" s="17" t="str">
        <f t="shared" ref="P710" si="2456">+$P$6</f>
        <v>Días restantes:</v>
      </c>
      <c r="Q710" s="19" t="e">
        <f>Inventario[[#This Row],[Elemento]]</f>
        <v>#VALUE!</v>
      </c>
      <c r="R710" s="19">
        <f>+DMIN(Entradas[#All],R709,Q709:Q710)</f>
        <v>0</v>
      </c>
      <c r="S710" s="26" t="s">
        <v>10</v>
      </c>
    </row>
    <row r="711" spans="1:19" x14ac:dyDescent="0.25">
      <c r="A711" s="64" t="e">
        <f>DGET(Lista_elementos[#All],Lista_elementos[[#Headers],[Tipo]],Inventario!O710:O711)</f>
        <v>#VALUE!</v>
      </c>
      <c r="B711" s="27" t="e">
        <f>+Lista_elementos[[#This Row],[Elemento]]</f>
        <v>#VALUE!</v>
      </c>
      <c r="C7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1" s="27" t="e">
        <f>DGET(Lista_elementos[#All],Lista_elementos[[#Headers],[Presentación (Unidad)]],Inventario!O710:O711)</f>
        <v>#VALUE!</v>
      </c>
      <c r="E711" s="20" t="str">
        <f>+IF(COUNTIF(Entradas[Elemento],Inventario[[#This Row],[Elemento]])=0,"",IF(DMAX(Entradas[#All],Entradas[[#Headers],[Fecha de ingreso]],Inventario!O710:O711)=0,"No registra",DMAX(Entradas[#All],Entradas[[#Headers],[Fecha de ingreso]],Inventario!O710:O711)))</f>
        <v/>
      </c>
      <c r="F711" s="20" t="str">
        <f>+IF(COUNTIF(Entradas[Elemento],Inventario[[#This Row],[Elemento]])=0,"",IF(DMAX(Entradas[#All],Entradas[[#Headers],[Fecha de última salida]],Inventario!O710:O711)=0,"",DMAX(Entradas[#All],Entradas[[#Headers],[Fecha de última salida]],Inventario!O710:O711)))</f>
        <v/>
      </c>
      <c r="G711" s="27" t="e">
        <f>DGET(Lista_elementos[#All],Lista_elementos[[#Headers],[Inventario máximo (en unidades)]],O710:O711)</f>
        <v>#VALUE!</v>
      </c>
      <c r="H711" s="27" t="e">
        <f>DGET(Lista_elementos[#All],Lista_elementos[[#Headers],[Inventario mínimo (en unidades)]],O710:O711)</f>
        <v>#VALUE!</v>
      </c>
      <c r="I711" s="68" t="str">
        <f>+IF(P711=0,"",DGET(Entradas[#All],Entradas[[#Headers],[Lote]],O710:P711))</f>
        <v/>
      </c>
      <c r="J711" s="20" t="str">
        <f ca="1">+IF(Inventario[[#This Row],[Días restantes (incluido hoy):]]="","",Inventario[[#This Row],[Días restantes (incluido hoy):]]+TODAY()-1)</f>
        <v/>
      </c>
      <c r="K711" s="27" t="str">
        <f t="shared" ref="K711" si="2457">IF(P711=0,"",P711)</f>
        <v/>
      </c>
      <c r="L711" s="27" t="str">
        <f>+IF(P711=0,"",DSUM(Entradas[#All],Entradas[[#Headers],[Cantidad Existente]],Inventario!O710:P711))</f>
        <v/>
      </c>
      <c r="M711" s="65" t="e">
        <f>+Inventario[[#This Row],[Presentación (unidad)]]</f>
        <v>#VALUE!</v>
      </c>
      <c r="O711" s="19" t="e">
        <f t="shared" ref="O711" si="2458">+$B711</f>
        <v>#VALUE!</v>
      </c>
      <c r="P711" s="19">
        <f>+DMIN(Entradas[#All],P710,O710:O711)</f>
        <v>0</v>
      </c>
      <c r="Q711" s="17" t="str">
        <f t="shared" ref="Q711" si="2459">+$O$6</f>
        <v>Elemento</v>
      </c>
      <c r="R711" s="17" t="str">
        <f t="shared" ref="R711" si="2460">+$P$6</f>
        <v>Días restantes:</v>
      </c>
      <c r="S711" s="26" t="s">
        <v>10</v>
      </c>
    </row>
    <row r="712" spans="1:19" x14ac:dyDescent="0.25">
      <c r="A712" s="64" t="e">
        <f>DGET(Lista_elementos[#All],Lista_elementos[[#Headers],[Tipo]],Inventario!Q711:Q712)</f>
        <v>#VALUE!</v>
      </c>
      <c r="B712" s="27" t="e">
        <f>+Lista_elementos[[#This Row],[Elemento]]</f>
        <v>#VALUE!</v>
      </c>
      <c r="C7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2" s="27" t="e">
        <f>DGET(Lista_elementos[#All],Lista_elementos[[#Headers],[Presentación (Unidad)]],Inventario!Q711:Q712)</f>
        <v>#VALUE!</v>
      </c>
      <c r="E712" s="20" t="str">
        <f>+IF(COUNTIF(Entradas[Elemento],Inventario[[#This Row],[Elemento]])=0,"",IF(DMAX(Entradas[#All],Entradas[[#Headers],[Fecha de ingreso]],Inventario!Q711:Q712)=0,"No registra",DMAX(Entradas[#All],Entradas[[#Headers],[Fecha de ingreso]],Inventario!Q711:Q712)))</f>
        <v/>
      </c>
      <c r="F712" s="20" t="str">
        <f>+IF(COUNTIF(Entradas[Elemento],Inventario[[#This Row],[Elemento]])=0,"",IF(DMAX(Entradas[#All],Entradas[[#Headers],[Fecha de última salida]],Inventario!Q711:Q712)=0,"",DMAX(Entradas[#All],Entradas[[#Headers],[Fecha de última salida]],Inventario!Q711:Q712)))</f>
        <v/>
      </c>
      <c r="G712" s="27" t="e">
        <f>DGET(Lista_elementos[#All],Lista_elementos[[#Headers],[Inventario máximo (en unidades)]],Q711:Q712)</f>
        <v>#VALUE!</v>
      </c>
      <c r="H712" s="27" t="e">
        <f>DGET(Lista_elementos[#All],Lista_elementos[[#Headers],[Inventario mínimo (en unidades)]],Q711:Q712)</f>
        <v>#VALUE!</v>
      </c>
      <c r="I712" s="68" t="str">
        <f>+IF(R712=0,"",DGET(Entradas[#All],Entradas[[#Headers],[Lote]],Q711:R712))</f>
        <v/>
      </c>
      <c r="J712" s="20" t="str">
        <f ca="1">+IF(Inventario[[#This Row],[Días restantes (incluido hoy):]]="","",Inventario[[#This Row],[Días restantes (incluido hoy):]]+TODAY()-1)</f>
        <v/>
      </c>
      <c r="K712" s="27" t="str">
        <f t="shared" ref="K712" si="2461">IF(R712=0,"",R712)</f>
        <v/>
      </c>
      <c r="L712" s="27" t="str">
        <f>+IF(R712=0,"",DSUM(Entradas[#All],Entradas[[#Headers],[Cantidad Existente]],Inventario!Q711:R712))</f>
        <v/>
      </c>
      <c r="M712" s="65" t="e">
        <f>+Inventario[[#This Row],[Presentación (unidad)]]</f>
        <v>#VALUE!</v>
      </c>
      <c r="O712" s="17" t="str">
        <f t="shared" ref="O712" si="2462">+$O$6</f>
        <v>Elemento</v>
      </c>
      <c r="P712" s="17" t="str">
        <f t="shared" ref="P712" si="2463">+$P$6</f>
        <v>Días restantes:</v>
      </c>
      <c r="Q712" s="19" t="e">
        <f>Inventario[[#This Row],[Elemento]]</f>
        <v>#VALUE!</v>
      </c>
      <c r="R712" s="19">
        <f>+DMIN(Entradas[#All],R711,Q711:Q712)</f>
        <v>0</v>
      </c>
      <c r="S712" s="26" t="s">
        <v>10</v>
      </c>
    </row>
    <row r="713" spans="1:19" x14ac:dyDescent="0.25">
      <c r="A713" s="64" t="e">
        <f>DGET(Lista_elementos[#All],Lista_elementos[[#Headers],[Tipo]],Inventario!O712:O713)</f>
        <v>#VALUE!</v>
      </c>
      <c r="B713" s="27" t="e">
        <f>+Lista_elementos[[#This Row],[Elemento]]</f>
        <v>#VALUE!</v>
      </c>
      <c r="C7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3" s="27" t="e">
        <f>DGET(Lista_elementos[#All],Lista_elementos[[#Headers],[Presentación (Unidad)]],Inventario!O712:O713)</f>
        <v>#VALUE!</v>
      </c>
      <c r="E713" s="20" t="str">
        <f>+IF(COUNTIF(Entradas[Elemento],Inventario[[#This Row],[Elemento]])=0,"",IF(DMAX(Entradas[#All],Entradas[[#Headers],[Fecha de ingreso]],Inventario!O712:O713)=0,"No registra",DMAX(Entradas[#All],Entradas[[#Headers],[Fecha de ingreso]],Inventario!O712:O713)))</f>
        <v/>
      </c>
      <c r="F713" s="20" t="str">
        <f>+IF(COUNTIF(Entradas[Elemento],Inventario[[#This Row],[Elemento]])=0,"",IF(DMAX(Entradas[#All],Entradas[[#Headers],[Fecha de última salida]],Inventario!O712:O713)=0,"",DMAX(Entradas[#All],Entradas[[#Headers],[Fecha de última salida]],Inventario!O712:O713)))</f>
        <v/>
      </c>
      <c r="G713" s="27" t="e">
        <f>DGET(Lista_elementos[#All],Lista_elementos[[#Headers],[Inventario máximo (en unidades)]],O712:O713)</f>
        <v>#VALUE!</v>
      </c>
      <c r="H713" s="27" t="e">
        <f>DGET(Lista_elementos[#All],Lista_elementos[[#Headers],[Inventario mínimo (en unidades)]],O712:O713)</f>
        <v>#VALUE!</v>
      </c>
      <c r="I713" s="68" t="str">
        <f>+IF(P713=0,"",DGET(Entradas[#All],Entradas[[#Headers],[Lote]],O712:P713))</f>
        <v/>
      </c>
      <c r="J713" s="20" t="str">
        <f ca="1">+IF(Inventario[[#This Row],[Días restantes (incluido hoy):]]="","",Inventario[[#This Row],[Días restantes (incluido hoy):]]+TODAY()-1)</f>
        <v/>
      </c>
      <c r="K713" s="27" t="str">
        <f t="shared" ref="K713" si="2464">IF(P713=0,"",P713)</f>
        <v/>
      </c>
      <c r="L713" s="27" t="str">
        <f>+IF(P713=0,"",DSUM(Entradas[#All],Entradas[[#Headers],[Cantidad Existente]],Inventario!O712:P713))</f>
        <v/>
      </c>
      <c r="M713" s="65" t="e">
        <f>+Inventario[[#This Row],[Presentación (unidad)]]</f>
        <v>#VALUE!</v>
      </c>
      <c r="O713" s="19" t="e">
        <f t="shared" ref="O713" si="2465">+$B713</f>
        <v>#VALUE!</v>
      </c>
      <c r="P713" s="19">
        <f>+DMIN(Entradas[#All],P712,O712:O713)</f>
        <v>0</v>
      </c>
      <c r="Q713" s="17" t="str">
        <f t="shared" ref="Q713" si="2466">+$O$6</f>
        <v>Elemento</v>
      </c>
      <c r="R713" s="17" t="str">
        <f t="shared" ref="R713" si="2467">+$P$6</f>
        <v>Días restantes:</v>
      </c>
      <c r="S713" s="26" t="s">
        <v>10</v>
      </c>
    </row>
    <row r="714" spans="1:19" x14ac:dyDescent="0.25">
      <c r="A714" s="64" t="e">
        <f>DGET(Lista_elementos[#All],Lista_elementos[[#Headers],[Tipo]],Inventario!Q713:Q714)</f>
        <v>#VALUE!</v>
      </c>
      <c r="B714" s="27" t="e">
        <f>+Lista_elementos[[#This Row],[Elemento]]</f>
        <v>#VALUE!</v>
      </c>
      <c r="C7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4" s="27" t="e">
        <f>DGET(Lista_elementos[#All],Lista_elementos[[#Headers],[Presentación (Unidad)]],Inventario!Q713:Q714)</f>
        <v>#VALUE!</v>
      </c>
      <c r="E714" s="20" t="str">
        <f>+IF(COUNTIF(Entradas[Elemento],Inventario[[#This Row],[Elemento]])=0,"",IF(DMAX(Entradas[#All],Entradas[[#Headers],[Fecha de ingreso]],Inventario!Q713:Q714)=0,"No registra",DMAX(Entradas[#All],Entradas[[#Headers],[Fecha de ingreso]],Inventario!Q713:Q714)))</f>
        <v/>
      </c>
      <c r="F714" s="20" t="str">
        <f>+IF(COUNTIF(Entradas[Elemento],Inventario[[#This Row],[Elemento]])=0,"",IF(DMAX(Entradas[#All],Entradas[[#Headers],[Fecha de última salida]],Inventario!Q713:Q714)=0,"",DMAX(Entradas[#All],Entradas[[#Headers],[Fecha de última salida]],Inventario!Q713:Q714)))</f>
        <v/>
      </c>
      <c r="G714" s="27" t="e">
        <f>DGET(Lista_elementos[#All],Lista_elementos[[#Headers],[Inventario máximo (en unidades)]],Q713:Q714)</f>
        <v>#VALUE!</v>
      </c>
      <c r="H714" s="27" t="e">
        <f>DGET(Lista_elementos[#All],Lista_elementos[[#Headers],[Inventario mínimo (en unidades)]],Q713:Q714)</f>
        <v>#VALUE!</v>
      </c>
      <c r="I714" s="68" t="str">
        <f>+IF(R714=0,"",DGET(Entradas[#All],Entradas[[#Headers],[Lote]],Q713:R714))</f>
        <v/>
      </c>
      <c r="J714" s="20" t="str">
        <f ca="1">+IF(Inventario[[#This Row],[Días restantes (incluido hoy):]]="","",Inventario[[#This Row],[Días restantes (incluido hoy):]]+TODAY()-1)</f>
        <v/>
      </c>
      <c r="K714" s="27" t="str">
        <f t="shared" ref="K714" si="2468">IF(R714=0,"",R714)</f>
        <v/>
      </c>
      <c r="L714" s="27" t="str">
        <f>+IF(R714=0,"",DSUM(Entradas[#All],Entradas[[#Headers],[Cantidad Existente]],Inventario!Q713:R714))</f>
        <v/>
      </c>
      <c r="M714" s="65" t="e">
        <f>+Inventario[[#This Row],[Presentación (unidad)]]</f>
        <v>#VALUE!</v>
      </c>
      <c r="O714" s="17" t="str">
        <f t="shared" ref="O714" si="2469">+$O$6</f>
        <v>Elemento</v>
      </c>
      <c r="P714" s="17" t="str">
        <f t="shared" ref="P714" si="2470">+$P$6</f>
        <v>Días restantes:</v>
      </c>
      <c r="Q714" s="19" t="e">
        <f>Inventario[[#This Row],[Elemento]]</f>
        <v>#VALUE!</v>
      </c>
      <c r="R714" s="19">
        <f>+DMIN(Entradas[#All],R713,Q713:Q714)</f>
        <v>0</v>
      </c>
      <c r="S714" s="26" t="s">
        <v>10</v>
      </c>
    </row>
    <row r="715" spans="1:19" x14ac:dyDescent="0.25">
      <c r="A715" s="64" t="e">
        <f>DGET(Lista_elementos[#All],Lista_elementos[[#Headers],[Tipo]],Inventario!O714:O715)</f>
        <v>#VALUE!</v>
      </c>
      <c r="B715" s="27" t="e">
        <f>+Lista_elementos[[#This Row],[Elemento]]</f>
        <v>#VALUE!</v>
      </c>
      <c r="C7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5" s="27" t="e">
        <f>DGET(Lista_elementos[#All],Lista_elementos[[#Headers],[Presentación (Unidad)]],Inventario!O714:O715)</f>
        <v>#VALUE!</v>
      </c>
      <c r="E715" s="20" t="str">
        <f>+IF(COUNTIF(Entradas[Elemento],Inventario[[#This Row],[Elemento]])=0,"",IF(DMAX(Entradas[#All],Entradas[[#Headers],[Fecha de ingreso]],Inventario!O714:O715)=0,"No registra",DMAX(Entradas[#All],Entradas[[#Headers],[Fecha de ingreso]],Inventario!O714:O715)))</f>
        <v/>
      </c>
      <c r="F715" s="20" t="str">
        <f>+IF(COUNTIF(Entradas[Elemento],Inventario[[#This Row],[Elemento]])=0,"",IF(DMAX(Entradas[#All],Entradas[[#Headers],[Fecha de última salida]],Inventario!O714:O715)=0,"",DMAX(Entradas[#All],Entradas[[#Headers],[Fecha de última salida]],Inventario!O714:O715)))</f>
        <v/>
      </c>
      <c r="G715" s="27" t="e">
        <f>DGET(Lista_elementos[#All],Lista_elementos[[#Headers],[Inventario máximo (en unidades)]],O714:O715)</f>
        <v>#VALUE!</v>
      </c>
      <c r="H715" s="27" t="e">
        <f>DGET(Lista_elementos[#All],Lista_elementos[[#Headers],[Inventario mínimo (en unidades)]],O714:O715)</f>
        <v>#VALUE!</v>
      </c>
      <c r="I715" s="68" t="str">
        <f>+IF(P715=0,"",DGET(Entradas[#All],Entradas[[#Headers],[Lote]],O714:P715))</f>
        <v/>
      </c>
      <c r="J715" s="20" t="str">
        <f ca="1">+IF(Inventario[[#This Row],[Días restantes (incluido hoy):]]="","",Inventario[[#This Row],[Días restantes (incluido hoy):]]+TODAY()-1)</f>
        <v/>
      </c>
      <c r="K715" s="27" t="str">
        <f t="shared" ref="K715" si="2471">IF(P715=0,"",P715)</f>
        <v/>
      </c>
      <c r="L715" s="27" t="str">
        <f>+IF(P715=0,"",DSUM(Entradas[#All],Entradas[[#Headers],[Cantidad Existente]],Inventario!O714:P715))</f>
        <v/>
      </c>
      <c r="M715" s="65" t="e">
        <f>+Inventario[[#This Row],[Presentación (unidad)]]</f>
        <v>#VALUE!</v>
      </c>
      <c r="O715" s="19" t="e">
        <f t="shared" ref="O715" si="2472">+$B715</f>
        <v>#VALUE!</v>
      </c>
      <c r="P715" s="19">
        <f>+DMIN(Entradas[#All],P714,O714:O715)</f>
        <v>0</v>
      </c>
      <c r="Q715" s="17" t="str">
        <f t="shared" ref="Q715" si="2473">+$O$6</f>
        <v>Elemento</v>
      </c>
      <c r="R715" s="17" t="str">
        <f t="shared" ref="R715" si="2474">+$P$6</f>
        <v>Días restantes:</v>
      </c>
      <c r="S715" s="26" t="s">
        <v>10</v>
      </c>
    </row>
    <row r="716" spans="1:19" x14ac:dyDescent="0.25">
      <c r="A716" s="64" t="e">
        <f>DGET(Lista_elementos[#All],Lista_elementos[[#Headers],[Tipo]],Inventario!Q715:Q716)</f>
        <v>#VALUE!</v>
      </c>
      <c r="B716" s="27" t="e">
        <f>+Lista_elementos[[#This Row],[Elemento]]</f>
        <v>#VALUE!</v>
      </c>
      <c r="C7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6" s="27" t="e">
        <f>DGET(Lista_elementos[#All],Lista_elementos[[#Headers],[Presentación (Unidad)]],Inventario!Q715:Q716)</f>
        <v>#VALUE!</v>
      </c>
      <c r="E716" s="20" t="str">
        <f>+IF(COUNTIF(Entradas[Elemento],Inventario[[#This Row],[Elemento]])=0,"",IF(DMAX(Entradas[#All],Entradas[[#Headers],[Fecha de ingreso]],Inventario!Q715:Q716)=0,"No registra",DMAX(Entradas[#All],Entradas[[#Headers],[Fecha de ingreso]],Inventario!Q715:Q716)))</f>
        <v/>
      </c>
      <c r="F716" s="20" t="str">
        <f>+IF(COUNTIF(Entradas[Elemento],Inventario[[#This Row],[Elemento]])=0,"",IF(DMAX(Entradas[#All],Entradas[[#Headers],[Fecha de última salida]],Inventario!Q715:Q716)=0,"",DMAX(Entradas[#All],Entradas[[#Headers],[Fecha de última salida]],Inventario!Q715:Q716)))</f>
        <v/>
      </c>
      <c r="G716" s="27" t="e">
        <f>DGET(Lista_elementos[#All],Lista_elementos[[#Headers],[Inventario máximo (en unidades)]],Q715:Q716)</f>
        <v>#VALUE!</v>
      </c>
      <c r="H716" s="27" t="e">
        <f>DGET(Lista_elementos[#All],Lista_elementos[[#Headers],[Inventario mínimo (en unidades)]],Q715:Q716)</f>
        <v>#VALUE!</v>
      </c>
      <c r="I716" s="68" t="str">
        <f>+IF(R716=0,"",DGET(Entradas[#All],Entradas[[#Headers],[Lote]],Q715:R716))</f>
        <v/>
      </c>
      <c r="J716" s="20" t="str">
        <f ca="1">+IF(Inventario[[#This Row],[Días restantes (incluido hoy):]]="","",Inventario[[#This Row],[Días restantes (incluido hoy):]]+TODAY()-1)</f>
        <v/>
      </c>
      <c r="K716" s="27" t="str">
        <f t="shared" ref="K716" si="2475">IF(R716=0,"",R716)</f>
        <v/>
      </c>
      <c r="L716" s="27" t="str">
        <f>+IF(R716=0,"",DSUM(Entradas[#All],Entradas[[#Headers],[Cantidad Existente]],Inventario!Q715:R716))</f>
        <v/>
      </c>
      <c r="M716" s="65" t="e">
        <f>+Inventario[[#This Row],[Presentación (unidad)]]</f>
        <v>#VALUE!</v>
      </c>
      <c r="O716" s="17" t="str">
        <f t="shared" ref="O716" si="2476">+$O$6</f>
        <v>Elemento</v>
      </c>
      <c r="P716" s="17" t="str">
        <f t="shared" ref="P716" si="2477">+$P$6</f>
        <v>Días restantes:</v>
      </c>
      <c r="Q716" s="19" t="e">
        <f>Inventario[[#This Row],[Elemento]]</f>
        <v>#VALUE!</v>
      </c>
      <c r="R716" s="19">
        <f>+DMIN(Entradas[#All],R715,Q715:Q716)</f>
        <v>0</v>
      </c>
      <c r="S716" s="26" t="s">
        <v>10</v>
      </c>
    </row>
    <row r="717" spans="1:19" x14ac:dyDescent="0.25">
      <c r="A717" s="64" t="e">
        <f>DGET(Lista_elementos[#All],Lista_elementos[[#Headers],[Tipo]],Inventario!O716:O717)</f>
        <v>#VALUE!</v>
      </c>
      <c r="B717" s="27" t="e">
        <f>+Lista_elementos[[#This Row],[Elemento]]</f>
        <v>#VALUE!</v>
      </c>
      <c r="C7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7" s="27" t="e">
        <f>DGET(Lista_elementos[#All],Lista_elementos[[#Headers],[Presentación (Unidad)]],Inventario!O716:O717)</f>
        <v>#VALUE!</v>
      </c>
      <c r="E717" s="20" t="str">
        <f>+IF(COUNTIF(Entradas[Elemento],Inventario[[#This Row],[Elemento]])=0,"",IF(DMAX(Entradas[#All],Entradas[[#Headers],[Fecha de ingreso]],Inventario!O716:O717)=0,"No registra",DMAX(Entradas[#All],Entradas[[#Headers],[Fecha de ingreso]],Inventario!O716:O717)))</f>
        <v/>
      </c>
      <c r="F717" s="20" t="str">
        <f>+IF(COUNTIF(Entradas[Elemento],Inventario[[#This Row],[Elemento]])=0,"",IF(DMAX(Entradas[#All],Entradas[[#Headers],[Fecha de última salida]],Inventario!O716:O717)=0,"",DMAX(Entradas[#All],Entradas[[#Headers],[Fecha de última salida]],Inventario!O716:O717)))</f>
        <v/>
      </c>
      <c r="G717" s="27" t="e">
        <f>DGET(Lista_elementos[#All],Lista_elementos[[#Headers],[Inventario máximo (en unidades)]],O716:O717)</f>
        <v>#VALUE!</v>
      </c>
      <c r="H717" s="27" t="e">
        <f>DGET(Lista_elementos[#All],Lista_elementos[[#Headers],[Inventario mínimo (en unidades)]],O716:O717)</f>
        <v>#VALUE!</v>
      </c>
      <c r="I717" s="68" t="str">
        <f>+IF(P717=0,"",DGET(Entradas[#All],Entradas[[#Headers],[Lote]],O716:P717))</f>
        <v/>
      </c>
      <c r="J717" s="20" t="str">
        <f ca="1">+IF(Inventario[[#This Row],[Días restantes (incluido hoy):]]="","",Inventario[[#This Row],[Días restantes (incluido hoy):]]+TODAY()-1)</f>
        <v/>
      </c>
      <c r="K717" s="27" t="str">
        <f t="shared" ref="K717" si="2478">IF(P717=0,"",P717)</f>
        <v/>
      </c>
      <c r="L717" s="27" t="str">
        <f>+IF(P717=0,"",DSUM(Entradas[#All],Entradas[[#Headers],[Cantidad Existente]],Inventario!O716:P717))</f>
        <v/>
      </c>
      <c r="M717" s="65" t="e">
        <f>+Inventario[[#This Row],[Presentación (unidad)]]</f>
        <v>#VALUE!</v>
      </c>
      <c r="O717" s="19" t="e">
        <f t="shared" ref="O717" si="2479">+$B717</f>
        <v>#VALUE!</v>
      </c>
      <c r="P717" s="19">
        <f>+DMIN(Entradas[#All],P716,O716:O717)</f>
        <v>0</v>
      </c>
      <c r="Q717" s="17" t="str">
        <f t="shared" ref="Q717" si="2480">+$O$6</f>
        <v>Elemento</v>
      </c>
      <c r="R717" s="17" t="str">
        <f t="shared" ref="R717" si="2481">+$P$6</f>
        <v>Días restantes:</v>
      </c>
      <c r="S717" s="26" t="s">
        <v>10</v>
      </c>
    </row>
    <row r="718" spans="1:19" x14ac:dyDescent="0.25">
      <c r="A718" s="64" t="e">
        <f>DGET(Lista_elementos[#All],Lista_elementos[[#Headers],[Tipo]],Inventario!Q717:Q718)</f>
        <v>#VALUE!</v>
      </c>
      <c r="B718" s="27" t="e">
        <f>+Lista_elementos[[#This Row],[Elemento]]</f>
        <v>#VALUE!</v>
      </c>
      <c r="C7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8" s="27" t="e">
        <f>DGET(Lista_elementos[#All],Lista_elementos[[#Headers],[Presentación (Unidad)]],Inventario!Q717:Q718)</f>
        <v>#VALUE!</v>
      </c>
      <c r="E718" s="20" t="str">
        <f>+IF(COUNTIF(Entradas[Elemento],Inventario[[#This Row],[Elemento]])=0,"",IF(DMAX(Entradas[#All],Entradas[[#Headers],[Fecha de ingreso]],Inventario!Q717:Q718)=0,"No registra",DMAX(Entradas[#All],Entradas[[#Headers],[Fecha de ingreso]],Inventario!Q717:Q718)))</f>
        <v/>
      </c>
      <c r="F718" s="20" t="str">
        <f>+IF(COUNTIF(Entradas[Elemento],Inventario[[#This Row],[Elemento]])=0,"",IF(DMAX(Entradas[#All],Entradas[[#Headers],[Fecha de última salida]],Inventario!Q717:Q718)=0,"",DMAX(Entradas[#All],Entradas[[#Headers],[Fecha de última salida]],Inventario!Q717:Q718)))</f>
        <v/>
      </c>
      <c r="G718" s="27" t="e">
        <f>DGET(Lista_elementos[#All],Lista_elementos[[#Headers],[Inventario máximo (en unidades)]],Q717:Q718)</f>
        <v>#VALUE!</v>
      </c>
      <c r="H718" s="27" t="e">
        <f>DGET(Lista_elementos[#All],Lista_elementos[[#Headers],[Inventario mínimo (en unidades)]],Q717:Q718)</f>
        <v>#VALUE!</v>
      </c>
      <c r="I718" s="68" t="str">
        <f>+IF(R718=0,"",DGET(Entradas[#All],Entradas[[#Headers],[Lote]],Q717:R718))</f>
        <v/>
      </c>
      <c r="J718" s="20" t="str">
        <f ca="1">+IF(Inventario[[#This Row],[Días restantes (incluido hoy):]]="","",Inventario[[#This Row],[Días restantes (incluido hoy):]]+TODAY()-1)</f>
        <v/>
      </c>
      <c r="K718" s="27" t="str">
        <f t="shared" ref="K718" si="2482">IF(R718=0,"",R718)</f>
        <v/>
      </c>
      <c r="L718" s="27" t="str">
        <f>+IF(R718=0,"",DSUM(Entradas[#All],Entradas[[#Headers],[Cantidad Existente]],Inventario!Q717:R718))</f>
        <v/>
      </c>
      <c r="M718" s="65" t="e">
        <f>+Inventario[[#This Row],[Presentación (unidad)]]</f>
        <v>#VALUE!</v>
      </c>
      <c r="O718" s="17" t="str">
        <f t="shared" ref="O718" si="2483">+$O$6</f>
        <v>Elemento</v>
      </c>
      <c r="P718" s="17" t="str">
        <f t="shared" ref="P718" si="2484">+$P$6</f>
        <v>Días restantes:</v>
      </c>
      <c r="Q718" s="19" t="e">
        <f>Inventario[[#This Row],[Elemento]]</f>
        <v>#VALUE!</v>
      </c>
      <c r="R718" s="19">
        <f>+DMIN(Entradas[#All],R717,Q717:Q718)</f>
        <v>0</v>
      </c>
      <c r="S718" s="26" t="s">
        <v>10</v>
      </c>
    </row>
    <row r="719" spans="1:19" x14ac:dyDescent="0.25">
      <c r="A719" s="64" t="e">
        <f>DGET(Lista_elementos[#All],Lista_elementos[[#Headers],[Tipo]],Inventario!O718:O719)</f>
        <v>#VALUE!</v>
      </c>
      <c r="B719" s="27" t="e">
        <f>+Lista_elementos[[#This Row],[Elemento]]</f>
        <v>#VALUE!</v>
      </c>
      <c r="C7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19" s="27" t="e">
        <f>DGET(Lista_elementos[#All],Lista_elementos[[#Headers],[Presentación (Unidad)]],Inventario!O718:O719)</f>
        <v>#VALUE!</v>
      </c>
      <c r="E719" s="20" t="str">
        <f>+IF(COUNTIF(Entradas[Elemento],Inventario[[#This Row],[Elemento]])=0,"",IF(DMAX(Entradas[#All],Entradas[[#Headers],[Fecha de ingreso]],Inventario!O718:O719)=0,"No registra",DMAX(Entradas[#All],Entradas[[#Headers],[Fecha de ingreso]],Inventario!O718:O719)))</f>
        <v/>
      </c>
      <c r="F719" s="20" t="str">
        <f>+IF(COUNTIF(Entradas[Elemento],Inventario[[#This Row],[Elemento]])=0,"",IF(DMAX(Entradas[#All],Entradas[[#Headers],[Fecha de última salida]],Inventario!O718:O719)=0,"",DMAX(Entradas[#All],Entradas[[#Headers],[Fecha de última salida]],Inventario!O718:O719)))</f>
        <v/>
      </c>
      <c r="G719" s="27" t="e">
        <f>DGET(Lista_elementos[#All],Lista_elementos[[#Headers],[Inventario máximo (en unidades)]],O718:O719)</f>
        <v>#VALUE!</v>
      </c>
      <c r="H719" s="27" t="e">
        <f>DGET(Lista_elementos[#All],Lista_elementos[[#Headers],[Inventario mínimo (en unidades)]],O718:O719)</f>
        <v>#VALUE!</v>
      </c>
      <c r="I719" s="68" t="str">
        <f>+IF(P719=0,"",DGET(Entradas[#All],Entradas[[#Headers],[Lote]],O718:P719))</f>
        <v/>
      </c>
      <c r="J719" s="20" t="str">
        <f ca="1">+IF(Inventario[[#This Row],[Días restantes (incluido hoy):]]="","",Inventario[[#This Row],[Días restantes (incluido hoy):]]+TODAY()-1)</f>
        <v/>
      </c>
      <c r="K719" s="27" t="str">
        <f t="shared" ref="K719" si="2485">IF(P719=0,"",P719)</f>
        <v/>
      </c>
      <c r="L719" s="27" t="str">
        <f>+IF(P719=0,"",DSUM(Entradas[#All],Entradas[[#Headers],[Cantidad Existente]],Inventario!O718:P719))</f>
        <v/>
      </c>
      <c r="M719" s="65" t="e">
        <f>+Inventario[[#This Row],[Presentación (unidad)]]</f>
        <v>#VALUE!</v>
      </c>
      <c r="O719" s="19" t="e">
        <f t="shared" ref="O719" si="2486">+$B719</f>
        <v>#VALUE!</v>
      </c>
      <c r="P719" s="19">
        <f>+DMIN(Entradas[#All],P718,O718:O719)</f>
        <v>0</v>
      </c>
      <c r="Q719" s="17" t="str">
        <f t="shared" ref="Q719" si="2487">+$O$6</f>
        <v>Elemento</v>
      </c>
      <c r="R719" s="17" t="str">
        <f t="shared" ref="R719" si="2488">+$P$6</f>
        <v>Días restantes:</v>
      </c>
      <c r="S719" s="26" t="s">
        <v>10</v>
      </c>
    </row>
    <row r="720" spans="1:19" x14ac:dyDescent="0.25">
      <c r="A720" s="64" t="e">
        <f>DGET(Lista_elementos[#All],Lista_elementos[[#Headers],[Tipo]],Inventario!Q719:Q720)</f>
        <v>#VALUE!</v>
      </c>
      <c r="B720" s="27" t="e">
        <f>+Lista_elementos[[#This Row],[Elemento]]</f>
        <v>#VALUE!</v>
      </c>
      <c r="C7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0" s="27" t="e">
        <f>DGET(Lista_elementos[#All],Lista_elementos[[#Headers],[Presentación (Unidad)]],Inventario!Q719:Q720)</f>
        <v>#VALUE!</v>
      </c>
      <c r="E720" s="20" t="str">
        <f>+IF(COUNTIF(Entradas[Elemento],Inventario[[#This Row],[Elemento]])=0,"",IF(DMAX(Entradas[#All],Entradas[[#Headers],[Fecha de ingreso]],Inventario!Q719:Q720)=0,"No registra",DMAX(Entradas[#All],Entradas[[#Headers],[Fecha de ingreso]],Inventario!Q719:Q720)))</f>
        <v/>
      </c>
      <c r="F720" s="20" t="str">
        <f>+IF(COUNTIF(Entradas[Elemento],Inventario[[#This Row],[Elemento]])=0,"",IF(DMAX(Entradas[#All],Entradas[[#Headers],[Fecha de última salida]],Inventario!Q719:Q720)=0,"",DMAX(Entradas[#All],Entradas[[#Headers],[Fecha de última salida]],Inventario!Q719:Q720)))</f>
        <v/>
      </c>
      <c r="G720" s="27" t="e">
        <f>DGET(Lista_elementos[#All],Lista_elementos[[#Headers],[Inventario máximo (en unidades)]],Q719:Q720)</f>
        <v>#VALUE!</v>
      </c>
      <c r="H720" s="27" t="e">
        <f>DGET(Lista_elementos[#All],Lista_elementos[[#Headers],[Inventario mínimo (en unidades)]],Q719:Q720)</f>
        <v>#VALUE!</v>
      </c>
      <c r="I720" s="68" t="str">
        <f>+IF(R720=0,"",DGET(Entradas[#All],Entradas[[#Headers],[Lote]],Q719:R720))</f>
        <v/>
      </c>
      <c r="J720" s="20" t="str">
        <f ca="1">+IF(Inventario[[#This Row],[Días restantes (incluido hoy):]]="","",Inventario[[#This Row],[Días restantes (incluido hoy):]]+TODAY()-1)</f>
        <v/>
      </c>
      <c r="K720" s="27" t="str">
        <f t="shared" ref="K720" si="2489">IF(R720=0,"",R720)</f>
        <v/>
      </c>
      <c r="L720" s="27" t="str">
        <f>+IF(R720=0,"",DSUM(Entradas[#All],Entradas[[#Headers],[Cantidad Existente]],Inventario!Q719:R720))</f>
        <v/>
      </c>
      <c r="M720" s="65" t="e">
        <f>+Inventario[[#This Row],[Presentación (unidad)]]</f>
        <v>#VALUE!</v>
      </c>
      <c r="O720" s="17" t="str">
        <f t="shared" ref="O720" si="2490">+$O$6</f>
        <v>Elemento</v>
      </c>
      <c r="P720" s="17" t="str">
        <f t="shared" ref="P720" si="2491">+$P$6</f>
        <v>Días restantes:</v>
      </c>
      <c r="Q720" s="19" t="e">
        <f>Inventario[[#This Row],[Elemento]]</f>
        <v>#VALUE!</v>
      </c>
      <c r="R720" s="19">
        <f>+DMIN(Entradas[#All],R719,Q719:Q720)</f>
        <v>0</v>
      </c>
      <c r="S720" s="26" t="s">
        <v>10</v>
      </c>
    </row>
    <row r="721" spans="1:19" x14ac:dyDescent="0.25">
      <c r="A721" s="64" t="e">
        <f>DGET(Lista_elementos[#All],Lista_elementos[[#Headers],[Tipo]],Inventario!O720:O721)</f>
        <v>#VALUE!</v>
      </c>
      <c r="B721" s="27" t="e">
        <f>+Lista_elementos[[#This Row],[Elemento]]</f>
        <v>#VALUE!</v>
      </c>
      <c r="C7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1" s="27" t="e">
        <f>DGET(Lista_elementos[#All],Lista_elementos[[#Headers],[Presentación (Unidad)]],Inventario!O720:O721)</f>
        <v>#VALUE!</v>
      </c>
      <c r="E721" s="20" t="str">
        <f>+IF(COUNTIF(Entradas[Elemento],Inventario[[#This Row],[Elemento]])=0,"",IF(DMAX(Entradas[#All],Entradas[[#Headers],[Fecha de ingreso]],Inventario!O720:O721)=0,"No registra",DMAX(Entradas[#All],Entradas[[#Headers],[Fecha de ingreso]],Inventario!O720:O721)))</f>
        <v/>
      </c>
      <c r="F721" s="20" t="str">
        <f>+IF(COUNTIF(Entradas[Elemento],Inventario[[#This Row],[Elemento]])=0,"",IF(DMAX(Entradas[#All],Entradas[[#Headers],[Fecha de última salida]],Inventario!O720:O721)=0,"",DMAX(Entradas[#All],Entradas[[#Headers],[Fecha de última salida]],Inventario!O720:O721)))</f>
        <v/>
      </c>
      <c r="G721" s="27" t="e">
        <f>DGET(Lista_elementos[#All],Lista_elementos[[#Headers],[Inventario máximo (en unidades)]],O720:O721)</f>
        <v>#VALUE!</v>
      </c>
      <c r="H721" s="27" t="e">
        <f>DGET(Lista_elementos[#All],Lista_elementos[[#Headers],[Inventario mínimo (en unidades)]],O720:O721)</f>
        <v>#VALUE!</v>
      </c>
      <c r="I721" s="68" t="str">
        <f>+IF(P721=0,"",DGET(Entradas[#All],Entradas[[#Headers],[Lote]],O720:P721))</f>
        <v/>
      </c>
      <c r="J721" s="20" t="str">
        <f ca="1">+IF(Inventario[[#This Row],[Días restantes (incluido hoy):]]="","",Inventario[[#This Row],[Días restantes (incluido hoy):]]+TODAY()-1)</f>
        <v/>
      </c>
      <c r="K721" s="27" t="str">
        <f t="shared" ref="K721" si="2492">IF(P721=0,"",P721)</f>
        <v/>
      </c>
      <c r="L721" s="27" t="str">
        <f>+IF(P721=0,"",DSUM(Entradas[#All],Entradas[[#Headers],[Cantidad Existente]],Inventario!O720:P721))</f>
        <v/>
      </c>
      <c r="M721" s="65" t="e">
        <f>+Inventario[[#This Row],[Presentación (unidad)]]</f>
        <v>#VALUE!</v>
      </c>
      <c r="O721" s="19" t="e">
        <f t="shared" ref="O721" si="2493">+$B721</f>
        <v>#VALUE!</v>
      </c>
      <c r="P721" s="19">
        <f>+DMIN(Entradas[#All],P720,O720:O721)</f>
        <v>0</v>
      </c>
      <c r="Q721" s="17" t="str">
        <f t="shared" ref="Q721" si="2494">+$O$6</f>
        <v>Elemento</v>
      </c>
      <c r="R721" s="17" t="str">
        <f t="shared" ref="R721" si="2495">+$P$6</f>
        <v>Días restantes:</v>
      </c>
      <c r="S721" s="26" t="s">
        <v>10</v>
      </c>
    </row>
    <row r="722" spans="1:19" x14ac:dyDescent="0.25">
      <c r="A722" s="64" t="e">
        <f>DGET(Lista_elementos[#All],Lista_elementos[[#Headers],[Tipo]],Inventario!Q721:Q722)</f>
        <v>#VALUE!</v>
      </c>
      <c r="B722" s="27" t="e">
        <f>+Lista_elementos[[#This Row],[Elemento]]</f>
        <v>#VALUE!</v>
      </c>
      <c r="C7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2" s="27" t="e">
        <f>DGET(Lista_elementos[#All],Lista_elementos[[#Headers],[Presentación (Unidad)]],Inventario!Q721:Q722)</f>
        <v>#VALUE!</v>
      </c>
      <c r="E722" s="20" t="str">
        <f>+IF(COUNTIF(Entradas[Elemento],Inventario[[#This Row],[Elemento]])=0,"",IF(DMAX(Entradas[#All],Entradas[[#Headers],[Fecha de ingreso]],Inventario!Q721:Q722)=0,"No registra",DMAX(Entradas[#All],Entradas[[#Headers],[Fecha de ingreso]],Inventario!Q721:Q722)))</f>
        <v/>
      </c>
      <c r="F722" s="20" t="str">
        <f>+IF(COUNTIF(Entradas[Elemento],Inventario[[#This Row],[Elemento]])=0,"",IF(DMAX(Entradas[#All],Entradas[[#Headers],[Fecha de última salida]],Inventario!Q721:Q722)=0,"",DMAX(Entradas[#All],Entradas[[#Headers],[Fecha de última salida]],Inventario!Q721:Q722)))</f>
        <v/>
      </c>
      <c r="G722" s="27" t="e">
        <f>DGET(Lista_elementos[#All],Lista_elementos[[#Headers],[Inventario máximo (en unidades)]],Q721:Q722)</f>
        <v>#VALUE!</v>
      </c>
      <c r="H722" s="27" t="e">
        <f>DGET(Lista_elementos[#All],Lista_elementos[[#Headers],[Inventario mínimo (en unidades)]],Q721:Q722)</f>
        <v>#VALUE!</v>
      </c>
      <c r="I722" s="68" t="str">
        <f>+IF(R722=0,"",DGET(Entradas[#All],Entradas[[#Headers],[Lote]],Q721:R722))</f>
        <v/>
      </c>
      <c r="J722" s="20" t="str">
        <f ca="1">+IF(Inventario[[#This Row],[Días restantes (incluido hoy):]]="","",Inventario[[#This Row],[Días restantes (incluido hoy):]]+TODAY()-1)</f>
        <v/>
      </c>
      <c r="K722" s="27" t="str">
        <f t="shared" ref="K722" si="2496">IF(R722=0,"",R722)</f>
        <v/>
      </c>
      <c r="L722" s="27" t="str">
        <f>+IF(R722=0,"",DSUM(Entradas[#All],Entradas[[#Headers],[Cantidad Existente]],Inventario!Q721:R722))</f>
        <v/>
      </c>
      <c r="M722" s="65" t="e">
        <f>+Inventario[[#This Row],[Presentación (unidad)]]</f>
        <v>#VALUE!</v>
      </c>
      <c r="O722" s="17" t="str">
        <f t="shared" ref="O722" si="2497">+$O$6</f>
        <v>Elemento</v>
      </c>
      <c r="P722" s="17" t="str">
        <f t="shared" ref="P722" si="2498">+$P$6</f>
        <v>Días restantes:</v>
      </c>
      <c r="Q722" s="19" t="e">
        <f>Inventario[[#This Row],[Elemento]]</f>
        <v>#VALUE!</v>
      </c>
      <c r="R722" s="19">
        <f>+DMIN(Entradas[#All],R721,Q721:Q722)</f>
        <v>0</v>
      </c>
      <c r="S722" s="26" t="s">
        <v>10</v>
      </c>
    </row>
    <row r="723" spans="1:19" x14ac:dyDescent="0.25">
      <c r="A723" s="64" t="e">
        <f>DGET(Lista_elementos[#All],Lista_elementos[[#Headers],[Tipo]],Inventario!O722:O723)</f>
        <v>#VALUE!</v>
      </c>
      <c r="B723" s="27" t="e">
        <f>+Lista_elementos[[#This Row],[Elemento]]</f>
        <v>#VALUE!</v>
      </c>
      <c r="C7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3" s="27" t="e">
        <f>DGET(Lista_elementos[#All],Lista_elementos[[#Headers],[Presentación (Unidad)]],Inventario!O722:O723)</f>
        <v>#VALUE!</v>
      </c>
      <c r="E723" s="20" t="str">
        <f>+IF(COUNTIF(Entradas[Elemento],Inventario[[#This Row],[Elemento]])=0,"",IF(DMAX(Entradas[#All],Entradas[[#Headers],[Fecha de ingreso]],Inventario!O722:O723)=0,"No registra",DMAX(Entradas[#All],Entradas[[#Headers],[Fecha de ingreso]],Inventario!O722:O723)))</f>
        <v/>
      </c>
      <c r="F723" s="20" t="str">
        <f>+IF(COUNTIF(Entradas[Elemento],Inventario[[#This Row],[Elemento]])=0,"",IF(DMAX(Entradas[#All],Entradas[[#Headers],[Fecha de última salida]],Inventario!O722:O723)=0,"",DMAX(Entradas[#All],Entradas[[#Headers],[Fecha de última salida]],Inventario!O722:O723)))</f>
        <v/>
      </c>
      <c r="G723" s="27" t="e">
        <f>DGET(Lista_elementos[#All],Lista_elementos[[#Headers],[Inventario máximo (en unidades)]],O722:O723)</f>
        <v>#VALUE!</v>
      </c>
      <c r="H723" s="27" t="e">
        <f>DGET(Lista_elementos[#All],Lista_elementos[[#Headers],[Inventario mínimo (en unidades)]],O722:O723)</f>
        <v>#VALUE!</v>
      </c>
      <c r="I723" s="68" t="str">
        <f>+IF(P723=0,"",DGET(Entradas[#All],Entradas[[#Headers],[Lote]],O722:P723))</f>
        <v/>
      </c>
      <c r="J723" s="20" t="str">
        <f ca="1">+IF(Inventario[[#This Row],[Días restantes (incluido hoy):]]="","",Inventario[[#This Row],[Días restantes (incluido hoy):]]+TODAY()-1)</f>
        <v/>
      </c>
      <c r="K723" s="27" t="str">
        <f t="shared" ref="K723" si="2499">IF(P723=0,"",P723)</f>
        <v/>
      </c>
      <c r="L723" s="27" t="str">
        <f>+IF(P723=0,"",DSUM(Entradas[#All],Entradas[[#Headers],[Cantidad Existente]],Inventario!O722:P723))</f>
        <v/>
      </c>
      <c r="M723" s="65" t="e">
        <f>+Inventario[[#This Row],[Presentación (unidad)]]</f>
        <v>#VALUE!</v>
      </c>
      <c r="O723" s="19" t="e">
        <f t="shared" ref="O723" si="2500">+$B723</f>
        <v>#VALUE!</v>
      </c>
      <c r="P723" s="19">
        <f>+DMIN(Entradas[#All],P722,O722:O723)</f>
        <v>0</v>
      </c>
      <c r="Q723" s="17" t="str">
        <f t="shared" ref="Q723" si="2501">+$O$6</f>
        <v>Elemento</v>
      </c>
      <c r="R723" s="17" t="str">
        <f t="shared" ref="R723" si="2502">+$P$6</f>
        <v>Días restantes:</v>
      </c>
      <c r="S723" s="26" t="s">
        <v>10</v>
      </c>
    </row>
    <row r="724" spans="1:19" x14ac:dyDescent="0.25">
      <c r="A724" s="64" t="e">
        <f>DGET(Lista_elementos[#All],Lista_elementos[[#Headers],[Tipo]],Inventario!Q723:Q724)</f>
        <v>#VALUE!</v>
      </c>
      <c r="B724" s="27" t="e">
        <f>+Lista_elementos[[#This Row],[Elemento]]</f>
        <v>#VALUE!</v>
      </c>
      <c r="C7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4" s="27" t="e">
        <f>DGET(Lista_elementos[#All],Lista_elementos[[#Headers],[Presentación (Unidad)]],Inventario!Q723:Q724)</f>
        <v>#VALUE!</v>
      </c>
      <c r="E724" s="20" t="str">
        <f>+IF(COUNTIF(Entradas[Elemento],Inventario[[#This Row],[Elemento]])=0,"",IF(DMAX(Entradas[#All],Entradas[[#Headers],[Fecha de ingreso]],Inventario!Q723:Q724)=0,"No registra",DMAX(Entradas[#All],Entradas[[#Headers],[Fecha de ingreso]],Inventario!Q723:Q724)))</f>
        <v/>
      </c>
      <c r="F724" s="20" t="str">
        <f>+IF(COUNTIF(Entradas[Elemento],Inventario[[#This Row],[Elemento]])=0,"",IF(DMAX(Entradas[#All],Entradas[[#Headers],[Fecha de última salida]],Inventario!Q723:Q724)=0,"",DMAX(Entradas[#All],Entradas[[#Headers],[Fecha de última salida]],Inventario!Q723:Q724)))</f>
        <v/>
      </c>
      <c r="G724" s="27" t="e">
        <f>DGET(Lista_elementos[#All],Lista_elementos[[#Headers],[Inventario máximo (en unidades)]],Q723:Q724)</f>
        <v>#VALUE!</v>
      </c>
      <c r="H724" s="27" t="e">
        <f>DGET(Lista_elementos[#All],Lista_elementos[[#Headers],[Inventario mínimo (en unidades)]],Q723:Q724)</f>
        <v>#VALUE!</v>
      </c>
      <c r="I724" s="68" t="str">
        <f>+IF(R724=0,"",DGET(Entradas[#All],Entradas[[#Headers],[Lote]],Q723:R724))</f>
        <v/>
      </c>
      <c r="J724" s="20" t="str">
        <f ca="1">+IF(Inventario[[#This Row],[Días restantes (incluido hoy):]]="","",Inventario[[#This Row],[Días restantes (incluido hoy):]]+TODAY()-1)</f>
        <v/>
      </c>
      <c r="K724" s="27" t="str">
        <f t="shared" ref="K724" si="2503">IF(R724=0,"",R724)</f>
        <v/>
      </c>
      <c r="L724" s="27" t="str">
        <f>+IF(R724=0,"",DSUM(Entradas[#All],Entradas[[#Headers],[Cantidad Existente]],Inventario!Q723:R724))</f>
        <v/>
      </c>
      <c r="M724" s="65" t="e">
        <f>+Inventario[[#This Row],[Presentación (unidad)]]</f>
        <v>#VALUE!</v>
      </c>
      <c r="O724" s="17" t="str">
        <f t="shared" ref="O724" si="2504">+$O$6</f>
        <v>Elemento</v>
      </c>
      <c r="P724" s="17" t="str">
        <f t="shared" ref="P724" si="2505">+$P$6</f>
        <v>Días restantes:</v>
      </c>
      <c r="Q724" s="19" t="e">
        <f>Inventario[[#This Row],[Elemento]]</f>
        <v>#VALUE!</v>
      </c>
      <c r="R724" s="19">
        <f>+DMIN(Entradas[#All],R723,Q723:Q724)</f>
        <v>0</v>
      </c>
      <c r="S724" s="26" t="s">
        <v>10</v>
      </c>
    </row>
    <row r="725" spans="1:19" x14ac:dyDescent="0.25">
      <c r="A725" s="64" t="e">
        <f>DGET(Lista_elementos[#All],Lista_elementos[[#Headers],[Tipo]],Inventario!O724:O725)</f>
        <v>#VALUE!</v>
      </c>
      <c r="B725" s="27" t="e">
        <f>+Lista_elementos[[#This Row],[Elemento]]</f>
        <v>#VALUE!</v>
      </c>
      <c r="C7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5" s="27" t="e">
        <f>DGET(Lista_elementos[#All],Lista_elementos[[#Headers],[Presentación (Unidad)]],Inventario!O724:O725)</f>
        <v>#VALUE!</v>
      </c>
      <c r="E725" s="20" t="str">
        <f>+IF(COUNTIF(Entradas[Elemento],Inventario[[#This Row],[Elemento]])=0,"",IF(DMAX(Entradas[#All],Entradas[[#Headers],[Fecha de ingreso]],Inventario!O724:O725)=0,"No registra",DMAX(Entradas[#All],Entradas[[#Headers],[Fecha de ingreso]],Inventario!O724:O725)))</f>
        <v/>
      </c>
      <c r="F725" s="20" t="str">
        <f>+IF(COUNTIF(Entradas[Elemento],Inventario[[#This Row],[Elemento]])=0,"",IF(DMAX(Entradas[#All],Entradas[[#Headers],[Fecha de última salida]],Inventario!O724:O725)=0,"",DMAX(Entradas[#All],Entradas[[#Headers],[Fecha de última salida]],Inventario!O724:O725)))</f>
        <v/>
      </c>
      <c r="G725" s="27" t="e">
        <f>DGET(Lista_elementos[#All],Lista_elementos[[#Headers],[Inventario máximo (en unidades)]],O724:O725)</f>
        <v>#VALUE!</v>
      </c>
      <c r="H725" s="27" t="e">
        <f>DGET(Lista_elementos[#All],Lista_elementos[[#Headers],[Inventario mínimo (en unidades)]],O724:O725)</f>
        <v>#VALUE!</v>
      </c>
      <c r="I725" s="68" t="str">
        <f>+IF(P725=0,"",DGET(Entradas[#All],Entradas[[#Headers],[Lote]],O724:P725))</f>
        <v/>
      </c>
      <c r="J725" s="20" t="str">
        <f ca="1">+IF(Inventario[[#This Row],[Días restantes (incluido hoy):]]="","",Inventario[[#This Row],[Días restantes (incluido hoy):]]+TODAY()-1)</f>
        <v/>
      </c>
      <c r="K725" s="27" t="str">
        <f t="shared" ref="K725" si="2506">IF(P725=0,"",P725)</f>
        <v/>
      </c>
      <c r="L725" s="27" t="str">
        <f>+IF(P725=0,"",DSUM(Entradas[#All],Entradas[[#Headers],[Cantidad Existente]],Inventario!O724:P725))</f>
        <v/>
      </c>
      <c r="M725" s="65" t="e">
        <f>+Inventario[[#This Row],[Presentación (unidad)]]</f>
        <v>#VALUE!</v>
      </c>
      <c r="O725" s="19" t="e">
        <f t="shared" ref="O725" si="2507">+$B725</f>
        <v>#VALUE!</v>
      </c>
      <c r="P725" s="19">
        <f>+DMIN(Entradas[#All],P724,O724:O725)</f>
        <v>0</v>
      </c>
      <c r="Q725" s="17" t="str">
        <f t="shared" ref="Q725" si="2508">+$O$6</f>
        <v>Elemento</v>
      </c>
      <c r="R725" s="17" t="str">
        <f t="shared" ref="R725" si="2509">+$P$6</f>
        <v>Días restantes:</v>
      </c>
      <c r="S725" s="26" t="s">
        <v>10</v>
      </c>
    </row>
    <row r="726" spans="1:19" x14ac:dyDescent="0.25">
      <c r="A726" s="64" t="e">
        <f>DGET(Lista_elementos[#All],Lista_elementos[[#Headers],[Tipo]],Inventario!Q725:Q726)</f>
        <v>#VALUE!</v>
      </c>
      <c r="B726" s="27" t="e">
        <f>+Lista_elementos[[#This Row],[Elemento]]</f>
        <v>#VALUE!</v>
      </c>
      <c r="C7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6" s="27" t="e">
        <f>DGET(Lista_elementos[#All],Lista_elementos[[#Headers],[Presentación (Unidad)]],Inventario!Q725:Q726)</f>
        <v>#VALUE!</v>
      </c>
      <c r="E726" s="20" t="str">
        <f>+IF(COUNTIF(Entradas[Elemento],Inventario[[#This Row],[Elemento]])=0,"",IF(DMAX(Entradas[#All],Entradas[[#Headers],[Fecha de ingreso]],Inventario!Q725:Q726)=0,"No registra",DMAX(Entradas[#All],Entradas[[#Headers],[Fecha de ingreso]],Inventario!Q725:Q726)))</f>
        <v/>
      </c>
      <c r="F726" s="20" t="str">
        <f>+IF(COUNTIF(Entradas[Elemento],Inventario[[#This Row],[Elemento]])=0,"",IF(DMAX(Entradas[#All],Entradas[[#Headers],[Fecha de última salida]],Inventario!Q725:Q726)=0,"",DMAX(Entradas[#All],Entradas[[#Headers],[Fecha de última salida]],Inventario!Q725:Q726)))</f>
        <v/>
      </c>
      <c r="G726" s="27" t="e">
        <f>DGET(Lista_elementos[#All],Lista_elementos[[#Headers],[Inventario máximo (en unidades)]],Q725:Q726)</f>
        <v>#VALUE!</v>
      </c>
      <c r="H726" s="27" t="e">
        <f>DGET(Lista_elementos[#All],Lista_elementos[[#Headers],[Inventario mínimo (en unidades)]],Q725:Q726)</f>
        <v>#VALUE!</v>
      </c>
      <c r="I726" s="68" t="str">
        <f>+IF(R726=0,"",DGET(Entradas[#All],Entradas[[#Headers],[Lote]],Q725:R726))</f>
        <v/>
      </c>
      <c r="J726" s="20" t="str">
        <f ca="1">+IF(Inventario[[#This Row],[Días restantes (incluido hoy):]]="","",Inventario[[#This Row],[Días restantes (incluido hoy):]]+TODAY()-1)</f>
        <v/>
      </c>
      <c r="K726" s="27" t="str">
        <f t="shared" ref="K726" si="2510">IF(R726=0,"",R726)</f>
        <v/>
      </c>
      <c r="L726" s="27" t="str">
        <f>+IF(R726=0,"",DSUM(Entradas[#All],Entradas[[#Headers],[Cantidad Existente]],Inventario!Q725:R726))</f>
        <v/>
      </c>
      <c r="M726" s="65" t="e">
        <f>+Inventario[[#This Row],[Presentación (unidad)]]</f>
        <v>#VALUE!</v>
      </c>
      <c r="O726" s="17" t="str">
        <f t="shared" ref="O726" si="2511">+$O$6</f>
        <v>Elemento</v>
      </c>
      <c r="P726" s="17" t="str">
        <f t="shared" ref="P726" si="2512">+$P$6</f>
        <v>Días restantes:</v>
      </c>
      <c r="Q726" s="19" t="e">
        <f>Inventario[[#This Row],[Elemento]]</f>
        <v>#VALUE!</v>
      </c>
      <c r="R726" s="19">
        <f>+DMIN(Entradas[#All],R725,Q725:Q726)</f>
        <v>0</v>
      </c>
      <c r="S726" s="26" t="s">
        <v>10</v>
      </c>
    </row>
    <row r="727" spans="1:19" x14ac:dyDescent="0.25">
      <c r="A727" s="64" t="e">
        <f>DGET(Lista_elementos[#All],Lista_elementos[[#Headers],[Tipo]],Inventario!O726:O727)</f>
        <v>#VALUE!</v>
      </c>
      <c r="B727" s="27" t="e">
        <f>+Lista_elementos[[#This Row],[Elemento]]</f>
        <v>#VALUE!</v>
      </c>
      <c r="C7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7" s="27" t="e">
        <f>DGET(Lista_elementos[#All],Lista_elementos[[#Headers],[Presentación (Unidad)]],Inventario!O726:O727)</f>
        <v>#VALUE!</v>
      </c>
      <c r="E727" s="20" t="str">
        <f>+IF(COUNTIF(Entradas[Elemento],Inventario[[#This Row],[Elemento]])=0,"",IF(DMAX(Entradas[#All],Entradas[[#Headers],[Fecha de ingreso]],Inventario!O726:O727)=0,"No registra",DMAX(Entradas[#All],Entradas[[#Headers],[Fecha de ingreso]],Inventario!O726:O727)))</f>
        <v/>
      </c>
      <c r="F727" s="20" t="str">
        <f>+IF(COUNTIF(Entradas[Elemento],Inventario[[#This Row],[Elemento]])=0,"",IF(DMAX(Entradas[#All],Entradas[[#Headers],[Fecha de última salida]],Inventario!O726:O727)=0,"",DMAX(Entradas[#All],Entradas[[#Headers],[Fecha de última salida]],Inventario!O726:O727)))</f>
        <v/>
      </c>
      <c r="G727" s="27" t="e">
        <f>DGET(Lista_elementos[#All],Lista_elementos[[#Headers],[Inventario máximo (en unidades)]],O726:O727)</f>
        <v>#VALUE!</v>
      </c>
      <c r="H727" s="27" t="e">
        <f>DGET(Lista_elementos[#All],Lista_elementos[[#Headers],[Inventario mínimo (en unidades)]],O726:O727)</f>
        <v>#VALUE!</v>
      </c>
      <c r="I727" s="68" t="str">
        <f>+IF(P727=0,"",DGET(Entradas[#All],Entradas[[#Headers],[Lote]],O726:P727))</f>
        <v/>
      </c>
      <c r="J727" s="20" t="str">
        <f ca="1">+IF(Inventario[[#This Row],[Días restantes (incluido hoy):]]="","",Inventario[[#This Row],[Días restantes (incluido hoy):]]+TODAY()-1)</f>
        <v/>
      </c>
      <c r="K727" s="27" t="str">
        <f t="shared" ref="K727" si="2513">IF(P727=0,"",P727)</f>
        <v/>
      </c>
      <c r="L727" s="27" t="str">
        <f>+IF(P727=0,"",DSUM(Entradas[#All],Entradas[[#Headers],[Cantidad Existente]],Inventario!O726:P727))</f>
        <v/>
      </c>
      <c r="M727" s="65" t="e">
        <f>+Inventario[[#This Row],[Presentación (unidad)]]</f>
        <v>#VALUE!</v>
      </c>
      <c r="O727" s="19" t="e">
        <f t="shared" ref="O727" si="2514">+$B727</f>
        <v>#VALUE!</v>
      </c>
      <c r="P727" s="19">
        <f>+DMIN(Entradas[#All],P726,O726:O727)</f>
        <v>0</v>
      </c>
      <c r="Q727" s="17" t="str">
        <f t="shared" ref="Q727" si="2515">+$O$6</f>
        <v>Elemento</v>
      </c>
      <c r="R727" s="17" t="str">
        <f t="shared" ref="R727" si="2516">+$P$6</f>
        <v>Días restantes:</v>
      </c>
      <c r="S727" s="26" t="s">
        <v>10</v>
      </c>
    </row>
    <row r="728" spans="1:19" x14ac:dyDescent="0.25">
      <c r="A728" s="64" t="e">
        <f>DGET(Lista_elementos[#All],Lista_elementos[[#Headers],[Tipo]],Inventario!Q727:Q728)</f>
        <v>#VALUE!</v>
      </c>
      <c r="B728" s="27" t="e">
        <f>+Lista_elementos[[#This Row],[Elemento]]</f>
        <v>#VALUE!</v>
      </c>
      <c r="C7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8" s="27" t="e">
        <f>DGET(Lista_elementos[#All],Lista_elementos[[#Headers],[Presentación (Unidad)]],Inventario!Q727:Q728)</f>
        <v>#VALUE!</v>
      </c>
      <c r="E728" s="20" t="str">
        <f>+IF(COUNTIF(Entradas[Elemento],Inventario[[#This Row],[Elemento]])=0,"",IF(DMAX(Entradas[#All],Entradas[[#Headers],[Fecha de ingreso]],Inventario!Q727:Q728)=0,"No registra",DMAX(Entradas[#All],Entradas[[#Headers],[Fecha de ingreso]],Inventario!Q727:Q728)))</f>
        <v/>
      </c>
      <c r="F728" s="20" t="str">
        <f>+IF(COUNTIF(Entradas[Elemento],Inventario[[#This Row],[Elemento]])=0,"",IF(DMAX(Entradas[#All],Entradas[[#Headers],[Fecha de última salida]],Inventario!Q727:Q728)=0,"",DMAX(Entradas[#All],Entradas[[#Headers],[Fecha de última salida]],Inventario!Q727:Q728)))</f>
        <v/>
      </c>
      <c r="G728" s="27" t="e">
        <f>DGET(Lista_elementos[#All],Lista_elementos[[#Headers],[Inventario máximo (en unidades)]],Q727:Q728)</f>
        <v>#VALUE!</v>
      </c>
      <c r="H728" s="27" t="e">
        <f>DGET(Lista_elementos[#All],Lista_elementos[[#Headers],[Inventario mínimo (en unidades)]],Q727:Q728)</f>
        <v>#VALUE!</v>
      </c>
      <c r="I728" s="68" t="str">
        <f>+IF(R728=0,"",DGET(Entradas[#All],Entradas[[#Headers],[Lote]],Q727:R728))</f>
        <v/>
      </c>
      <c r="J728" s="20" t="str">
        <f ca="1">+IF(Inventario[[#This Row],[Días restantes (incluido hoy):]]="","",Inventario[[#This Row],[Días restantes (incluido hoy):]]+TODAY()-1)</f>
        <v/>
      </c>
      <c r="K728" s="27" t="str">
        <f t="shared" ref="K728" si="2517">IF(R728=0,"",R728)</f>
        <v/>
      </c>
      <c r="L728" s="27" t="str">
        <f>+IF(R728=0,"",DSUM(Entradas[#All],Entradas[[#Headers],[Cantidad Existente]],Inventario!Q727:R728))</f>
        <v/>
      </c>
      <c r="M728" s="65" t="e">
        <f>+Inventario[[#This Row],[Presentación (unidad)]]</f>
        <v>#VALUE!</v>
      </c>
      <c r="O728" s="17" t="str">
        <f t="shared" ref="O728" si="2518">+$O$6</f>
        <v>Elemento</v>
      </c>
      <c r="P728" s="17" t="str">
        <f t="shared" ref="P728" si="2519">+$P$6</f>
        <v>Días restantes:</v>
      </c>
      <c r="Q728" s="19" t="e">
        <f>Inventario[[#This Row],[Elemento]]</f>
        <v>#VALUE!</v>
      </c>
      <c r="R728" s="19">
        <f>+DMIN(Entradas[#All],R727,Q727:Q728)</f>
        <v>0</v>
      </c>
      <c r="S728" s="26" t="s">
        <v>10</v>
      </c>
    </row>
    <row r="729" spans="1:19" x14ac:dyDescent="0.25">
      <c r="A729" s="64" t="e">
        <f>DGET(Lista_elementos[#All],Lista_elementos[[#Headers],[Tipo]],Inventario!O728:O729)</f>
        <v>#VALUE!</v>
      </c>
      <c r="B729" s="27" t="e">
        <f>+Lista_elementos[[#This Row],[Elemento]]</f>
        <v>#VALUE!</v>
      </c>
      <c r="C7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29" s="27" t="e">
        <f>DGET(Lista_elementos[#All],Lista_elementos[[#Headers],[Presentación (Unidad)]],Inventario!O728:O729)</f>
        <v>#VALUE!</v>
      </c>
      <c r="E729" s="20" t="str">
        <f>+IF(COUNTIF(Entradas[Elemento],Inventario[[#This Row],[Elemento]])=0,"",IF(DMAX(Entradas[#All],Entradas[[#Headers],[Fecha de ingreso]],Inventario!O728:O729)=0,"No registra",DMAX(Entradas[#All],Entradas[[#Headers],[Fecha de ingreso]],Inventario!O728:O729)))</f>
        <v/>
      </c>
      <c r="F729" s="20" t="str">
        <f>+IF(COUNTIF(Entradas[Elemento],Inventario[[#This Row],[Elemento]])=0,"",IF(DMAX(Entradas[#All],Entradas[[#Headers],[Fecha de última salida]],Inventario!O728:O729)=0,"",DMAX(Entradas[#All],Entradas[[#Headers],[Fecha de última salida]],Inventario!O728:O729)))</f>
        <v/>
      </c>
      <c r="G729" s="27" t="e">
        <f>DGET(Lista_elementos[#All],Lista_elementos[[#Headers],[Inventario máximo (en unidades)]],O728:O729)</f>
        <v>#VALUE!</v>
      </c>
      <c r="H729" s="27" t="e">
        <f>DGET(Lista_elementos[#All],Lista_elementos[[#Headers],[Inventario mínimo (en unidades)]],O728:O729)</f>
        <v>#VALUE!</v>
      </c>
      <c r="I729" s="68" t="str">
        <f>+IF(P729=0,"",DGET(Entradas[#All],Entradas[[#Headers],[Lote]],O728:P729))</f>
        <v/>
      </c>
      <c r="J729" s="20" t="str">
        <f ca="1">+IF(Inventario[[#This Row],[Días restantes (incluido hoy):]]="","",Inventario[[#This Row],[Días restantes (incluido hoy):]]+TODAY()-1)</f>
        <v/>
      </c>
      <c r="K729" s="27" t="str">
        <f t="shared" ref="K729" si="2520">IF(P729=0,"",P729)</f>
        <v/>
      </c>
      <c r="L729" s="27" t="str">
        <f>+IF(P729=0,"",DSUM(Entradas[#All],Entradas[[#Headers],[Cantidad Existente]],Inventario!O728:P729))</f>
        <v/>
      </c>
      <c r="M729" s="65" t="e">
        <f>+Inventario[[#This Row],[Presentación (unidad)]]</f>
        <v>#VALUE!</v>
      </c>
      <c r="O729" s="19" t="e">
        <f t="shared" ref="O729" si="2521">+$B729</f>
        <v>#VALUE!</v>
      </c>
      <c r="P729" s="19">
        <f>+DMIN(Entradas[#All],P728,O728:O729)</f>
        <v>0</v>
      </c>
      <c r="Q729" s="17" t="str">
        <f t="shared" ref="Q729" si="2522">+$O$6</f>
        <v>Elemento</v>
      </c>
      <c r="R729" s="17" t="str">
        <f t="shared" ref="R729" si="2523">+$P$6</f>
        <v>Días restantes:</v>
      </c>
      <c r="S729" s="26" t="s">
        <v>10</v>
      </c>
    </row>
    <row r="730" spans="1:19" x14ac:dyDescent="0.25">
      <c r="A730" s="64" t="e">
        <f>DGET(Lista_elementos[#All],Lista_elementos[[#Headers],[Tipo]],Inventario!Q729:Q730)</f>
        <v>#VALUE!</v>
      </c>
      <c r="B730" s="27" t="e">
        <f>+Lista_elementos[[#This Row],[Elemento]]</f>
        <v>#VALUE!</v>
      </c>
      <c r="C7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0" s="27" t="e">
        <f>DGET(Lista_elementos[#All],Lista_elementos[[#Headers],[Presentación (Unidad)]],Inventario!Q729:Q730)</f>
        <v>#VALUE!</v>
      </c>
      <c r="E730" s="20" t="str">
        <f>+IF(COUNTIF(Entradas[Elemento],Inventario[[#This Row],[Elemento]])=0,"",IF(DMAX(Entradas[#All],Entradas[[#Headers],[Fecha de ingreso]],Inventario!Q729:Q730)=0,"No registra",DMAX(Entradas[#All],Entradas[[#Headers],[Fecha de ingreso]],Inventario!Q729:Q730)))</f>
        <v/>
      </c>
      <c r="F730" s="20" t="str">
        <f>+IF(COUNTIF(Entradas[Elemento],Inventario[[#This Row],[Elemento]])=0,"",IF(DMAX(Entradas[#All],Entradas[[#Headers],[Fecha de última salida]],Inventario!Q729:Q730)=0,"",DMAX(Entradas[#All],Entradas[[#Headers],[Fecha de última salida]],Inventario!Q729:Q730)))</f>
        <v/>
      </c>
      <c r="G730" s="27" t="e">
        <f>DGET(Lista_elementos[#All],Lista_elementos[[#Headers],[Inventario máximo (en unidades)]],Q729:Q730)</f>
        <v>#VALUE!</v>
      </c>
      <c r="H730" s="27" t="e">
        <f>DGET(Lista_elementos[#All],Lista_elementos[[#Headers],[Inventario mínimo (en unidades)]],Q729:Q730)</f>
        <v>#VALUE!</v>
      </c>
      <c r="I730" s="68" t="str">
        <f>+IF(R730=0,"",DGET(Entradas[#All],Entradas[[#Headers],[Lote]],Q729:R730))</f>
        <v/>
      </c>
      <c r="J730" s="20" t="str">
        <f ca="1">+IF(Inventario[[#This Row],[Días restantes (incluido hoy):]]="","",Inventario[[#This Row],[Días restantes (incluido hoy):]]+TODAY()-1)</f>
        <v/>
      </c>
      <c r="K730" s="27" t="str">
        <f t="shared" ref="K730" si="2524">IF(R730=0,"",R730)</f>
        <v/>
      </c>
      <c r="L730" s="27" t="str">
        <f>+IF(R730=0,"",DSUM(Entradas[#All],Entradas[[#Headers],[Cantidad Existente]],Inventario!Q729:R730))</f>
        <v/>
      </c>
      <c r="M730" s="65" t="e">
        <f>+Inventario[[#This Row],[Presentación (unidad)]]</f>
        <v>#VALUE!</v>
      </c>
      <c r="O730" s="17" t="str">
        <f t="shared" ref="O730" si="2525">+$O$6</f>
        <v>Elemento</v>
      </c>
      <c r="P730" s="17" t="str">
        <f t="shared" ref="P730" si="2526">+$P$6</f>
        <v>Días restantes:</v>
      </c>
      <c r="Q730" s="19" t="e">
        <f>Inventario[[#This Row],[Elemento]]</f>
        <v>#VALUE!</v>
      </c>
      <c r="R730" s="19">
        <f>+DMIN(Entradas[#All],R729,Q729:Q730)</f>
        <v>0</v>
      </c>
      <c r="S730" s="26" t="s">
        <v>10</v>
      </c>
    </row>
    <row r="731" spans="1:19" x14ac:dyDescent="0.25">
      <c r="A731" s="64" t="e">
        <f>DGET(Lista_elementos[#All],Lista_elementos[[#Headers],[Tipo]],Inventario!O730:O731)</f>
        <v>#VALUE!</v>
      </c>
      <c r="B731" s="27" t="e">
        <f>+Lista_elementos[[#This Row],[Elemento]]</f>
        <v>#VALUE!</v>
      </c>
      <c r="C7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1" s="27" t="e">
        <f>DGET(Lista_elementos[#All],Lista_elementos[[#Headers],[Presentación (Unidad)]],Inventario!O730:O731)</f>
        <v>#VALUE!</v>
      </c>
      <c r="E731" s="20" t="str">
        <f>+IF(COUNTIF(Entradas[Elemento],Inventario[[#This Row],[Elemento]])=0,"",IF(DMAX(Entradas[#All],Entradas[[#Headers],[Fecha de ingreso]],Inventario!O730:O731)=0,"No registra",DMAX(Entradas[#All],Entradas[[#Headers],[Fecha de ingreso]],Inventario!O730:O731)))</f>
        <v/>
      </c>
      <c r="F731" s="20" t="str">
        <f>+IF(COUNTIF(Entradas[Elemento],Inventario[[#This Row],[Elemento]])=0,"",IF(DMAX(Entradas[#All],Entradas[[#Headers],[Fecha de última salida]],Inventario!O730:O731)=0,"",DMAX(Entradas[#All],Entradas[[#Headers],[Fecha de última salida]],Inventario!O730:O731)))</f>
        <v/>
      </c>
      <c r="G731" s="27" t="e">
        <f>DGET(Lista_elementos[#All],Lista_elementos[[#Headers],[Inventario máximo (en unidades)]],O730:O731)</f>
        <v>#VALUE!</v>
      </c>
      <c r="H731" s="27" t="e">
        <f>DGET(Lista_elementos[#All],Lista_elementos[[#Headers],[Inventario mínimo (en unidades)]],O730:O731)</f>
        <v>#VALUE!</v>
      </c>
      <c r="I731" s="68" t="str">
        <f>+IF(P731=0,"",DGET(Entradas[#All],Entradas[[#Headers],[Lote]],O730:P731))</f>
        <v/>
      </c>
      <c r="J731" s="20" t="str">
        <f ca="1">+IF(Inventario[[#This Row],[Días restantes (incluido hoy):]]="","",Inventario[[#This Row],[Días restantes (incluido hoy):]]+TODAY()-1)</f>
        <v/>
      </c>
      <c r="K731" s="27" t="str">
        <f t="shared" ref="K731" si="2527">IF(P731=0,"",P731)</f>
        <v/>
      </c>
      <c r="L731" s="27" t="str">
        <f>+IF(P731=0,"",DSUM(Entradas[#All],Entradas[[#Headers],[Cantidad Existente]],Inventario!O730:P731))</f>
        <v/>
      </c>
      <c r="M731" s="65" t="e">
        <f>+Inventario[[#This Row],[Presentación (unidad)]]</f>
        <v>#VALUE!</v>
      </c>
      <c r="O731" s="19" t="e">
        <f t="shared" ref="O731" si="2528">+$B731</f>
        <v>#VALUE!</v>
      </c>
      <c r="P731" s="19">
        <f>+DMIN(Entradas[#All],P730,O730:O731)</f>
        <v>0</v>
      </c>
      <c r="Q731" s="17" t="str">
        <f t="shared" ref="Q731" si="2529">+$O$6</f>
        <v>Elemento</v>
      </c>
      <c r="R731" s="17" t="str">
        <f t="shared" ref="R731" si="2530">+$P$6</f>
        <v>Días restantes:</v>
      </c>
      <c r="S731" s="26" t="s">
        <v>10</v>
      </c>
    </row>
    <row r="732" spans="1:19" x14ac:dyDescent="0.25">
      <c r="A732" s="64" t="e">
        <f>DGET(Lista_elementos[#All],Lista_elementos[[#Headers],[Tipo]],Inventario!Q731:Q732)</f>
        <v>#VALUE!</v>
      </c>
      <c r="B732" s="27" t="e">
        <f>+Lista_elementos[[#This Row],[Elemento]]</f>
        <v>#VALUE!</v>
      </c>
      <c r="C7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2" s="27" t="e">
        <f>DGET(Lista_elementos[#All],Lista_elementos[[#Headers],[Presentación (Unidad)]],Inventario!Q731:Q732)</f>
        <v>#VALUE!</v>
      </c>
      <c r="E732" s="20" t="str">
        <f>+IF(COUNTIF(Entradas[Elemento],Inventario[[#This Row],[Elemento]])=0,"",IF(DMAX(Entradas[#All],Entradas[[#Headers],[Fecha de ingreso]],Inventario!Q731:Q732)=0,"No registra",DMAX(Entradas[#All],Entradas[[#Headers],[Fecha de ingreso]],Inventario!Q731:Q732)))</f>
        <v/>
      </c>
      <c r="F732" s="20" t="str">
        <f>+IF(COUNTIF(Entradas[Elemento],Inventario[[#This Row],[Elemento]])=0,"",IF(DMAX(Entradas[#All],Entradas[[#Headers],[Fecha de última salida]],Inventario!Q731:Q732)=0,"",DMAX(Entradas[#All],Entradas[[#Headers],[Fecha de última salida]],Inventario!Q731:Q732)))</f>
        <v/>
      </c>
      <c r="G732" s="27" t="e">
        <f>DGET(Lista_elementos[#All],Lista_elementos[[#Headers],[Inventario máximo (en unidades)]],Q731:Q732)</f>
        <v>#VALUE!</v>
      </c>
      <c r="H732" s="27" t="e">
        <f>DGET(Lista_elementos[#All],Lista_elementos[[#Headers],[Inventario mínimo (en unidades)]],Q731:Q732)</f>
        <v>#VALUE!</v>
      </c>
      <c r="I732" s="68" t="str">
        <f>+IF(R732=0,"",DGET(Entradas[#All],Entradas[[#Headers],[Lote]],Q731:R732))</f>
        <v/>
      </c>
      <c r="J732" s="20" t="str">
        <f ca="1">+IF(Inventario[[#This Row],[Días restantes (incluido hoy):]]="","",Inventario[[#This Row],[Días restantes (incluido hoy):]]+TODAY()-1)</f>
        <v/>
      </c>
      <c r="K732" s="27" t="str">
        <f t="shared" ref="K732" si="2531">IF(R732=0,"",R732)</f>
        <v/>
      </c>
      <c r="L732" s="27" t="str">
        <f>+IF(R732=0,"",DSUM(Entradas[#All],Entradas[[#Headers],[Cantidad Existente]],Inventario!Q731:R732))</f>
        <v/>
      </c>
      <c r="M732" s="65" t="e">
        <f>+Inventario[[#This Row],[Presentación (unidad)]]</f>
        <v>#VALUE!</v>
      </c>
      <c r="O732" s="17" t="str">
        <f t="shared" ref="O732" si="2532">+$O$6</f>
        <v>Elemento</v>
      </c>
      <c r="P732" s="17" t="str">
        <f t="shared" ref="P732" si="2533">+$P$6</f>
        <v>Días restantes:</v>
      </c>
      <c r="Q732" s="19" t="e">
        <f>Inventario[[#This Row],[Elemento]]</f>
        <v>#VALUE!</v>
      </c>
      <c r="R732" s="19">
        <f>+DMIN(Entradas[#All],R731,Q731:Q732)</f>
        <v>0</v>
      </c>
      <c r="S732" s="26" t="s">
        <v>10</v>
      </c>
    </row>
    <row r="733" spans="1:19" x14ac:dyDescent="0.25">
      <c r="A733" s="64" t="e">
        <f>DGET(Lista_elementos[#All],Lista_elementos[[#Headers],[Tipo]],Inventario!O732:O733)</f>
        <v>#VALUE!</v>
      </c>
      <c r="B733" s="27" t="e">
        <f>+Lista_elementos[[#This Row],[Elemento]]</f>
        <v>#VALUE!</v>
      </c>
      <c r="C7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3" s="27" t="e">
        <f>DGET(Lista_elementos[#All],Lista_elementos[[#Headers],[Presentación (Unidad)]],Inventario!O732:O733)</f>
        <v>#VALUE!</v>
      </c>
      <c r="E733" s="20" t="str">
        <f>+IF(COUNTIF(Entradas[Elemento],Inventario[[#This Row],[Elemento]])=0,"",IF(DMAX(Entradas[#All],Entradas[[#Headers],[Fecha de ingreso]],Inventario!O732:O733)=0,"No registra",DMAX(Entradas[#All],Entradas[[#Headers],[Fecha de ingreso]],Inventario!O732:O733)))</f>
        <v/>
      </c>
      <c r="F733" s="20" t="str">
        <f>+IF(COUNTIF(Entradas[Elemento],Inventario[[#This Row],[Elemento]])=0,"",IF(DMAX(Entradas[#All],Entradas[[#Headers],[Fecha de última salida]],Inventario!O732:O733)=0,"",DMAX(Entradas[#All],Entradas[[#Headers],[Fecha de última salida]],Inventario!O732:O733)))</f>
        <v/>
      </c>
      <c r="G733" s="27" t="e">
        <f>DGET(Lista_elementos[#All],Lista_elementos[[#Headers],[Inventario máximo (en unidades)]],O732:O733)</f>
        <v>#VALUE!</v>
      </c>
      <c r="H733" s="27" t="e">
        <f>DGET(Lista_elementos[#All],Lista_elementos[[#Headers],[Inventario mínimo (en unidades)]],O732:O733)</f>
        <v>#VALUE!</v>
      </c>
      <c r="I733" s="68" t="str">
        <f>+IF(P733=0,"",DGET(Entradas[#All],Entradas[[#Headers],[Lote]],O732:P733))</f>
        <v/>
      </c>
      <c r="J733" s="20" t="str">
        <f ca="1">+IF(Inventario[[#This Row],[Días restantes (incluido hoy):]]="","",Inventario[[#This Row],[Días restantes (incluido hoy):]]+TODAY()-1)</f>
        <v/>
      </c>
      <c r="K733" s="27" t="str">
        <f t="shared" ref="K733" si="2534">IF(P733=0,"",P733)</f>
        <v/>
      </c>
      <c r="L733" s="27" t="str">
        <f>+IF(P733=0,"",DSUM(Entradas[#All],Entradas[[#Headers],[Cantidad Existente]],Inventario!O732:P733))</f>
        <v/>
      </c>
      <c r="M733" s="65" t="e">
        <f>+Inventario[[#This Row],[Presentación (unidad)]]</f>
        <v>#VALUE!</v>
      </c>
      <c r="O733" s="19" t="e">
        <f t="shared" ref="O733" si="2535">+$B733</f>
        <v>#VALUE!</v>
      </c>
      <c r="P733" s="19">
        <f>+DMIN(Entradas[#All],P732,O732:O733)</f>
        <v>0</v>
      </c>
      <c r="Q733" s="17" t="str">
        <f t="shared" ref="Q733" si="2536">+$O$6</f>
        <v>Elemento</v>
      </c>
      <c r="R733" s="17" t="str">
        <f t="shared" ref="R733" si="2537">+$P$6</f>
        <v>Días restantes:</v>
      </c>
      <c r="S733" s="26" t="s">
        <v>10</v>
      </c>
    </row>
    <row r="734" spans="1:19" x14ac:dyDescent="0.25">
      <c r="A734" s="64" t="e">
        <f>DGET(Lista_elementos[#All],Lista_elementos[[#Headers],[Tipo]],Inventario!Q733:Q734)</f>
        <v>#VALUE!</v>
      </c>
      <c r="B734" s="27" t="e">
        <f>+Lista_elementos[[#This Row],[Elemento]]</f>
        <v>#VALUE!</v>
      </c>
      <c r="C7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4" s="27" t="e">
        <f>DGET(Lista_elementos[#All],Lista_elementos[[#Headers],[Presentación (Unidad)]],Inventario!Q733:Q734)</f>
        <v>#VALUE!</v>
      </c>
      <c r="E734" s="20" t="str">
        <f>+IF(COUNTIF(Entradas[Elemento],Inventario[[#This Row],[Elemento]])=0,"",IF(DMAX(Entradas[#All],Entradas[[#Headers],[Fecha de ingreso]],Inventario!Q733:Q734)=0,"No registra",DMAX(Entradas[#All],Entradas[[#Headers],[Fecha de ingreso]],Inventario!Q733:Q734)))</f>
        <v/>
      </c>
      <c r="F734" s="20" t="str">
        <f>+IF(COUNTIF(Entradas[Elemento],Inventario[[#This Row],[Elemento]])=0,"",IF(DMAX(Entradas[#All],Entradas[[#Headers],[Fecha de última salida]],Inventario!Q733:Q734)=0,"",DMAX(Entradas[#All],Entradas[[#Headers],[Fecha de última salida]],Inventario!Q733:Q734)))</f>
        <v/>
      </c>
      <c r="G734" s="27" t="e">
        <f>DGET(Lista_elementos[#All],Lista_elementos[[#Headers],[Inventario máximo (en unidades)]],Q733:Q734)</f>
        <v>#VALUE!</v>
      </c>
      <c r="H734" s="27" t="e">
        <f>DGET(Lista_elementos[#All],Lista_elementos[[#Headers],[Inventario mínimo (en unidades)]],Q733:Q734)</f>
        <v>#VALUE!</v>
      </c>
      <c r="I734" s="68" t="str">
        <f>+IF(R734=0,"",DGET(Entradas[#All],Entradas[[#Headers],[Lote]],Q733:R734))</f>
        <v/>
      </c>
      <c r="J734" s="20" t="str">
        <f ca="1">+IF(Inventario[[#This Row],[Días restantes (incluido hoy):]]="","",Inventario[[#This Row],[Días restantes (incluido hoy):]]+TODAY()-1)</f>
        <v/>
      </c>
      <c r="K734" s="27" t="str">
        <f t="shared" ref="K734" si="2538">IF(R734=0,"",R734)</f>
        <v/>
      </c>
      <c r="L734" s="27" t="str">
        <f>+IF(R734=0,"",DSUM(Entradas[#All],Entradas[[#Headers],[Cantidad Existente]],Inventario!Q733:R734))</f>
        <v/>
      </c>
      <c r="M734" s="65" t="e">
        <f>+Inventario[[#This Row],[Presentación (unidad)]]</f>
        <v>#VALUE!</v>
      </c>
      <c r="O734" s="17" t="str">
        <f t="shared" ref="O734" si="2539">+$O$6</f>
        <v>Elemento</v>
      </c>
      <c r="P734" s="17" t="str">
        <f t="shared" ref="P734" si="2540">+$P$6</f>
        <v>Días restantes:</v>
      </c>
      <c r="Q734" s="19" t="e">
        <f>Inventario[[#This Row],[Elemento]]</f>
        <v>#VALUE!</v>
      </c>
      <c r="R734" s="19">
        <f>+DMIN(Entradas[#All],R733,Q733:Q734)</f>
        <v>0</v>
      </c>
      <c r="S734" s="26" t="s">
        <v>10</v>
      </c>
    </row>
    <row r="735" spans="1:19" x14ac:dyDescent="0.25">
      <c r="A735" s="64" t="e">
        <f>DGET(Lista_elementos[#All],Lista_elementos[[#Headers],[Tipo]],Inventario!O734:O735)</f>
        <v>#VALUE!</v>
      </c>
      <c r="B735" s="27" t="e">
        <f>+Lista_elementos[[#This Row],[Elemento]]</f>
        <v>#VALUE!</v>
      </c>
      <c r="C7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5" s="27" t="e">
        <f>DGET(Lista_elementos[#All],Lista_elementos[[#Headers],[Presentación (Unidad)]],Inventario!O734:O735)</f>
        <v>#VALUE!</v>
      </c>
      <c r="E735" s="20" t="str">
        <f>+IF(COUNTIF(Entradas[Elemento],Inventario[[#This Row],[Elemento]])=0,"",IF(DMAX(Entradas[#All],Entradas[[#Headers],[Fecha de ingreso]],Inventario!O734:O735)=0,"No registra",DMAX(Entradas[#All],Entradas[[#Headers],[Fecha de ingreso]],Inventario!O734:O735)))</f>
        <v/>
      </c>
      <c r="F735" s="20" t="str">
        <f>+IF(COUNTIF(Entradas[Elemento],Inventario[[#This Row],[Elemento]])=0,"",IF(DMAX(Entradas[#All],Entradas[[#Headers],[Fecha de última salida]],Inventario!O734:O735)=0,"",DMAX(Entradas[#All],Entradas[[#Headers],[Fecha de última salida]],Inventario!O734:O735)))</f>
        <v/>
      </c>
      <c r="G735" s="27" t="e">
        <f>DGET(Lista_elementos[#All],Lista_elementos[[#Headers],[Inventario máximo (en unidades)]],O734:O735)</f>
        <v>#VALUE!</v>
      </c>
      <c r="H735" s="27" t="e">
        <f>DGET(Lista_elementos[#All],Lista_elementos[[#Headers],[Inventario mínimo (en unidades)]],O734:O735)</f>
        <v>#VALUE!</v>
      </c>
      <c r="I735" s="68" t="str">
        <f>+IF(P735=0,"",DGET(Entradas[#All],Entradas[[#Headers],[Lote]],O734:P735))</f>
        <v/>
      </c>
      <c r="J735" s="20" t="str">
        <f ca="1">+IF(Inventario[[#This Row],[Días restantes (incluido hoy):]]="","",Inventario[[#This Row],[Días restantes (incluido hoy):]]+TODAY()-1)</f>
        <v/>
      </c>
      <c r="K735" s="27" t="str">
        <f t="shared" ref="K735" si="2541">IF(P735=0,"",P735)</f>
        <v/>
      </c>
      <c r="L735" s="27" t="str">
        <f>+IF(P735=0,"",DSUM(Entradas[#All],Entradas[[#Headers],[Cantidad Existente]],Inventario!O734:P735))</f>
        <v/>
      </c>
      <c r="M735" s="65" t="e">
        <f>+Inventario[[#This Row],[Presentación (unidad)]]</f>
        <v>#VALUE!</v>
      </c>
      <c r="O735" s="19" t="e">
        <f t="shared" ref="O735" si="2542">+$B735</f>
        <v>#VALUE!</v>
      </c>
      <c r="P735" s="19">
        <f>+DMIN(Entradas[#All],P734,O734:O735)</f>
        <v>0</v>
      </c>
      <c r="Q735" s="17" t="str">
        <f t="shared" ref="Q735" si="2543">+$O$6</f>
        <v>Elemento</v>
      </c>
      <c r="R735" s="17" t="str">
        <f t="shared" ref="R735" si="2544">+$P$6</f>
        <v>Días restantes:</v>
      </c>
      <c r="S735" s="26" t="s">
        <v>10</v>
      </c>
    </row>
    <row r="736" spans="1:19" x14ac:dyDescent="0.25">
      <c r="A736" s="64" t="e">
        <f>DGET(Lista_elementos[#All],Lista_elementos[[#Headers],[Tipo]],Inventario!Q735:Q736)</f>
        <v>#VALUE!</v>
      </c>
      <c r="B736" s="27" t="e">
        <f>+Lista_elementos[[#This Row],[Elemento]]</f>
        <v>#VALUE!</v>
      </c>
      <c r="C7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6" s="27" t="e">
        <f>DGET(Lista_elementos[#All],Lista_elementos[[#Headers],[Presentación (Unidad)]],Inventario!Q735:Q736)</f>
        <v>#VALUE!</v>
      </c>
      <c r="E736" s="20" t="str">
        <f>+IF(COUNTIF(Entradas[Elemento],Inventario[[#This Row],[Elemento]])=0,"",IF(DMAX(Entradas[#All],Entradas[[#Headers],[Fecha de ingreso]],Inventario!Q735:Q736)=0,"No registra",DMAX(Entradas[#All],Entradas[[#Headers],[Fecha de ingreso]],Inventario!Q735:Q736)))</f>
        <v/>
      </c>
      <c r="F736" s="20" t="str">
        <f>+IF(COUNTIF(Entradas[Elemento],Inventario[[#This Row],[Elemento]])=0,"",IF(DMAX(Entradas[#All],Entradas[[#Headers],[Fecha de última salida]],Inventario!Q735:Q736)=0,"",DMAX(Entradas[#All],Entradas[[#Headers],[Fecha de última salida]],Inventario!Q735:Q736)))</f>
        <v/>
      </c>
      <c r="G736" s="27" t="e">
        <f>DGET(Lista_elementos[#All],Lista_elementos[[#Headers],[Inventario máximo (en unidades)]],Q735:Q736)</f>
        <v>#VALUE!</v>
      </c>
      <c r="H736" s="27" t="e">
        <f>DGET(Lista_elementos[#All],Lista_elementos[[#Headers],[Inventario mínimo (en unidades)]],Q735:Q736)</f>
        <v>#VALUE!</v>
      </c>
      <c r="I736" s="68" t="str">
        <f>+IF(R736=0,"",DGET(Entradas[#All],Entradas[[#Headers],[Lote]],Q735:R736))</f>
        <v/>
      </c>
      <c r="J736" s="20" t="str">
        <f ca="1">+IF(Inventario[[#This Row],[Días restantes (incluido hoy):]]="","",Inventario[[#This Row],[Días restantes (incluido hoy):]]+TODAY()-1)</f>
        <v/>
      </c>
      <c r="K736" s="27" t="str">
        <f t="shared" ref="K736" si="2545">IF(R736=0,"",R736)</f>
        <v/>
      </c>
      <c r="L736" s="27" t="str">
        <f>+IF(R736=0,"",DSUM(Entradas[#All],Entradas[[#Headers],[Cantidad Existente]],Inventario!Q735:R736))</f>
        <v/>
      </c>
      <c r="M736" s="65" t="e">
        <f>+Inventario[[#This Row],[Presentación (unidad)]]</f>
        <v>#VALUE!</v>
      </c>
      <c r="O736" s="17" t="str">
        <f t="shared" ref="O736" si="2546">+$O$6</f>
        <v>Elemento</v>
      </c>
      <c r="P736" s="17" t="str">
        <f t="shared" ref="P736" si="2547">+$P$6</f>
        <v>Días restantes:</v>
      </c>
      <c r="Q736" s="19" t="e">
        <f>Inventario[[#This Row],[Elemento]]</f>
        <v>#VALUE!</v>
      </c>
      <c r="R736" s="19">
        <f>+DMIN(Entradas[#All],R735,Q735:Q736)</f>
        <v>0</v>
      </c>
      <c r="S736" s="26" t="s">
        <v>10</v>
      </c>
    </row>
    <row r="737" spans="1:19" x14ac:dyDescent="0.25">
      <c r="A737" s="64" t="e">
        <f>DGET(Lista_elementos[#All],Lista_elementos[[#Headers],[Tipo]],Inventario!O736:O737)</f>
        <v>#VALUE!</v>
      </c>
      <c r="B737" s="27" t="e">
        <f>+Lista_elementos[[#This Row],[Elemento]]</f>
        <v>#VALUE!</v>
      </c>
      <c r="C7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7" s="27" t="e">
        <f>DGET(Lista_elementos[#All],Lista_elementos[[#Headers],[Presentación (Unidad)]],Inventario!O736:O737)</f>
        <v>#VALUE!</v>
      </c>
      <c r="E737" s="20" t="str">
        <f>+IF(COUNTIF(Entradas[Elemento],Inventario[[#This Row],[Elemento]])=0,"",IF(DMAX(Entradas[#All],Entradas[[#Headers],[Fecha de ingreso]],Inventario!O736:O737)=0,"No registra",DMAX(Entradas[#All],Entradas[[#Headers],[Fecha de ingreso]],Inventario!O736:O737)))</f>
        <v/>
      </c>
      <c r="F737" s="20" t="str">
        <f>+IF(COUNTIF(Entradas[Elemento],Inventario[[#This Row],[Elemento]])=0,"",IF(DMAX(Entradas[#All],Entradas[[#Headers],[Fecha de última salida]],Inventario!O736:O737)=0,"",DMAX(Entradas[#All],Entradas[[#Headers],[Fecha de última salida]],Inventario!O736:O737)))</f>
        <v/>
      </c>
      <c r="G737" s="27" t="e">
        <f>DGET(Lista_elementos[#All],Lista_elementos[[#Headers],[Inventario máximo (en unidades)]],O736:O737)</f>
        <v>#VALUE!</v>
      </c>
      <c r="H737" s="27" t="e">
        <f>DGET(Lista_elementos[#All],Lista_elementos[[#Headers],[Inventario mínimo (en unidades)]],O736:O737)</f>
        <v>#VALUE!</v>
      </c>
      <c r="I737" s="68" t="str">
        <f>+IF(P737=0,"",DGET(Entradas[#All],Entradas[[#Headers],[Lote]],O736:P737))</f>
        <v/>
      </c>
      <c r="J737" s="20" t="str">
        <f ca="1">+IF(Inventario[[#This Row],[Días restantes (incluido hoy):]]="","",Inventario[[#This Row],[Días restantes (incluido hoy):]]+TODAY()-1)</f>
        <v/>
      </c>
      <c r="K737" s="27" t="str">
        <f t="shared" ref="K737" si="2548">IF(P737=0,"",P737)</f>
        <v/>
      </c>
      <c r="L737" s="27" t="str">
        <f>+IF(P737=0,"",DSUM(Entradas[#All],Entradas[[#Headers],[Cantidad Existente]],Inventario!O736:P737))</f>
        <v/>
      </c>
      <c r="M737" s="65" t="e">
        <f>+Inventario[[#This Row],[Presentación (unidad)]]</f>
        <v>#VALUE!</v>
      </c>
      <c r="O737" s="19" t="e">
        <f t="shared" ref="O737" si="2549">+$B737</f>
        <v>#VALUE!</v>
      </c>
      <c r="P737" s="19">
        <f>+DMIN(Entradas[#All],P736,O736:O737)</f>
        <v>0</v>
      </c>
      <c r="Q737" s="17" t="str">
        <f t="shared" ref="Q737" si="2550">+$O$6</f>
        <v>Elemento</v>
      </c>
      <c r="R737" s="17" t="str">
        <f t="shared" ref="R737" si="2551">+$P$6</f>
        <v>Días restantes:</v>
      </c>
      <c r="S737" s="26" t="s">
        <v>10</v>
      </c>
    </row>
    <row r="738" spans="1:19" x14ac:dyDescent="0.25">
      <c r="A738" s="64" t="e">
        <f>DGET(Lista_elementos[#All],Lista_elementos[[#Headers],[Tipo]],Inventario!Q737:Q738)</f>
        <v>#VALUE!</v>
      </c>
      <c r="B738" s="27" t="e">
        <f>+Lista_elementos[[#This Row],[Elemento]]</f>
        <v>#VALUE!</v>
      </c>
      <c r="C7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8" s="27" t="e">
        <f>DGET(Lista_elementos[#All],Lista_elementos[[#Headers],[Presentación (Unidad)]],Inventario!Q737:Q738)</f>
        <v>#VALUE!</v>
      </c>
      <c r="E738" s="20" t="str">
        <f>+IF(COUNTIF(Entradas[Elemento],Inventario[[#This Row],[Elemento]])=0,"",IF(DMAX(Entradas[#All],Entradas[[#Headers],[Fecha de ingreso]],Inventario!Q737:Q738)=0,"No registra",DMAX(Entradas[#All],Entradas[[#Headers],[Fecha de ingreso]],Inventario!Q737:Q738)))</f>
        <v/>
      </c>
      <c r="F738" s="20" t="str">
        <f>+IF(COUNTIF(Entradas[Elemento],Inventario[[#This Row],[Elemento]])=0,"",IF(DMAX(Entradas[#All],Entradas[[#Headers],[Fecha de última salida]],Inventario!Q737:Q738)=0,"",DMAX(Entradas[#All],Entradas[[#Headers],[Fecha de última salida]],Inventario!Q737:Q738)))</f>
        <v/>
      </c>
      <c r="G738" s="27" t="e">
        <f>DGET(Lista_elementos[#All],Lista_elementos[[#Headers],[Inventario máximo (en unidades)]],Q737:Q738)</f>
        <v>#VALUE!</v>
      </c>
      <c r="H738" s="27" t="e">
        <f>DGET(Lista_elementos[#All],Lista_elementos[[#Headers],[Inventario mínimo (en unidades)]],Q737:Q738)</f>
        <v>#VALUE!</v>
      </c>
      <c r="I738" s="68" t="str">
        <f>+IF(R738=0,"",DGET(Entradas[#All],Entradas[[#Headers],[Lote]],Q737:R738))</f>
        <v/>
      </c>
      <c r="J738" s="20" t="str">
        <f ca="1">+IF(Inventario[[#This Row],[Días restantes (incluido hoy):]]="","",Inventario[[#This Row],[Días restantes (incluido hoy):]]+TODAY()-1)</f>
        <v/>
      </c>
      <c r="K738" s="27" t="str">
        <f t="shared" ref="K738" si="2552">IF(R738=0,"",R738)</f>
        <v/>
      </c>
      <c r="L738" s="27" t="str">
        <f>+IF(R738=0,"",DSUM(Entradas[#All],Entradas[[#Headers],[Cantidad Existente]],Inventario!Q737:R738))</f>
        <v/>
      </c>
      <c r="M738" s="65" t="e">
        <f>+Inventario[[#This Row],[Presentación (unidad)]]</f>
        <v>#VALUE!</v>
      </c>
      <c r="O738" s="17" t="str">
        <f t="shared" ref="O738" si="2553">+$O$6</f>
        <v>Elemento</v>
      </c>
      <c r="P738" s="17" t="str">
        <f t="shared" ref="P738" si="2554">+$P$6</f>
        <v>Días restantes:</v>
      </c>
      <c r="Q738" s="19" t="e">
        <f>Inventario[[#This Row],[Elemento]]</f>
        <v>#VALUE!</v>
      </c>
      <c r="R738" s="19">
        <f>+DMIN(Entradas[#All],R737,Q737:Q738)</f>
        <v>0</v>
      </c>
      <c r="S738" s="26" t="s">
        <v>10</v>
      </c>
    </row>
    <row r="739" spans="1:19" x14ac:dyDescent="0.25">
      <c r="A739" s="64" t="e">
        <f>DGET(Lista_elementos[#All],Lista_elementos[[#Headers],[Tipo]],Inventario!O738:O739)</f>
        <v>#VALUE!</v>
      </c>
      <c r="B739" s="27" t="e">
        <f>+Lista_elementos[[#This Row],[Elemento]]</f>
        <v>#VALUE!</v>
      </c>
      <c r="C7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39" s="27" t="e">
        <f>DGET(Lista_elementos[#All],Lista_elementos[[#Headers],[Presentación (Unidad)]],Inventario!O738:O739)</f>
        <v>#VALUE!</v>
      </c>
      <c r="E739" s="20" t="str">
        <f>+IF(COUNTIF(Entradas[Elemento],Inventario[[#This Row],[Elemento]])=0,"",IF(DMAX(Entradas[#All],Entradas[[#Headers],[Fecha de ingreso]],Inventario!O738:O739)=0,"No registra",DMAX(Entradas[#All],Entradas[[#Headers],[Fecha de ingreso]],Inventario!O738:O739)))</f>
        <v/>
      </c>
      <c r="F739" s="20" t="str">
        <f>+IF(COUNTIF(Entradas[Elemento],Inventario[[#This Row],[Elemento]])=0,"",IF(DMAX(Entradas[#All],Entradas[[#Headers],[Fecha de última salida]],Inventario!O738:O739)=0,"",DMAX(Entradas[#All],Entradas[[#Headers],[Fecha de última salida]],Inventario!O738:O739)))</f>
        <v/>
      </c>
      <c r="G739" s="27" t="e">
        <f>DGET(Lista_elementos[#All],Lista_elementos[[#Headers],[Inventario máximo (en unidades)]],O738:O739)</f>
        <v>#VALUE!</v>
      </c>
      <c r="H739" s="27" t="e">
        <f>DGET(Lista_elementos[#All],Lista_elementos[[#Headers],[Inventario mínimo (en unidades)]],O738:O739)</f>
        <v>#VALUE!</v>
      </c>
      <c r="I739" s="68" t="str">
        <f>+IF(P739=0,"",DGET(Entradas[#All],Entradas[[#Headers],[Lote]],O738:P739))</f>
        <v/>
      </c>
      <c r="J739" s="20" t="str">
        <f ca="1">+IF(Inventario[[#This Row],[Días restantes (incluido hoy):]]="","",Inventario[[#This Row],[Días restantes (incluido hoy):]]+TODAY()-1)</f>
        <v/>
      </c>
      <c r="K739" s="27" t="str">
        <f t="shared" ref="K739" si="2555">IF(P739=0,"",P739)</f>
        <v/>
      </c>
      <c r="L739" s="27" t="str">
        <f>+IF(P739=0,"",DSUM(Entradas[#All],Entradas[[#Headers],[Cantidad Existente]],Inventario!O738:P739))</f>
        <v/>
      </c>
      <c r="M739" s="65" t="e">
        <f>+Inventario[[#This Row],[Presentación (unidad)]]</f>
        <v>#VALUE!</v>
      </c>
      <c r="O739" s="19" t="e">
        <f t="shared" ref="O739" si="2556">+$B739</f>
        <v>#VALUE!</v>
      </c>
      <c r="P739" s="19">
        <f>+DMIN(Entradas[#All],P738,O738:O739)</f>
        <v>0</v>
      </c>
      <c r="Q739" s="17" t="str">
        <f t="shared" ref="Q739" si="2557">+$O$6</f>
        <v>Elemento</v>
      </c>
      <c r="R739" s="17" t="str">
        <f t="shared" ref="R739" si="2558">+$P$6</f>
        <v>Días restantes:</v>
      </c>
      <c r="S739" s="26" t="s">
        <v>10</v>
      </c>
    </row>
    <row r="740" spans="1:19" x14ac:dyDescent="0.25">
      <c r="A740" s="64" t="e">
        <f>DGET(Lista_elementos[#All],Lista_elementos[[#Headers],[Tipo]],Inventario!Q739:Q740)</f>
        <v>#VALUE!</v>
      </c>
      <c r="B740" s="27" t="e">
        <f>+Lista_elementos[[#This Row],[Elemento]]</f>
        <v>#VALUE!</v>
      </c>
      <c r="C7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0" s="27" t="e">
        <f>DGET(Lista_elementos[#All],Lista_elementos[[#Headers],[Presentación (Unidad)]],Inventario!Q739:Q740)</f>
        <v>#VALUE!</v>
      </c>
      <c r="E740" s="20" t="str">
        <f>+IF(COUNTIF(Entradas[Elemento],Inventario[[#This Row],[Elemento]])=0,"",IF(DMAX(Entradas[#All],Entradas[[#Headers],[Fecha de ingreso]],Inventario!Q739:Q740)=0,"No registra",DMAX(Entradas[#All],Entradas[[#Headers],[Fecha de ingreso]],Inventario!Q739:Q740)))</f>
        <v/>
      </c>
      <c r="F740" s="20" t="str">
        <f>+IF(COUNTIF(Entradas[Elemento],Inventario[[#This Row],[Elemento]])=0,"",IF(DMAX(Entradas[#All],Entradas[[#Headers],[Fecha de última salida]],Inventario!Q739:Q740)=0,"",DMAX(Entradas[#All],Entradas[[#Headers],[Fecha de última salida]],Inventario!Q739:Q740)))</f>
        <v/>
      </c>
      <c r="G740" s="27" t="e">
        <f>DGET(Lista_elementos[#All],Lista_elementos[[#Headers],[Inventario máximo (en unidades)]],Q739:Q740)</f>
        <v>#VALUE!</v>
      </c>
      <c r="H740" s="27" t="e">
        <f>DGET(Lista_elementos[#All],Lista_elementos[[#Headers],[Inventario mínimo (en unidades)]],Q739:Q740)</f>
        <v>#VALUE!</v>
      </c>
      <c r="I740" s="68" t="str">
        <f>+IF(R740=0,"",DGET(Entradas[#All],Entradas[[#Headers],[Lote]],Q739:R740))</f>
        <v/>
      </c>
      <c r="J740" s="20" t="str">
        <f ca="1">+IF(Inventario[[#This Row],[Días restantes (incluido hoy):]]="","",Inventario[[#This Row],[Días restantes (incluido hoy):]]+TODAY()-1)</f>
        <v/>
      </c>
      <c r="K740" s="27" t="str">
        <f t="shared" ref="K740" si="2559">IF(R740=0,"",R740)</f>
        <v/>
      </c>
      <c r="L740" s="27" t="str">
        <f>+IF(R740=0,"",DSUM(Entradas[#All],Entradas[[#Headers],[Cantidad Existente]],Inventario!Q739:R740))</f>
        <v/>
      </c>
      <c r="M740" s="65" t="e">
        <f>+Inventario[[#This Row],[Presentación (unidad)]]</f>
        <v>#VALUE!</v>
      </c>
      <c r="O740" s="17" t="str">
        <f t="shared" ref="O740" si="2560">+$O$6</f>
        <v>Elemento</v>
      </c>
      <c r="P740" s="17" t="str">
        <f t="shared" ref="P740" si="2561">+$P$6</f>
        <v>Días restantes:</v>
      </c>
      <c r="Q740" s="19" t="e">
        <f>Inventario[[#This Row],[Elemento]]</f>
        <v>#VALUE!</v>
      </c>
      <c r="R740" s="19">
        <f>+DMIN(Entradas[#All],R739,Q739:Q740)</f>
        <v>0</v>
      </c>
      <c r="S740" s="26" t="s">
        <v>10</v>
      </c>
    </row>
    <row r="741" spans="1:19" x14ac:dyDescent="0.25">
      <c r="A741" s="64" t="e">
        <f>DGET(Lista_elementos[#All],Lista_elementos[[#Headers],[Tipo]],Inventario!O740:O741)</f>
        <v>#VALUE!</v>
      </c>
      <c r="B741" s="27" t="e">
        <f>+Lista_elementos[[#This Row],[Elemento]]</f>
        <v>#VALUE!</v>
      </c>
      <c r="C7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1" s="27" t="e">
        <f>DGET(Lista_elementos[#All],Lista_elementos[[#Headers],[Presentación (Unidad)]],Inventario!O740:O741)</f>
        <v>#VALUE!</v>
      </c>
      <c r="E741" s="20" t="str">
        <f>+IF(COUNTIF(Entradas[Elemento],Inventario[[#This Row],[Elemento]])=0,"",IF(DMAX(Entradas[#All],Entradas[[#Headers],[Fecha de ingreso]],Inventario!O740:O741)=0,"No registra",DMAX(Entradas[#All],Entradas[[#Headers],[Fecha de ingreso]],Inventario!O740:O741)))</f>
        <v/>
      </c>
      <c r="F741" s="20" t="str">
        <f>+IF(COUNTIF(Entradas[Elemento],Inventario[[#This Row],[Elemento]])=0,"",IF(DMAX(Entradas[#All],Entradas[[#Headers],[Fecha de última salida]],Inventario!O740:O741)=0,"",DMAX(Entradas[#All],Entradas[[#Headers],[Fecha de última salida]],Inventario!O740:O741)))</f>
        <v/>
      </c>
      <c r="G741" s="27" t="e">
        <f>DGET(Lista_elementos[#All],Lista_elementos[[#Headers],[Inventario máximo (en unidades)]],O740:O741)</f>
        <v>#VALUE!</v>
      </c>
      <c r="H741" s="27" t="e">
        <f>DGET(Lista_elementos[#All],Lista_elementos[[#Headers],[Inventario mínimo (en unidades)]],O740:O741)</f>
        <v>#VALUE!</v>
      </c>
      <c r="I741" s="68" t="str">
        <f>+IF(P741=0,"",DGET(Entradas[#All],Entradas[[#Headers],[Lote]],O740:P741))</f>
        <v/>
      </c>
      <c r="J741" s="20" t="str">
        <f ca="1">+IF(Inventario[[#This Row],[Días restantes (incluido hoy):]]="","",Inventario[[#This Row],[Días restantes (incluido hoy):]]+TODAY()-1)</f>
        <v/>
      </c>
      <c r="K741" s="27" t="str">
        <f t="shared" ref="K741" si="2562">IF(P741=0,"",P741)</f>
        <v/>
      </c>
      <c r="L741" s="27" t="str">
        <f>+IF(P741=0,"",DSUM(Entradas[#All],Entradas[[#Headers],[Cantidad Existente]],Inventario!O740:P741))</f>
        <v/>
      </c>
      <c r="M741" s="65" t="e">
        <f>+Inventario[[#This Row],[Presentación (unidad)]]</f>
        <v>#VALUE!</v>
      </c>
      <c r="O741" s="19" t="e">
        <f t="shared" ref="O741" si="2563">+$B741</f>
        <v>#VALUE!</v>
      </c>
      <c r="P741" s="19">
        <f>+DMIN(Entradas[#All],P740,O740:O741)</f>
        <v>0</v>
      </c>
      <c r="Q741" s="17" t="str">
        <f t="shared" ref="Q741" si="2564">+$O$6</f>
        <v>Elemento</v>
      </c>
      <c r="R741" s="17" t="str">
        <f t="shared" ref="R741" si="2565">+$P$6</f>
        <v>Días restantes:</v>
      </c>
      <c r="S741" s="26" t="s">
        <v>10</v>
      </c>
    </row>
    <row r="742" spans="1:19" x14ac:dyDescent="0.25">
      <c r="A742" s="64" t="e">
        <f>DGET(Lista_elementos[#All],Lista_elementos[[#Headers],[Tipo]],Inventario!Q741:Q742)</f>
        <v>#VALUE!</v>
      </c>
      <c r="B742" s="27" t="e">
        <f>+Lista_elementos[[#This Row],[Elemento]]</f>
        <v>#VALUE!</v>
      </c>
      <c r="C7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2" s="27" t="e">
        <f>DGET(Lista_elementos[#All],Lista_elementos[[#Headers],[Presentación (Unidad)]],Inventario!Q741:Q742)</f>
        <v>#VALUE!</v>
      </c>
      <c r="E742" s="20" t="str">
        <f>+IF(COUNTIF(Entradas[Elemento],Inventario[[#This Row],[Elemento]])=0,"",IF(DMAX(Entradas[#All],Entradas[[#Headers],[Fecha de ingreso]],Inventario!Q741:Q742)=0,"No registra",DMAX(Entradas[#All],Entradas[[#Headers],[Fecha de ingreso]],Inventario!Q741:Q742)))</f>
        <v/>
      </c>
      <c r="F742" s="20" t="str">
        <f>+IF(COUNTIF(Entradas[Elemento],Inventario[[#This Row],[Elemento]])=0,"",IF(DMAX(Entradas[#All],Entradas[[#Headers],[Fecha de última salida]],Inventario!Q741:Q742)=0,"",DMAX(Entradas[#All],Entradas[[#Headers],[Fecha de última salida]],Inventario!Q741:Q742)))</f>
        <v/>
      </c>
      <c r="G742" s="27" t="e">
        <f>DGET(Lista_elementos[#All],Lista_elementos[[#Headers],[Inventario máximo (en unidades)]],Q741:Q742)</f>
        <v>#VALUE!</v>
      </c>
      <c r="H742" s="27" t="e">
        <f>DGET(Lista_elementos[#All],Lista_elementos[[#Headers],[Inventario mínimo (en unidades)]],Q741:Q742)</f>
        <v>#VALUE!</v>
      </c>
      <c r="I742" s="68" t="str">
        <f>+IF(R742=0,"",DGET(Entradas[#All],Entradas[[#Headers],[Lote]],Q741:R742))</f>
        <v/>
      </c>
      <c r="J742" s="20" t="str">
        <f ca="1">+IF(Inventario[[#This Row],[Días restantes (incluido hoy):]]="","",Inventario[[#This Row],[Días restantes (incluido hoy):]]+TODAY()-1)</f>
        <v/>
      </c>
      <c r="K742" s="27" t="str">
        <f t="shared" ref="K742" si="2566">IF(R742=0,"",R742)</f>
        <v/>
      </c>
      <c r="L742" s="27" t="str">
        <f>+IF(R742=0,"",DSUM(Entradas[#All],Entradas[[#Headers],[Cantidad Existente]],Inventario!Q741:R742))</f>
        <v/>
      </c>
      <c r="M742" s="65" t="e">
        <f>+Inventario[[#This Row],[Presentación (unidad)]]</f>
        <v>#VALUE!</v>
      </c>
      <c r="O742" s="17" t="str">
        <f t="shared" ref="O742" si="2567">+$O$6</f>
        <v>Elemento</v>
      </c>
      <c r="P742" s="17" t="str">
        <f t="shared" ref="P742" si="2568">+$P$6</f>
        <v>Días restantes:</v>
      </c>
      <c r="Q742" s="19" t="e">
        <f>Inventario[[#This Row],[Elemento]]</f>
        <v>#VALUE!</v>
      </c>
      <c r="R742" s="19">
        <f>+DMIN(Entradas[#All],R741,Q741:Q742)</f>
        <v>0</v>
      </c>
      <c r="S742" s="26" t="s">
        <v>10</v>
      </c>
    </row>
    <row r="743" spans="1:19" x14ac:dyDescent="0.25">
      <c r="A743" s="64" t="e">
        <f>DGET(Lista_elementos[#All],Lista_elementos[[#Headers],[Tipo]],Inventario!O742:O743)</f>
        <v>#VALUE!</v>
      </c>
      <c r="B743" s="27" t="e">
        <f>+Lista_elementos[[#This Row],[Elemento]]</f>
        <v>#VALUE!</v>
      </c>
      <c r="C7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3" s="27" t="e">
        <f>DGET(Lista_elementos[#All],Lista_elementos[[#Headers],[Presentación (Unidad)]],Inventario!O742:O743)</f>
        <v>#VALUE!</v>
      </c>
      <c r="E743" s="20" t="str">
        <f>+IF(COUNTIF(Entradas[Elemento],Inventario[[#This Row],[Elemento]])=0,"",IF(DMAX(Entradas[#All],Entradas[[#Headers],[Fecha de ingreso]],Inventario!O742:O743)=0,"No registra",DMAX(Entradas[#All],Entradas[[#Headers],[Fecha de ingreso]],Inventario!O742:O743)))</f>
        <v/>
      </c>
      <c r="F743" s="20" t="str">
        <f>+IF(COUNTIF(Entradas[Elemento],Inventario[[#This Row],[Elemento]])=0,"",IF(DMAX(Entradas[#All],Entradas[[#Headers],[Fecha de última salida]],Inventario!O742:O743)=0,"",DMAX(Entradas[#All],Entradas[[#Headers],[Fecha de última salida]],Inventario!O742:O743)))</f>
        <v/>
      </c>
      <c r="G743" s="27" t="e">
        <f>DGET(Lista_elementos[#All],Lista_elementos[[#Headers],[Inventario máximo (en unidades)]],O742:O743)</f>
        <v>#VALUE!</v>
      </c>
      <c r="H743" s="27" t="e">
        <f>DGET(Lista_elementos[#All],Lista_elementos[[#Headers],[Inventario mínimo (en unidades)]],O742:O743)</f>
        <v>#VALUE!</v>
      </c>
      <c r="I743" s="68" t="str">
        <f>+IF(P743=0,"",DGET(Entradas[#All],Entradas[[#Headers],[Lote]],O742:P743))</f>
        <v/>
      </c>
      <c r="J743" s="20" t="str">
        <f ca="1">+IF(Inventario[[#This Row],[Días restantes (incluido hoy):]]="","",Inventario[[#This Row],[Días restantes (incluido hoy):]]+TODAY()-1)</f>
        <v/>
      </c>
      <c r="K743" s="27" t="str">
        <f t="shared" ref="K743" si="2569">IF(P743=0,"",P743)</f>
        <v/>
      </c>
      <c r="L743" s="27" t="str">
        <f>+IF(P743=0,"",DSUM(Entradas[#All],Entradas[[#Headers],[Cantidad Existente]],Inventario!O742:P743))</f>
        <v/>
      </c>
      <c r="M743" s="65" t="e">
        <f>+Inventario[[#This Row],[Presentación (unidad)]]</f>
        <v>#VALUE!</v>
      </c>
      <c r="O743" s="19" t="e">
        <f t="shared" ref="O743" si="2570">+$B743</f>
        <v>#VALUE!</v>
      </c>
      <c r="P743" s="19">
        <f>+DMIN(Entradas[#All],P742,O742:O743)</f>
        <v>0</v>
      </c>
      <c r="Q743" s="17" t="str">
        <f t="shared" ref="Q743" si="2571">+$O$6</f>
        <v>Elemento</v>
      </c>
      <c r="R743" s="17" t="str">
        <f t="shared" ref="R743" si="2572">+$P$6</f>
        <v>Días restantes:</v>
      </c>
      <c r="S743" s="26" t="s">
        <v>10</v>
      </c>
    </row>
    <row r="744" spans="1:19" x14ac:dyDescent="0.25">
      <c r="A744" s="64" t="e">
        <f>DGET(Lista_elementos[#All],Lista_elementos[[#Headers],[Tipo]],Inventario!Q743:Q744)</f>
        <v>#VALUE!</v>
      </c>
      <c r="B744" s="27" t="e">
        <f>+Lista_elementos[[#This Row],[Elemento]]</f>
        <v>#VALUE!</v>
      </c>
      <c r="C7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4" s="27" t="e">
        <f>DGET(Lista_elementos[#All],Lista_elementos[[#Headers],[Presentación (Unidad)]],Inventario!Q743:Q744)</f>
        <v>#VALUE!</v>
      </c>
      <c r="E744" s="20" t="str">
        <f>+IF(COUNTIF(Entradas[Elemento],Inventario[[#This Row],[Elemento]])=0,"",IF(DMAX(Entradas[#All],Entradas[[#Headers],[Fecha de ingreso]],Inventario!Q743:Q744)=0,"No registra",DMAX(Entradas[#All],Entradas[[#Headers],[Fecha de ingreso]],Inventario!Q743:Q744)))</f>
        <v/>
      </c>
      <c r="F744" s="20" t="str">
        <f>+IF(COUNTIF(Entradas[Elemento],Inventario[[#This Row],[Elemento]])=0,"",IF(DMAX(Entradas[#All],Entradas[[#Headers],[Fecha de última salida]],Inventario!Q743:Q744)=0,"",DMAX(Entradas[#All],Entradas[[#Headers],[Fecha de última salida]],Inventario!Q743:Q744)))</f>
        <v/>
      </c>
      <c r="G744" s="27" t="e">
        <f>DGET(Lista_elementos[#All],Lista_elementos[[#Headers],[Inventario máximo (en unidades)]],Q743:Q744)</f>
        <v>#VALUE!</v>
      </c>
      <c r="H744" s="27" t="e">
        <f>DGET(Lista_elementos[#All],Lista_elementos[[#Headers],[Inventario mínimo (en unidades)]],Q743:Q744)</f>
        <v>#VALUE!</v>
      </c>
      <c r="I744" s="68" t="str">
        <f>+IF(R744=0,"",DGET(Entradas[#All],Entradas[[#Headers],[Lote]],Q743:R744))</f>
        <v/>
      </c>
      <c r="J744" s="20" t="str">
        <f ca="1">+IF(Inventario[[#This Row],[Días restantes (incluido hoy):]]="","",Inventario[[#This Row],[Días restantes (incluido hoy):]]+TODAY()-1)</f>
        <v/>
      </c>
      <c r="K744" s="27" t="str">
        <f t="shared" ref="K744" si="2573">IF(R744=0,"",R744)</f>
        <v/>
      </c>
      <c r="L744" s="27" t="str">
        <f>+IF(R744=0,"",DSUM(Entradas[#All],Entradas[[#Headers],[Cantidad Existente]],Inventario!Q743:R744))</f>
        <v/>
      </c>
      <c r="M744" s="65" t="e">
        <f>+Inventario[[#This Row],[Presentación (unidad)]]</f>
        <v>#VALUE!</v>
      </c>
      <c r="O744" s="17" t="str">
        <f t="shared" ref="O744" si="2574">+$O$6</f>
        <v>Elemento</v>
      </c>
      <c r="P744" s="17" t="str">
        <f t="shared" ref="P744" si="2575">+$P$6</f>
        <v>Días restantes:</v>
      </c>
      <c r="Q744" s="19" t="e">
        <f>Inventario[[#This Row],[Elemento]]</f>
        <v>#VALUE!</v>
      </c>
      <c r="R744" s="19">
        <f>+DMIN(Entradas[#All],R743,Q743:Q744)</f>
        <v>0</v>
      </c>
      <c r="S744" s="26" t="s">
        <v>10</v>
      </c>
    </row>
    <row r="745" spans="1:19" x14ac:dyDescent="0.25">
      <c r="A745" s="64" t="e">
        <f>DGET(Lista_elementos[#All],Lista_elementos[[#Headers],[Tipo]],Inventario!O744:O745)</f>
        <v>#VALUE!</v>
      </c>
      <c r="B745" s="27" t="e">
        <f>+Lista_elementos[[#This Row],[Elemento]]</f>
        <v>#VALUE!</v>
      </c>
      <c r="C7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5" s="27" t="e">
        <f>DGET(Lista_elementos[#All],Lista_elementos[[#Headers],[Presentación (Unidad)]],Inventario!O744:O745)</f>
        <v>#VALUE!</v>
      </c>
      <c r="E745" s="20" t="str">
        <f>+IF(COUNTIF(Entradas[Elemento],Inventario[[#This Row],[Elemento]])=0,"",IF(DMAX(Entradas[#All],Entradas[[#Headers],[Fecha de ingreso]],Inventario!O744:O745)=0,"No registra",DMAX(Entradas[#All],Entradas[[#Headers],[Fecha de ingreso]],Inventario!O744:O745)))</f>
        <v/>
      </c>
      <c r="F745" s="20" t="str">
        <f>+IF(COUNTIF(Entradas[Elemento],Inventario[[#This Row],[Elemento]])=0,"",IF(DMAX(Entradas[#All],Entradas[[#Headers],[Fecha de última salida]],Inventario!O744:O745)=0,"",DMAX(Entradas[#All],Entradas[[#Headers],[Fecha de última salida]],Inventario!O744:O745)))</f>
        <v/>
      </c>
      <c r="G745" s="27" t="e">
        <f>DGET(Lista_elementos[#All],Lista_elementos[[#Headers],[Inventario máximo (en unidades)]],O744:O745)</f>
        <v>#VALUE!</v>
      </c>
      <c r="H745" s="27" t="e">
        <f>DGET(Lista_elementos[#All],Lista_elementos[[#Headers],[Inventario mínimo (en unidades)]],O744:O745)</f>
        <v>#VALUE!</v>
      </c>
      <c r="I745" s="68" t="str">
        <f>+IF(P745=0,"",DGET(Entradas[#All],Entradas[[#Headers],[Lote]],O744:P745))</f>
        <v/>
      </c>
      <c r="J745" s="20" t="str">
        <f ca="1">+IF(Inventario[[#This Row],[Días restantes (incluido hoy):]]="","",Inventario[[#This Row],[Días restantes (incluido hoy):]]+TODAY()-1)</f>
        <v/>
      </c>
      <c r="K745" s="27" t="str">
        <f t="shared" ref="K745" si="2576">IF(P745=0,"",P745)</f>
        <v/>
      </c>
      <c r="L745" s="27" t="str">
        <f>+IF(P745=0,"",DSUM(Entradas[#All],Entradas[[#Headers],[Cantidad Existente]],Inventario!O744:P745))</f>
        <v/>
      </c>
      <c r="M745" s="65" t="e">
        <f>+Inventario[[#This Row],[Presentación (unidad)]]</f>
        <v>#VALUE!</v>
      </c>
      <c r="O745" s="19" t="e">
        <f t="shared" ref="O745" si="2577">+$B745</f>
        <v>#VALUE!</v>
      </c>
      <c r="P745" s="19">
        <f>+DMIN(Entradas[#All],P744,O744:O745)</f>
        <v>0</v>
      </c>
      <c r="Q745" s="17" t="str">
        <f t="shared" ref="Q745" si="2578">+$O$6</f>
        <v>Elemento</v>
      </c>
      <c r="R745" s="17" t="str">
        <f t="shared" ref="R745" si="2579">+$P$6</f>
        <v>Días restantes:</v>
      </c>
      <c r="S745" s="26" t="s">
        <v>10</v>
      </c>
    </row>
    <row r="746" spans="1:19" x14ac:dyDescent="0.25">
      <c r="A746" s="64" t="e">
        <f>DGET(Lista_elementos[#All],Lista_elementos[[#Headers],[Tipo]],Inventario!Q745:Q746)</f>
        <v>#VALUE!</v>
      </c>
      <c r="B746" s="27" t="e">
        <f>+Lista_elementos[[#This Row],[Elemento]]</f>
        <v>#VALUE!</v>
      </c>
      <c r="C7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6" s="27" t="e">
        <f>DGET(Lista_elementos[#All],Lista_elementos[[#Headers],[Presentación (Unidad)]],Inventario!Q745:Q746)</f>
        <v>#VALUE!</v>
      </c>
      <c r="E746" s="20" t="str">
        <f>+IF(COUNTIF(Entradas[Elemento],Inventario[[#This Row],[Elemento]])=0,"",IF(DMAX(Entradas[#All],Entradas[[#Headers],[Fecha de ingreso]],Inventario!Q745:Q746)=0,"No registra",DMAX(Entradas[#All],Entradas[[#Headers],[Fecha de ingreso]],Inventario!Q745:Q746)))</f>
        <v/>
      </c>
      <c r="F746" s="20" t="str">
        <f>+IF(COUNTIF(Entradas[Elemento],Inventario[[#This Row],[Elemento]])=0,"",IF(DMAX(Entradas[#All],Entradas[[#Headers],[Fecha de última salida]],Inventario!Q745:Q746)=0,"",DMAX(Entradas[#All],Entradas[[#Headers],[Fecha de última salida]],Inventario!Q745:Q746)))</f>
        <v/>
      </c>
      <c r="G746" s="27" t="e">
        <f>DGET(Lista_elementos[#All],Lista_elementos[[#Headers],[Inventario máximo (en unidades)]],Q745:Q746)</f>
        <v>#VALUE!</v>
      </c>
      <c r="H746" s="27" t="e">
        <f>DGET(Lista_elementos[#All],Lista_elementos[[#Headers],[Inventario mínimo (en unidades)]],Q745:Q746)</f>
        <v>#VALUE!</v>
      </c>
      <c r="I746" s="68" t="str">
        <f>+IF(R746=0,"",DGET(Entradas[#All],Entradas[[#Headers],[Lote]],Q745:R746))</f>
        <v/>
      </c>
      <c r="J746" s="20" t="str">
        <f ca="1">+IF(Inventario[[#This Row],[Días restantes (incluido hoy):]]="","",Inventario[[#This Row],[Días restantes (incluido hoy):]]+TODAY()-1)</f>
        <v/>
      </c>
      <c r="K746" s="27" t="str">
        <f t="shared" ref="K746" si="2580">IF(R746=0,"",R746)</f>
        <v/>
      </c>
      <c r="L746" s="27" t="str">
        <f>+IF(R746=0,"",DSUM(Entradas[#All],Entradas[[#Headers],[Cantidad Existente]],Inventario!Q745:R746))</f>
        <v/>
      </c>
      <c r="M746" s="65" t="e">
        <f>+Inventario[[#This Row],[Presentación (unidad)]]</f>
        <v>#VALUE!</v>
      </c>
      <c r="O746" s="17" t="str">
        <f t="shared" ref="O746" si="2581">+$O$6</f>
        <v>Elemento</v>
      </c>
      <c r="P746" s="17" t="str">
        <f t="shared" ref="P746" si="2582">+$P$6</f>
        <v>Días restantes:</v>
      </c>
      <c r="Q746" s="19" t="e">
        <f>Inventario[[#This Row],[Elemento]]</f>
        <v>#VALUE!</v>
      </c>
      <c r="R746" s="19">
        <f>+DMIN(Entradas[#All],R745,Q745:Q746)</f>
        <v>0</v>
      </c>
      <c r="S746" s="26" t="s">
        <v>10</v>
      </c>
    </row>
    <row r="747" spans="1:19" x14ac:dyDescent="0.25">
      <c r="A747" s="64" t="e">
        <f>DGET(Lista_elementos[#All],Lista_elementos[[#Headers],[Tipo]],Inventario!O746:O747)</f>
        <v>#VALUE!</v>
      </c>
      <c r="B747" s="27" t="e">
        <f>+Lista_elementos[[#This Row],[Elemento]]</f>
        <v>#VALUE!</v>
      </c>
      <c r="C7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7" s="27" t="e">
        <f>DGET(Lista_elementos[#All],Lista_elementos[[#Headers],[Presentación (Unidad)]],Inventario!O746:O747)</f>
        <v>#VALUE!</v>
      </c>
      <c r="E747" s="20" t="str">
        <f>+IF(COUNTIF(Entradas[Elemento],Inventario[[#This Row],[Elemento]])=0,"",IF(DMAX(Entradas[#All],Entradas[[#Headers],[Fecha de ingreso]],Inventario!O746:O747)=0,"No registra",DMAX(Entradas[#All],Entradas[[#Headers],[Fecha de ingreso]],Inventario!O746:O747)))</f>
        <v/>
      </c>
      <c r="F747" s="20" t="str">
        <f>+IF(COUNTIF(Entradas[Elemento],Inventario[[#This Row],[Elemento]])=0,"",IF(DMAX(Entradas[#All],Entradas[[#Headers],[Fecha de última salida]],Inventario!O746:O747)=0,"",DMAX(Entradas[#All],Entradas[[#Headers],[Fecha de última salida]],Inventario!O746:O747)))</f>
        <v/>
      </c>
      <c r="G747" s="27" t="e">
        <f>DGET(Lista_elementos[#All],Lista_elementos[[#Headers],[Inventario máximo (en unidades)]],O746:O747)</f>
        <v>#VALUE!</v>
      </c>
      <c r="H747" s="27" t="e">
        <f>DGET(Lista_elementos[#All],Lista_elementos[[#Headers],[Inventario mínimo (en unidades)]],O746:O747)</f>
        <v>#VALUE!</v>
      </c>
      <c r="I747" s="68" t="str">
        <f>+IF(P747=0,"",DGET(Entradas[#All],Entradas[[#Headers],[Lote]],O746:P747))</f>
        <v/>
      </c>
      <c r="J747" s="20" t="str">
        <f ca="1">+IF(Inventario[[#This Row],[Días restantes (incluido hoy):]]="","",Inventario[[#This Row],[Días restantes (incluido hoy):]]+TODAY()-1)</f>
        <v/>
      </c>
      <c r="K747" s="27" t="str">
        <f t="shared" ref="K747" si="2583">IF(P747=0,"",P747)</f>
        <v/>
      </c>
      <c r="L747" s="27" t="str">
        <f>+IF(P747=0,"",DSUM(Entradas[#All],Entradas[[#Headers],[Cantidad Existente]],Inventario!O746:P747))</f>
        <v/>
      </c>
      <c r="M747" s="65" t="e">
        <f>+Inventario[[#This Row],[Presentación (unidad)]]</f>
        <v>#VALUE!</v>
      </c>
      <c r="O747" s="19" t="e">
        <f t="shared" ref="O747" si="2584">+$B747</f>
        <v>#VALUE!</v>
      </c>
      <c r="P747" s="19">
        <f>+DMIN(Entradas[#All],P746,O746:O747)</f>
        <v>0</v>
      </c>
      <c r="Q747" s="17" t="str">
        <f t="shared" ref="Q747" si="2585">+$O$6</f>
        <v>Elemento</v>
      </c>
      <c r="R747" s="17" t="str">
        <f t="shared" ref="R747" si="2586">+$P$6</f>
        <v>Días restantes:</v>
      </c>
      <c r="S747" s="26" t="s">
        <v>10</v>
      </c>
    </row>
    <row r="748" spans="1:19" x14ac:dyDescent="0.25">
      <c r="A748" s="64" t="e">
        <f>DGET(Lista_elementos[#All],Lista_elementos[[#Headers],[Tipo]],Inventario!Q747:Q748)</f>
        <v>#VALUE!</v>
      </c>
      <c r="B748" s="27" t="e">
        <f>+Lista_elementos[[#This Row],[Elemento]]</f>
        <v>#VALUE!</v>
      </c>
      <c r="C7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8" s="27" t="e">
        <f>DGET(Lista_elementos[#All],Lista_elementos[[#Headers],[Presentación (Unidad)]],Inventario!Q747:Q748)</f>
        <v>#VALUE!</v>
      </c>
      <c r="E748" s="20" t="str">
        <f>+IF(COUNTIF(Entradas[Elemento],Inventario[[#This Row],[Elemento]])=0,"",IF(DMAX(Entradas[#All],Entradas[[#Headers],[Fecha de ingreso]],Inventario!Q747:Q748)=0,"No registra",DMAX(Entradas[#All],Entradas[[#Headers],[Fecha de ingreso]],Inventario!Q747:Q748)))</f>
        <v/>
      </c>
      <c r="F748" s="20" t="str">
        <f>+IF(COUNTIF(Entradas[Elemento],Inventario[[#This Row],[Elemento]])=0,"",IF(DMAX(Entradas[#All],Entradas[[#Headers],[Fecha de última salida]],Inventario!Q747:Q748)=0,"",DMAX(Entradas[#All],Entradas[[#Headers],[Fecha de última salida]],Inventario!Q747:Q748)))</f>
        <v/>
      </c>
      <c r="G748" s="27" t="e">
        <f>DGET(Lista_elementos[#All],Lista_elementos[[#Headers],[Inventario máximo (en unidades)]],Q747:Q748)</f>
        <v>#VALUE!</v>
      </c>
      <c r="H748" s="27" t="e">
        <f>DGET(Lista_elementos[#All],Lista_elementos[[#Headers],[Inventario mínimo (en unidades)]],Q747:Q748)</f>
        <v>#VALUE!</v>
      </c>
      <c r="I748" s="68" t="str">
        <f>+IF(R748=0,"",DGET(Entradas[#All],Entradas[[#Headers],[Lote]],Q747:R748))</f>
        <v/>
      </c>
      <c r="J748" s="20" t="str">
        <f ca="1">+IF(Inventario[[#This Row],[Días restantes (incluido hoy):]]="","",Inventario[[#This Row],[Días restantes (incluido hoy):]]+TODAY()-1)</f>
        <v/>
      </c>
      <c r="K748" s="27" t="str">
        <f t="shared" ref="K748" si="2587">IF(R748=0,"",R748)</f>
        <v/>
      </c>
      <c r="L748" s="27" t="str">
        <f>+IF(R748=0,"",DSUM(Entradas[#All],Entradas[[#Headers],[Cantidad Existente]],Inventario!Q747:R748))</f>
        <v/>
      </c>
      <c r="M748" s="65" t="e">
        <f>+Inventario[[#This Row],[Presentación (unidad)]]</f>
        <v>#VALUE!</v>
      </c>
      <c r="O748" s="17" t="str">
        <f t="shared" ref="O748" si="2588">+$O$6</f>
        <v>Elemento</v>
      </c>
      <c r="P748" s="17" t="str">
        <f t="shared" ref="P748" si="2589">+$P$6</f>
        <v>Días restantes:</v>
      </c>
      <c r="Q748" s="19" t="e">
        <f>Inventario[[#This Row],[Elemento]]</f>
        <v>#VALUE!</v>
      </c>
      <c r="R748" s="19">
        <f>+DMIN(Entradas[#All],R747,Q747:Q748)</f>
        <v>0</v>
      </c>
      <c r="S748" s="26" t="s">
        <v>10</v>
      </c>
    </row>
    <row r="749" spans="1:19" x14ac:dyDescent="0.25">
      <c r="A749" s="64" t="e">
        <f>DGET(Lista_elementos[#All],Lista_elementos[[#Headers],[Tipo]],Inventario!O748:O749)</f>
        <v>#VALUE!</v>
      </c>
      <c r="B749" s="27" t="e">
        <f>+Lista_elementos[[#This Row],[Elemento]]</f>
        <v>#VALUE!</v>
      </c>
      <c r="C7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49" s="27" t="e">
        <f>DGET(Lista_elementos[#All],Lista_elementos[[#Headers],[Presentación (Unidad)]],Inventario!O748:O749)</f>
        <v>#VALUE!</v>
      </c>
      <c r="E749" s="20" t="str">
        <f>+IF(COUNTIF(Entradas[Elemento],Inventario[[#This Row],[Elemento]])=0,"",IF(DMAX(Entradas[#All],Entradas[[#Headers],[Fecha de ingreso]],Inventario!O748:O749)=0,"No registra",DMAX(Entradas[#All],Entradas[[#Headers],[Fecha de ingreso]],Inventario!O748:O749)))</f>
        <v/>
      </c>
      <c r="F749" s="20" t="str">
        <f>+IF(COUNTIF(Entradas[Elemento],Inventario[[#This Row],[Elemento]])=0,"",IF(DMAX(Entradas[#All],Entradas[[#Headers],[Fecha de última salida]],Inventario!O748:O749)=0,"",DMAX(Entradas[#All],Entradas[[#Headers],[Fecha de última salida]],Inventario!O748:O749)))</f>
        <v/>
      </c>
      <c r="G749" s="27" t="e">
        <f>DGET(Lista_elementos[#All],Lista_elementos[[#Headers],[Inventario máximo (en unidades)]],O748:O749)</f>
        <v>#VALUE!</v>
      </c>
      <c r="H749" s="27" t="e">
        <f>DGET(Lista_elementos[#All],Lista_elementos[[#Headers],[Inventario mínimo (en unidades)]],O748:O749)</f>
        <v>#VALUE!</v>
      </c>
      <c r="I749" s="68" t="str">
        <f>+IF(P749=0,"",DGET(Entradas[#All],Entradas[[#Headers],[Lote]],O748:P749))</f>
        <v/>
      </c>
      <c r="J749" s="20" t="str">
        <f ca="1">+IF(Inventario[[#This Row],[Días restantes (incluido hoy):]]="","",Inventario[[#This Row],[Días restantes (incluido hoy):]]+TODAY()-1)</f>
        <v/>
      </c>
      <c r="K749" s="27" t="str">
        <f t="shared" ref="K749" si="2590">IF(P749=0,"",P749)</f>
        <v/>
      </c>
      <c r="L749" s="27" t="str">
        <f>+IF(P749=0,"",DSUM(Entradas[#All],Entradas[[#Headers],[Cantidad Existente]],Inventario!O748:P749))</f>
        <v/>
      </c>
      <c r="M749" s="65" t="e">
        <f>+Inventario[[#This Row],[Presentación (unidad)]]</f>
        <v>#VALUE!</v>
      </c>
      <c r="O749" s="19" t="e">
        <f t="shared" ref="O749" si="2591">+$B749</f>
        <v>#VALUE!</v>
      </c>
      <c r="P749" s="19">
        <f>+DMIN(Entradas[#All],P748,O748:O749)</f>
        <v>0</v>
      </c>
      <c r="Q749" s="17" t="str">
        <f t="shared" ref="Q749" si="2592">+$O$6</f>
        <v>Elemento</v>
      </c>
      <c r="R749" s="17" t="str">
        <f t="shared" ref="R749" si="2593">+$P$6</f>
        <v>Días restantes:</v>
      </c>
      <c r="S749" s="26" t="s">
        <v>10</v>
      </c>
    </row>
    <row r="750" spans="1:19" x14ac:dyDescent="0.25">
      <c r="A750" s="64" t="e">
        <f>DGET(Lista_elementos[#All],Lista_elementos[[#Headers],[Tipo]],Inventario!Q749:Q750)</f>
        <v>#VALUE!</v>
      </c>
      <c r="B750" s="27" t="e">
        <f>+Lista_elementos[[#This Row],[Elemento]]</f>
        <v>#VALUE!</v>
      </c>
      <c r="C7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0" s="27" t="e">
        <f>DGET(Lista_elementos[#All],Lista_elementos[[#Headers],[Presentación (Unidad)]],Inventario!Q749:Q750)</f>
        <v>#VALUE!</v>
      </c>
      <c r="E750" s="20" t="str">
        <f>+IF(COUNTIF(Entradas[Elemento],Inventario[[#This Row],[Elemento]])=0,"",IF(DMAX(Entradas[#All],Entradas[[#Headers],[Fecha de ingreso]],Inventario!Q749:Q750)=0,"No registra",DMAX(Entradas[#All],Entradas[[#Headers],[Fecha de ingreso]],Inventario!Q749:Q750)))</f>
        <v/>
      </c>
      <c r="F750" s="20" t="str">
        <f>+IF(COUNTIF(Entradas[Elemento],Inventario[[#This Row],[Elemento]])=0,"",IF(DMAX(Entradas[#All],Entradas[[#Headers],[Fecha de última salida]],Inventario!Q749:Q750)=0,"",DMAX(Entradas[#All],Entradas[[#Headers],[Fecha de última salida]],Inventario!Q749:Q750)))</f>
        <v/>
      </c>
      <c r="G750" s="27" t="e">
        <f>DGET(Lista_elementos[#All],Lista_elementos[[#Headers],[Inventario máximo (en unidades)]],Q749:Q750)</f>
        <v>#VALUE!</v>
      </c>
      <c r="H750" s="27" t="e">
        <f>DGET(Lista_elementos[#All],Lista_elementos[[#Headers],[Inventario mínimo (en unidades)]],Q749:Q750)</f>
        <v>#VALUE!</v>
      </c>
      <c r="I750" s="68" t="str">
        <f>+IF(R750=0,"",DGET(Entradas[#All],Entradas[[#Headers],[Lote]],Q749:R750))</f>
        <v/>
      </c>
      <c r="J750" s="20" t="str">
        <f ca="1">+IF(Inventario[[#This Row],[Días restantes (incluido hoy):]]="","",Inventario[[#This Row],[Días restantes (incluido hoy):]]+TODAY()-1)</f>
        <v/>
      </c>
      <c r="K750" s="27" t="str">
        <f t="shared" ref="K750" si="2594">IF(R750=0,"",R750)</f>
        <v/>
      </c>
      <c r="L750" s="27" t="str">
        <f>+IF(R750=0,"",DSUM(Entradas[#All],Entradas[[#Headers],[Cantidad Existente]],Inventario!Q749:R750))</f>
        <v/>
      </c>
      <c r="M750" s="65" t="e">
        <f>+Inventario[[#This Row],[Presentación (unidad)]]</f>
        <v>#VALUE!</v>
      </c>
      <c r="O750" s="17" t="str">
        <f t="shared" ref="O750" si="2595">+$O$6</f>
        <v>Elemento</v>
      </c>
      <c r="P750" s="17" t="str">
        <f t="shared" ref="P750" si="2596">+$P$6</f>
        <v>Días restantes:</v>
      </c>
      <c r="Q750" s="19" t="e">
        <f>Inventario[[#This Row],[Elemento]]</f>
        <v>#VALUE!</v>
      </c>
      <c r="R750" s="19">
        <f>+DMIN(Entradas[#All],R749,Q749:Q750)</f>
        <v>0</v>
      </c>
      <c r="S750" s="26" t="s">
        <v>10</v>
      </c>
    </row>
    <row r="751" spans="1:19" x14ac:dyDescent="0.25">
      <c r="A751" s="64" t="e">
        <f>DGET(Lista_elementos[#All],Lista_elementos[[#Headers],[Tipo]],Inventario!O750:O751)</f>
        <v>#VALUE!</v>
      </c>
      <c r="B751" s="27" t="e">
        <f>+Lista_elementos[[#This Row],[Elemento]]</f>
        <v>#VALUE!</v>
      </c>
      <c r="C7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1" s="27" t="e">
        <f>DGET(Lista_elementos[#All],Lista_elementos[[#Headers],[Presentación (Unidad)]],Inventario!O750:O751)</f>
        <v>#VALUE!</v>
      </c>
      <c r="E751" s="20" t="str">
        <f>+IF(COUNTIF(Entradas[Elemento],Inventario[[#This Row],[Elemento]])=0,"",IF(DMAX(Entradas[#All],Entradas[[#Headers],[Fecha de ingreso]],Inventario!O750:O751)=0,"No registra",DMAX(Entradas[#All],Entradas[[#Headers],[Fecha de ingreso]],Inventario!O750:O751)))</f>
        <v/>
      </c>
      <c r="F751" s="20" t="str">
        <f>+IF(COUNTIF(Entradas[Elemento],Inventario[[#This Row],[Elemento]])=0,"",IF(DMAX(Entradas[#All],Entradas[[#Headers],[Fecha de última salida]],Inventario!O750:O751)=0,"",DMAX(Entradas[#All],Entradas[[#Headers],[Fecha de última salida]],Inventario!O750:O751)))</f>
        <v/>
      </c>
      <c r="G751" s="27" t="e">
        <f>DGET(Lista_elementos[#All],Lista_elementos[[#Headers],[Inventario máximo (en unidades)]],O750:O751)</f>
        <v>#VALUE!</v>
      </c>
      <c r="H751" s="27" t="e">
        <f>DGET(Lista_elementos[#All],Lista_elementos[[#Headers],[Inventario mínimo (en unidades)]],O750:O751)</f>
        <v>#VALUE!</v>
      </c>
      <c r="I751" s="68" t="str">
        <f>+IF(P751=0,"",DGET(Entradas[#All],Entradas[[#Headers],[Lote]],O750:P751))</f>
        <v/>
      </c>
      <c r="J751" s="20" t="str">
        <f ca="1">+IF(Inventario[[#This Row],[Días restantes (incluido hoy):]]="","",Inventario[[#This Row],[Días restantes (incluido hoy):]]+TODAY()-1)</f>
        <v/>
      </c>
      <c r="K751" s="27" t="str">
        <f t="shared" ref="K751" si="2597">IF(P751=0,"",P751)</f>
        <v/>
      </c>
      <c r="L751" s="27" t="str">
        <f>+IF(P751=0,"",DSUM(Entradas[#All],Entradas[[#Headers],[Cantidad Existente]],Inventario!O750:P751))</f>
        <v/>
      </c>
      <c r="M751" s="65" t="e">
        <f>+Inventario[[#This Row],[Presentación (unidad)]]</f>
        <v>#VALUE!</v>
      </c>
      <c r="O751" s="19" t="e">
        <f t="shared" ref="O751" si="2598">+$B751</f>
        <v>#VALUE!</v>
      </c>
      <c r="P751" s="19">
        <f>+DMIN(Entradas[#All],P750,O750:O751)</f>
        <v>0</v>
      </c>
      <c r="Q751" s="17" t="str">
        <f t="shared" ref="Q751" si="2599">+$O$6</f>
        <v>Elemento</v>
      </c>
      <c r="R751" s="17" t="str">
        <f t="shared" ref="R751" si="2600">+$P$6</f>
        <v>Días restantes:</v>
      </c>
      <c r="S751" s="26" t="s">
        <v>10</v>
      </c>
    </row>
    <row r="752" spans="1:19" x14ac:dyDescent="0.25">
      <c r="A752" s="64" t="e">
        <f>DGET(Lista_elementos[#All],Lista_elementos[[#Headers],[Tipo]],Inventario!Q751:Q752)</f>
        <v>#VALUE!</v>
      </c>
      <c r="B752" s="27" t="e">
        <f>+Lista_elementos[[#This Row],[Elemento]]</f>
        <v>#VALUE!</v>
      </c>
      <c r="C7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2" s="27" t="e">
        <f>DGET(Lista_elementos[#All],Lista_elementos[[#Headers],[Presentación (Unidad)]],Inventario!Q751:Q752)</f>
        <v>#VALUE!</v>
      </c>
      <c r="E752" s="20" t="str">
        <f>+IF(COUNTIF(Entradas[Elemento],Inventario[[#This Row],[Elemento]])=0,"",IF(DMAX(Entradas[#All],Entradas[[#Headers],[Fecha de ingreso]],Inventario!Q751:Q752)=0,"No registra",DMAX(Entradas[#All],Entradas[[#Headers],[Fecha de ingreso]],Inventario!Q751:Q752)))</f>
        <v/>
      </c>
      <c r="F752" s="20" t="str">
        <f>+IF(COUNTIF(Entradas[Elemento],Inventario[[#This Row],[Elemento]])=0,"",IF(DMAX(Entradas[#All],Entradas[[#Headers],[Fecha de última salida]],Inventario!Q751:Q752)=0,"",DMAX(Entradas[#All],Entradas[[#Headers],[Fecha de última salida]],Inventario!Q751:Q752)))</f>
        <v/>
      </c>
      <c r="G752" s="27" t="e">
        <f>DGET(Lista_elementos[#All],Lista_elementos[[#Headers],[Inventario máximo (en unidades)]],Q751:Q752)</f>
        <v>#VALUE!</v>
      </c>
      <c r="H752" s="27" t="e">
        <f>DGET(Lista_elementos[#All],Lista_elementos[[#Headers],[Inventario mínimo (en unidades)]],Q751:Q752)</f>
        <v>#VALUE!</v>
      </c>
      <c r="I752" s="68" t="str">
        <f>+IF(R752=0,"",DGET(Entradas[#All],Entradas[[#Headers],[Lote]],Q751:R752))</f>
        <v/>
      </c>
      <c r="J752" s="20" t="str">
        <f ca="1">+IF(Inventario[[#This Row],[Días restantes (incluido hoy):]]="","",Inventario[[#This Row],[Días restantes (incluido hoy):]]+TODAY()-1)</f>
        <v/>
      </c>
      <c r="K752" s="27" t="str">
        <f t="shared" ref="K752" si="2601">IF(R752=0,"",R752)</f>
        <v/>
      </c>
      <c r="L752" s="27" t="str">
        <f>+IF(R752=0,"",DSUM(Entradas[#All],Entradas[[#Headers],[Cantidad Existente]],Inventario!Q751:R752))</f>
        <v/>
      </c>
      <c r="M752" s="65" t="e">
        <f>+Inventario[[#This Row],[Presentación (unidad)]]</f>
        <v>#VALUE!</v>
      </c>
      <c r="O752" s="17" t="str">
        <f t="shared" ref="O752" si="2602">+$O$6</f>
        <v>Elemento</v>
      </c>
      <c r="P752" s="17" t="str">
        <f t="shared" ref="P752" si="2603">+$P$6</f>
        <v>Días restantes:</v>
      </c>
      <c r="Q752" s="19" t="e">
        <f>Inventario[[#This Row],[Elemento]]</f>
        <v>#VALUE!</v>
      </c>
      <c r="R752" s="19">
        <f>+DMIN(Entradas[#All],R751,Q751:Q752)</f>
        <v>0</v>
      </c>
      <c r="S752" s="26" t="s">
        <v>10</v>
      </c>
    </row>
    <row r="753" spans="1:19" x14ac:dyDescent="0.25">
      <c r="A753" s="64" t="e">
        <f>DGET(Lista_elementos[#All],Lista_elementos[[#Headers],[Tipo]],Inventario!O752:O753)</f>
        <v>#VALUE!</v>
      </c>
      <c r="B753" s="27" t="e">
        <f>+Lista_elementos[[#This Row],[Elemento]]</f>
        <v>#VALUE!</v>
      </c>
      <c r="C7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3" s="27" t="e">
        <f>DGET(Lista_elementos[#All],Lista_elementos[[#Headers],[Presentación (Unidad)]],Inventario!O752:O753)</f>
        <v>#VALUE!</v>
      </c>
      <c r="E753" s="20" t="str">
        <f>+IF(COUNTIF(Entradas[Elemento],Inventario[[#This Row],[Elemento]])=0,"",IF(DMAX(Entradas[#All],Entradas[[#Headers],[Fecha de ingreso]],Inventario!O752:O753)=0,"No registra",DMAX(Entradas[#All],Entradas[[#Headers],[Fecha de ingreso]],Inventario!O752:O753)))</f>
        <v/>
      </c>
      <c r="F753" s="20" t="str">
        <f>+IF(COUNTIF(Entradas[Elemento],Inventario[[#This Row],[Elemento]])=0,"",IF(DMAX(Entradas[#All],Entradas[[#Headers],[Fecha de última salida]],Inventario!O752:O753)=0,"",DMAX(Entradas[#All],Entradas[[#Headers],[Fecha de última salida]],Inventario!O752:O753)))</f>
        <v/>
      </c>
      <c r="G753" s="27" t="e">
        <f>DGET(Lista_elementos[#All],Lista_elementos[[#Headers],[Inventario máximo (en unidades)]],O752:O753)</f>
        <v>#VALUE!</v>
      </c>
      <c r="H753" s="27" t="e">
        <f>DGET(Lista_elementos[#All],Lista_elementos[[#Headers],[Inventario mínimo (en unidades)]],O752:O753)</f>
        <v>#VALUE!</v>
      </c>
      <c r="I753" s="68" t="str">
        <f>+IF(P753=0,"",DGET(Entradas[#All],Entradas[[#Headers],[Lote]],O752:P753))</f>
        <v/>
      </c>
      <c r="J753" s="20" t="str">
        <f ca="1">+IF(Inventario[[#This Row],[Días restantes (incluido hoy):]]="","",Inventario[[#This Row],[Días restantes (incluido hoy):]]+TODAY()-1)</f>
        <v/>
      </c>
      <c r="K753" s="27" t="str">
        <f t="shared" ref="K753" si="2604">IF(P753=0,"",P753)</f>
        <v/>
      </c>
      <c r="L753" s="27" t="str">
        <f>+IF(P753=0,"",DSUM(Entradas[#All],Entradas[[#Headers],[Cantidad Existente]],Inventario!O752:P753))</f>
        <v/>
      </c>
      <c r="M753" s="65" t="e">
        <f>+Inventario[[#This Row],[Presentación (unidad)]]</f>
        <v>#VALUE!</v>
      </c>
      <c r="O753" s="19" t="e">
        <f t="shared" ref="O753" si="2605">+$B753</f>
        <v>#VALUE!</v>
      </c>
      <c r="P753" s="19">
        <f>+DMIN(Entradas[#All],P752,O752:O753)</f>
        <v>0</v>
      </c>
      <c r="Q753" s="17" t="str">
        <f t="shared" ref="Q753" si="2606">+$O$6</f>
        <v>Elemento</v>
      </c>
      <c r="R753" s="17" t="str">
        <f t="shared" ref="R753" si="2607">+$P$6</f>
        <v>Días restantes:</v>
      </c>
      <c r="S753" s="26" t="s">
        <v>10</v>
      </c>
    </row>
    <row r="754" spans="1:19" x14ac:dyDescent="0.25">
      <c r="A754" s="64" t="e">
        <f>DGET(Lista_elementos[#All],Lista_elementos[[#Headers],[Tipo]],Inventario!Q753:Q754)</f>
        <v>#VALUE!</v>
      </c>
      <c r="B754" s="27" t="e">
        <f>+Lista_elementos[[#This Row],[Elemento]]</f>
        <v>#VALUE!</v>
      </c>
      <c r="C7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4" s="27" t="e">
        <f>DGET(Lista_elementos[#All],Lista_elementos[[#Headers],[Presentación (Unidad)]],Inventario!Q753:Q754)</f>
        <v>#VALUE!</v>
      </c>
      <c r="E754" s="20" t="str">
        <f>+IF(COUNTIF(Entradas[Elemento],Inventario[[#This Row],[Elemento]])=0,"",IF(DMAX(Entradas[#All],Entradas[[#Headers],[Fecha de ingreso]],Inventario!Q753:Q754)=0,"No registra",DMAX(Entradas[#All],Entradas[[#Headers],[Fecha de ingreso]],Inventario!Q753:Q754)))</f>
        <v/>
      </c>
      <c r="F754" s="20" t="str">
        <f>+IF(COUNTIF(Entradas[Elemento],Inventario[[#This Row],[Elemento]])=0,"",IF(DMAX(Entradas[#All],Entradas[[#Headers],[Fecha de última salida]],Inventario!Q753:Q754)=0,"",DMAX(Entradas[#All],Entradas[[#Headers],[Fecha de última salida]],Inventario!Q753:Q754)))</f>
        <v/>
      </c>
      <c r="G754" s="27" t="e">
        <f>DGET(Lista_elementos[#All],Lista_elementos[[#Headers],[Inventario máximo (en unidades)]],Q753:Q754)</f>
        <v>#VALUE!</v>
      </c>
      <c r="H754" s="27" t="e">
        <f>DGET(Lista_elementos[#All],Lista_elementos[[#Headers],[Inventario mínimo (en unidades)]],Q753:Q754)</f>
        <v>#VALUE!</v>
      </c>
      <c r="I754" s="68" t="str">
        <f>+IF(R754=0,"",DGET(Entradas[#All],Entradas[[#Headers],[Lote]],Q753:R754))</f>
        <v/>
      </c>
      <c r="J754" s="20" t="str">
        <f ca="1">+IF(Inventario[[#This Row],[Días restantes (incluido hoy):]]="","",Inventario[[#This Row],[Días restantes (incluido hoy):]]+TODAY()-1)</f>
        <v/>
      </c>
      <c r="K754" s="27" t="str">
        <f t="shared" ref="K754" si="2608">IF(R754=0,"",R754)</f>
        <v/>
      </c>
      <c r="L754" s="27" t="str">
        <f>+IF(R754=0,"",DSUM(Entradas[#All],Entradas[[#Headers],[Cantidad Existente]],Inventario!Q753:R754))</f>
        <v/>
      </c>
      <c r="M754" s="65" t="e">
        <f>+Inventario[[#This Row],[Presentación (unidad)]]</f>
        <v>#VALUE!</v>
      </c>
      <c r="O754" s="17" t="str">
        <f t="shared" ref="O754" si="2609">+$O$6</f>
        <v>Elemento</v>
      </c>
      <c r="P754" s="17" t="str">
        <f t="shared" ref="P754" si="2610">+$P$6</f>
        <v>Días restantes:</v>
      </c>
      <c r="Q754" s="19" t="e">
        <f>Inventario[[#This Row],[Elemento]]</f>
        <v>#VALUE!</v>
      </c>
      <c r="R754" s="19">
        <f>+DMIN(Entradas[#All],R753,Q753:Q754)</f>
        <v>0</v>
      </c>
      <c r="S754" s="26" t="s">
        <v>10</v>
      </c>
    </row>
    <row r="755" spans="1:19" x14ac:dyDescent="0.25">
      <c r="A755" s="64" t="e">
        <f>DGET(Lista_elementos[#All],Lista_elementos[[#Headers],[Tipo]],Inventario!O754:O755)</f>
        <v>#VALUE!</v>
      </c>
      <c r="B755" s="27" t="e">
        <f>+Lista_elementos[[#This Row],[Elemento]]</f>
        <v>#VALUE!</v>
      </c>
      <c r="C7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5" s="27" t="e">
        <f>DGET(Lista_elementos[#All],Lista_elementos[[#Headers],[Presentación (Unidad)]],Inventario!O754:O755)</f>
        <v>#VALUE!</v>
      </c>
      <c r="E755" s="20" t="str">
        <f>+IF(COUNTIF(Entradas[Elemento],Inventario[[#This Row],[Elemento]])=0,"",IF(DMAX(Entradas[#All],Entradas[[#Headers],[Fecha de ingreso]],Inventario!O754:O755)=0,"No registra",DMAX(Entradas[#All],Entradas[[#Headers],[Fecha de ingreso]],Inventario!O754:O755)))</f>
        <v/>
      </c>
      <c r="F755" s="20" t="str">
        <f>+IF(COUNTIF(Entradas[Elemento],Inventario[[#This Row],[Elemento]])=0,"",IF(DMAX(Entradas[#All],Entradas[[#Headers],[Fecha de última salida]],Inventario!O754:O755)=0,"",DMAX(Entradas[#All],Entradas[[#Headers],[Fecha de última salida]],Inventario!O754:O755)))</f>
        <v/>
      </c>
      <c r="G755" s="27" t="e">
        <f>DGET(Lista_elementos[#All],Lista_elementos[[#Headers],[Inventario máximo (en unidades)]],O754:O755)</f>
        <v>#VALUE!</v>
      </c>
      <c r="H755" s="27" t="e">
        <f>DGET(Lista_elementos[#All],Lista_elementos[[#Headers],[Inventario mínimo (en unidades)]],O754:O755)</f>
        <v>#VALUE!</v>
      </c>
      <c r="I755" s="68" t="str">
        <f>+IF(P755=0,"",DGET(Entradas[#All],Entradas[[#Headers],[Lote]],O754:P755))</f>
        <v/>
      </c>
      <c r="J755" s="20" t="str">
        <f ca="1">+IF(Inventario[[#This Row],[Días restantes (incluido hoy):]]="","",Inventario[[#This Row],[Días restantes (incluido hoy):]]+TODAY()-1)</f>
        <v/>
      </c>
      <c r="K755" s="27" t="str">
        <f t="shared" ref="K755" si="2611">IF(P755=0,"",P755)</f>
        <v/>
      </c>
      <c r="L755" s="27" t="str">
        <f>+IF(P755=0,"",DSUM(Entradas[#All],Entradas[[#Headers],[Cantidad Existente]],Inventario!O754:P755))</f>
        <v/>
      </c>
      <c r="M755" s="65" t="e">
        <f>+Inventario[[#This Row],[Presentación (unidad)]]</f>
        <v>#VALUE!</v>
      </c>
      <c r="O755" s="19" t="e">
        <f t="shared" ref="O755" si="2612">+$B755</f>
        <v>#VALUE!</v>
      </c>
      <c r="P755" s="19">
        <f>+DMIN(Entradas[#All],P754,O754:O755)</f>
        <v>0</v>
      </c>
      <c r="Q755" s="17" t="str">
        <f t="shared" ref="Q755" si="2613">+$O$6</f>
        <v>Elemento</v>
      </c>
      <c r="R755" s="17" t="str">
        <f t="shared" ref="R755" si="2614">+$P$6</f>
        <v>Días restantes:</v>
      </c>
      <c r="S755" s="26" t="s">
        <v>10</v>
      </c>
    </row>
    <row r="756" spans="1:19" x14ac:dyDescent="0.25">
      <c r="A756" s="64" t="e">
        <f>DGET(Lista_elementos[#All],Lista_elementos[[#Headers],[Tipo]],Inventario!Q755:Q756)</f>
        <v>#VALUE!</v>
      </c>
      <c r="B756" s="27" t="e">
        <f>+Lista_elementos[[#This Row],[Elemento]]</f>
        <v>#VALUE!</v>
      </c>
      <c r="C7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6" s="27" t="e">
        <f>DGET(Lista_elementos[#All],Lista_elementos[[#Headers],[Presentación (Unidad)]],Inventario!Q755:Q756)</f>
        <v>#VALUE!</v>
      </c>
      <c r="E756" s="20" t="str">
        <f>+IF(COUNTIF(Entradas[Elemento],Inventario[[#This Row],[Elemento]])=0,"",IF(DMAX(Entradas[#All],Entradas[[#Headers],[Fecha de ingreso]],Inventario!Q755:Q756)=0,"No registra",DMAX(Entradas[#All],Entradas[[#Headers],[Fecha de ingreso]],Inventario!Q755:Q756)))</f>
        <v/>
      </c>
      <c r="F756" s="20" t="str">
        <f>+IF(COUNTIF(Entradas[Elemento],Inventario[[#This Row],[Elemento]])=0,"",IF(DMAX(Entradas[#All],Entradas[[#Headers],[Fecha de última salida]],Inventario!Q755:Q756)=0,"",DMAX(Entradas[#All],Entradas[[#Headers],[Fecha de última salida]],Inventario!Q755:Q756)))</f>
        <v/>
      </c>
      <c r="G756" s="27" t="e">
        <f>DGET(Lista_elementos[#All],Lista_elementos[[#Headers],[Inventario máximo (en unidades)]],Q755:Q756)</f>
        <v>#VALUE!</v>
      </c>
      <c r="H756" s="27" t="e">
        <f>DGET(Lista_elementos[#All],Lista_elementos[[#Headers],[Inventario mínimo (en unidades)]],Q755:Q756)</f>
        <v>#VALUE!</v>
      </c>
      <c r="I756" s="68" t="str">
        <f>+IF(R756=0,"",DGET(Entradas[#All],Entradas[[#Headers],[Lote]],Q755:R756))</f>
        <v/>
      </c>
      <c r="J756" s="20" t="str">
        <f ca="1">+IF(Inventario[[#This Row],[Días restantes (incluido hoy):]]="","",Inventario[[#This Row],[Días restantes (incluido hoy):]]+TODAY()-1)</f>
        <v/>
      </c>
      <c r="K756" s="27" t="str">
        <f t="shared" ref="K756" si="2615">IF(R756=0,"",R756)</f>
        <v/>
      </c>
      <c r="L756" s="27" t="str">
        <f>+IF(R756=0,"",DSUM(Entradas[#All],Entradas[[#Headers],[Cantidad Existente]],Inventario!Q755:R756))</f>
        <v/>
      </c>
      <c r="M756" s="65" t="e">
        <f>+Inventario[[#This Row],[Presentación (unidad)]]</f>
        <v>#VALUE!</v>
      </c>
      <c r="O756" s="17" t="str">
        <f t="shared" ref="O756" si="2616">+$O$6</f>
        <v>Elemento</v>
      </c>
      <c r="P756" s="17" t="str">
        <f t="shared" ref="P756" si="2617">+$P$6</f>
        <v>Días restantes:</v>
      </c>
      <c r="Q756" s="19" t="e">
        <f>Inventario[[#This Row],[Elemento]]</f>
        <v>#VALUE!</v>
      </c>
      <c r="R756" s="19">
        <f>+DMIN(Entradas[#All],R755,Q755:Q756)</f>
        <v>0</v>
      </c>
      <c r="S756" s="26" t="s">
        <v>10</v>
      </c>
    </row>
    <row r="757" spans="1:19" x14ac:dyDescent="0.25">
      <c r="A757" s="64" t="e">
        <f>DGET(Lista_elementos[#All],Lista_elementos[[#Headers],[Tipo]],Inventario!O756:O757)</f>
        <v>#VALUE!</v>
      </c>
      <c r="B757" s="27" t="e">
        <f>+Lista_elementos[[#This Row],[Elemento]]</f>
        <v>#VALUE!</v>
      </c>
      <c r="C7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7" s="27" t="e">
        <f>DGET(Lista_elementos[#All],Lista_elementos[[#Headers],[Presentación (Unidad)]],Inventario!O756:O757)</f>
        <v>#VALUE!</v>
      </c>
      <c r="E757" s="20" t="str">
        <f>+IF(COUNTIF(Entradas[Elemento],Inventario[[#This Row],[Elemento]])=0,"",IF(DMAX(Entradas[#All],Entradas[[#Headers],[Fecha de ingreso]],Inventario!O756:O757)=0,"No registra",DMAX(Entradas[#All],Entradas[[#Headers],[Fecha de ingreso]],Inventario!O756:O757)))</f>
        <v/>
      </c>
      <c r="F757" s="20" t="str">
        <f>+IF(COUNTIF(Entradas[Elemento],Inventario[[#This Row],[Elemento]])=0,"",IF(DMAX(Entradas[#All],Entradas[[#Headers],[Fecha de última salida]],Inventario!O756:O757)=0,"",DMAX(Entradas[#All],Entradas[[#Headers],[Fecha de última salida]],Inventario!O756:O757)))</f>
        <v/>
      </c>
      <c r="G757" s="27" t="e">
        <f>DGET(Lista_elementos[#All],Lista_elementos[[#Headers],[Inventario máximo (en unidades)]],O756:O757)</f>
        <v>#VALUE!</v>
      </c>
      <c r="H757" s="27" t="e">
        <f>DGET(Lista_elementos[#All],Lista_elementos[[#Headers],[Inventario mínimo (en unidades)]],O756:O757)</f>
        <v>#VALUE!</v>
      </c>
      <c r="I757" s="68" t="str">
        <f>+IF(P757=0,"",DGET(Entradas[#All],Entradas[[#Headers],[Lote]],O756:P757))</f>
        <v/>
      </c>
      <c r="J757" s="20" t="str">
        <f ca="1">+IF(Inventario[[#This Row],[Días restantes (incluido hoy):]]="","",Inventario[[#This Row],[Días restantes (incluido hoy):]]+TODAY()-1)</f>
        <v/>
      </c>
      <c r="K757" s="27" t="str">
        <f t="shared" ref="K757" si="2618">IF(P757=0,"",P757)</f>
        <v/>
      </c>
      <c r="L757" s="27" t="str">
        <f>+IF(P757=0,"",DSUM(Entradas[#All],Entradas[[#Headers],[Cantidad Existente]],Inventario!O756:P757))</f>
        <v/>
      </c>
      <c r="M757" s="65" t="e">
        <f>+Inventario[[#This Row],[Presentación (unidad)]]</f>
        <v>#VALUE!</v>
      </c>
      <c r="O757" s="19" t="e">
        <f t="shared" ref="O757" si="2619">+$B757</f>
        <v>#VALUE!</v>
      </c>
      <c r="P757" s="19">
        <f>+DMIN(Entradas[#All],P756,O756:O757)</f>
        <v>0</v>
      </c>
      <c r="Q757" s="17" t="str">
        <f t="shared" ref="Q757" si="2620">+$O$6</f>
        <v>Elemento</v>
      </c>
      <c r="R757" s="17" t="str">
        <f t="shared" ref="R757" si="2621">+$P$6</f>
        <v>Días restantes:</v>
      </c>
      <c r="S757" s="26" t="s">
        <v>10</v>
      </c>
    </row>
    <row r="758" spans="1:19" x14ac:dyDescent="0.25">
      <c r="A758" s="64" t="e">
        <f>DGET(Lista_elementos[#All],Lista_elementos[[#Headers],[Tipo]],Inventario!Q757:Q758)</f>
        <v>#VALUE!</v>
      </c>
      <c r="B758" s="27" t="e">
        <f>+Lista_elementos[[#This Row],[Elemento]]</f>
        <v>#VALUE!</v>
      </c>
      <c r="C7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8" s="27" t="e">
        <f>DGET(Lista_elementos[#All],Lista_elementos[[#Headers],[Presentación (Unidad)]],Inventario!Q757:Q758)</f>
        <v>#VALUE!</v>
      </c>
      <c r="E758" s="20" t="str">
        <f>+IF(COUNTIF(Entradas[Elemento],Inventario[[#This Row],[Elemento]])=0,"",IF(DMAX(Entradas[#All],Entradas[[#Headers],[Fecha de ingreso]],Inventario!Q757:Q758)=0,"No registra",DMAX(Entradas[#All],Entradas[[#Headers],[Fecha de ingreso]],Inventario!Q757:Q758)))</f>
        <v/>
      </c>
      <c r="F758" s="20" t="str">
        <f>+IF(COUNTIF(Entradas[Elemento],Inventario[[#This Row],[Elemento]])=0,"",IF(DMAX(Entradas[#All],Entradas[[#Headers],[Fecha de última salida]],Inventario!Q757:Q758)=0,"",DMAX(Entradas[#All],Entradas[[#Headers],[Fecha de última salida]],Inventario!Q757:Q758)))</f>
        <v/>
      </c>
      <c r="G758" s="27" t="e">
        <f>DGET(Lista_elementos[#All],Lista_elementos[[#Headers],[Inventario máximo (en unidades)]],Q757:Q758)</f>
        <v>#VALUE!</v>
      </c>
      <c r="H758" s="27" t="e">
        <f>DGET(Lista_elementos[#All],Lista_elementos[[#Headers],[Inventario mínimo (en unidades)]],Q757:Q758)</f>
        <v>#VALUE!</v>
      </c>
      <c r="I758" s="68" t="str">
        <f>+IF(R758=0,"",DGET(Entradas[#All],Entradas[[#Headers],[Lote]],Q757:R758))</f>
        <v/>
      </c>
      <c r="J758" s="20" t="str">
        <f ca="1">+IF(Inventario[[#This Row],[Días restantes (incluido hoy):]]="","",Inventario[[#This Row],[Días restantes (incluido hoy):]]+TODAY()-1)</f>
        <v/>
      </c>
      <c r="K758" s="27" t="str">
        <f t="shared" ref="K758" si="2622">IF(R758=0,"",R758)</f>
        <v/>
      </c>
      <c r="L758" s="27" t="str">
        <f>+IF(R758=0,"",DSUM(Entradas[#All],Entradas[[#Headers],[Cantidad Existente]],Inventario!Q757:R758))</f>
        <v/>
      </c>
      <c r="M758" s="65" t="e">
        <f>+Inventario[[#This Row],[Presentación (unidad)]]</f>
        <v>#VALUE!</v>
      </c>
      <c r="O758" s="17" t="str">
        <f t="shared" ref="O758" si="2623">+$O$6</f>
        <v>Elemento</v>
      </c>
      <c r="P758" s="17" t="str">
        <f t="shared" ref="P758" si="2624">+$P$6</f>
        <v>Días restantes:</v>
      </c>
      <c r="Q758" s="19" t="e">
        <f>Inventario[[#This Row],[Elemento]]</f>
        <v>#VALUE!</v>
      </c>
      <c r="R758" s="19">
        <f>+DMIN(Entradas[#All],R757,Q757:Q758)</f>
        <v>0</v>
      </c>
      <c r="S758" s="26" t="s">
        <v>10</v>
      </c>
    </row>
    <row r="759" spans="1:19" x14ac:dyDescent="0.25">
      <c r="A759" s="64" t="e">
        <f>DGET(Lista_elementos[#All],Lista_elementos[[#Headers],[Tipo]],Inventario!O758:O759)</f>
        <v>#VALUE!</v>
      </c>
      <c r="B759" s="27" t="e">
        <f>+Lista_elementos[[#This Row],[Elemento]]</f>
        <v>#VALUE!</v>
      </c>
      <c r="C7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59" s="27" t="e">
        <f>DGET(Lista_elementos[#All],Lista_elementos[[#Headers],[Presentación (Unidad)]],Inventario!O758:O759)</f>
        <v>#VALUE!</v>
      </c>
      <c r="E759" s="20" t="str">
        <f>+IF(COUNTIF(Entradas[Elemento],Inventario[[#This Row],[Elemento]])=0,"",IF(DMAX(Entradas[#All],Entradas[[#Headers],[Fecha de ingreso]],Inventario!O758:O759)=0,"No registra",DMAX(Entradas[#All],Entradas[[#Headers],[Fecha de ingreso]],Inventario!O758:O759)))</f>
        <v/>
      </c>
      <c r="F759" s="20" t="str">
        <f>+IF(COUNTIF(Entradas[Elemento],Inventario[[#This Row],[Elemento]])=0,"",IF(DMAX(Entradas[#All],Entradas[[#Headers],[Fecha de última salida]],Inventario!O758:O759)=0,"",DMAX(Entradas[#All],Entradas[[#Headers],[Fecha de última salida]],Inventario!O758:O759)))</f>
        <v/>
      </c>
      <c r="G759" s="27" t="e">
        <f>DGET(Lista_elementos[#All],Lista_elementos[[#Headers],[Inventario máximo (en unidades)]],O758:O759)</f>
        <v>#VALUE!</v>
      </c>
      <c r="H759" s="27" t="e">
        <f>DGET(Lista_elementos[#All],Lista_elementos[[#Headers],[Inventario mínimo (en unidades)]],O758:O759)</f>
        <v>#VALUE!</v>
      </c>
      <c r="I759" s="68" t="str">
        <f>+IF(P759=0,"",DGET(Entradas[#All],Entradas[[#Headers],[Lote]],O758:P759))</f>
        <v/>
      </c>
      <c r="J759" s="20" t="str">
        <f ca="1">+IF(Inventario[[#This Row],[Días restantes (incluido hoy):]]="","",Inventario[[#This Row],[Días restantes (incluido hoy):]]+TODAY()-1)</f>
        <v/>
      </c>
      <c r="K759" s="27" t="str">
        <f t="shared" ref="K759" si="2625">IF(P759=0,"",P759)</f>
        <v/>
      </c>
      <c r="L759" s="27" t="str">
        <f>+IF(P759=0,"",DSUM(Entradas[#All],Entradas[[#Headers],[Cantidad Existente]],Inventario!O758:P759))</f>
        <v/>
      </c>
      <c r="M759" s="65" t="e">
        <f>+Inventario[[#This Row],[Presentación (unidad)]]</f>
        <v>#VALUE!</v>
      </c>
      <c r="O759" s="19" t="e">
        <f t="shared" ref="O759" si="2626">+$B759</f>
        <v>#VALUE!</v>
      </c>
      <c r="P759" s="19">
        <f>+DMIN(Entradas[#All],P758,O758:O759)</f>
        <v>0</v>
      </c>
      <c r="Q759" s="17" t="str">
        <f t="shared" ref="Q759" si="2627">+$O$6</f>
        <v>Elemento</v>
      </c>
      <c r="R759" s="17" t="str">
        <f t="shared" ref="R759" si="2628">+$P$6</f>
        <v>Días restantes:</v>
      </c>
      <c r="S759" s="26" t="s">
        <v>10</v>
      </c>
    </row>
    <row r="760" spans="1:19" x14ac:dyDescent="0.25">
      <c r="A760" s="64" t="e">
        <f>DGET(Lista_elementos[#All],Lista_elementos[[#Headers],[Tipo]],Inventario!Q759:Q760)</f>
        <v>#VALUE!</v>
      </c>
      <c r="B760" s="27" t="e">
        <f>+Lista_elementos[[#This Row],[Elemento]]</f>
        <v>#VALUE!</v>
      </c>
      <c r="C7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0" s="27" t="e">
        <f>DGET(Lista_elementos[#All],Lista_elementos[[#Headers],[Presentación (Unidad)]],Inventario!Q759:Q760)</f>
        <v>#VALUE!</v>
      </c>
      <c r="E760" s="20" t="str">
        <f>+IF(COUNTIF(Entradas[Elemento],Inventario[[#This Row],[Elemento]])=0,"",IF(DMAX(Entradas[#All],Entradas[[#Headers],[Fecha de ingreso]],Inventario!Q759:Q760)=0,"No registra",DMAX(Entradas[#All],Entradas[[#Headers],[Fecha de ingreso]],Inventario!Q759:Q760)))</f>
        <v/>
      </c>
      <c r="F760" s="20" t="str">
        <f>+IF(COUNTIF(Entradas[Elemento],Inventario[[#This Row],[Elemento]])=0,"",IF(DMAX(Entradas[#All],Entradas[[#Headers],[Fecha de última salida]],Inventario!Q759:Q760)=0,"",DMAX(Entradas[#All],Entradas[[#Headers],[Fecha de última salida]],Inventario!Q759:Q760)))</f>
        <v/>
      </c>
      <c r="G760" s="27" t="e">
        <f>DGET(Lista_elementos[#All],Lista_elementos[[#Headers],[Inventario máximo (en unidades)]],Q759:Q760)</f>
        <v>#VALUE!</v>
      </c>
      <c r="H760" s="27" t="e">
        <f>DGET(Lista_elementos[#All],Lista_elementos[[#Headers],[Inventario mínimo (en unidades)]],Q759:Q760)</f>
        <v>#VALUE!</v>
      </c>
      <c r="I760" s="68" t="str">
        <f>+IF(R760=0,"",DGET(Entradas[#All],Entradas[[#Headers],[Lote]],Q759:R760))</f>
        <v/>
      </c>
      <c r="J760" s="20" t="str">
        <f ca="1">+IF(Inventario[[#This Row],[Días restantes (incluido hoy):]]="","",Inventario[[#This Row],[Días restantes (incluido hoy):]]+TODAY()-1)</f>
        <v/>
      </c>
      <c r="K760" s="27" t="str">
        <f t="shared" ref="K760" si="2629">IF(R760=0,"",R760)</f>
        <v/>
      </c>
      <c r="L760" s="27" t="str">
        <f>+IF(R760=0,"",DSUM(Entradas[#All],Entradas[[#Headers],[Cantidad Existente]],Inventario!Q759:R760))</f>
        <v/>
      </c>
      <c r="M760" s="65" t="e">
        <f>+Inventario[[#This Row],[Presentación (unidad)]]</f>
        <v>#VALUE!</v>
      </c>
      <c r="O760" s="17" t="str">
        <f t="shared" ref="O760" si="2630">+$O$6</f>
        <v>Elemento</v>
      </c>
      <c r="P760" s="17" t="str">
        <f t="shared" ref="P760" si="2631">+$P$6</f>
        <v>Días restantes:</v>
      </c>
      <c r="Q760" s="19" t="e">
        <f>Inventario[[#This Row],[Elemento]]</f>
        <v>#VALUE!</v>
      </c>
      <c r="R760" s="19">
        <f>+DMIN(Entradas[#All],R759,Q759:Q760)</f>
        <v>0</v>
      </c>
      <c r="S760" s="26" t="s">
        <v>10</v>
      </c>
    </row>
    <row r="761" spans="1:19" x14ac:dyDescent="0.25">
      <c r="A761" s="64" t="e">
        <f>DGET(Lista_elementos[#All],Lista_elementos[[#Headers],[Tipo]],Inventario!O760:O761)</f>
        <v>#VALUE!</v>
      </c>
      <c r="B761" s="27" t="e">
        <f>+Lista_elementos[[#This Row],[Elemento]]</f>
        <v>#VALUE!</v>
      </c>
      <c r="C7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1" s="27" t="e">
        <f>DGET(Lista_elementos[#All],Lista_elementos[[#Headers],[Presentación (Unidad)]],Inventario!O760:O761)</f>
        <v>#VALUE!</v>
      </c>
      <c r="E761" s="20" t="str">
        <f>+IF(COUNTIF(Entradas[Elemento],Inventario[[#This Row],[Elemento]])=0,"",IF(DMAX(Entradas[#All],Entradas[[#Headers],[Fecha de ingreso]],Inventario!O760:O761)=0,"No registra",DMAX(Entradas[#All],Entradas[[#Headers],[Fecha de ingreso]],Inventario!O760:O761)))</f>
        <v/>
      </c>
      <c r="F761" s="20" t="str">
        <f>+IF(COUNTIF(Entradas[Elemento],Inventario[[#This Row],[Elemento]])=0,"",IF(DMAX(Entradas[#All],Entradas[[#Headers],[Fecha de última salida]],Inventario!O760:O761)=0,"",DMAX(Entradas[#All],Entradas[[#Headers],[Fecha de última salida]],Inventario!O760:O761)))</f>
        <v/>
      </c>
      <c r="G761" s="27" t="e">
        <f>DGET(Lista_elementos[#All],Lista_elementos[[#Headers],[Inventario máximo (en unidades)]],O760:O761)</f>
        <v>#VALUE!</v>
      </c>
      <c r="H761" s="27" t="e">
        <f>DGET(Lista_elementos[#All],Lista_elementos[[#Headers],[Inventario mínimo (en unidades)]],O760:O761)</f>
        <v>#VALUE!</v>
      </c>
      <c r="I761" s="68" t="str">
        <f>+IF(P761=0,"",DGET(Entradas[#All],Entradas[[#Headers],[Lote]],O760:P761))</f>
        <v/>
      </c>
      <c r="J761" s="20" t="str">
        <f ca="1">+IF(Inventario[[#This Row],[Días restantes (incluido hoy):]]="","",Inventario[[#This Row],[Días restantes (incluido hoy):]]+TODAY()-1)</f>
        <v/>
      </c>
      <c r="K761" s="27" t="str">
        <f t="shared" ref="K761" si="2632">IF(P761=0,"",P761)</f>
        <v/>
      </c>
      <c r="L761" s="27" t="str">
        <f>+IF(P761=0,"",DSUM(Entradas[#All],Entradas[[#Headers],[Cantidad Existente]],Inventario!O760:P761))</f>
        <v/>
      </c>
      <c r="M761" s="65" t="e">
        <f>+Inventario[[#This Row],[Presentación (unidad)]]</f>
        <v>#VALUE!</v>
      </c>
      <c r="O761" s="19" t="e">
        <f t="shared" ref="O761" si="2633">+$B761</f>
        <v>#VALUE!</v>
      </c>
      <c r="P761" s="19">
        <f>+DMIN(Entradas[#All],P760,O760:O761)</f>
        <v>0</v>
      </c>
      <c r="Q761" s="17" t="str">
        <f t="shared" ref="Q761" si="2634">+$O$6</f>
        <v>Elemento</v>
      </c>
      <c r="R761" s="17" t="str">
        <f t="shared" ref="R761" si="2635">+$P$6</f>
        <v>Días restantes:</v>
      </c>
      <c r="S761" s="26" t="s">
        <v>10</v>
      </c>
    </row>
    <row r="762" spans="1:19" x14ac:dyDescent="0.25">
      <c r="A762" s="64" t="e">
        <f>DGET(Lista_elementos[#All],Lista_elementos[[#Headers],[Tipo]],Inventario!Q761:Q762)</f>
        <v>#VALUE!</v>
      </c>
      <c r="B762" s="27" t="e">
        <f>+Lista_elementos[[#This Row],[Elemento]]</f>
        <v>#VALUE!</v>
      </c>
      <c r="C7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2" s="27" t="e">
        <f>DGET(Lista_elementos[#All],Lista_elementos[[#Headers],[Presentación (Unidad)]],Inventario!Q761:Q762)</f>
        <v>#VALUE!</v>
      </c>
      <c r="E762" s="20" t="str">
        <f>+IF(COUNTIF(Entradas[Elemento],Inventario[[#This Row],[Elemento]])=0,"",IF(DMAX(Entradas[#All],Entradas[[#Headers],[Fecha de ingreso]],Inventario!Q761:Q762)=0,"No registra",DMAX(Entradas[#All],Entradas[[#Headers],[Fecha de ingreso]],Inventario!Q761:Q762)))</f>
        <v/>
      </c>
      <c r="F762" s="20" t="str">
        <f>+IF(COUNTIF(Entradas[Elemento],Inventario[[#This Row],[Elemento]])=0,"",IF(DMAX(Entradas[#All],Entradas[[#Headers],[Fecha de última salida]],Inventario!Q761:Q762)=0,"",DMAX(Entradas[#All],Entradas[[#Headers],[Fecha de última salida]],Inventario!Q761:Q762)))</f>
        <v/>
      </c>
      <c r="G762" s="27" t="e">
        <f>DGET(Lista_elementos[#All],Lista_elementos[[#Headers],[Inventario máximo (en unidades)]],Q761:Q762)</f>
        <v>#VALUE!</v>
      </c>
      <c r="H762" s="27" t="e">
        <f>DGET(Lista_elementos[#All],Lista_elementos[[#Headers],[Inventario mínimo (en unidades)]],Q761:Q762)</f>
        <v>#VALUE!</v>
      </c>
      <c r="I762" s="68" t="str">
        <f>+IF(R762=0,"",DGET(Entradas[#All],Entradas[[#Headers],[Lote]],Q761:R762))</f>
        <v/>
      </c>
      <c r="J762" s="20" t="str">
        <f ca="1">+IF(Inventario[[#This Row],[Días restantes (incluido hoy):]]="","",Inventario[[#This Row],[Días restantes (incluido hoy):]]+TODAY()-1)</f>
        <v/>
      </c>
      <c r="K762" s="27" t="str">
        <f t="shared" ref="K762" si="2636">IF(R762=0,"",R762)</f>
        <v/>
      </c>
      <c r="L762" s="27" t="str">
        <f>+IF(R762=0,"",DSUM(Entradas[#All],Entradas[[#Headers],[Cantidad Existente]],Inventario!Q761:R762))</f>
        <v/>
      </c>
      <c r="M762" s="65" t="e">
        <f>+Inventario[[#This Row],[Presentación (unidad)]]</f>
        <v>#VALUE!</v>
      </c>
      <c r="O762" s="17" t="str">
        <f t="shared" ref="O762" si="2637">+$O$6</f>
        <v>Elemento</v>
      </c>
      <c r="P762" s="17" t="str">
        <f t="shared" ref="P762" si="2638">+$P$6</f>
        <v>Días restantes:</v>
      </c>
      <c r="Q762" s="19" t="e">
        <f>Inventario[[#This Row],[Elemento]]</f>
        <v>#VALUE!</v>
      </c>
      <c r="R762" s="19">
        <f>+DMIN(Entradas[#All],R761,Q761:Q762)</f>
        <v>0</v>
      </c>
      <c r="S762" s="26" t="s">
        <v>10</v>
      </c>
    </row>
    <row r="763" spans="1:19" x14ac:dyDescent="0.25">
      <c r="A763" s="64" t="e">
        <f>DGET(Lista_elementos[#All],Lista_elementos[[#Headers],[Tipo]],Inventario!O762:O763)</f>
        <v>#VALUE!</v>
      </c>
      <c r="B763" s="27" t="e">
        <f>+Lista_elementos[[#This Row],[Elemento]]</f>
        <v>#VALUE!</v>
      </c>
      <c r="C7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3" s="27" t="e">
        <f>DGET(Lista_elementos[#All],Lista_elementos[[#Headers],[Presentación (Unidad)]],Inventario!O762:O763)</f>
        <v>#VALUE!</v>
      </c>
      <c r="E763" s="20" t="str">
        <f>+IF(COUNTIF(Entradas[Elemento],Inventario[[#This Row],[Elemento]])=0,"",IF(DMAX(Entradas[#All],Entradas[[#Headers],[Fecha de ingreso]],Inventario!O762:O763)=0,"No registra",DMAX(Entradas[#All],Entradas[[#Headers],[Fecha de ingreso]],Inventario!O762:O763)))</f>
        <v/>
      </c>
      <c r="F763" s="20" t="str">
        <f>+IF(COUNTIF(Entradas[Elemento],Inventario[[#This Row],[Elemento]])=0,"",IF(DMAX(Entradas[#All],Entradas[[#Headers],[Fecha de última salida]],Inventario!O762:O763)=0,"",DMAX(Entradas[#All],Entradas[[#Headers],[Fecha de última salida]],Inventario!O762:O763)))</f>
        <v/>
      </c>
      <c r="G763" s="27" t="e">
        <f>DGET(Lista_elementos[#All],Lista_elementos[[#Headers],[Inventario máximo (en unidades)]],O762:O763)</f>
        <v>#VALUE!</v>
      </c>
      <c r="H763" s="27" t="e">
        <f>DGET(Lista_elementos[#All],Lista_elementos[[#Headers],[Inventario mínimo (en unidades)]],O762:O763)</f>
        <v>#VALUE!</v>
      </c>
      <c r="I763" s="68" t="str">
        <f>+IF(P763=0,"",DGET(Entradas[#All],Entradas[[#Headers],[Lote]],O762:P763))</f>
        <v/>
      </c>
      <c r="J763" s="20" t="str">
        <f ca="1">+IF(Inventario[[#This Row],[Días restantes (incluido hoy):]]="","",Inventario[[#This Row],[Días restantes (incluido hoy):]]+TODAY()-1)</f>
        <v/>
      </c>
      <c r="K763" s="27" t="str">
        <f t="shared" ref="K763" si="2639">IF(P763=0,"",P763)</f>
        <v/>
      </c>
      <c r="L763" s="27" t="str">
        <f>+IF(P763=0,"",DSUM(Entradas[#All],Entradas[[#Headers],[Cantidad Existente]],Inventario!O762:P763))</f>
        <v/>
      </c>
      <c r="M763" s="65" t="e">
        <f>+Inventario[[#This Row],[Presentación (unidad)]]</f>
        <v>#VALUE!</v>
      </c>
      <c r="O763" s="19" t="e">
        <f t="shared" ref="O763" si="2640">+$B763</f>
        <v>#VALUE!</v>
      </c>
      <c r="P763" s="19">
        <f>+DMIN(Entradas[#All],P762,O762:O763)</f>
        <v>0</v>
      </c>
      <c r="Q763" s="17" t="str">
        <f t="shared" ref="Q763" si="2641">+$O$6</f>
        <v>Elemento</v>
      </c>
      <c r="R763" s="17" t="str">
        <f t="shared" ref="R763" si="2642">+$P$6</f>
        <v>Días restantes:</v>
      </c>
      <c r="S763" s="26" t="s">
        <v>10</v>
      </c>
    </row>
    <row r="764" spans="1:19" x14ac:dyDescent="0.25">
      <c r="A764" s="64" t="e">
        <f>DGET(Lista_elementos[#All],Lista_elementos[[#Headers],[Tipo]],Inventario!Q763:Q764)</f>
        <v>#VALUE!</v>
      </c>
      <c r="B764" s="27" t="e">
        <f>+Lista_elementos[[#This Row],[Elemento]]</f>
        <v>#VALUE!</v>
      </c>
      <c r="C7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4" s="27" t="e">
        <f>DGET(Lista_elementos[#All],Lista_elementos[[#Headers],[Presentación (Unidad)]],Inventario!Q763:Q764)</f>
        <v>#VALUE!</v>
      </c>
      <c r="E764" s="20" t="str">
        <f>+IF(COUNTIF(Entradas[Elemento],Inventario[[#This Row],[Elemento]])=0,"",IF(DMAX(Entradas[#All],Entradas[[#Headers],[Fecha de ingreso]],Inventario!Q763:Q764)=0,"No registra",DMAX(Entradas[#All],Entradas[[#Headers],[Fecha de ingreso]],Inventario!Q763:Q764)))</f>
        <v/>
      </c>
      <c r="F764" s="20" t="str">
        <f>+IF(COUNTIF(Entradas[Elemento],Inventario[[#This Row],[Elemento]])=0,"",IF(DMAX(Entradas[#All],Entradas[[#Headers],[Fecha de última salida]],Inventario!Q763:Q764)=0,"",DMAX(Entradas[#All],Entradas[[#Headers],[Fecha de última salida]],Inventario!Q763:Q764)))</f>
        <v/>
      </c>
      <c r="G764" s="27" t="e">
        <f>DGET(Lista_elementos[#All],Lista_elementos[[#Headers],[Inventario máximo (en unidades)]],Q763:Q764)</f>
        <v>#VALUE!</v>
      </c>
      <c r="H764" s="27" t="e">
        <f>DGET(Lista_elementos[#All],Lista_elementos[[#Headers],[Inventario mínimo (en unidades)]],Q763:Q764)</f>
        <v>#VALUE!</v>
      </c>
      <c r="I764" s="68" t="str">
        <f>+IF(R764=0,"",DGET(Entradas[#All],Entradas[[#Headers],[Lote]],Q763:R764))</f>
        <v/>
      </c>
      <c r="J764" s="20" t="str">
        <f ca="1">+IF(Inventario[[#This Row],[Días restantes (incluido hoy):]]="","",Inventario[[#This Row],[Días restantes (incluido hoy):]]+TODAY()-1)</f>
        <v/>
      </c>
      <c r="K764" s="27" t="str">
        <f t="shared" ref="K764" si="2643">IF(R764=0,"",R764)</f>
        <v/>
      </c>
      <c r="L764" s="27" t="str">
        <f>+IF(R764=0,"",DSUM(Entradas[#All],Entradas[[#Headers],[Cantidad Existente]],Inventario!Q763:R764))</f>
        <v/>
      </c>
      <c r="M764" s="65" t="e">
        <f>+Inventario[[#This Row],[Presentación (unidad)]]</f>
        <v>#VALUE!</v>
      </c>
      <c r="O764" s="17" t="str">
        <f t="shared" ref="O764" si="2644">+$O$6</f>
        <v>Elemento</v>
      </c>
      <c r="P764" s="17" t="str">
        <f t="shared" ref="P764" si="2645">+$P$6</f>
        <v>Días restantes:</v>
      </c>
      <c r="Q764" s="19" t="e">
        <f>Inventario[[#This Row],[Elemento]]</f>
        <v>#VALUE!</v>
      </c>
      <c r="R764" s="19">
        <f>+DMIN(Entradas[#All],R763,Q763:Q764)</f>
        <v>0</v>
      </c>
      <c r="S764" s="26" t="s">
        <v>10</v>
      </c>
    </row>
    <row r="765" spans="1:19" x14ac:dyDescent="0.25">
      <c r="A765" s="64" t="e">
        <f>DGET(Lista_elementos[#All],Lista_elementos[[#Headers],[Tipo]],Inventario!O764:O765)</f>
        <v>#VALUE!</v>
      </c>
      <c r="B765" s="27" t="e">
        <f>+Lista_elementos[[#This Row],[Elemento]]</f>
        <v>#VALUE!</v>
      </c>
      <c r="C7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5" s="27" t="e">
        <f>DGET(Lista_elementos[#All],Lista_elementos[[#Headers],[Presentación (Unidad)]],Inventario!O764:O765)</f>
        <v>#VALUE!</v>
      </c>
      <c r="E765" s="20" t="str">
        <f>+IF(COUNTIF(Entradas[Elemento],Inventario[[#This Row],[Elemento]])=0,"",IF(DMAX(Entradas[#All],Entradas[[#Headers],[Fecha de ingreso]],Inventario!O764:O765)=0,"No registra",DMAX(Entradas[#All],Entradas[[#Headers],[Fecha de ingreso]],Inventario!O764:O765)))</f>
        <v/>
      </c>
      <c r="F765" s="20" t="str">
        <f>+IF(COUNTIF(Entradas[Elemento],Inventario[[#This Row],[Elemento]])=0,"",IF(DMAX(Entradas[#All],Entradas[[#Headers],[Fecha de última salida]],Inventario!O764:O765)=0,"",DMAX(Entradas[#All],Entradas[[#Headers],[Fecha de última salida]],Inventario!O764:O765)))</f>
        <v/>
      </c>
      <c r="G765" s="27" t="e">
        <f>DGET(Lista_elementos[#All],Lista_elementos[[#Headers],[Inventario máximo (en unidades)]],O764:O765)</f>
        <v>#VALUE!</v>
      </c>
      <c r="H765" s="27" t="e">
        <f>DGET(Lista_elementos[#All],Lista_elementos[[#Headers],[Inventario mínimo (en unidades)]],O764:O765)</f>
        <v>#VALUE!</v>
      </c>
      <c r="I765" s="68" t="str">
        <f>+IF(P765=0,"",DGET(Entradas[#All],Entradas[[#Headers],[Lote]],O764:P765))</f>
        <v/>
      </c>
      <c r="J765" s="20" t="str">
        <f ca="1">+IF(Inventario[[#This Row],[Días restantes (incluido hoy):]]="","",Inventario[[#This Row],[Días restantes (incluido hoy):]]+TODAY()-1)</f>
        <v/>
      </c>
      <c r="K765" s="27" t="str">
        <f t="shared" ref="K765" si="2646">IF(P765=0,"",P765)</f>
        <v/>
      </c>
      <c r="L765" s="27" t="str">
        <f>+IF(P765=0,"",DSUM(Entradas[#All],Entradas[[#Headers],[Cantidad Existente]],Inventario!O764:P765))</f>
        <v/>
      </c>
      <c r="M765" s="65" t="e">
        <f>+Inventario[[#This Row],[Presentación (unidad)]]</f>
        <v>#VALUE!</v>
      </c>
      <c r="O765" s="19" t="e">
        <f t="shared" ref="O765" si="2647">+$B765</f>
        <v>#VALUE!</v>
      </c>
      <c r="P765" s="19">
        <f>+DMIN(Entradas[#All],P764,O764:O765)</f>
        <v>0</v>
      </c>
      <c r="Q765" s="17" t="str">
        <f t="shared" ref="Q765" si="2648">+$O$6</f>
        <v>Elemento</v>
      </c>
      <c r="R765" s="17" t="str">
        <f t="shared" ref="R765" si="2649">+$P$6</f>
        <v>Días restantes:</v>
      </c>
      <c r="S765" s="26" t="s">
        <v>10</v>
      </c>
    </row>
    <row r="766" spans="1:19" x14ac:dyDescent="0.25">
      <c r="A766" s="64" t="e">
        <f>DGET(Lista_elementos[#All],Lista_elementos[[#Headers],[Tipo]],Inventario!Q765:Q766)</f>
        <v>#VALUE!</v>
      </c>
      <c r="B766" s="27" t="e">
        <f>+Lista_elementos[[#This Row],[Elemento]]</f>
        <v>#VALUE!</v>
      </c>
      <c r="C7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6" s="27" t="e">
        <f>DGET(Lista_elementos[#All],Lista_elementos[[#Headers],[Presentación (Unidad)]],Inventario!Q765:Q766)</f>
        <v>#VALUE!</v>
      </c>
      <c r="E766" s="20" t="str">
        <f>+IF(COUNTIF(Entradas[Elemento],Inventario[[#This Row],[Elemento]])=0,"",IF(DMAX(Entradas[#All],Entradas[[#Headers],[Fecha de ingreso]],Inventario!Q765:Q766)=0,"No registra",DMAX(Entradas[#All],Entradas[[#Headers],[Fecha de ingreso]],Inventario!Q765:Q766)))</f>
        <v/>
      </c>
      <c r="F766" s="20" t="str">
        <f>+IF(COUNTIF(Entradas[Elemento],Inventario[[#This Row],[Elemento]])=0,"",IF(DMAX(Entradas[#All],Entradas[[#Headers],[Fecha de última salida]],Inventario!Q765:Q766)=0,"",DMAX(Entradas[#All],Entradas[[#Headers],[Fecha de última salida]],Inventario!Q765:Q766)))</f>
        <v/>
      </c>
      <c r="G766" s="27" t="e">
        <f>DGET(Lista_elementos[#All],Lista_elementos[[#Headers],[Inventario máximo (en unidades)]],Q765:Q766)</f>
        <v>#VALUE!</v>
      </c>
      <c r="H766" s="27" t="e">
        <f>DGET(Lista_elementos[#All],Lista_elementos[[#Headers],[Inventario mínimo (en unidades)]],Q765:Q766)</f>
        <v>#VALUE!</v>
      </c>
      <c r="I766" s="68" t="str">
        <f>+IF(R766=0,"",DGET(Entradas[#All],Entradas[[#Headers],[Lote]],Q765:R766))</f>
        <v/>
      </c>
      <c r="J766" s="20" t="str">
        <f ca="1">+IF(Inventario[[#This Row],[Días restantes (incluido hoy):]]="","",Inventario[[#This Row],[Días restantes (incluido hoy):]]+TODAY()-1)</f>
        <v/>
      </c>
      <c r="K766" s="27" t="str">
        <f t="shared" ref="K766" si="2650">IF(R766=0,"",R766)</f>
        <v/>
      </c>
      <c r="L766" s="27" t="str">
        <f>+IF(R766=0,"",DSUM(Entradas[#All],Entradas[[#Headers],[Cantidad Existente]],Inventario!Q765:R766))</f>
        <v/>
      </c>
      <c r="M766" s="65" t="e">
        <f>+Inventario[[#This Row],[Presentación (unidad)]]</f>
        <v>#VALUE!</v>
      </c>
      <c r="O766" s="17" t="str">
        <f t="shared" ref="O766" si="2651">+$O$6</f>
        <v>Elemento</v>
      </c>
      <c r="P766" s="17" t="str">
        <f t="shared" ref="P766" si="2652">+$P$6</f>
        <v>Días restantes:</v>
      </c>
      <c r="Q766" s="19" t="e">
        <f>Inventario[[#This Row],[Elemento]]</f>
        <v>#VALUE!</v>
      </c>
      <c r="R766" s="19">
        <f>+DMIN(Entradas[#All],R765,Q765:Q766)</f>
        <v>0</v>
      </c>
      <c r="S766" s="26" t="s">
        <v>10</v>
      </c>
    </row>
    <row r="767" spans="1:19" x14ac:dyDescent="0.25">
      <c r="A767" s="64" t="e">
        <f>DGET(Lista_elementos[#All],Lista_elementos[[#Headers],[Tipo]],Inventario!O766:O767)</f>
        <v>#VALUE!</v>
      </c>
      <c r="B767" s="27" t="e">
        <f>+Lista_elementos[[#This Row],[Elemento]]</f>
        <v>#VALUE!</v>
      </c>
      <c r="C7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7" s="27" t="e">
        <f>DGET(Lista_elementos[#All],Lista_elementos[[#Headers],[Presentación (Unidad)]],Inventario!O766:O767)</f>
        <v>#VALUE!</v>
      </c>
      <c r="E767" s="20" t="str">
        <f>+IF(COUNTIF(Entradas[Elemento],Inventario[[#This Row],[Elemento]])=0,"",IF(DMAX(Entradas[#All],Entradas[[#Headers],[Fecha de ingreso]],Inventario!O766:O767)=0,"No registra",DMAX(Entradas[#All],Entradas[[#Headers],[Fecha de ingreso]],Inventario!O766:O767)))</f>
        <v/>
      </c>
      <c r="F767" s="20" t="str">
        <f>+IF(COUNTIF(Entradas[Elemento],Inventario[[#This Row],[Elemento]])=0,"",IF(DMAX(Entradas[#All],Entradas[[#Headers],[Fecha de última salida]],Inventario!O766:O767)=0,"",DMAX(Entradas[#All],Entradas[[#Headers],[Fecha de última salida]],Inventario!O766:O767)))</f>
        <v/>
      </c>
      <c r="G767" s="27" t="e">
        <f>DGET(Lista_elementos[#All],Lista_elementos[[#Headers],[Inventario máximo (en unidades)]],O766:O767)</f>
        <v>#VALUE!</v>
      </c>
      <c r="H767" s="27" t="e">
        <f>DGET(Lista_elementos[#All],Lista_elementos[[#Headers],[Inventario mínimo (en unidades)]],O766:O767)</f>
        <v>#VALUE!</v>
      </c>
      <c r="I767" s="68" t="str">
        <f>+IF(P767=0,"",DGET(Entradas[#All],Entradas[[#Headers],[Lote]],O766:P767))</f>
        <v/>
      </c>
      <c r="J767" s="20" t="str">
        <f ca="1">+IF(Inventario[[#This Row],[Días restantes (incluido hoy):]]="","",Inventario[[#This Row],[Días restantes (incluido hoy):]]+TODAY()-1)</f>
        <v/>
      </c>
      <c r="K767" s="27" t="str">
        <f t="shared" ref="K767" si="2653">IF(P767=0,"",P767)</f>
        <v/>
      </c>
      <c r="L767" s="27" t="str">
        <f>+IF(P767=0,"",DSUM(Entradas[#All],Entradas[[#Headers],[Cantidad Existente]],Inventario!O766:P767))</f>
        <v/>
      </c>
      <c r="M767" s="65" t="e">
        <f>+Inventario[[#This Row],[Presentación (unidad)]]</f>
        <v>#VALUE!</v>
      </c>
      <c r="O767" s="19" t="e">
        <f t="shared" ref="O767" si="2654">+$B767</f>
        <v>#VALUE!</v>
      </c>
      <c r="P767" s="19">
        <f>+DMIN(Entradas[#All],P766,O766:O767)</f>
        <v>0</v>
      </c>
      <c r="Q767" s="17" t="str">
        <f t="shared" ref="Q767" si="2655">+$O$6</f>
        <v>Elemento</v>
      </c>
      <c r="R767" s="17" t="str">
        <f t="shared" ref="R767" si="2656">+$P$6</f>
        <v>Días restantes:</v>
      </c>
      <c r="S767" s="26" t="s">
        <v>10</v>
      </c>
    </row>
    <row r="768" spans="1:19" x14ac:dyDescent="0.25">
      <c r="A768" s="64" t="e">
        <f>DGET(Lista_elementos[#All],Lista_elementos[[#Headers],[Tipo]],Inventario!Q767:Q768)</f>
        <v>#VALUE!</v>
      </c>
      <c r="B768" s="27" t="e">
        <f>+Lista_elementos[[#This Row],[Elemento]]</f>
        <v>#VALUE!</v>
      </c>
      <c r="C7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8" s="27" t="e">
        <f>DGET(Lista_elementos[#All],Lista_elementos[[#Headers],[Presentación (Unidad)]],Inventario!Q767:Q768)</f>
        <v>#VALUE!</v>
      </c>
      <c r="E768" s="20" t="str">
        <f>+IF(COUNTIF(Entradas[Elemento],Inventario[[#This Row],[Elemento]])=0,"",IF(DMAX(Entradas[#All],Entradas[[#Headers],[Fecha de ingreso]],Inventario!Q767:Q768)=0,"No registra",DMAX(Entradas[#All],Entradas[[#Headers],[Fecha de ingreso]],Inventario!Q767:Q768)))</f>
        <v/>
      </c>
      <c r="F768" s="20" t="str">
        <f>+IF(COUNTIF(Entradas[Elemento],Inventario[[#This Row],[Elemento]])=0,"",IF(DMAX(Entradas[#All],Entradas[[#Headers],[Fecha de última salida]],Inventario!Q767:Q768)=0,"",DMAX(Entradas[#All],Entradas[[#Headers],[Fecha de última salida]],Inventario!Q767:Q768)))</f>
        <v/>
      </c>
      <c r="G768" s="27" t="e">
        <f>DGET(Lista_elementos[#All],Lista_elementos[[#Headers],[Inventario máximo (en unidades)]],Q767:Q768)</f>
        <v>#VALUE!</v>
      </c>
      <c r="H768" s="27" t="e">
        <f>DGET(Lista_elementos[#All],Lista_elementos[[#Headers],[Inventario mínimo (en unidades)]],Q767:Q768)</f>
        <v>#VALUE!</v>
      </c>
      <c r="I768" s="68" t="str">
        <f>+IF(R768=0,"",DGET(Entradas[#All],Entradas[[#Headers],[Lote]],Q767:R768))</f>
        <v/>
      </c>
      <c r="J768" s="20" t="str">
        <f ca="1">+IF(Inventario[[#This Row],[Días restantes (incluido hoy):]]="","",Inventario[[#This Row],[Días restantes (incluido hoy):]]+TODAY()-1)</f>
        <v/>
      </c>
      <c r="K768" s="27" t="str">
        <f t="shared" ref="K768" si="2657">IF(R768=0,"",R768)</f>
        <v/>
      </c>
      <c r="L768" s="27" t="str">
        <f>+IF(R768=0,"",DSUM(Entradas[#All],Entradas[[#Headers],[Cantidad Existente]],Inventario!Q767:R768))</f>
        <v/>
      </c>
      <c r="M768" s="65" t="e">
        <f>+Inventario[[#This Row],[Presentación (unidad)]]</f>
        <v>#VALUE!</v>
      </c>
      <c r="O768" s="17" t="str">
        <f t="shared" ref="O768" si="2658">+$O$6</f>
        <v>Elemento</v>
      </c>
      <c r="P768" s="17" t="str">
        <f t="shared" ref="P768" si="2659">+$P$6</f>
        <v>Días restantes:</v>
      </c>
      <c r="Q768" s="19" t="e">
        <f>Inventario[[#This Row],[Elemento]]</f>
        <v>#VALUE!</v>
      </c>
      <c r="R768" s="19">
        <f>+DMIN(Entradas[#All],R767,Q767:Q768)</f>
        <v>0</v>
      </c>
      <c r="S768" s="26" t="s">
        <v>10</v>
      </c>
    </row>
    <row r="769" spans="1:19" x14ac:dyDescent="0.25">
      <c r="A769" s="64" t="e">
        <f>DGET(Lista_elementos[#All],Lista_elementos[[#Headers],[Tipo]],Inventario!O768:O769)</f>
        <v>#VALUE!</v>
      </c>
      <c r="B769" s="27" t="e">
        <f>+Lista_elementos[[#This Row],[Elemento]]</f>
        <v>#VALUE!</v>
      </c>
      <c r="C7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69" s="27" t="e">
        <f>DGET(Lista_elementos[#All],Lista_elementos[[#Headers],[Presentación (Unidad)]],Inventario!O768:O769)</f>
        <v>#VALUE!</v>
      </c>
      <c r="E769" s="20" t="str">
        <f>+IF(COUNTIF(Entradas[Elemento],Inventario[[#This Row],[Elemento]])=0,"",IF(DMAX(Entradas[#All],Entradas[[#Headers],[Fecha de ingreso]],Inventario!O768:O769)=0,"No registra",DMAX(Entradas[#All],Entradas[[#Headers],[Fecha de ingreso]],Inventario!O768:O769)))</f>
        <v/>
      </c>
      <c r="F769" s="20" t="str">
        <f>+IF(COUNTIF(Entradas[Elemento],Inventario[[#This Row],[Elemento]])=0,"",IF(DMAX(Entradas[#All],Entradas[[#Headers],[Fecha de última salida]],Inventario!O768:O769)=0,"",DMAX(Entradas[#All],Entradas[[#Headers],[Fecha de última salida]],Inventario!O768:O769)))</f>
        <v/>
      </c>
      <c r="G769" s="27" t="e">
        <f>DGET(Lista_elementos[#All],Lista_elementos[[#Headers],[Inventario máximo (en unidades)]],O768:O769)</f>
        <v>#VALUE!</v>
      </c>
      <c r="H769" s="27" t="e">
        <f>DGET(Lista_elementos[#All],Lista_elementos[[#Headers],[Inventario mínimo (en unidades)]],O768:O769)</f>
        <v>#VALUE!</v>
      </c>
      <c r="I769" s="68" t="str">
        <f>+IF(P769=0,"",DGET(Entradas[#All],Entradas[[#Headers],[Lote]],O768:P769))</f>
        <v/>
      </c>
      <c r="J769" s="20" t="str">
        <f ca="1">+IF(Inventario[[#This Row],[Días restantes (incluido hoy):]]="","",Inventario[[#This Row],[Días restantes (incluido hoy):]]+TODAY()-1)</f>
        <v/>
      </c>
      <c r="K769" s="27" t="str">
        <f t="shared" ref="K769" si="2660">IF(P769=0,"",P769)</f>
        <v/>
      </c>
      <c r="L769" s="27" t="str">
        <f>+IF(P769=0,"",DSUM(Entradas[#All],Entradas[[#Headers],[Cantidad Existente]],Inventario!O768:P769))</f>
        <v/>
      </c>
      <c r="M769" s="65" t="e">
        <f>+Inventario[[#This Row],[Presentación (unidad)]]</f>
        <v>#VALUE!</v>
      </c>
      <c r="O769" s="19" t="e">
        <f t="shared" ref="O769" si="2661">+$B769</f>
        <v>#VALUE!</v>
      </c>
      <c r="P769" s="19">
        <f>+DMIN(Entradas[#All],P768,O768:O769)</f>
        <v>0</v>
      </c>
      <c r="Q769" s="17" t="str">
        <f t="shared" ref="Q769" si="2662">+$O$6</f>
        <v>Elemento</v>
      </c>
      <c r="R769" s="17" t="str">
        <f t="shared" ref="R769" si="2663">+$P$6</f>
        <v>Días restantes:</v>
      </c>
      <c r="S769" s="26" t="s">
        <v>10</v>
      </c>
    </row>
    <row r="770" spans="1:19" x14ac:dyDescent="0.25">
      <c r="A770" s="64" t="e">
        <f>DGET(Lista_elementos[#All],Lista_elementos[[#Headers],[Tipo]],Inventario!Q769:Q770)</f>
        <v>#VALUE!</v>
      </c>
      <c r="B770" s="27" t="e">
        <f>+Lista_elementos[[#This Row],[Elemento]]</f>
        <v>#VALUE!</v>
      </c>
      <c r="C7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0" s="27" t="e">
        <f>DGET(Lista_elementos[#All],Lista_elementos[[#Headers],[Presentación (Unidad)]],Inventario!Q769:Q770)</f>
        <v>#VALUE!</v>
      </c>
      <c r="E770" s="20" t="str">
        <f>+IF(COUNTIF(Entradas[Elemento],Inventario[[#This Row],[Elemento]])=0,"",IF(DMAX(Entradas[#All],Entradas[[#Headers],[Fecha de ingreso]],Inventario!Q769:Q770)=0,"No registra",DMAX(Entradas[#All],Entradas[[#Headers],[Fecha de ingreso]],Inventario!Q769:Q770)))</f>
        <v/>
      </c>
      <c r="F770" s="20" t="str">
        <f>+IF(COUNTIF(Entradas[Elemento],Inventario[[#This Row],[Elemento]])=0,"",IF(DMAX(Entradas[#All],Entradas[[#Headers],[Fecha de última salida]],Inventario!Q769:Q770)=0,"",DMAX(Entradas[#All],Entradas[[#Headers],[Fecha de última salida]],Inventario!Q769:Q770)))</f>
        <v/>
      </c>
      <c r="G770" s="27" t="e">
        <f>DGET(Lista_elementos[#All],Lista_elementos[[#Headers],[Inventario máximo (en unidades)]],Q769:Q770)</f>
        <v>#VALUE!</v>
      </c>
      <c r="H770" s="27" t="e">
        <f>DGET(Lista_elementos[#All],Lista_elementos[[#Headers],[Inventario mínimo (en unidades)]],Q769:Q770)</f>
        <v>#VALUE!</v>
      </c>
      <c r="I770" s="68" t="str">
        <f>+IF(R770=0,"",DGET(Entradas[#All],Entradas[[#Headers],[Lote]],Q769:R770))</f>
        <v/>
      </c>
      <c r="J770" s="20" t="str">
        <f ca="1">+IF(Inventario[[#This Row],[Días restantes (incluido hoy):]]="","",Inventario[[#This Row],[Días restantes (incluido hoy):]]+TODAY()-1)</f>
        <v/>
      </c>
      <c r="K770" s="27" t="str">
        <f t="shared" ref="K770" si="2664">IF(R770=0,"",R770)</f>
        <v/>
      </c>
      <c r="L770" s="27" t="str">
        <f>+IF(R770=0,"",DSUM(Entradas[#All],Entradas[[#Headers],[Cantidad Existente]],Inventario!Q769:R770))</f>
        <v/>
      </c>
      <c r="M770" s="65" t="e">
        <f>+Inventario[[#This Row],[Presentación (unidad)]]</f>
        <v>#VALUE!</v>
      </c>
      <c r="O770" s="17" t="str">
        <f t="shared" ref="O770" si="2665">+$O$6</f>
        <v>Elemento</v>
      </c>
      <c r="P770" s="17" t="str">
        <f t="shared" ref="P770" si="2666">+$P$6</f>
        <v>Días restantes:</v>
      </c>
      <c r="Q770" s="19" t="e">
        <f>Inventario[[#This Row],[Elemento]]</f>
        <v>#VALUE!</v>
      </c>
      <c r="R770" s="19">
        <f>+DMIN(Entradas[#All],R769,Q769:Q770)</f>
        <v>0</v>
      </c>
      <c r="S770" s="26" t="s">
        <v>10</v>
      </c>
    </row>
    <row r="771" spans="1:19" x14ac:dyDescent="0.25">
      <c r="A771" s="64" t="e">
        <f>DGET(Lista_elementos[#All],Lista_elementos[[#Headers],[Tipo]],Inventario!O770:O771)</f>
        <v>#VALUE!</v>
      </c>
      <c r="B771" s="27" t="e">
        <f>+Lista_elementos[[#This Row],[Elemento]]</f>
        <v>#VALUE!</v>
      </c>
      <c r="C7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1" s="27" t="e">
        <f>DGET(Lista_elementos[#All],Lista_elementos[[#Headers],[Presentación (Unidad)]],Inventario!O770:O771)</f>
        <v>#VALUE!</v>
      </c>
      <c r="E771" s="20" t="str">
        <f>+IF(COUNTIF(Entradas[Elemento],Inventario[[#This Row],[Elemento]])=0,"",IF(DMAX(Entradas[#All],Entradas[[#Headers],[Fecha de ingreso]],Inventario!O770:O771)=0,"No registra",DMAX(Entradas[#All],Entradas[[#Headers],[Fecha de ingreso]],Inventario!O770:O771)))</f>
        <v/>
      </c>
      <c r="F771" s="20" t="str">
        <f>+IF(COUNTIF(Entradas[Elemento],Inventario[[#This Row],[Elemento]])=0,"",IF(DMAX(Entradas[#All],Entradas[[#Headers],[Fecha de última salida]],Inventario!O770:O771)=0,"",DMAX(Entradas[#All],Entradas[[#Headers],[Fecha de última salida]],Inventario!O770:O771)))</f>
        <v/>
      </c>
      <c r="G771" s="27" t="e">
        <f>DGET(Lista_elementos[#All],Lista_elementos[[#Headers],[Inventario máximo (en unidades)]],O770:O771)</f>
        <v>#VALUE!</v>
      </c>
      <c r="H771" s="27" t="e">
        <f>DGET(Lista_elementos[#All],Lista_elementos[[#Headers],[Inventario mínimo (en unidades)]],O770:O771)</f>
        <v>#VALUE!</v>
      </c>
      <c r="I771" s="68" t="str">
        <f>+IF(P771=0,"",DGET(Entradas[#All],Entradas[[#Headers],[Lote]],O770:P771))</f>
        <v/>
      </c>
      <c r="J771" s="20" t="str">
        <f ca="1">+IF(Inventario[[#This Row],[Días restantes (incluido hoy):]]="","",Inventario[[#This Row],[Días restantes (incluido hoy):]]+TODAY()-1)</f>
        <v/>
      </c>
      <c r="K771" s="27" t="str">
        <f t="shared" ref="K771" si="2667">IF(P771=0,"",P771)</f>
        <v/>
      </c>
      <c r="L771" s="27" t="str">
        <f>+IF(P771=0,"",DSUM(Entradas[#All],Entradas[[#Headers],[Cantidad Existente]],Inventario!O770:P771))</f>
        <v/>
      </c>
      <c r="M771" s="65" t="e">
        <f>+Inventario[[#This Row],[Presentación (unidad)]]</f>
        <v>#VALUE!</v>
      </c>
      <c r="O771" s="19" t="e">
        <f t="shared" ref="O771" si="2668">+$B771</f>
        <v>#VALUE!</v>
      </c>
      <c r="P771" s="19">
        <f>+DMIN(Entradas[#All],P770,O770:O771)</f>
        <v>0</v>
      </c>
      <c r="Q771" s="17" t="str">
        <f t="shared" ref="Q771" si="2669">+$O$6</f>
        <v>Elemento</v>
      </c>
      <c r="R771" s="17" t="str">
        <f t="shared" ref="R771" si="2670">+$P$6</f>
        <v>Días restantes:</v>
      </c>
      <c r="S771" s="26" t="s">
        <v>10</v>
      </c>
    </row>
    <row r="772" spans="1:19" x14ac:dyDescent="0.25">
      <c r="A772" s="64" t="e">
        <f>DGET(Lista_elementos[#All],Lista_elementos[[#Headers],[Tipo]],Inventario!Q771:Q772)</f>
        <v>#VALUE!</v>
      </c>
      <c r="B772" s="27" t="e">
        <f>+Lista_elementos[[#This Row],[Elemento]]</f>
        <v>#VALUE!</v>
      </c>
      <c r="C7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2" s="27" t="e">
        <f>DGET(Lista_elementos[#All],Lista_elementos[[#Headers],[Presentación (Unidad)]],Inventario!Q771:Q772)</f>
        <v>#VALUE!</v>
      </c>
      <c r="E772" s="20" t="str">
        <f>+IF(COUNTIF(Entradas[Elemento],Inventario[[#This Row],[Elemento]])=0,"",IF(DMAX(Entradas[#All],Entradas[[#Headers],[Fecha de ingreso]],Inventario!Q771:Q772)=0,"No registra",DMAX(Entradas[#All],Entradas[[#Headers],[Fecha de ingreso]],Inventario!Q771:Q772)))</f>
        <v/>
      </c>
      <c r="F772" s="20" t="str">
        <f>+IF(COUNTIF(Entradas[Elemento],Inventario[[#This Row],[Elemento]])=0,"",IF(DMAX(Entradas[#All],Entradas[[#Headers],[Fecha de última salida]],Inventario!Q771:Q772)=0,"",DMAX(Entradas[#All],Entradas[[#Headers],[Fecha de última salida]],Inventario!Q771:Q772)))</f>
        <v/>
      </c>
      <c r="G772" s="27" t="e">
        <f>DGET(Lista_elementos[#All],Lista_elementos[[#Headers],[Inventario máximo (en unidades)]],Q771:Q772)</f>
        <v>#VALUE!</v>
      </c>
      <c r="H772" s="27" t="e">
        <f>DGET(Lista_elementos[#All],Lista_elementos[[#Headers],[Inventario mínimo (en unidades)]],Q771:Q772)</f>
        <v>#VALUE!</v>
      </c>
      <c r="I772" s="68" t="str">
        <f>+IF(R772=0,"",DGET(Entradas[#All],Entradas[[#Headers],[Lote]],Q771:R772))</f>
        <v/>
      </c>
      <c r="J772" s="20" t="str">
        <f ca="1">+IF(Inventario[[#This Row],[Días restantes (incluido hoy):]]="","",Inventario[[#This Row],[Días restantes (incluido hoy):]]+TODAY()-1)</f>
        <v/>
      </c>
      <c r="K772" s="27" t="str">
        <f t="shared" ref="K772" si="2671">IF(R772=0,"",R772)</f>
        <v/>
      </c>
      <c r="L772" s="27" t="str">
        <f>+IF(R772=0,"",DSUM(Entradas[#All],Entradas[[#Headers],[Cantidad Existente]],Inventario!Q771:R772))</f>
        <v/>
      </c>
      <c r="M772" s="65" t="e">
        <f>+Inventario[[#This Row],[Presentación (unidad)]]</f>
        <v>#VALUE!</v>
      </c>
      <c r="O772" s="17" t="str">
        <f t="shared" ref="O772" si="2672">+$O$6</f>
        <v>Elemento</v>
      </c>
      <c r="P772" s="17" t="str">
        <f t="shared" ref="P772" si="2673">+$P$6</f>
        <v>Días restantes:</v>
      </c>
      <c r="Q772" s="19" t="e">
        <f>Inventario[[#This Row],[Elemento]]</f>
        <v>#VALUE!</v>
      </c>
      <c r="R772" s="19">
        <f>+DMIN(Entradas[#All],R771,Q771:Q772)</f>
        <v>0</v>
      </c>
      <c r="S772" s="26" t="s">
        <v>10</v>
      </c>
    </row>
    <row r="773" spans="1:19" x14ac:dyDescent="0.25">
      <c r="A773" s="64" t="e">
        <f>DGET(Lista_elementos[#All],Lista_elementos[[#Headers],[Tipo]],Inventario!O772:O773)</f>
        <v>#VALUE!</v>
      </c>
      <c r="B773" s="27" t="e">
        <f>+Lista_elementos[[#This Row],[Elemento]]</f>
        <v>#VALUE!</v>
      </c>
      <c r="C7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3" s="27" t="e">
        <f>DGET(Lista_elementos[#All],Lista_elementos[[#Headers],[Presentación (Unidad)]],Inventario!O772:O773)</f>
        <v>#VALUE!</v>
      </c>
      <c r="E773" s="20" t="str">
        <f>+IF(COUNTIF(Entradas[Elemento],Inventario[[#This Row],[Elemento]])=0,"",IF(DMAX(Entradas[#All],Entradas[[#Headers],[Fecha de ingreso]],Inventario!O772:O773)=0,"No registra",DMAX(Entradas[#All],Entradas[[#Headers],[Fecha de ingreso]],Inventario!O772:O773)))</f>
        <v/>
      </c>
      <c r="F773" s="20" t="str">
        <f>+IF(COUNTIF(Entradas[Elemento],Inventario[[#This Row],[Elemento]])=0,"",IF(DMAX(Entradas[#All],Entradas[[#Headers],[Fecha de última salida]],Inventario!O772:O773)=0,"",DMAX(Entradas[#All],Entradas[[#Headers],[Fecha de última salida]],Inventario!O772:O773)))</f>
        <v/>
      </c>
      <c r="G773" s="27" t="e">
        <f>DGET(Lista_elementos[#All],Lista_elementos[[#Headers],[Inventario máximo (en unidades)]],O772:O773)</f>
        <v>#VALUE!</v>
      </c>
      <c r="H773" s="27" t="e">
        <f>DGET(Lista_elementos[#All],Lista_elementos[[#Headers],[Inventario mínimo (en unidades)]],O772:O773)</f>
        <v>#VALUE!</v>
      </c>
      <c r="I773" s="68" t="str">
        <f>+IF(P773=0,"",DGET(Entradas[#All],Entradas[[#Headers],[Lote]],O772:P773))</f>
        <v/>
      </c>
      <c r="J773" s="20" t="str">
        <f ca="1">+IF(Inventario[[#This Row],[Días restantes (incluido hoy):]]="","",Inventario[[#This Row],[Días restantes (incluido hoy):]]+TODAY()-1)</f>
        <v/>
      </c>
      <c r="K773" s="27" t="str">
        <f t="shared" ref="K773" si="2674">IF(P773=0,"",P773)</f>
        <v/>
      </c>
      <c r="L773" s="27" t="str">
        <f>+IF(P773=0,"",DSUM(Entradas[#All],Entradas[[#Headers],[Cantidad Existente]],Inventario!O772:P773))</f>
        <v/>
      </c>
      <c r="M773" s="65" t="e">
        <f>+Inventario[[#This Row],[Presentación (unidad)]]</f>
        <v>#VALUE!</v>
      </c>
      <c r="O773" s="19" t="e">
        <f t="shared" ref="O773" si="2675">+$B773</f>
        <v>#VALUE!</v>
      </c>
      <c r="P773" s="19">
        <f>+DMIN(Entradas[#All],P772,O772:O773)</f>
        <v>0</v>
      </c>
      <c r="Q773" s="17" t="str">
        <f t="shared" ref="Q773" si="2676">+$O$6</f>
        <v>Elemento</v>
      </c>
      <c r="R773" s="17" t="str">
        <f t="shared" ref="R773" si="2677">+$P$6</f>
        <v>Días restantes:</v>
      </c>
      <c r="S773" s="26" t="s">
        <v>10</v>
      </c>
    </row>
    <row r="774" spans="1:19" x14ac:dyDescent="0.25">
      <c r="A774" s="64" t="e">
        <f>DGET(Lista_elementos[#All],Lista_elementos[[#Headers],[Tipo]],Inventario!Q773:Q774)</f>
        <v>#VALUE!</v>
      </c>
      <c r="B774" s="27" t="e">
        <f>+Lista_elementos[[#This Row],[Elemento]]</f>
        <v>#VALUE!</v>
      </c>
      <c r="C7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4" s="27" t="e">
        <f>DGET(Lista_elementos[#All],Lista_elementos[[#Headers],[Presentación (Unidad)]],Inventario!Q773:Q774)</f>
        <v>#VALUE!</v>
      </c>
      <c r="E774" s="20" t="str">
        <f>+IF(COUNTIF(Entradas[Elemento],Inventario[[#This Row],[Elemento]])=0,"",IF(DMAX(Entradas[#All],Entradas[[#Headers],[Fecha de ingreso]],Inventario!Q773:Q774)=0,"No registra",DMAX(Entradas[#All],Entradas[[#Headers],[Fecha de ingreso]],Inventario!Q773:Q774)))</f>
        <v/>
      </c>
      <c r="F774" s="20" t="str">
        <f>+IF(COUNTIF(Entradas[Elemento],Inventario[[#This Row],[Elemento]])=0,"",IF(DMAX(Entradas[#All],Entradas[[#Headers],[Fecha de última salida]],Inventario!Q773:Q774)=0,"",DMAX(Entradas[#All],Entradas[[#Headers],[Fecha de última salida]],Inventario!Q773:Q774)))</f>
        <v/>
      </c>
      <c r="G774" s="27" t="e">
        <f>DGET(Lista_elementos[#All],Lista_elementos[[#Headers],[Inventario máximo (en unidades)]],Q773:Q774)</f>
        <v>#VALUE!</v>
      </c>
      <c r="H774" s="27" t="e">
        <f>DGET(Lista_elementos[#All],Lista_elementos[[#Headers],[Inventario mínimo (en unidades)]],Q773:Q774)</f>
        <v>#VALUE!</v>
      </c>
      <c r="I774" s="68" t="str">
        <f>+IF(R774=0,"",DGET(Entradas[#All],Entradas[[#Headers],[Lote]],Q773:R774))</f>
        <v/>
      </c>
      <c r="J774" s="20" t="str">
        <f ca="1">+IF(Inventario[[#This Row],[Días restantes (incluido hoy):]]="","",Inventario[[#This Row],[Días restantes (incluido hoy):]]+TODAY()-1)</f>
        <v/>
      </c>
      <c r="K774" s="27" t="str">
        <f t="shared" ref="K774" si="2678">IF(R774=0,"",R774)</f>
        <v/>
      </c>
      <c r="L774" s="27" t="str">
        <f>+IF(R774=0,"",DSUM(Entradas[#All],Entradas[[#Headers],[Cantidad Existente]],Inventario!Q773:R774))</f>
        <v/>
      </c>
      <c r="M774" s="65" t="e">
        <f>+Inventario[[#This Row],[Presentación (unidad)]]</f>
        <v>#VALUE!</v>
      </c>
      <c r="O774" s="17" t="str">
        <f t="shared" ref="O774" si="2679">+$O$6</f>
        <v>Elemento</v>
      </c>
      <c r="P774" s="17" t="str">
        <f t="shared" ref="P774" si="2680">+$P$6</f>
        <v>Días restantes:</v>
      </c>
      <c r="Q774" s="19" t="e">
        <f>Inventario[[#This Row],[Elemento]]</f>
        <v>#VALUE!</v>
      </c>
      <c r="R774" s="19">
        <f>+DMIN(Entradas[#All],R773,Q773:Q774)</f>
        <v>0</v>
      </c>
      <c r="S774" s="26" t="s">
        <v>10</v>
      </c>
    </row>
    <row r="775" spans="1:19" x14ac:dyDescent="0.25">
      <c r="A775" s="64" t="e">
        <f>DGET(Lista_elementos[#All],Lista_elementos[[#Headers],[Tipo]],Inventario!O774:O775)</f>
        <v>#VALUE!</v>
      </c>
      <c r="B775" s="27" t="e">
        <f>+Lista_elementos[[#This Row],[Elemento]]</f>
        <v>#VALUE!</v>
      </c>
      <c r="C7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5" s="27" t="e">
        <f>DGET(Lista_elementos[#All],Lista_elementos[[#Headers],[Presentación (Unidad)]],Inventario!O774:O775)</f>
        <v>#VALUE!</v>
      </c>
      <c r="E775" s="20" t="str">
        <f>+IF(COUNTIF(Entradas[Elemento],Inventario[[#This Row],[Elemento]])=0,"",IF(DMAX(Entradas[#All],Entradas[[#Headers],[Fecha de ingreso]],Inventario!O774:O775)=0,"No registra",DMAX(Entradas[#All],Entradas[[#Headers],[Fecha de ingreso]],Inventario!O774:O775)))</f>
        <v/>
      </c>
      <c r="F775" s="20" t="str">
        <f>+IF(COUNTIF(Entradas[Elemento],Inventario[[#This Row],[Elemento]])=0,"",IF(DMAX(Entradas[#All],Entradas[[#Headers],[Fecha de última salida]],Inventario!O774:O775)=0,"",DMAX(Entradas[#All],Entradas[[#Headers],[Fecha de última salida]],Inventario!O774:O775)))</f>
        <v/>
      </c>
      <c r="G775" s="27" t="e">
        <f>DGET(Lista_elementos[#All],Lista_elementos[[#Headers],[Inventario máximo (en unidades)]],O774:O775)</f>
        <v>#VALUE!</v>
      </c>
      <c r="H775" s="27" t="e">
        <f>DGET(Lista_elementos[#All],Lista_elementos[[#Headers],[Inventario mínimo (en unidades)]],O774:O775)</f>
        <v>#VALUE!</v>
      </c>
      <c r="I775" s="68" t="str">
        <f>+IF(P775=0,"",DGET(Entradas[#All],Entradas[[#Headers],[Lote]],O774:P775))</f>
        <v/>
      </c>
      <c r="J775" s="20" t="str">
        <f ca="1">+IF(Inventario[[#This Row],[Días restantes (incluido hoy):]]="","",Inventario[[#This Row],[Días restantes (incluido hoy):]]+TODAY()-1)</f>
        <v/>
      </c>
      <c r="K775" s="27" t="str">
        <f t="shared" ref="K775" si="2681">IF(P775=0,"",P775)</f>
        <v/>
      </c>
      <c r="L775" s="27" t="str">
        <f>+IF(P775=0,"",DSUM(Entradas[#All],Entradas[[#Headers],[Cantidad Existente]],Inventario!O774:P775))</f>
        <v/>
      </c>
      <c r="M775" s="65" t="e">
        <f>+Inventario[[#This Row],[Presentación (unidad)]]</f>
        <v>#VALUE!</v>
      </c>
      <c r="O775" s="19" t="e">
        <f t="shared" ref="O775" si="2682">+$B775</f>
        <v>#VALUE!</v>
      </c>
      <c r="P775" s="19">
        <f>+DMIN(Entradas[#All],P774,O774:O775)</f>
        <v>0</v>
      </c>
      <c r="Q775" s="17" t="str">
        <f t="shared" ref="Q775" si="2683">+$O$6</f>
        <v>Elemento</v>
      </c>
      <c r="R775" s="17" t="str">
        <f t="shared" ref="R775" si="2684">+$P$6</f>
        <v>Días restantes:</v>
      </c>
      <c r="S775" s="26" t="s">
        <v>10</v>
      </c>
    </row>
    <row r="776" spans="1:19" x14ac:dyDescent="0.25">
      <c r="A776" s="64" t="e">
        <f>DGET(Lista_elementos[#All],Lista_elementos[[#Headers],[Tipo]],Inventario!Q775:Q776)</f>
        <v>#VALUE!</v>
      </c>
      <c r="B776" s="27" t="e">
        <f>+Lista_elementos[[#This Row],[Elemento]]</f>
        <v>#VALUE!</v>
      </c>
      <c r="C7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6" s="27" t="e">
        <f>DGET(Lista_elementos[#All],Lista_elementos[[#Headers],[Presentación (Unidad)]],Inventario!Q775:Q776)</f>
        <v>#VALUE!</v>
      </c>
      <c r="E776" s="20" t="str">
        <f>+IF(COUNTIF(Entradas[Elemento],Inventario[[#This Row],[Elemento]])=0,"",IF(DMAX(Entradas[#All],Entradas[[#Headers],[Fecha de ingreso]],Inventario!Q775:Q776)=0,"No registra",DMAX(Entradas[#All],Entradas[[#Headers],[Fecha de ingreso]],Inventario!Q775:Q776)))</f>
        <v/>
      </c>
      <c r="F776" s="20" t="str">
        <f>+IF(COUNTIF(Entradas[Elemento],Inventario[[#This Row],[Elemento]])=0,"",IF(DMAX(Entradas[#All],Entradas[[#Headers],[Fecha de última salida]],Inventario!Q775:Q776)=0,"",DMAX(Entradas[#All],Entradas[[#Headers],[Fecha de última salida]],Inventario!Q775:Q776)))</f>
        <v/>
      </c>
      <c r="G776" s="27" t="e">
        <f>DGET(Lista_elementos[#All],Lista_elementos[[#Headers],[Inventario máximo (en unidades)]],Q775:Q776)</f>
        <v>#VALUE!</v>
      </c>
      <c r="H776" s="27" t="e">
        <f>DGET(Lista_elementos[#All],Lista_elementos[[#Headers],[Inventario mínimo (en unidades)]],Q775:Q776)</f>
        <v>#VALUE!</v>
      </c>
      <c r="I776" s="68" t="str">
        <f>+IF(R776=0,"",DGET(Entradas[#All],Entradas[[#Headers],[Lote]],Q775:R776))</f>
        <v/>
      </c>
      <c r="J776" s="20" t="str">
        <f ca="1">+IF(Inventario[[#This Row],[Días restantes (incluido hoy):]]="","",Inventario[[#This Row],[Días restantes (incluido hoy):]]+TODAY()-1)</f>
        <v/>
      </c>
      <c r="K776" s="27" t="str">
        <f t="shared" ref="K776" si="2685">IF(R776=0,"",R776)</f>
        <v/>
      </c>
      <c r="L776" s="27" t="str">
        <f>+IF(R776=0,"",DSUM(Entradas[#All],Entradas[[#Headers],[Cantidad Existente]],Inventario!Q775:R776))</f>
        <v/>
      </c>
      <c r="M776" s="65" t="e">
        <f>+Inventario[[#This Row],[Presentación (unidad)]]</f>
        <v>#VALUE!</v>
      </c>
      <c r="O776" s="17" t="str">
        <f t="shared" ref="O776" si="2686">+$O$6</f>
        <v>Elemento</v>
      </c>
      <c r="P776" s="17" t="str">
        <f t="shared" ref="P776" si="2687">+$P$6</f>
        <v>Días restantes:</v>
      </c>
      <c r="Q776" s="19" t="e">
        <f>Inventario[[#This Row],[Elemento]]</f>
        <v>#VALUE!</v>
      </c>
      <c r="R776" s="19">
        <f>+DMIN(Entradas[#All],R775,Q775:Q776)</f>
        <v>0</v>
      </c>
      <c r="S776" s="26" t="s">
        <v>10</v>
      </c>
    </row>
    <row r="777" spans="1:19" x14ac:dyDescent="0.25">
      <c r="A777" s="64" t="e">
        <f>DGET(Lista_elementos[#All],Lista_elementos[[#Headers],[Tipo]],Inventario!O776:O777)</f>
        <v>#VALUE!</v>
      </c>
      <c r="B777" s="27" t="e">
        <f>+Lista_elementos[[#This Row],[Elemento]]</f>
        <v>#VALUE!</v>
      </c>
      <c r="C7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7" s="27" t="e">
        <f>DGET(Lista_elementos[#All],Lista_elementos[[#Headers],[Presentación (Unidad)]],Inventario!O776:O777)</f>
        <v>#VALUE!</v>
      </c>
      <c r="E777" s="20" t="str">
        <f>+IF(COUNTIF(Entradas[Elemento],Inventario[[#This Row],[Elemento]])=0,"",IF(DMAX(Entradas[#All],Entradas[[#Headers],[Fecha de ingreso]],Inventario!O776:O777)=0,"No registra",DMAX(Entradas[#All],Entradas[[#Headers],[Fecha de ingreso]],Inventario!O776:O777)))</f>
        <v/>
      </c>
      <c r="F777" s="20" t="str">
        <f>+IF(COUNTIF(Entradas[Elemento],Inventario[[#This Row],[Elemento]])=0,"",IF(DMAX(Entradas[#All],Entradas[[#Headers],[Fecha de última salida]],Inventario!O776:O777)=0,"",DMAX(Entradas[#All],Entradas[[#Headers],[Fecha de última salida]],Inventario!O776:O777)))</f>
        <v/>
      </c>
      <c r="G777" s="27" t="e">
        <f>DGET(Lista_elementos[#All],Lista_elementos[[#Headers],[Inventario máximo (en unidades)]],O776:O777)</f>
        <v>#VALUE!</v>
      </c>
      <c r="H777" s="27" t="e">
        <f>DGET(Lista_elementos[#All],Lista_elementos[[#Headers],[Inventario mínimo (en unidades)]],O776:O777)</f>
        <v>#VALUE!</v>
      </c>
      <c r="I777" s="68" t="str">
        <f>+IF(P777=0,"",DGET(Entradas[#All],Entradas[[#Headers],[Lote]],O776:P777))</f>
        <v/>
      </c>
      <c r="J777" s="20" t="str">
        <f ca="1">+IF(Inventario[[#This Row],[Días restantes (incluido hoy):]]="","",Inventario[[#This Row],[Días restantes (incluido hoy):]]+TODAY()-1)</f>
        <v/>
      </c>
      <c r="K777" s="27" t="str">
        <f t="shared" ref="K777" si="2688">IF(P777=0,"",P777)</f>
        <v/>
      </c>
      <c r="L777" s="27" t="str">
        <f>+IF(P777=0,"",DSUM(Entradas[#All],Entradas[[#Headers],[Cantidad Existente]],Inventario!O776:P777))</f>
        <v/>
      </c>
      <c r="M777" s="65" t="e">
        <f>+Inventario[[#This Row],[Presentación (unidad)]]</f>
        <v>#VALUE!</v>
      </c>
      <c r="O777" s="19" t="e">
        <f t="shared" ref="O777" si="2689">+$B777</f>
        <v>#VALUE!</v>
      </c>
      <c r="P777" s="19">
        <f>+DMIN(Entradas[#All],P776,O776:O777)</f>
        <v>0</v>
      </c>
      <c r="Q777" s="17" t="str">
        <f t="shared" ref="Q777" si="2690">+$O$6</f>
        <v>Elemento</v>
      </c>
      <c r="R777" s="17" t="str">
        <f t="shared" ref="R777" si="2691">+$P$6</f>
        <v>Días restantes:</v>
      </c>
      <c r="S777" s="26" t="s">
        <v>10</v>
      </c>
    </row>
    <row r="778" spans="1:19" x14ac:dyDescent="0.25">
      <c r="A778" s="64" t="e">
        <f>DGET(Lista_elementos[#All],Lista_elementos[[#Headers],[Tipo]],Inventario!Q777:Q778)</f>
        <v>#VALUE!</v>
      </c>
      <c r="B778" s="27" t="e">
        <f>+Lista_elementos[[#This Row],[Elemento]]</f>
        <v>#VALUE!</v>
      </c>
      <c r="C7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8" s="27" t="e">
        <f>DGET(Lista_elementos[#All],Lista_elementos[[#Headers],[Presentación (Unidad)]],Inventario!Q777:Q778)</f>
        <v>#VALUE!</v>
      </c>
      <c r="E778" s="20" t="str">
        <f>+IF(COUNTIF(Entradas[Elemento],Inventario[[#This Row],[Elemento]])=0,"",IF(DMAX(Entradas[#All],Entradas[[#Headers],[Fecha de ingreso]],Inventario!Q777:Q778)=0,"No registra",DMAX(Entradas[#All],Entradas[[#Headers],[Fecha de ingreso]],Inventario!Q777:Q778)))</f>
        <v/>
      </c>
      <c r="F778" s="20" t="str">
        <f>+IF(COUNTIF(Entradas[Elemento],Inventario[[#This Row],[Elemento]])=0,"",IF(DMAX(Entradas[#All],Entradas[[#Headers],[Fecha de última salida]],Inventario!Q777:Q778)=0,"",DMAX(Entradas[#All],Entradas[[#Headers],[Fecha de última salida]],Inventario!Q777:Q778)))</f>
        <v/>
      </c>
      <c r="G778" s="27" t="e">
        <f>DGET(Lista_elementos[#All],Lista_elementos[[#Headers],[Inventario máximo (en unidades)]],Q777:Q778)</f>
        <v>#VALUE!</v>
      </c>
      <c r="H778" s="27" t="e">
        <f>DGET(Lista_elementos[#All],Lista_elementos[[#Headers],[Inventario mínimo (en unidades)]],Q777:Q778)</f>
        <v>#VALUE!</v>
      </c>
      <c r="I778" s="68" t="str">
        <f>+IF(R778=0,"",DGET(Entradas[#All],Entradas[[#Headers],[Lote]],Q777:R778))</f>
        <v/>
      </c>
      <c r="J778" s="20" t="str">
        <f ca="1">+IF(Inventario[[#This Row],[Días restantes (incluido hoy):]]="","",Inventario[[#This Row],[Días restantes (incluido hoy):]]+TODAY()-1)</f>
        <v/>
      </c>
      <c r="K778" s="27" t="str">
        <f t="shared" ref="K778" si="2692">IF(R778=0,"",R778)</f>
        <v/>
      </c>
      <c r="L778" s="27" t="str">
        <f>+IF(R778=0,"",DSUM(Entradas[#All],Entradas[[#Headers],[Cantidad Existente]],Inventario!Q777:R778))</f>
        <v/>
      </c>
      <c r="M778" s="65" t="e">
        <f>+Inventario[[#This Row],[Presentación (unidad)]]</f>
        <v>#VALUE!</v>
      </c>
      <c r="O778" s="17" t="str">
        <f t="shared" ref="O778" si="2693">+$O$6</f>
        <v>Elemento</v>
      </c>
      <c r="P778" s="17" t="str">
        <f t="shared" ref="P778" si="2694">+$P$6</f>
        <v>Días restantes:</v>
      </c>
      <c r="Q778" s="19" t="e">
        <f>Inventario[[#This Row],[Elemento]]</f>
        <v>#VALUE!</v>
      </c>
      <c r="R778" s="19">
        <f>+DMIN(Entradas[#All],R777,Q777:Q778)</f>
        <v>0</v>
      </c>
      <c r="S778" s="26" t="s">
        <v>10</v>
      </c>
    </row>
    <row r="779" spans="1:19" x14ac:dyDescent="0.25">
      <c r="A779" s="64" t="e">
        <f>DGET(Lista_elementos[#All],Lista_elementos[[#Headers],[Tipo]],Inventario!O778:O779)</f>
        <v>#VALUE!</v>
      </c>
      <c r="B779" s="27" t="e">
        <f>+Lista_elementos[[#This Row],[Elemento]]</f>
        <v>#VALUE!</v>
      </c>
      <c r="C7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79" s="27" t="e">
        <f>DGET(Lista_elementos[#All],Lista_elementos[[#Headers],[Presentación (Unidad)]],Inventario!O778:O779)</f>
        <v>#VALUE!</v>
      </c>
      <c r="E779" s="20" t="str">
        <f>+IF(COUNTIF(Entradas[Elemento],Inventario[[#This Row],[Elemento]])=0,"",IF(DMAX(Entradas[#All],Entradas[[#Headers],[Fecha de ingreso]],Inventario!O778:O779)=0,"No registra",DMAX(Entradas[#All],Entradas[[#Headers],[Fecha de ingreso]],Inventario!O778:O779)))</f>
        <v/>
      </c>
      <c r="F779" s="20" t="str">
        <f>+IF(COUNTIF(Entradas[Elemento],Inventario[[#This Row],[Elemento]])=0,"",IF(DMAX(Entradas[#All],Entradas[[#Headers],[Fecha de última salida]],Inventario!O778:O779)=0,"",DMAX(Entradas[#All],Entradas[[#Headers],[Fecha de última salida]],Inventario!O778:O779)))</f>
        <v/>
      </c>
      <c r="G779" s="27" t="e">
        <f>DGET(Lista_elementos[#All],Lista_elementos[[#Headers],[Inventario máximo (en unidades)]],O778:O779)</f>
        <v>#VALUE!</v>
      </c>
      <c r="H779" s="27" t="e">
        <f>DGET(Lista_elementos[#All],Lista_elementos[[#Headers],[Inventario mínimo (en unidades)]],O778:O779)</f>
        <v>#VALUE!</v>
      </c>
      <c r="I779" s="68" t="str">
        <f>+IF(P779=0,"",DGET(Entradas[#All],Entradas[[#Headers],[Lote]],O778:P779))</f>
        <v/>
      </c>
      <c r="J779" s="20" t="str">
        <f ca="1">+IF(Inventario[[#This Row],[Días restantes (incluido hoy):]]="","",Inventario[[#This Row],[Días restantes (incluido hoy):]]+TODAY()-1)</f>
        <v/>
      </c>
      <c r="K779" s="27" t="str">
        <f t="shared" ref="K779" si="2695">IF(P779=0,"",P779)</f>
        <v/>
      </c>
      <c r="L779" s="27" t="str">
        <f>+IF(P779=0,"",DSUM(Entradas[#All],Entradas[[#Headers],[Cantidad Existente]],Inventario!O778:P779))</f>
        <v/>
      </c>
      <c r="M779" s="65" t="e">
        <f>+Inventario[[#This Row],[Presentación (unidad)]]</f>
        <v>#VALUE!</v>
      </c>
      <c r="O779" s="19" t="e">
        <f t="shared" ref="O779" si="2696">+$B779</f>
        <v>#VALUE!</v>
      </c>
      <c r="P779" s="19">
        <f>+DMIN(Entradas[#All],P778,O778:O779)</f>
        <v>0</v>
      </c>
      <c r="Q779" s="17" t="str">
        <f t="shared" ref="Q779" si="2697">+$O$6</f>
        <v>Elemento</v>
      </c>
      <c r="R779" s="17" t="str">
        <f t="shared" ref="R779" si="2698">+$P$6</f>
        <v>Días restantes:</v>
      </c>
      <c r="S779" s="26" t="s">
        <v>10</v>
      </c>
    </row>
    <row r="780" spans="1:19" x14ac:dyDescent="0.25">
      <c r="A780" s="64" t="e">
        <f>DGET(Lista_elementos[#All],Lista_elementos[[#Headers],[Tipo]],Inventario!Q779:Q780)</f>
        <v>#VALUE!</v>
      </c>
      <c r="B780" s="27" t="e">
        <f>+Lista_elementos[[#This Row],[Elemento]]</f>
        <v>#VALUE!</v>
      </c>
      <c r="C7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0" s="27" t="e">
        <f>DGET(Lista_elementos[#All],Lista_elementos[[#Headers],[Presentación (Unidad)]],Inventario!Q779:Q780)</f>
        <v>#VALUE!</v>
      </c>
      <c r="E780" s="20" t="str">
        <f>+IF(COUNTIF(Entradas[Elemento],Inventario[[#This Row],[Elemento]])=0,"",IF(DMAX(Entradas[#All],Entradas[[#Headers],[Fecha de ingreso]],Inventario!Q779:Q780)=0,"No registra",DMAX(Entradas[#All],Entradas[[#Headers],[Fecha de ingreso]],Inventario!Q779:Q780)))</f>
        <v/>
      </c>
      <c r="F780" s="20" t="str">
        <f>+IF(COUNTIF(Entradas[Elemento],Inventario[[#This Row],[Elemento]])=0,"",IF(DMAX(Entradas[#All],Entradas[[#Headers],[Fecha de última salida]],Inventario!Q779:Q780)=0,"",DMAX(Entradas[#All],Entradas[[#Headers],[Fecha de última salida]],Inventario!Q779:Q780)))</f>
        <v/>
      </c>
      <c r="G780" s="27" t="e">
        <f>DGET(Lista_elementos[#All],Lista_elementos[[#Headers],[Inventario máximo (en unidades)]],Q779:Q780)</f>
        <v>#VALUE!</v>
      </c>
      <c r="H780" s="27" t="e">
        <f>DGET(Lista_elementos[#All],Lista_elementos[[#Headers],[Inventario mínimo (en unidades)]],Q779:Q780)</f>
        <v>#VALUE!</v>
      </c>
      <c r="I780" s="68" t="str">
        <f>+IF(R780=0,"",DGET(Entradas[#All],Entradas[[#Headers],[Lote]],Q779:R780))</f>
        <v/>
      </c>
      <c r="J780" s="20" t="str">
        <f ca="1">+IF(Inventario[[#This Row],[Días restantes (incluido hoy):]]="","",Inventario[[#This Row],[Días restantes (incluido hoy):]]+TODAY()-1)</f>
        <v/>
      </c>
      <c r="K780" s="27" t="str">
        <f t="shared" ref="K780" si="2699">IF(R780=0,"",R780)</f>
        <v/>
      </c>
      <c r="L780" s="27" t="str">
        <f>+IF(R780=0,"",DSUM(Entradas[#All],Entradas[[#Headers],[Cantidad Existente]],Inventario!Q779:R780))</f>
        <v/>
      </c>
      <c r="M780" s="65" t="e">
        <f>+Inventario[[#This Row],[Presentación (unidad)]]</f>
        <v>#VALUE!</v>
      </c>
      <c r="O780" s="17" t="str">
        <f t="shared" ref="O780" si="2700">+$O$6</f>
        <v>Elemento</v>
      </c>
      <c r="P780" s="17" t="str">
        <f t="shared" ref="P780" si="2701">+$P$6</f>
        <v>Días restantes:</v>
      </c>
      <c r="Q780" s="19" t="e">
        <f>Inventario[[#This Row],[Elemento]]</f>
        <v>#VALUE!</v>
      </c>
      <c r="R780" s="19">
        <f>+DMIN(Entradas[#All],R779,Q779:Q780)</f>
        <v>0</v>
      </c>
      <c r="S780" s="26" t="s">
        <v>10</v>
      </c>
    </row>
    <row r="781" spans="1:19" x14ac:dyDescent="0.25">
      <c r="A781" s="64" t="e">
        <f>DGET(Lista_elementos[#All],Lista_elementos[[#Headers],[Tipo]],Inventario!O780:O781)</f>
        <v>#VALUE!</v>
      </c>
      <c r="B781" s="27" t="e">
        <f>+Lista_elementos[[#This Row],[Elemento]]</f>
        <v>#VALUE!</v>
      </c>
      <c r="C7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1" s="27" t="e">
        <f>DGET(Lista_elementos[#All],Lista_elementos[[#Headers],[Presentación (Unidad)]],Inventario!O780:O781)</f>
        <v>#VALUE!</v>
      </c>
      <c r="E781" s="20" t="str">
        <f>+IF(COUNTIF(Entradas[Elemento],Inventario[[#This Row],[Elemento]])=0,"",IF(DMAX(Entradas[#All],Entradas[[#Headers],[Fecha de ingreso]],Inventario!O780:O781)=0,"No registra",DMAX(Entradas[#All],Entradas[[#Headers],[Fecha de ingreso]],Inventario!O780:O781)))</f>
        <v/>
      </c>
      <c r="F781" s="20" t="str">
        <f>+IF(COUNTIF(Entradas[Elemento],Inventario[[#This Row],[Elemento]])=0,"",IF(DMAX(Entradas[#All],Entradas[[#Headers],[Fecha de última salida]],Inventario!O780:O781)=0,"",DMAX(Entradas[#All],Entradas[[#Headers],[Fecha de última salida]],Inventario!O780:O781)))</f>
        <v/>
      </c>
      <c r="G781" s="27" t="e">
        <f>DGET(Lista_elementos[#All],Lista_elementos[[#Headers],[Inventario máximo (en unidades)]],O780:O781)</f>
        <v>#VALUE!</v>
      </c>
      <c r="H781" s="27" t="e">
        <f>DGET(Lista_elementos[#All],Lista_elementos[[#Headers],[Inventario mínimo (en unidades)]],O780:O781)</f>
        <v>#VALUE!</v>
      </c>
      <c r="I781" s="68" t="str">
        <f>+IF(P781=0,"",DGET(Entradas[#All],Entradas[[#Headers],[Lote]],O780:P781))</f>
        <v/>
      </c>
      <c r="J781" s="20" t="str">
        <f ca="1">+IF(Inventario[[#This Row],[Días restantes (incluido hoy):]]="","",Inventario[[#This Row],[Días restantes (incluido hoy):]]+TODAY()-1)</f>
        <v/>
      </c>
      <c r="K781" s="27" t="str">
        <f t="shared" ref="K781" si="2702">IF(P781=0,"",P781)</f>
        <v/>
      </c>
      <c r="L781" s="27" t="str">
        <f>+IF(P781=0,"",DSUM(Entradas[#All],Entradas[[#Headers],[Cantidad Existente]],Inventario!O780:P781))</f>
        <v/>
      </c>
      <c r="M781" s="65" t="e">
        <f>+Inventario[[#This Row],[Presentación (unidad)]]</f>
        <v>#VALUE!</v>
      </c>
      <c r="O781" s="19" t="e">
        <f t="shared" ref="O781" si="2703">+$B781</f>
        <v>#VALUE!</v>
      </c>
      <c r="P781" s="19">
        <f>+DMIN(Entradas[#All],P780,O780:O781)</f>
        <v>0</v>
      </c>
      <c r="Q781" s="17" t="str">
        <f t="shared" ref="Q781" si="2704">+$O$6</f>
        <v>Elemento</v>
      </c>
      <c r="R781" s="17" t="str">
        <f t="shared" ref="R781" si="2705">+$P$6</f>
        <v>Días restantes:</v>
      </c>
      <c r="S781" s="26" t="s">
        <v>10</v>
      </c>
    </row>
    <row r="782" spans="1:19" x14ac:dyDescent="0.25">
      <c r="A782" s="64" t="e">
        <f>DGET(Lista_elementos[#All],Lista_elementos[[#Headers],[Tipo]],Inventario!Q781:Q782)</f>
        <v>#VALUE!</v>
      </c>
      <c r="B782" s="27" t="e">
        <f>+Lista_elementos[[#This Row],[Elemento]]</f>
        <v>#VALUE!</v>
      </c>
      <c r="C7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2" s="27" t="e">
        <f>DGET(Lista_elementos[#All],Lista_elementos[[#Headers],[Presentación (Unidad)]],Inventario!Q781:Q782)</f>
        <v>#VALUE!</v>
      </c>
      <c r="E782" s="20" t="str">
        <f>+IF(COUNTIF(Entradas[Elemento],Inventario[[#This Row],[Elemento]])=0,"",IF(DMAX(Entradas[#All],Entradas[[#Headers],[Fecha de ingreso]],Inventario!Q781:Q782)=0,"No registra",DMAX(Entradas[#All],Entradas[[#Headers],[Fecha de ingreso]],Inventario!Q781:Q782)))</f>
        <v/>
      </c>
      <c r="F782" s="20" t="str">
        <f>+IF(COUNTIF(Entradas[Elemento],Inventario[[#This Row],[Elemento]])=0,"",IF(DMAX(Entradas[#All],Entradas[[#Headers],[Fecha de última salida]],Inventario!Q781:Q782)=0,"",DMAX(Entradas[#All],Entradas[[#Headers],[Fecha de última salida]],Inventario!Q781:Q782)))</f>
        <v/>
      </c>
      <c r="G782" s="27" t="e">
        <f>DGET(Lista_elementos[#All],Lista_elementos[[#Headers],[Inventario máximo (en unidades)]],Q781:Q782)</f>
        <v>#VALUE!</v>
      </c>
      <c r="H782" s="27" t="e">
        <f>DGET(Lista_elementos[#All],Lista_elementos[[#Headers],[Inventario mínimo (en unidades)]],Q781:Q782)</f>
        <v>#VALUE!</v>
      </c>
      <c r="I782" s="68" t="str">
        <f>+IF(R782=0,"",DGET(Entradas[#All],Entradas[[#Headers],[Lote]],Q781:R782))</f>
        <v/>
      </c>
      <c r="J782" s="20" t="str">
        <f ca="1">+IF(Inventario[[#This Row],[Días restantes (incluido hoy):]]="","",Inventario[[#This Row],[Días restantes (incluido hoy):]]+TODAY()-1)</f>
        <v/>
      </c>
      <c r="K782" s="27" t="str">
        <f t="shared" ref="K782" si="2706">IF(R782=0,"",R782)</f>
        <v/>
      </c>
      <c r="L782" s="27" t="str">
        <f>+IF(R782=0,"",DSUM(Entradas[#All],Entradas[[#Headers],[Cantidad Existente]],Inventario!Q781:R782))</f>
        <v/>
      </c>
      <c r="M782" s="65" t="e">
        <f>+Inventario[[#This Row],[Presentación (unidad)]]</f>
        <v>#VALUE!</v>
      </c>
      <c r="O782" s="17" t="str">
        <f t="shared" ref="O782" si="2707">+$O$6</f>
        <v>Elemento</v>
      </c>
      <c r="P782" s="17" t="str">
        <f t="shared" ref="P782" si="2708">+$P$6</f>
        <v>Días restantes:</v>
      </c>
      <c r="Q782" s="19" t="e">
        <f>Inventario[[#This Row],[Elemento]]</f>
        <v>#VALUE!</v>
      </c>
      <c r="R782" s="19">
        <f>+DMIN(Entradas[#All],R781,Q781:Q782)</f>
        <v>0</v>
      </c>
      <c r="S782" s="26" t="s">
        <v>10</v>
      </c>
    </row>
    <row r="783" spans="1:19" x14ac:dyDescent="0.25">
      <c r="A783" s="64" t="e">
        <f>DGET(Lista_elementos[#All],Lista_elementos[[#Headers],[Tipo]],Inventario!O782:O783)</f>
        <v>#VALUE!</v>
      </c>
      <c r="B783" s="27" t="e">
        <f>+Lista_elementos[[#This Row],[Elemento]]</f>
        <v>#VALUE!</v>
      </c>
      <c r="C7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3" s="27" t="e">
        <f>DGET(Lista_elementos[#All],Lista_elementos[[#Headers],[Presentación (Unidad)]],Inventario!O782:O783)</f>
        <v>#VALUE!</v>
      </c>
      <c r="E783" s="20" t="str">
        <f>+IF(COUNTIF(Entradas[Elemento],Inventario[[#This Row],[Elemento]])=0,"",IF(DMAX(Entradas[#All],Entradas[[#Headers],[Fecha de ingreso]],Inventario!O782:O783)=0,"No registra",DMAX(Entradas[#All],Entradas[[#Headers],[Fecha de ingreso]],Inventario!O782:O783)))</f>
        <v/>
      </c>
      <c r="F783" s="20" t="str">
        <f>+IF(COUNTIF(Entradas[Elemento],Inventario[[#This Row],[Elemento]])=0,"",IF(DMAX(Entradas[#All],Entradas[[#Headers],[Fecha de última salida]],Inventario!O782:O783)=0,"",DMAX(Entradas[#All],Entradas[[#Headers],[Fecha de última salida]],Inventario!O782:O783)))</f>
        <v/>
      </c>
      <c r="G783" s="27" t="e">
        <f>DGET(Lista_elementos[#All],Lista_elementos[[#Headers],[Inventario máximo (en unidades)]],O782:O783)</f>
        <v>#VALUE!</v>
      </c>
      <c r="H783" s="27" t="e">
        <f>DGET(Lista_elementos[#All],Lista_elementos[[#Headers],[Inventario mínimo (en unidades)]],O782:O783)</f>
        <v>#VALUE!</v>
      </c>
      <c r="I783" s="68" t="str">
        <f>+IF(P783=0,"",DGET(Entradas[#All],Entradas[[#Headers],[Lote]],O782:P783))</f>
        <v/>
      </c>
      <c r="J783" s="20" t="str">
        <f ca="1">+IF(Inventario[[#This Row],[Días restantes (incluido hoy):]]="","",Inventario[[#This Row],[Días restantes (incluido hoy):]]+TODAY()-1)</f>
        <v/>
      </c>
      <c r="K783" s="27" t="str">
        <f t="shared" ref="K783" si="2709">IF(P783=0,"",P783)</f>
        <v/>
      </c>
      <c r="L783" s="27" t="str">
        <f>+IF(P783=0,"",DSUM(Entradas[#All],Entradas[[#Headers],[Cantidad Existente]],Inventario!O782:P783))</f>
        <v/>
      </c>
      <c r="M783" s="65" t="e">
        <f>+Inventario[[#This Row],[Presentación (unidad)]]</f>
        <v>#VALUE!</v>
      </c>
      <c r="O783" s="19" t="e">
        <f t="shared" ref="O783" si="2710">+$B783</f>
        <v>#VALUE!</v>
      </c>
      <c r="P783" s="19">
        <f>+DMIN(Entradas[#All],P782,O782:O783)</f>
        <v>0</v>
      </c>
      <c r="Q783" s="17" t="str">
        <f t="shared" ref="Q783" si="2711">+$O$6</f>
        <v>Elemento</v>
      </c>
      <c r="R783" s="17" t="str">
        <f t="shared" ref="R783" si="2712">+$P$6</f>
        <v>Días restantes:</v>
      </c>
      <c r="S783" s="26" t="s">
        <v>10</v>
      </c>
    </row>
    <row r="784" spans="1:19" x14ac:dyDescent="0.25">
      <c r="A784" s="64" t="e">
        <f>DGET(Lista_elementos[#All],Lista_elementos[[#Headers],[Tipo]],Inventario!Q783:Q784)</f>
        <v>#VALUE!</v>
      </c>
      <c r="B784" s="27" t="e">
        <f>+Lista_elementos[[#This Row],[Elemento]]</f>
        <v>#VALUE!</v>
      </c>
      <c r="C7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4" s="27" t="e">
        <f>DGET(Lista_elementos[#All],Lista_elementos[[#Headers],[Presentación (Unidad)]],Inventario!Q783:Q784)</f>
        <v>#VALUE!</v>
      </c>
      <c r="E784" s="20" t="str">
        <f>+IF(COUNTIF(Entradas[Elemento],Inventario[[#This Row],[Elemento]])=0,"",IF(DMAX(Entradas[#All],Entradas[[#Headers],[Fecha de ingreso]],Inventario!Q783:Q784)=0,"No registra",DMAX(Entradas[#All],Entradas[[#Headers],[Fecha de ingreso]],Inventario!Q783:Q784)))</f>
        <v/>
      </c>
      <c r="F784" s="20" t="str">
        <f>+IF(COUNTIF(Entradas[Elemento],Inventario[[#This Row],[Elemento]])=0,"",IF(DMAX(Entradas[#All],Entradas[[#Headers],[Fecha de última salida]],Inventario!Q783:Q784)=0,"",DMAX(Entradas[#All],Entradas[[#Headers],[Fecha de última salida]],Inventario!Q783:Q784)))</f>
        <v/>
      </c>
      <c r="G784" s="27" t="e">
        <f>DGET(Lista_elementos[#All],Lista_elementos[[#Headers],[Inventario máximo (en unidades)]],Q783:Q784)</f>
        <v>#VALUE!</v>
      </c>
      <c r="H784" s="27" t="e">
        <f>DGET(Lista_elementos[#All],Lista_elementos[[#Headers],[Inventario mínimo (en unidades)]],Q783:Q784)</f>
        <v>#VALUE!</v>
      </c>
      <c r="I784" s="68" t="str">
        <f>+IF(R784=0,"",DGET(Entradas[#All],Entradas[[#Headers],[Lote]],Q783:R784))</f>
        <v/>
      </c>
      <c r="J784" s="20" t="str">
        <f ca="1">+IF(Inventario[[#This Row],[Días restantes (incluido hoy):]]="","",Inventario[[#This Row],[Días restantes (incluido hoy):]]+TODAY()-1)</f>
        <v/>
      </c>
      <c r="K784" s="27" t="str">
        <f t="shared" ref="K784" si="2713">IF(R784=0,"",R784)</f>
        <v/>
      </c>
      <c r="L784" s="27" t="str">
        <f>+IF(R784=0,"",DSUM(Entradas[#All],Entradas[[#Headers],[Cantidad Existente]],Inventario!Q783:R784))</f>
        <v/>
      </c>
      <c r="M784" s="65" t="e">
        <f>+Inventario[[#This Row],[Presentación (unidad)]]</f>
        <v>#VALUE!</v>
      </c>
      <c r="O784" s="17" t="str">
        <f t="shared" ref="O784" si="2714">+$O$6</f>
        <v>Elemento</v>
      </c>
      <c r="P784" s="17" t="str">
        <f t="shared" ref="P784" si="2715">+$P$6</f>
        <v>Días restantes:</v>
      </c>
      <c r="Q784" s="19" t="e">
        <f>Inventario[[#This Row],[Elemento]]</f>
        <v>#VALUE!</v>
      </c>
      <c r="R784" s="19">
        <f>+DMIN(Entradas[#All],R783,Q783:Q784)</f>
        <v>0</v>
      </c>
      <c r="S784" s="26" t="s">
        <v>10</v>
      </c>
    </row>
    <row r="785" spans="1:19" x14ac:dyDescent="0.25">
      <c r="A785" s="64" t="e">
        <f>DGET(Lista_elementos[#All],Lista_elementos[[#Headers],[Tipo]],Inventario!O784:O785)</f>
        <v>#VALUE!</v>
      </c>
      <c r="B785" s="27" t="e">
        <f>+Lista_elementos[[#This Row],[Elemento]]</f>
        <v>#VALUE!</v>
      </c>
      <c r="C7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5" s="27" t="e">
        <f>DGET(Lista_elementos[#All],Lista_elementos[[#Headers],[Presentación (Unidad)]],Inventario!O784:O785)</f>
        <v>#VALUE!</v>
      </c>
      <c r="E785" s="20" t="str">
        <f>+IF(COUNTIF(Entradas[Elemento],Inventario[[#This Row],[Elemento]])=0,"",IF(DMAX(Entradas[#All],Entradas[[#Headers],[Fecha de ingreso]],Inventario!O784:O785)=0,"No registra",DMAX(Entradas[#All],Entradas[[#Headers],[Fecha de ingreso]],Inventario!O784:O785)))</f>
        <v/>
      </c>
      <c r="F785" s="20" t="str">
        <f>+IF(COUNTIF(Entradas[Elemento],Inventario[[#This Row],[Elemento]])=0,"",IF(DMAX(Entradas[#All],Entradas[[#Headers],[Fecha de última salida]],Inventario!O784:O785)=0,"",DMAX(Entradas[#All],Entradas[[#Headers],[Fecha de última salida]],Inventario!O784:O785)))</f>
        <v/>
      </c>
      <c r="G785" s="27" t="e">
        <f>DGET(Lista_elementos[#All],Lista_elementos[[#Headers],[Inventario máximo (en unidades)]],O784:O785)</f>
        <v>#VALUE!</v>
      </c>
      <c r="H785" s="27" t="e">
        <f>DGET(Lista_elementos[#All],Lista_elementos[[#Headers],[Inventario mínimo (en unidades)]],O784:O785)</f>
        <v>#VALUE!</v>
      </c>
      <c r="I785" s="68" t="str">
        <f>+IF(P785=0,"",DGET(Entradas[#All],Entradas[[#Headers],[Lote]],O784:P785))</f>
        <v/>
      </c>
      <c r="J785" s="20" t="str">
        <f ca="1">+IF(Inventario[[#This Row],[Días restantes (incluido hoy):]]="","",Inventario[[#This Row],[Días restantes (incluido hoy):]]+TODAY()-1)</f>
        <v/>
      </c>
      <c r="K785" s="27" t="str">
        <f t="shared" ref="K785" si="2716">IF(P785=0,"",P785)</f>
        <v/>
      </c>
      <c r="L785" s="27" t="str">
        <f>+IF(P785=0,"",DSUM(Entradas[#All],Entradas[[#Headers],[Cantidad Existente]],Inventario!O784:P785))</f>
        <v/>
      </c>
      <c r="M785" s="65" t="e">
        <f>+Inventario[[#This Row],[Presentación (unidad)]]</f>
        <v>#VALUE!</v>
      </c>
      <c r="O785" s="19" t="e">
        <f t="shared" ref="O785" si="2717">+$B785</f>
        <v>#VALUE!</v>
      </c>
      <c r="P785" s="19">
        <f>+DMIN(Entradas[#All],P784,O784:O785)</f>
        <v>0</v>
      </c>
      <c r="Q785" s="17" t="str">
        <f t="shared" ref="Q785" si="2718">+$O$6</f>
        <v>Elemento</v>
      </c>
      <c r="R785" s="17" t="str">
        <f t="shared" ref="R785" si="2719">+$P$6</f>
        <v>Días restantes:</v>
      </c>
      <c r="S785" s="26" t="s">
        <v>10</v>
      </c>
    </row>
    <row r="786" spans="1:19" x14ac:dyDescent="0.25">
      <c r="A786" s="64" t="e">
        <f>DGET(Lista_elementos[#All],Lista_elementos[[#Headers],[Tipo]],Inventario!Q785:Q786)</f>
        <v>#VALUE!</v>
      </c>
      <c r="B786" s="27" t="e">
        <f>+Lista_elementos[[#This Row],[Elemento]]</f>
        <v>#VALUE!</v>
      </c>
      <c r="C7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6" s="27" t="e">
        <f>DGET(Lista_elementos[#All],Lista_elementos[[#Headers],[Presentación (Unidad)]],Inventario!Q785:Q786)</f>
        <v>#VALUE!</v>
      </c>
      <c r="E786" s="20" t="str">
        <f>+IF(COUNTIF(Entradas[Elemento],Inventario[[#This Row],[Elemento]])=0,"",IF(DMAX(Entradas[#All],Entradas[[#Headers],[Fecha de ingreso]],Inventario!Q785:Q786)=0,"No registra",DMAX(Entradas[#All],Entradas[[#Headers],[Fecha de ingreso]],Inventario!Q785:Q786)))</f>
        <v/>
      </c>
      <c r="F786" s="20" t="str">
        <f>+IF(COUNTIF(Entradas[Elemento],Inventario[[#This Row],[Elemento]])=0,"",IF(DMAX(Entradas[#All],Entradas[[#Headers],[Fecha de última salida]],Inventario!Q785:Q786)=0,"",DMAX(Entradas[#All],Entradas[[#Headers],[Fecha de última salida]],Inventario!Q785:Q786)))</f>
        <v/>
      </c>
      <c r="G786" s="27" t="e">
        <f>DGET(Lista_elementos[#All],Lista_elementos[[#Headers],[Inventario máximo (en unidades)]],Q785:Q786)</f>
        <v>#VALUE!</v>
      </c>
      <c r="H786" s="27" t="e">
        <f>DGET(Lista_elementos[#All],Lista_elementos[[#Headers],[Inventario mínimo (en unidades)]],Q785:Q786)</f>
        <v>#VALUE!</v>
      </c>
      <c r="I786" s="68" t="str">
        <f>+IF(R786=0,"",DGET(Entradas[#All],Entradas[[#Headers],[Lote]],Q785:R786))</f>
        <v/>
      </c>
      <c r="J786" s="20" t="str">
        <f ca="1">+IF(Inventario[[#This Row],[Días restantes (incluido hoy):]]="","",Inventario[[#This Row],[Días restantes (incluido hoy):]]+TODAY()-1)</f>
        <v/>
      </c>
      <c r="K786" s="27" t="str">
        <f t="shared" ref="K786" si="2720">IF(R786=0,"",R786)</f>
        <v/>
      </c>
      <c r="L786" s="27" t="str">
        <f>+IF(R786=0,"",DSUM(Entradas[#All],Entradas[[#Headers],[Cantidad Existente]],Inventario!Q785:R786))</f>
        <v/>
      </c>
      <c r="M786" s="65" t="e">
        <f>+Inventario[[#This Row],[Presentación (unidad)]]</f>
        <v>#VALUE!</v>
      </c>
      <c r="O786" s="17" t="str">
        <f t="shared" ref="O786" si="2721">+$O$6</f>
        <v>Elemento</v>
      </c>
      <c r="P786" s="17" t="str">
        <f t="shared" ref="P786" si="2722">+$P$6</f>
        <v>Días restantes:</v>
      </c>
      <c r="Q786" s="19" t="e">
        <f>Inventario[[#This Row],[Elemento]]</f>
        <v>#VALUE!</v>
      </c>
      <c r="R786" s="19">
        <f>+DMIN(Entradas[#All],R785,Q785:Q786)</f>
        <v>0</v>
      </c>
      <c r="S786" s="26" t="s">
        <v>10</v>
      </c>
    </row>
    <row r="787" spans="1:19" x14ac:dyDescent="0.25">
      <c r="A787" s="64" t="e">
        <f>DGET(Lista_elementos[#All],Lista_elementos[[#Headers],[Tipo]],Inventario!O786:O787)</f>
        <v>#VALUE!</v>
      </c>
      <c r="B787" s="27" t="e">
        <f>+Lista_elementos[[#This Row],[Elemento]]</f>
        <v>#VALUE!</v>
      </c>
      <c r="C7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7" s="27" t="e">
        <f>DGET(Lista_elementos[#All],Lista_elementos[[#Headers],[Presentación (Unidad)]],Inventario!O786:O787)</f>
        <v>#VALUE!</v>
      </c>
      <c r="E787" s="20" t="str">
        <f>+IF(COUNTIF(Entradas[Elemento],Inventario[[#This Row],[Elemento]])=0,"",IF(DMAX(Entradas[#All],Entradas[[#Headers],[Fecha de ingreso]],Inventario!O786:O787)=0,"No registra",DMAX(Entradas[#All],Entradas[[#Headers],[Fecha de ingreso]],Inventario!O786:O787)))</f>
        <v/>
      </c>
      <c r="F787" s="20" t="str">
        <f>+IF(COUNTIF(Entradas[Elemento],Inventario[[#This Row],[Elemento]])=0,"",IF(DMAX(Entradas[#All],Entradas[[#Headers],[Fecha de última salida]],Inventario!O786:O787)=0,"",DMAX(Entradas[#All],Entradas[[#Headers],[Fecha de última salida]],Inventario!O786:O787)))</f>
        <v/>
      </c>
      <c r="G787" s="27" t="e">
        <f>DGET(Lista_elementos[#All],Lista_elementos[[#Headers],[Inventario máximo (en unidades)]],O786:O787)</f>
        <v>#VALUE!</v>
      </c>
      <c r="H787" s="27" t="e">
        <f>DGET(Lista_elementos[#All],Lista_elementos[[#Headers],[Inventario mínimo (en unidades)]],O786:O787)</f>
        <v>#VALUE!</v>
      </c>
      <c r="I787" s="68" t="str">
        <f>+IF(P787=0,"",DGET(Entradas[#All],Entradas[[#Headers],[Lote]],O786:P787))</f>
        <v/>
      </c>
      <c r="J787" s="20" t="str">
        <f ca="1">+IF(Inventario[[#This Row],[Días restantes (incluido hoy):]]="","",Inventario[[#This Row],[Días restantes (incluido hoy):]]+TODAY()-1)</f>
        <v/>
      </c>
      <c r="K787" s="27" t="str">
        <f t="shared" ref="K787" si="2723">IF(P787=0,"",P787)</f>
        <v/>
      </c>
      <c r="L787" s="27" t="str">
        <f>+IF(P787=0,"",DSUM(Entradas[#All],Entradas[[#Headers],[Cantidad Existente]],Inventario!O786:P787))</f>
        <v/>
      </c>
      <c r="M787" s="65" t="e">
        <f>+Inventario[[#This Row],[Presentación (unidad)]]</f>
        <v>#VALUE!</v>
      </c>
      <c r="O787" s="19" t="e">
        <f t="shared" ref="O787" si="2724">+$B787</f>
        <v>#VALUE!</v>
      </c>
      <c r="P787" s="19">
        <f>+DMIN(Entradas[#All],P786,O786:O787)</f>
        <v>0</v>
      </c>
      <c r="Q787" s="17" t="str">
        <f t="shared" ref="Q787" si="2725">+$O$6</f>
        <v>Elemento</v>
      </c>
      <c r="R787" s="17" t="str">
        <f t="shared" ref="R787" si="2726">+$P$6</f>
        <v>Días restantes:</v>
      </c>
      <c r="S787" s="26" t="s">
        <v>10</v>
      </c>
    </row>
    <row r="788" spans="1:19" x14ac:dyDescent="0.25">
      <c r="A788" s="64" t="e">
        <f>DGET(Lista_elementos[#All],Lista_elementos[[#Headers],[Tipo]],Inventario!Q787:Q788)</f>
        <v>#VALUE!</v>
      </c>
      <c r="B788" s="27" t="e">
        <f>+Lista_elementos[[#This Row],[Elemento]]</f>
        <v>#VALUE!</v>
      </c>
      <c r="C7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8" s="27" t="e">
        <f>DGET(Lista_elementos[#All],Lista_elementos[[#Headers],[Presentación (Unidad)]],Inventario!Q787:Q788)</f>
        <v>#VALUE!</v>
      </c>
      <c r="E788" s="20" t="str">
        <f>+IF(COUNTIF(Entradas[Elemento],Inventario[[#This Row],[Elemento]])=0,"",IF(DMAX(Entradas[#All],Entradas[[#Headers],[Fecha de ingreso]],Inventario!Q787:Q788)=0,"No registra",DMAX(Entradas[#All],Entradas[[#Headers],[Fecha de ingreso]],Inventario!Q787:Q788)))</f>
        <v/>
      </c>
      <c r="F788" s="20" t="str">
        <f>+IF(COUNTIF(Entradas[Elemento],Inventario[[#This Row],[Elemento]])=0,"",IF(DMAX(Entradas[#All],Entradas[[#Headers],[Fecha de última salida]],Inventario!Q787:Q788)=0,"",DMAX(Entradas[#All],Entradas[[#Headers],[Fecha de última salida]],Inventario!Q787:Q788)))</f>
        <v/>
      </c>
      <c r="G788" s="27" t="e">
        <f>DGET(Lista_elementos[#All],Lista_elementos[[#Headers],[Inventario máximo (en unidades)]],Q787:Q788)</f>
        <v>#VALUE!</v>
      </c>
      <c r="H788" s="27" t="e">
        <f>DGET(Lista_elementos[#All],Lista_elementos[[#Headers],[Inventario mínimo (en unidades)]],Q787:Q788)</f>
        <v>#VALUE!</v>
      </c>
      <c r="I788" s="68" t="str">
        <f>+IF(R788=0,"",DGET(Entradas[#All],Entradas[[#Headers],[Lote]],Q787:R788))</f>
        <v/>
      </c>
      <c r="J788" s="20" t="str">
        <f ca="1">+IF(Inventario[[#This Row],[Días restantes (incluido hoy):]]="","",Inventario[[#This Row],[Días restantes (incluido hoy):]]+TODAY()-1)</f>
        <v/>
      </c>
      <c r="K788" s="27" t="str">
        <f t="shared" ref="K788" si="2727">IF(R788=0,"",R788)</f>
        <v/>
      </c>
      <c r="L788" s="27" t="str">
        <f>+IF(R788=0,"",DSUM(Entradas[#All],Entradas[[#Headers],[Cantidad Existente]],Inventario!Q787:R788))</f>
        <v/>
      </c>
      <c r="M788" s="65" t="e">
        <f>+Inventario[[#This Row],[Presentación (unidad)]]</f>
        <v>#VALUE!</v>
      </c>
      <c r="O788" s="17" t="str">
        <f t="shared" ref="O788" si="2728">+$O$6</f>
        <v>Elemento</v>
      </c>
      <c r="P788" s="17" t="str">
        <f t="shared" ref="P788" si="2729">+$P$6</f>
        <v>Días restantes:</v>
      </c>
      <c r="Q788" s="19" t="e">
        <f>Inventario[[#This Row],[Elemento]]</f>
        <v>#VALUE!</v>
      </c>
      <c r="R788" s="19">
        <f>+DMIN(Entradas[#All],R787,Q787:Q788)</f>
        <v>0</v>
      </c>
      <c r="S788" s="26" t="s">
        <v>10</v>
      </c>
    </row>
    <row r="789" spans="1:19" x14ac:dyDescent="0.25">
      <c r="A789" s="64" t="e">
        <f>DGET(Lista_elementos[#All],Lista_elementos[[#Headers],[Tipo]],Inventario!O788:O789)</f>
        <v>#VALUE!</v>
      </c>
      <c r="B789" s="27" t="e">
        <f>+Lista_elementos[[#This Row],[Elemento]]</f>
        <v>#VALUE!</v>
      </c>
      <c r="C7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89" s="27" t="e">
        <f>DGET(Lista_elementos[#All],Lista_elementos[[#Headers],[Presentación (Unidad)]],Inventario!O788:O789)</f>
        <v>#VALUE!</v>
      </c>
      <c r="E789" s="20" t="str">
        <f>+IF(COUNTIF(Entradas[Elemento],Inventario[[#This Row],[Elemento]])=0,"",IF(DMAX(Entradas[#All],Entradas[[#Headers],[Fecha de ingreso]],Inventario!O788:O789)=0,"No registra",DMAX(Entradas[#All],Entradas[[#Headers],[Fecha de ingreso]],Inventario!O788:O789)))</f>
        <v/>
      </c>
      <c r="F789" s="20" t="str">
        <f>+IF(COUNTIF(Entradas[Elemento],Inventario[[#This Row],[Elemento]])=0,"",IF(DMAX(Entradas[#All],Entradas[[#Headers],[Fecha de última salida]],Inventario!O788:O789)=0,"",DMAX(Entradas[#All],Entradas[[#Headers],[Fecha de última salida]],Inventario!O788:O789)))</f>
        <v/>
      </c>
      <c r="G789" s="27" t="e">
        <f>DGET(Lista_elementos[#All],Lista_elementos[[#Headers],[Inventario máximo (en unidades)]],O788:O789)</f>
        <v>#VALUE!</v>
      </c>
      <c r="H789" s="27" t="e">
        <f>DGET(Lista_elementos[#All],Lista_elementos[[#Headers],[Inventario mínimo (en unidades)]],O788:O789)</f>
        <v>#VALUE!</v>
      </c>
      <c r="I789" s="68" t="str">
        <f>+IF(P789=0,"",DGET(Entradas[#All],Entradas[[#Headers],[Lote]],O788:P789))</f>
        <v/>
      </c>
      <c r="J789" s="20" t="str">
        <f ca="1">+IF(Inventario[[#This Row],[Días restantes (incluido hoy):]]="","",Inventario[[#This Row],[Días restantes (incluido hoy):]]+TODAY()-1)</f>
        <v/>
      </c>
      <c r="K789" s="27" t="str">
        <f t="shared" ref="K789" si="2730">IF(P789=0,"",P789)</f>
        <v/>
      </c>
      <c r="L789" s="27" t="str">
        <f>+IF(P789=0,"",DSUM(Entradas[#All],Entradas[[#Headers],[Cantidad Existente]],Inventario!O788:P789))</f>
        <v/>
      </c>
      <c r="M789" s="65" t="e">
        <f>+Inventario[[#This Row],[Presentación (unidad)]]</f>
        <v>#VALUE!</v>
      </c>
      <c r="O789" s="19" t="e">
        <f t="shared" ref="O789" si="2731">+$B789</f>
        <v>#VALUE!</v>
      </c>
      <c r="P789" s="19">
        <f>+DMIN(Entradas[#All],P788,O788:O789)</f>
        <v>0</v>
      </c>
      <c r="Q789" s="17" t="str">
        <f t="shared" ref="Q789" si="2732">+$O$6</f>
        <v>Elemento</v>
      </c>
      <c r="R789" s="17" t="str">
        <f t="shared" ref="R789" si="2733">+$P$6</f>
        <v>Días restantes:</v>
      </c>
      <c r="S789" s="26" t="s">
        <v>10</v>
      </c>
    </row>
    <row r="790" spans="1:19" x14ac:dyDescent="0.25">
      <c r="A790" s="64" t="e">
        <f>DGET(Lista_elementos[#All],Lista_elementos[[#Headers],[Tipo]],Inventario!Q789:Q790)</f>
        <v>#VALUE!</v>
      </c>
      <c r="B790" s="27" t="e">
        <f>+Lista_elementos[[#This Row],[Elemento]]</f>
        <v>#VALUE!</v>
      </c>
      <c r="C7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0" s="27" t="e">
        <f>DGET(Lista_elementos[#All],Lista_elementos[[#Headers],[Presentación (Unidad)]],Inventario!Q789:Q790)</f>
        <v>#VALUE!</v>
      </c>
      <c r="E790" s="20" t="str">
        <f>+IF(COUNTIF(Entradas[Elemento],Inventario[[#This Row],[Elemento]])=0,"",IF(DMAX(Entradas[#All],Entradas[[#Headers],[Fecha de ingreso]],Inventario!Q789:Q790)=0,"No registra",DMAX(Entradas[#All],Entradas[[#Headers],[Fecha de ingreso]],Inventario!Q789:Q790)))</f>
        <v/>
      </c>
      <c r="F790" s="20" t="str">
        <f>+IF(COUNTIF(Entradas[Elemento],Inventario[[#This Row],[Elemento]])=0,"",IF(DMAX(Entradas[#All],Entradas[[#Headers],[Fecha de última salida]],Inventario!Q789:Q790)=0,"",DMAX(Entradas[#All],Entradas[[#Headers],[Fecha de última salida]],Inventario!Q789:Q790)))</f>
        <v/>
      </c>
      <c r="G790" s="27" t="e">
        <f>DGET(Lista_elementos[#All],Lista_elementos[[#Headers],[Inventario máximo (en unidades)]],Q789:Q790)</f>
        <v>#VALUE!</v>
      </c>
      <c r="H790" s="27" t="e">
        <f>DGET(Lista_elementos[#All],Lista_elementos[[#Headers],[Inventario mínimo (en unidades)]],Q789:Q790)</f>
        <v>#VALUE!</v>
      </c>
      <c r="I790" s="68" t="str">
        <f>+IF(R790=0,"",DGET(Entradas[#All],Entradas[[#Headers],[Lote]],Q789:R790))</f>
        <v/>
      </c>
      <c r="J790" s="20" t="str">
        <f ca="1">+IF(Inventario[[#This Row],[Días restantes (incluido hoy):]]="","",Inventario[[#This Row],[Días restantes (incluido hoy):]]+TODAY()-1)</f>
        <v/>
      </c>
      <c r="K790" s="27" t="str">
        <f t="shared" ref="K790" si="2734">IF(R790=0,"",R790)</f>
        <v/>
      </c>
      <c r="L790" s="27" t="str">
        <f>+IF(R790=0,"",DSUM(Entradas[#All],Entradas[[#Headers],[Cantidad Existente]],Inventario!Q789:R790))</f>
        <v/>
      </c>
      <c r="M790" s="65" t="e">
        <f>+Inventario[[#This Row],[Presentación (unidad)]]</f>
        <v>#VALUE!</v>
      </c>
      <c r="O790" s="17" t="str">
        <f t="shared" ref="O790" si="2735">+$O$6</f>
        <v>Elemento</v>
      </c>
      <c r="P790" s="17" t="str">
        <f t="shared" ref="P790" si="2736">+$P$6</f>
        <v>Días restantes:</v>
      </c>
      <c r="Q790" s="19" t="e">
        <f>Inventario[[#This Row],[Elemento]]</f>
        <v>#VALUE!</v>
      </c>
      <c r="R790" s="19">
        <f>+DMIN(Entradas[#All],R789,Q789:Q790)</f>
        <v>0</v>
      </c>
      <c r="S790" s="26" t="s">
        <v>10</v>
      </c>
    </row>
    <row r="791" spans="1:19" x14ac:dyDescent="0.25">
      <c r="A791" s="64" t="e">
        <f>DGET(Lista_elementos[#All],Lista_elementos[[#Headers],[Tipo]],Inventario!O790:O791)</f>
        <v>#VALUE!</v>
      </c>
      <c r="B791" s="27" t="e">
        <f>+Lista_elementos[[#This Row],[Elemento]]</f>
        <v>#VALUE!</v>
      </c>
      <c r="C7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1" s="27" t="e">
        <f>DGET(Lista_elementos[#All],Lista_elementos[[#Headers],[Presentación (Unidad)]],Inventario!O790:O791)</f>
        <v>#VALUE!</v>
      </c>
      <c r="E791" s="20" t="str">
        <f>+IF(COUNTIF(Entradas[Elemento],Inventario[[#This Row],[Elemento]])=0,"",IF(DMAX(Entradas[#All],Entradas[[#Headers],[Fecha de ingreso]],Inventario!O790:O791)=0,"No registra",DMAX(Entradas[#All],Entradas[[#Headers],[Fecha de ingreso]],Inventario!O790:O791)))</f>
        <v/>
      </c>
      <c r="F791" s="20" t="str">
        <f>+IF(COUNTIF(Entradas[Elemento],Inventario[[#This Row],[Elemento]])=0,"",IF(DMAX(Entradas[#All],Entradas[[#Headers],[Fecha de última salida]],Inventario!O790:O791)=0,"",DMAX(Entradas[#All],Entradas[[#Headers],[Fecha de última salida]],Inventario!O790:O791)))</f>
        <v/>
      </c>
      <c r="G791" s="27" t="e">
        <f>DGET(Lista_elementos[#All],Lista_elementos[[#Headers],[Inventario máximo (en unidades)]],O790:O791)</f>
        <v>#VALUE!</v>
      </c>
      <c r="H791" s="27" t="e">
        <f>DGET(Lista_elementos[#All],Lista_elementos[[#Headers],[Inventario mínimo (en unidades)]],O790:O791)</f>
        <v>#VALUE!</v>
      </c>
      <c r="I791" s="68" t="str">
        <f>+IF(P791=0,"",DGET(Entradas[#All],Entradas[[#Headers],[Lote]],O790:P791))</f>
        <v/>
      </c>
      <c r="J791" s="20" t="str">
        <f ca="1">+IF(Inventario[[#This Row],[Días restantes (incluido hoy):]]="","",Inventario[[#This Row],[Días restantes (incluido hoy):]]+TODAY()-1)</f>
        <v/>
      </c>
      <c r="K791" s="27" t="str">
        <f t="shared" ref="K791" si="2737">IF(P791=0,"",P791)</f>
        <v/>
      </c>
      <c r="L791" s="27" t="str">
        <f>+IF(P791=0,"",DSUM(Entradas[#All],Entradas[[#Headers],[Cantidad Existente]],Inventario!O790:P791))</f>
        <v/>
      </c>
      <c r="M791" s="65" t="e">
        <f>+Inventario[[#This Row],[Presentación (unidad)]]</f>
        <v>#VALUE!</v>
      </c>
      <c r="O791" s="19" t="e">
        <f t="shared" ref="O791" si="2738">+$B791</f>
        <v>#VALUE!</v>
      </c>
      <c r="P791" s="19">
        <f>+DMIN(Entradas[#All],P790,O790:O791)</f>
        <v>0</v>
      </c>
      <c r="Q791" s="17" t="str">
        <f t="shared" ref="Q791" si="2739">+$O$6</f>
        <v>Elemento</v>
      </c>
      <c r="R791" s="17" t="str">
        <f t="shared" ref="R791" si="2740">+$P$6</f>
        <v>Días restantes:</v>
      </c>
      <c r="S791" s="26" t="s">
        <v>10</v>
      </c>
    </row>
    <row r="792" spans="1:19" x14ac:dyDescent="0.25">
      <c r="A792" s="64" t="e">
        <f>DGET(Lista_elementos[#All],Lista_elementos[[#Headers],[Tipo]],Inventario!Q791:Q792)</f>
        <v>#VALUE!</v>
      </c>
      <c r="B792" s="27" t="e">
        <f>+Lista_elementos[[#This Row],[Elemento]]</f>
        <v>#VALUE!</v>
      </c>
      <c r="C7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2" s="27" t="e">
        <f>DGET(Lista_elementos[#All],Lista_elementos[[#Headers],[Presentación (Unidad)]],Inventario!Q791:Q792)</f>
        <v>#VALUE!</v>
      </c>
      <c r="E792" s="20" t="str">
        <f>+IF(COUNTIF(Entradas[Elemento],Inventario[[#This Row],[Elemento]])=0,"",IF(DMAX(Entradas[#All],Entradas[[#Headers],[Fecha de ingreso]],Inventario!Q791:Q792)=0,"No registra",DMAX(Entradas[#All],Entradas[[#Headers],[Fecha de ingreso]],Inventario!Q791:Q792)))</f>
        <v/>
      </c>
      <c r="F792" s="20" t="str">
        <f>+IF(COUNTIF(Entradas[Elemento],Inventario[[#This Row],[Elemento]])=0,"",IF(DMAX(Entradas[#All],Entradas[[#Headers],[Fecha de última salida]],Inventario!Q791:Q792)=0,"",DMAX(Entradas[#All],Entradas[[#Headers],[Fecha de última salida]],Inventario!Q791:Q792)))</f>
        <v/>
      </c>
      <c r="G792" s="27" t="e">
        <f>DGET(Lista_elementos[#All],Lista_elementos[[#Headers],[Inventario máximo (en unidades)]],Q791:Q792)</f>
        <v>#VALUE!</v>
      </c>
      <c r="H792" s="27" t="e">
        <f>DGET(Lista_elementos[#All],Lista_elementos[[#Headers],[Inventario mínimo (en unidades)]],Q791:Q792)</f>
        <v>#VALUE!</v>
      </c>
      <c r="I792" s="68" t="str">
        <f>+IF(R792=0,"",DGET(Entradas[#All],Entradas[[#Headers],[Lote]],Q791:R792))</f>
        <v/>
      </c>
      <c r="J792" s="20" t="str">
        <f ca="1">+IF(Inventario[[#This Row],[Días restantes (incluido hoy):]]="","",Inventario[[#This Row],[Días restantes (incluido hoy):]]+TODAY()-1)</f>
        <v/>
      </c>
      <c r="K792" s="27" t="str">
        <f t="shared" ref="K792" si="2741">IF(R792=0,"",R792)</f>
        <v/>
      </c>
      <c r="L792" s="27" t="str">
        <f>+IF(R792=0,"",DSUM(Entradas[#All],Entradas[[#Headers],[Cantidad Existente]],Inventario!Q791:R792))</f>
        <v/>
      </c>
      <c r="M792" s="65" t="e">
        <f>+Inventario[[#This Row],[Presentación (unidad)]]</f>
        <v>#VALUE!</v>
      </c>
      <c r="O792" s="17" t="str">
        <f t="shared" ref="O792" si="2742">+$O$6</f>
        <v>Elemento</v>
      </c>
      <c r="P792" s="17" t="str">
        <f t="shared" ref="P792" si="2743">+$P$6</f>
        <v>Días restantes:</v>
      </c>
      <c r="Q792" s="19" t="e">
        <f>Inventario[[#This Row],[Elemento]]</f>
        <v>#VALUE!</v>
      </c>
      <c r="R792" s="19">
        <f>+DMIN(Entradas[#All],R791,Q791:Q792)</f>
        <v>0</v>
      </c>
      <c r="S792" s="26" t="s">
        <v>10</v>
      </c>
    </row>
    <row r="793" spans="1:19" x14ac:dyDescent="0.25">
      <c r="A793" s="64" t="e">
        <f>DGET(Lista_elementos[#All],Lista_elementos[[#Headers],[Tipo]],Inventario!O792:O793)</f>
        <v>#VALUE!</v>
      </c>
      <c r="B793" s="27" t="e">
        <f>+Lista_elementos[[#This Row],[Elemento]]</f>
        <v>#VALUE!</v>
      </c>
      <c r="C7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3" s="27" t="e">
        <f>DGET(Lista_elementos[#All],Lista_elementos[[#Headers],[Presentación (Unidad)]],Inventario!O792:O793)</f>
        <v>#VALUE!</v>
      </c>
      <c r="E793" s="20" t="str">
        <f>+IF(COUNTIF(Entradas[Elemento],Inventario[[#This Row],[Elemento]])=0,"",IF(DMAX(Entradas[#All],Entradas[[#Headers],[Fecha de ingreso]],Inventario!O792:O793)=0,"No registra",DMAX(Entradas[#All],Entradas[[#Headers],[Fecha de ingreso]],Inventario!O792:O793)))</f>
        <v/>
      </c>
      <c r="F793" s="20" t="str">
        <f>+IF(COUNTIF(Entradas[Elemento],Inventario[[#This Row],[Elemento]])=0,"",IF(DMAX(Entradas[#All],Entradas[[#Headers],[Fecha de última salida]],Inventario!O792:O793)=0,"",DMAX(Entradas[#All],Entradas[[#Headers],[Fecha de última salida]],Inventario!O792:O793)))</f>
        <v/>
      </c>
      <c r="G793" s="27" t="e">
        <f>DGET(Lista_elementos[#All],Lista_elementos[[#Headers],[Inventario máximo (en unidades)]],O792:O793)</f>
        <v>#VALUE!</v>
      </c>
      <c r="H793" s="27" t="e">
        <f>DGET(Lista_elementos[#All],Lista_elementos[[#Headers],[Inventario mínimo (en unidades)]],O792:O793)</f>
        <v>#VALUE!</v>
      </c>
      <c r="I793" s="68" t="str">
        <f>+IF(P793=0,"",DGET(Entradas[#All],Entradas[[#Headers],[Lote]],O792:P793))</f>
        <v/>
      </c>
      <c r="J793" s="20" t="str">
        <f ca="1">+IF(Inventario[[#This Row],[Días restantes (incluido hoy):]]="","",Inventario[[#This Row],[Días restantes (incluido hoy):]]+TODAY()-1)</f>
        <v/>
      </c>
      <c r="K793" s="27" t="str">
        <f t="shared" ref="K793" si="2744">IF(P793=0,"",P793)</f>
        <v/>
      </c>
      <c r="L793" s="27" t="str">
        <f>+IF(P793=0,"",DSUM(Entradas[#All],Entradas[[#Headers],[Cantidad Existente]],Inventario!O792:P793))</f>
        <v/>
      </c>
      <c r="M793" s="65" t="e">
        <f>+Inventario[[#This Row],[Presentación (unidad)]]</f>
        <v>#VALUE!</v>
      </c>
      <c r="O793" s="19" t="e">
        <f t="shared" ref="O793" si="2745">+$B793</f>
        <v>#VALUE!</v>
      </c>
      <c r="P793" s="19">
        <f>+DMIN(Entradas[#All],P792,O792:O793)</f>
        <v>0</v>
      </c>
      <c r="Q793" s="17" t="str">
        <f t="shared" ref="Q793" si="2746">+$O$6</f>
        <v>Elemento</v>
      </c>
      <c r="R793" s="17" t="str">
        <f t="shared" ref="R793" si="2747">+$P$6</f>
        <v>Días restantes:</v>
      </c>
      <c r="S793" s="26" t="s">
        <v>10</v>
      </c>
    </row>
    <row r="794" spans="1:19" x14ac:dyDescent="0.25">
      <c r="A794" s="64" t="e">
        <f>DGET(Lista_elementos[#All],Lista_elementos[[#Headers],[Tipo]],Inventario!Q793:Q794)</f>
        <v>#VALUE!</v>
      </c>
      <c r="B794" s="27" t="e">
        <f>+Lista_elementos[[#This Row],[Elemento]]</f>
        <v>#VALUE!</v>
      </c>
      <c r="C7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4" s="27" t="e">
        <f>DGET(Lista_elementos[#All],Lista_elementos[[#Headers],[Presentación (Unidad)]],Inventario!Q793:Q794)</f>
        <v>#VALUE!</v>
      </c>
      <c r="E794" s="20" t="str">
        <f>+IF(COUNTIF(Entradas[Elemento],Inventario[[#This Row],[Elemento]])=0,"",IF(DMAX(Entradas[#All],Entradas[[#Headers],[Fecha de ingreso]],Inventario!Q793:Q794)=0,"No registra",DMAX(Entradas[#All],Entradas[[#Headers],[Fecha de ingreso]],Inventario!Q793:Q794)))</f>
        <v/>
      </c>
      <c r="F794" s="20" t="str">
        <f>+IF(COUNTIF(Entradas[Elemento],Inventario[[#This Row],[Elemento]])=0,"",IF(DMAX(Entradas[#All],Entradas[[#Headers],[Fecha de última salida]],Inventario!Q793:Q794)=0,"",DMAX(Entradas[#All],Entradas[[#Headers],[Fecha de última salida]],Inventario!Q793:Q794)))</f>
        <v/>
      </c>
      <c r="G794" s="27" t="e">
        <f>DGET(Lista_elementos[#All],Lista_elementos[[#Headers],[Inventario máximo (en unidades)]],Q793:Q794)</f>
        <v>#VALUE!</v>
      </c>
      <c r="H794" s="27" t="e">
        <f>DGET(Lista_elementos[#All],Lista_elementos[[#Headers],[Inventario mínimo (en unidades)]],Q793:Q794)</f>
        <v>#VALUE!</v>
      </c>
      <c r="I794" s="68" t="str">
        <f>+IF(R794=0,"",DGET(Entradas[#All],Entradas[[#Headers],[Lote]],Q793:R794))</f>
        <v/>
      </c>
      <c r="J794" s="20" t="str">
        <f ca="1">+IF(Inventario[[#This Row],[Días restantes (incluido hoy):]]="","",Inventario[[#This Row],[Días restantes (incluido hoy):]]+TODAY()-1)</f>
        <v/>
      </c>
      <c r="K794" s="27" t="str">
        <f t="shared" ref="K794" si="2748">IF(R794=0,"",R794)</f>
        <v/>
      </c>
      <c r="L794" s="27" t="str">
        <f>+IF(R794=0,"",DSUM(Entradas[#All],Entradas[[#Headers],[Cantidad Existente]],Inventario!Q793:R794))</f>
        <v/>
      </c>
      <c r="M794" s="65" t="e">
        <f>+Inventario[[#This Row],[Presentación (unidad)]]</f>
        <v>#VALUE!</v>
      </c>
      <c r="O794" s="17" t="str">
        <f t="shared" ref="O794" si="2749">+$O$6</f>
        <v>Elemento</v>
      </c>
      <c r="P794" s="17" t="str">
        <f t="shared" ref="P794" si="2750">+$P$6</f>
        <v>Días restantes:</v>
      </c>
      <c r="Q794" s="19" t="e">
        <f>Inventario[[#This Row],[Elemento]]</f>
        <v>#VALUE!</v>
      </c>
      <c r="R794" s="19">
        <f>+DMIN(Entradas[#All],R793,Q793:Q794)</f>
        <v>0</v>
      </c>
      <c r="S794" s="26" t="s">
        <v>10</v>
      </c>
    </row>
    <row r="795" spans="1:19" x14ac:dyDescent="0.25">
      <c r="A795" s="64" t="e">
        <f>DGET(Lista_elementos[#All],Lista_elementos[[#Headers],[Tipo]],Inventario!O794:O795)</f>
        <v>#VALUE!</v>
      </c>
      <c r="B795" s="27" t="e">
        <f>+Lista_elementos[[#This Row],[Elemento]]</f>
        <v>#VALUE!</v>
      </c>
      <c r="C7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5" s="27" t="e">
        <f>DGET(Lista_elementos[#All],Lista_elementos[[#Headers],[Presentación (Unidad)]],Inventario!O794:O795)</f>
        <v>#VALUE!</v>
      </c>
      <c r="E795" s="20" t="str">
        <f>+IF(COUNTIF(Entradas[Elemento],Inventario[[#This Row],[Elemento]])=0,"",IF(DMAX(Entradas[#All],Entradas[[#Headers],[Fecha de ingreso]],Inventario!O794:O795)=0,"No registra",DMAX(Entradas[#All],Entradas[[#Headers],[Fecha de ingreso]],Inventario!O794:O795)))</f>
        <v/>
      </c>
      <c r="F795" s="20" t="str">
        <f>+IF(COUNTIF(Entradas[Elemento],Inventario[[#This Row],[Elemento]])=0,"",IF(DMAX(Entradas[#All],Entradas[[#Headers],[Fecha de última salida]],Inventario!O794:O795)=0,"",DMAX(Entradas[#All],Entradas[[#Headers],[Fecha de última salida]],Inventario!O794:O795)))</f>
        <v/>
      </c>
      <c r="G795" s="27" t="e">
        <f>DGET(Lista_elementos[#All],Lista_elementos[[#Headers],[Inventario máximo (en unidades)]],O794:O795)</f>
        <v>#VALUE!</v>
      </c>
      <c r="H795" s="27" t="e">
        <f>DGET(Lista_elementos[#All],Lista_elementos[[#Headers],[Inventario mínimo (en unidades)]],O794:O795)</f>
        <v>#VALUE!</v>
      </c>
      <c r="I795" s="68" t="str">
        <f>+IF(P795=0,"",DGET(Entradas[#All],Entradas[[#Headers],[Lote]],O794:P795))</f>
        <v/>
      </c>
      <c r="J795" s="20" t="str">
        <f ca="1">+IF(Inventario[[#This Row],[Días restantes (incluido hoy):]]="","",Inventario[[#This Row],[Días restantes (incluido hoy):]]+TODAY()-1)</f>
        <v/>
      </c>
      <c r="K795" s="27" t="str">
        <f t="shared" ref="K795" si="2751">IF(P795=0,"",P795)</f>
        <v/>
      </c>
      <c r="L795" s="27" t="str">
        <f>+IF(P795=0,"",DSUM(Entradas[#All],Entradas[[#Headers],[Cantidad Existente]],Inventario!O794:P795))</f>
        <v/>
      </c>
      <c r="M795" s="65" t="e">
        <f>+Inventario[[#This Row],[Presentación (unidad)]]</f>
        <v>#VALUE!</v>
      </c>
      <c r="O795" s="19" t="e">
        <f t="shared" ref="O795" si="2752">+$B795</f>
        <v>#VALUE!</v>
      </c>
      <c r="P795" s="19">
        <f>+DMIN(Entradas[#All],P794,O794:O795)</f>
        <v>0</v>
      </c>
      <c r="Q795" s="17" t="str">
        <f t="shared" ref="Q795" si="2753">+$O$6</f>
        <v>Elemento</v>
      </c>
      <c r="R795" s="17" t="str">
        <f t="shared" ref="R795" si="2754">+$P$6</f>
        <v>Días restantes:</v>
      </c>
      <c r="S795" s="26" t="s">
        <v>10</v>
      </c>
    </row>
    <row r="796" spans="1:19" x14ac:dyDescent="0.25">
      <c r="A796" s="64" t="e">
        <f>DGET(Lista_elementos[#All],Lista_elementos[[#Headers],[Tipo]],Inventario!Q795:Q796)</f>
        <v>#VALUE!</v>
      </c>
      <c r="B796" s="27" t="e">
        <f>+Lista_elementos[[#This Row],[Elemento]]</f>
        <v>#VALUE!</v>
      </c>
      <c r="C7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6" s="27" t="e">
        <f>DGET(Lista_elementos[#All],Lista_elementos[[#Headers],[Presentación (Unidad)]],Inventario!Q795:Q796)</f>
        <v>#VALUE!</v>
      </c>
      <c r="E796" s="20" t="str">
        <f>+IF(COUNTIF(Entradas[Elemento],Inventario[[#This Row],[Elemento]])=0,"",IF(DMAX(Entradas[#All],Entradas[[#Headers],[Fecha de ingreso]],Inventario!Q795:Q796)=0,"No registra",DMAX(Entradas[#All],Entradas[[#Headers],[Fecha de ingreso]],Inventario!Q795:Q796)))</f>
        <v/>
      </c>
      <c r="F796" s="20" t="str">
        <f>+IF(COUNTIF(Entradas[Elemento],Inventario[[#This Row],[Elemento]])=0,"",IF(DMAX(Entradas[#All],Entradas[[#Headers],[Fecha de última salida]],Inventario!Q795:Q796)=0,"",DMAX(Entradas[#All],Entradas[[#Headers],[Fecha de última salida]],Inventario!Q795:Q796)))</f>
        <v/>
      </c>
      <c r="G796" s="27" t="e">
        <f>DGET(Lista_elementos[#All],Lista_elementos[[#Headers],[Inventario máximo (en unidades)]],Q795:Q796)</f>
        <v>#VALUE!</v>
      </c>
      <c r="H796" s="27" t="e">
        <f>DGET(Lista_elementos[#All],Lista_elementos[[#Headers],[Inventario mínimo (en unidades)]],Q795:Q796)</f>
        <v>#VALUE!</v>
      </c>
      <c r="I796" s="68" t="str">
        <f>+IF(R796=0,"",DGET(Entradas[#All],Entradas[[#Headers],[Lote]],Q795:R796))</f>
        <v/>
      </c>
      <c r="J796" s="20" t="str">
        <f ca="1">+IF(Inventario[[#This Row],[Días restantes (incluido hoy):]]="","",Inventario[[#This Row],[Días restantes (incluido hoy):]]+TODAY()-1)</f>
        <v/>
      </c>
      <c r="K796" s="27" t="str">
        <f t="shared" ref="K796" si="2755">IF(R796=0,"",R796)</f>
        <v/>
      </c>
      <c r="L796" s="27" t="str">
        <f>+IF(R796=0,"",DSUM(Entradas[#All],Entradas[[#Headers],[Cantidad Existente]],Inventario!Q795:R796))</f>
        <v/>
      </c>
      <c r="M796" s="65" t="e">
        <f>+Inventario[[#This Row],[Presentación (unidad)]]</f>
        <v>#VALUE!</v>
      </c>
      <c r="O796" s="17" t="str">
        <f t="shared" ref="O796" si="2756">+$O$6</f>
        <v>Elemento</v>
      </c>
      <c r="P796" s="17" t="str">
        <f t="shared" ref="P796" si="2757">+$P$6</f>
        <v>Días restantes:</v>
      </c>
      <c r="Q796" s="19" t="e">
        <f>Inventario[[#This Row],[Elemento]]</f>
        <v>#VALUE!</v>
      </c>
      <c r="R796" s="19">
        <f>+DMIN(Entradas[#All],R795,Q795:Q796)</f>
        <v>0</v>
      </c>
      <c r="S796" s="26" t="s">
        <v>10</v>
      </c>
    </row>
    <row r="797" spans="1:19" x14ac:dyDescent="0.25">
      <c r="A797" s="64" t="e">
        <f>DGET(Lista_elementos[#All],Lista_elementos[[#Headers],[Tipo]],Inventario!O796:O797)</f>
        <v>#VALUE!</v>
      </c>
      <c r="B797" s="27" t="e">
        <f>+Lista_elementos[[#This Row],[Elemento]]</f>
        <v>#VALUE!</v>
      </c>
      <c r="C7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7" s="27" t="e">
        <f>DGET(Lista_elementos[#All],Lista_elementos[[#Headers],[Presentación (Unidad)]],Inventario!O796:O797)</f>
        <v>#VALUE!</v>
      </c>
      <c r="E797" s="20" t="str">
        <f>+IF(COUNTIF(Entradas[Elemento],Inventario[[#This Row],[Elemento]])=0,"",IF(DMAX(Entradas[#All],Entradas[[#Headers],[Fecha de ingreso]],Inventario!O796:O797)=0,"No registra",DMAX(Entradas[#All],Entradas[[#Headers],[Fecha de ingreso]],Inventario!O796:O797)))</f>
        <v/>
      </c>
      <c r="F797" s="20" t="str">
        <f>+IF(COUNTIF(Entradas[Elemento],Inventario[[#This Row],[Elemento]])=0,"",IF(DMAX(Entradas[#All],Entradas[[#Headers],[Fecha de última salida]],Inventario!O796:O797)=0,"",DMAX(Entradas[#All],Entradas[[#Headers],[Fecha de última salida]],Inventario!O796:O797)))</f>
        <v/>
      </c>
      <c r="G797" s="27" t="e">
        <f>DGET(Lista_elementos[#All],Lista_elementos[[#Headers],[Inventario máximo (en unidades)]],O796:O797)</f>
        <v>#VALUE!</v>
      </c>
      <c r="H797" s="27" t="e">
        <f>DGET(Lista_elementos[#All],Lista_elementos[[#Headers],[Inventario mínimo (en unidades)]],O796:O797)</f>
        <v>#VALUE!</v>
      </c>
      <c r="I797" s="68" t="str">
        <f>+IF(P797=0,"",DGET(Entradas[#All],Entradas[[#Headers],[Lote]],O796:P797))</f>
        <v/>
      </c>
      <c r="J797" s="20" t="str">
        <f ca="1">+IF(Inventario[[#This Row],[Días restantes (incluido hoy):]]="","",Inventario[[#This Row],[Días restantes (incluido hoy):]]+TODAY()-1)</f>
        <v/>
      </c>
      <c r="K797" s="27" t="str">
        <f t="shared" ref="K797" si="2758">IF(P797=0,"",P797)</f>
        <v/>
      </c>
      <c r="L797" s="27" t="str">
        <f>+IF(P797=0,"",DSUM(Entradas[#All],Entradas[[#Headers],[Cantidad Existente]],Inventario!O796:P797))</f>
        <v/>
      </c>
      <c r="M797" s="65" t="e">
        <f>+Inventario[[#This Row],[Presentación (unidad)]]</f>
        <v>#VALUE!</v>
      </c>
      <c r="O797" s="19" t="e">
        <f t="shared" ref="O797" si="2759">+$B797</f>
        <v>#VALUE!</v>
      </c>
      <c r="P797" s="19">
        <f>+DMIN(Entradas[#All],P796,O796:O797)</f>
        <v>0</v>
      </c>
      <c r="Q797" s="17" t="str">
        <f t="shared" ref="Q797" si="2760">+$O$6</f>
        <v>Elemento</v>
      </c>
      <c r="R797" s="17" t="str">
        <f t="shared" ref="R797" si="2761">+$P$6</f>
        <v>Días restantes:</v>
      </c>
      <c r="S797" s="26" t="s">
        <v>10</v>
      </c>
    </row>
    <row r="798" spans="1:19" x14ac:dyDescent="0.25">
      <c r="A798" s="64" t="e">
        <f>DGET(Lista_elementos[#All],Lista_elementos[[#Headers],[Tipo]],Inventario!Q797:Q798)</f>
        <v>#VALUE!</v>
      </c>
      <c r="B798" s="27" t="e">
        <f>+Lista_elementos[[#This Row],[Elemento]]</f>
        <v>#VALUE!</v>
      </c>
      <c r="C7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8" s="27" t="e">
        <f>DGET(Lista_elementos[#All],Lista_elementos[[#Headers],[Presentación (Unidad)]],Inventario!Q797:Q798)</f>
        <v>#VALUE!</v>
      </c>
      <c r="E798" s="20" t="str">
        <f>+IF(COUNTIF(Entradas[Elemento],Inventario[[#This Row],[Elemento]])=0,"",IF(DMAX(Entradas[#All],Entradas[[#Headers],[Fecha de ingreso]],Inventario!Q797:Q798)=0,"No registra",DMAX(Entradas[#All],Entradas[[#Headers],[Fecha de ingreso]],Inventario!Q797:Q798)))</f>
        <v/>
      </c>
      <c r="F798" s="20" t="str">
        <f>+IF(COUNTIF(Entradas[Elemento],Inventario[[#This Row],[Elemento]])=0,"",IF(DMAX(Entradas[#All],Entradas[[#Headers],[Fecha de última salida]],Inventario!Q797:Q798)=0,"",DMAX(Entradas[#All],Entradas[[#Headers],[Fecha de última salida]],Inventario!Q797:Q798)))</f>
        <v/>
      </c>
      <c r="G798" s="27" t="e">
        <f>DGET(Lista_elementos[#All],Lista_elementos[[#Headers],[Inventario máximo (en unidades)]],Q797:Q798)</f>
        <v>#VALUE!</v>
      </c>
      <c r="H798" s="27" t="e">
        <f>DGET(Lista_elementos[#All],Lista_elementos[[#Headers],[Inventario mínimo (en unidades)]],Q797:Q798)</f>
        <v>#VALUE!</v>
      </c>
      <c r="I798" s="68" t="str">
        <f>+IF(R798=0,"",DGET(Entradas[#All],Entradas[[#Headers],[Lote]],Q797:R798))</f>
        <v/>
      </c>
      <c r="J798" s="20" t="str">
        <f ca="1">+IF(Inventario[[#This Row],[Días restantes (incluido hoy):]]="","",Inventario[[#This Row],[Días restantes (incluido hoy):]]+TODAY()-1)</f>
        <v/>
      </c>
      <c r="K798" s="27" t="str">
        <f t="shared" ref="K798" si="2762">IF(R798=0,"",R798)</f>
        <v/>
      </c>
      <c r="L798" s="27" t="str">
        <f>+IF(R798=0,"",DSUM(Entradas[#All],Entradas[[#Headers],[Cantidad Existente]],Inventario!Q797:R798))</f>
        <v/>
      </c>
      <c r="M798" s="65" t="e">
        <f>+Inventario[[#This Row],[Presentación (unidad)]]</f>
        <v>#VALUE!</v>
      </c>
      <c r="O798" s="17" t="str">
        <f t="shared" ref="O798" si="2763">+$O$6</f>
        <v>Elemento</v>
      </c>
      <c r="P798" s="17" t="str">
        <f t="shared" ref="P798" si="2764">+$P$6</f>
        <v>Días restantes:</v>
      </c>
      <c r="Q798" s="19" t="e">
        <f>Inventario[[#This Row],[Elemento]]</f>
        <v>#VALUE!</v>
      </c>
      <c r="R798" s="19">
        <f>+DMIN(Entradas[#All],R797,Q797:Q798)</f>
        <v>0</v>
      </c>
      <c r="S798" s="26" t="s">
        <v>10</v>
      </c>
    </row>
    <row r="799" spans="1:19" x14ac:dyDescent="0.25">
      <c r="A799" s="64" t="e">
        <f>DGET(Lista_elementos[#All],Lista_elementos[[#Headers],[Tipo]],Inventario!O798:O799)</f>
        <v>#VALUE!</v>
      </c>
      <c r="B799" s="27" t="e">
        <f>+Lista_elementos[[#This Row],[Elemento]]</f>
        <v>#VALUE!</v>
      </c>
      <c r="C7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799" s="27" t="e">
        <f>DGET(Lista_elementos[#All],Lista_elementos[[#Headers],[Presentación (Unidad)]],Inventario!O798:O799)</f>
        <v>#VALUE!</v>
      </c>
      <c r="E799" s="20" t="str">
        <f>+IF(COUNTIF(Entradas[Elemento],Inventario[[#This Row],[Elemento]])=0,"",IF(DMAX(Entradas[#All],Entradas[[#Headers],[Fecha de ingreso]],Inventario!O798:O799)=0,"No registra",DMAX(Entradas[#All],Entradas[[#Headers],[Fecha de ingreso]],Inventario!O798:O799)))</f>
        <v/>
      </c>
      <c r="F799" s="20" t="str">
        <f>+IF(COUNTIF(Entradas[Elemento],Inventario[[#This Row],[Elemento]])=0,"",IF(DMAX(Entradas[#All],Entradas[[#Headers],[Fecha de última salida]],Inventario!O798:O799)=0,"",DMAX(Entradas[#All],Entradas[[#Headers],[Fecha de última salida]],Inventario!O798:O799)))</f>
        <v/>
      </c>
      <c r="G799" s="27" t="e">
        <f>DGET(Lista_elementos[#All],Lista_elementos[[#Headers],[Inventario máximo (en unidades)]],O798:O799)</f>
        <v>#VALUE!</v>
      </c>
      <c r="H799" s="27" t="e">
        <f>DGET(Lista_elementos[#All],Lista_elementos[[#Headers],[Inventario mínimo (en unidades)]],O798:O799)</f>
        <v>#VALUE!</v>
      </c>
      <c r="I799" s="68" t="str">
        <f>+IF(P799=0,"",DGET(Entradas[#All],Entradas[[#Headers],[Lote]],O798:P799))</f>
        <v/>
      </c>
      <c r="J799" s="20" t="str">
        <f ca="1">+IF(Inventario[[#This Row],[Días restantes (incluido hoy):]]="","",Inventario[[#This Row],[Días restantes (incluido hoy):]]+TODAY()-1)</f>
        <v/>
      </c>
      <c r="K799" s="27" t="str">
        <f t="shared" ref="K799" si="2765">IF(P799=0,"",P799)</f>
        <v/>
      </c>
      <c r="L799" s="27" t="str">
        <f>+IF(P799=0,"",DSUM(Entradas[#All],Entradas[[#Headers],[Cantidad Existente]],Inventario!O798:P799))</f>
        <v/>
      </c>
      <c r="M799" s="65" t="e">
        <f>+Inventario[[#This Row],[Presentación (unidad)]]</f>
        <v>#VALUE!</v>
      </c>
      <c r="O799" s="19" t="e">
        <f t="shared" ref="O799" si="2766">+$B799</f>
        <v>#VALUE!</v>
      </c>
      <c r="P799" s="19">
        <f>+DMIN(Entradas[#All],P798,O798:O799)</f>
        <v>0</v>
      </c>
      <c r="Q799" s="17" t="str">
        <f t="shared" ref="Q799" si="2767">+$O$6</f>
        <v>Elemento</v>
      </c>
      <c r="R799" s="17" t="str">
        <f t="shared" ref="R799" si="2768">+$P$6</f>
        <v>Días restantes:</v>
      </c>
      <c r="S799" s="26" t="s">
        <v>10</v>
      </c>
    </row>
    <row r="800" spans="1:19" x14ac:dyDescent="0.25">
      <c r="A800" s="64" t="e">
        <f>DGET(Lista_elementos[#All],Lista_elementos[[#Headers],[Tipo]],Inventario!Q799:Q800)</f>
        <v>#VALUE!</v>
      </c>
      <c r="B800" s="27" t="e">
        <f>+Lista_elementos[[#This Row],[Elemento]]</f>
        <v>#VALUE!</v>
      </c>
      <c r="C8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0" s="27" t="e">
        <f>DGET(Lista_elementos[#All],Lista_elementos[[#Headers],[Presentación (Unidad)]],Inventario!Q799:Q800)</f>
        <v>#VALUE!</v>
      </c>
      <c r="E800" s="20" t="str">
        <f>+IF(COUNTIF(Entradas[Elemento],Inventario[[#This Row],[Elemento]])=0,"",IF(DMAX(Entradas[#All],Entradas[[#Headers],[Fecha de ingreso]],Inventario!Q799:Q800)=0,"No registra",DMAX(Entradas[#All],Entradas[[#Headers],[Fecha de ingreso]],Inventario!Q799:Q800)))</f>
        <v/>
      </c>
      <c r="F800" s="20" t="str">
        <f>+IF(COUNTIF(Entradas[Elemento],Inventario[[#This Row],[Elemento]])=0,"",IF(DMAX(Entradas[#All],Entradas[[#Headers],[Fecha de última salida]],Inventario!Q799:Q800)=0,"",DMAX(Entradas[#All],Entradas[[#Headers],[Fecha de última salida]],Inventario!Q799:Q800)))</f>
        <v/>
      </c>
      <c r="G800" s="27" t="e">
        <f>DGET(Lista_elementos[#All],Lista_elementos[[#Headers],[Inventario máximo (en unidades)]],Q799:Q800)</f>
        <v>#VALUE!</v>
      </c>
      <c r="H800" s="27" t="e">
        <f>DGET(Lista_elementos[#All],Lista_elementos[[#Headers],[Inventario mínimo (en unidades)]],Q799:Q800)</f>
        <v>#VALUE!</v>
      </c>
      <c r="I800" s="68" t="str">
        <f>+IF(R800=0,"",DGET(Entradas[#All],Entradas[[#Headers],[Lote]],Q799:R800))</f>
        <v/>
      </c>
      <c r="J800" s="20" t="str">
        <f ca="1">+IF(Inventario[[#This Row],[Días restantes (incluido hoy):]]="","",Inventario[[#This Row],[Días restantes (incluido hoy):]]+TODAY()-1)</f>
        <v/>
      </c>
      <c r="K800" s="27" t="str">
        <f t="shared" ref="K800" si="2769">IF(R800=0,"",R800)</f>
        <v/>
      </c>
      <c r="L800" s="27" t="str">
        <f>+IF(R800=0,"",DSUM(Entradas[#All],Entradas[[#Headers],[Cantidad Existente]],Inventario!Q799:R800))</f>
        <v/>
      </c>
      <c r="M800" s="65" t="e">
        <f>+Inventario[[#This Row],[Presentación (unidad)]]</f>
        <v>#VALUE!</v>
      </c>
      <c r="O800" s="17" t="str">
        <f t="shared" ref="O800" si="2770">+$O$6</f>
        <v>Elemento</v>
      </c>
      <c r="P800" s="17" t="str">
        <f t="shared" ref="P800" si="2771">+$P$6</f>
        <v>Días restantes:</v>
      </c>
      <c r="Q800" s="19" t="e">
        <f>Inventario[[#This Row],[Elemento]]</f>
        <v>#VALUE!</v>
      </c>
      <c r="R800" s="19">
        <f>+DMIN(Entradas[#All],R799,Q799:Q800)</f>
        <v>0</v>
      </c>
      <c r="S800" s="26" t="s">
        <v>10</v>
      </c>
    </row>
    <row r="801" spans="1:19" x14ac:dyDescent="0.25">
      <c r="A801" s="64" t="e">
        <f>DGET(Lista_elementos[#All],Lista_elementos[[#Headers],[Tipo]],Inventario!O800:O801)</f>
        <v>#VALUE!</v>
      </c>
      <c r="B801" s="27" t="e">
        <f>+Lista_elementos[[#This Row],[Elemento]]</f>
        <v>#VALUE!</v>
      </c>
      <c r="C8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1" s="27" t="e">
        <f>DGET(Lista_elementos[#All],Lista_elementos[[#Headers],[Presentación (Unidad)]],Inventario!O800:O801)</f>
        <v>#VALUE!</v>
      </c>
      <c r="E801" s="20" t="str">
        <f>+IF(COUNTIF(Entradas[Elemento],Inventario[[#This Row],[Elemento]])=0,"",IF(DMAX(Entradas[#All],Entradas[[#Headers],[Fecha de ingreso]],Inventario!O800:O801)=0,"No registra",DMAX(Entradas[#All],Entradas[[#Headers],[Fecha de ingreso]],Inventario!O800:O801)))</f>
        <v/>
      </c>
      <c r="F801" s="20" t="str">
        <f>+IF(COUNTIF(Entradas[Elemento],Inventario[[#This Row],[Elemento]])=0,"",IF(DMAX(Entradas[#All],Entradas[[#Headers],[Fecha de última salida]],Inventario!O800:O801)=0,"",DMAX(Entradas[#All],Entradas[[#Headers],[Fecha de última salida]],Inventario!O800:O801)))</f>
        <v/>
      </c>
      <c r="G801" s="27" t="e">
        <f>DGET(Lista_elementos[#All],Lista_elementos[[#Headers],[Inventario máximo (en unidades)]],O800:O801)</f>
        <v>#VALUE!</v>
      </c>
      <c r="H801" s="27" t="e">
        <f>DGET(Lista_elementos[#All],Lista_elementos[[#Headers],[Inventario mínimo (en unidades)]],O800:O801)</f>
        <v>#VALUE!</v>
      </c>
      <c r="I801" s="68" t="str">
        <f>+IF(P801=0,"",DGET(Entradas[#All],Entradas[[#Headers],[Lote]],O800:P801))</f>
        <v/>
      </c>
      <c r="J801" s="20" t="str">
        <f ca="1">+IF(Inventario[[#This Row],[Días restantes (incluido hoy):]]="","",Inventario[[#This Row],[Días restantes (incluido hoy):]]+TODAY()-1)</f>
        <v/>
      </c>
      <c r="K801" s="27" t="str">
        <f t="shared" ref="K801" si="2772">IF(P801=0,"",P801)</f>
        <v/>
      </c>
      <c r="L801" s="27" t="str">
        <f>+IF(P801=0,"",DSUM(Entradas[#All],Entradas[[#Headers],[Cantidad Existente]],Inventario!O800:P801))</f>
        <v/>
      </c>
      <c r="M801" s="65" t="e">
        <f>+Inventario[[#This Row],[Presentación (unidad)]]</f>
        <v>#VALUE!</v>
      </c>
      <c r="O801" s="19" t="e">
        <f t="shared" ref="O801" si="2773">+$B801</f>
        <v>#VALUE!</v>
      </c>
      <c r="P801" s="19">
        <f>+DMIN(Entradas[#All],P800,O800:O801)</f>
        <v>0</v>
      </c>
      <c r="Q801" s="17" t="str">
        <f t="shared" ref="Q801" si="2774">+$O$6</f>
        <v>Elemento</v>
      </c>
      <c r="R801" s="17" t="str">
        <f t="shared" ref="R801" si="2775">+$P$6</f>
        <v>Días restantes:</v>
      </c>
      <c r="S801" s="26" t="s">
        <v>10</v>
      </c>
    </row>
    <row r="802" spans="1:19" x14ac:dyDescent="0.25">
      <c r="A802" s="64" t="e">
        <f>DGET(Lista_elementos[#All],Lista_elementos[[#Headers],[Tipo]],Inventario!Q801:Q802)</f>
        <v>#VALUE!</v>
      </c>
      <c r="B802" s="27" t="e">
        <f>+Lista_elementos[[#This Row],[Elemento]]</f>
        <v>#VALUE!</v>
      </c>
      <c r="C8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2" s="27" t="e">
        <f>DGET(Lista_elementos[#All],Lista_elementos[[#Headers],[Presentación (Unidad)]],Inventario!Q801:Q802)</f>
        <v>#VALUE!</v>
      </c>
      <c r="E802" s="20" t="str">
        <f>+IF(COUNTIF(Entradas[Elemento],Inventario[[#This Row],[Elemento]])=0,"",IF(DMAX(Entradas[#All],Entradas[[#Headers],[Fecha de ingreso]],Inventario!Q801:Q802)=0,"No registra",DMAX(Entradas[#All],Entradas[[#Headers],[Fecha de ingreso]],Inventario!Q801:Q802)))</f>
        <v/>
      </c>
      <c r="F802" s="20" t="str">
        <f>+IF(COUNTIF(Entradas[Elemento],Inventario[[#This Row],[Elemento]])=0,"",IF(DMAX(Entradas[#All],Entradas[[#Headers],[Fecha de última salida]],Inventario!Q801:Q802)=0,"",DMAX(Entradas[#All],Entradas[[#Headers],[Fecha de última salida]],Inventario!Q801:Q802)))</f>
        <v/>
      </c>
      <c r="G802" s="27" t="e">
        <f>DGET(Lista_elementos[#All],Lista_elementos[[#Headers],[Inventario máximo (en unidades)]],Q801:Q802)</f>
        <v>#VALUE!</v>
      </c>
      <c r="H802" s="27" t="e">
        <f>DGET(Lista_elementos[#All],Lista_elementos[[#Headers],[Inventario mínimo (en unidades)]],Q801:Q802)</f>
        <v>#VALUE!</v>
      </c>
      <c r="I802" s="68" t="str">
        <f>+IF(R802=0,"",DGET(Entradas[#All],Entradas[[#Headers],[Lote]],Q801:R802))</f>
        <v/>
      </c>
      <c r="J802" s="20" t="str">
        <f ca="1">+IF(Inventario[[#This Row],[Días restantes (incluido hoy):]]="","",Inventario[[#This Row],[Días restantes (incluido hoy):]]+TODAY()-1)</f>
        <v/>
      </c>
      <c r="K802" s="27" t="str">
        <f t="shared" ref="K802" si="2776">IF(R802=0,"",R802)</f>
        <v/>
      </c>
      <c r="L802" s="27" t="str">
        <f>+IF(R802=0,"",DSUM(Entradas[#All],Entradas[[#Headers],[Cantidad Existente]],Inventario!Q801:R802))</f>
        <v/>
      </c>
      <c r="M802" s="65" t="e">
        <f>+Inventario[[#This Row],[Presentación (unidad)]]</f>
        <v>#VALUE!</v>
      </c>
      <c r="O802" s="17" t="str">
        <f t="shared" ref="O802" si="2777">+$O$6</f>
        <v>Elemento</v>
      </c>
      <c r="P802" s="17" t="str">
        <f t="shared" ref="P802" si="2778">+$P$6</f>
        <v>Días restantes:</v>
      </c>
      <c r="Q802" s="19" t="e">
        <f>Inventario[[#This Row],[Elemento]]</f>
        <v>#VALUE!</v>
      </c>
      <c r="R802" s="19">
        <f>+DMIN(Entradas[#All],R801,Q801:Q802)</f>
        <v>0</v>
      </c>
      <c r="S802" s="26" t="s">
        <v>10</v>
      </c>
    </row>
    <row r="803" spans="1:19" x14ac:dyDescent="0.25">
      <c r="A803" s="64" t="e">
        <f>DGET(Lista_elementos[#All],Lista_elementos[[#Headers],[Tipo]],Inventario!O802:O803)</f>
        <v>#VALUE!</v>
      </c>
      <c r="B803" s="27" t="e">
        <f>+Lista_elementos[[#This Row],[Elemento]]</f>
        <v>#VALUE!</v>
      </c>
      <c r="C8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3" s="27" t="e">
        <f>DGET(Lista_elementos[#All],Lista_elementos[[#Headers],[Presentación (Unidad)]],Inventario!O802:O803)</f>
        <v>#VALUE!</v>
      </c>
      <c r="E803" s="20" t="str">
        <f>+IF(COUNTIF(Entradas[Elemento],Inventario[[#This Row],[Elemento]])=0,"",IF(DMAX(Entradas[#All],Entradas[[#Headers],[Fecha de ingreso]],Inventario!O802:O803)=0,"No registra",DMAX(Entradas[#All],Entradas[[#Headers],[Fecha de ingreso]],Inventario!O802:O803)))</f>
        <v/>
      </c>
      <c r="F803" s="20" t="str">
        <f>+IF(COUNTIF(Entradas[Elemento],Inventario[[#This Row],[Elemento]])=0,"",IF(DMAX(Entradas[#All],Entradas[[#Headers],[Fecha de última salida]],Inventario!O802:O803)=0,"",DMAX(Entradas[#All],Entradas[[#Headers],[Fecha de última salida]],Inventario!O802:O803)))</f>
        <v/>
      </c>
      <c r="G803" s="27" t="e">
        <f>DGET(Lista_elementos[#All],Lista_elementos[[#Headers],[Inventario máximo (en unidades)]],O802:O803)</f>
        <v>#VALUE!</v>
      </c>
      <c r="H803" s="27" t="e">
        <f>DGET(Lista_elementos[#All],Lista_elementos[[#Headers],[Inventario mínimo (en unidades)]],O802:O803)</f>
        <v>#VALUE!</v>
      </c>
      <c r="I803" s="68" t="str">
        <f>+IF(P803=0,"",DGET(Entradas[#All],Entradas[[#Headers],[Lote]],O802:P803))</f>
        <v/>
      </c>
      <c r="J803" s="20" t="str">
        <f ca="1">+IF(Inventario[[#This Row],[Días restantes (incluido hoy):]]="","",Inventario[[#This Row],[Días restantes (incluido hoy):]]+TODAY()-1)</f>
        <v/>
      </c>
      <c r="K803" s="27" t="str">
        <f t="shared" ref="K803" si="2779">IF(P803=0,"",P803)</f>
        <v/>
      </c>
      <c r="L803" s="27" t="str">
        <f>+IF(P803=0,"",DSUM(Entradas[#All],Entradas[[#Headers],[Cantidad Existente]],Inventario!O802:P803))</f>
        <v/>
      </c>
      <c r="M803" s="65" t="e">
        <f>+Inventario[[#This Row],[Presentación (unidad)]]</f>
        <v>#VALUE!</v>
      </c>
      <c r="O803" s="19" t="e">
        <f t="shared" ref="O803" si="2780">+$B803</f>
        <v>#VALUE!</v>
      </c>
      <c r="P803" s="19">
        <f>+DMIN(Entradas[#All],P802,O802:O803)</f>
        <v>0</v>
      </c>
      <c r="Q803" s="17" t="str">
        <f t="shared" ref="Q803" si="2781">+$O$6</f>
        <v>Elemento</v>
      </c>
      <c r="R803" s="17" t="str">
        <f t="shared" ref="R803" si="2782">+$P$6</f>
        <v>Días restantes:</v>
      </c>
      <c r="S803" s="26" t="s">
        <v>10</v>
      </c>
    </row>
    <row r="804" spans="1:19" x14ac:dyDescent="0.25">
      <c r="A804" s="64" t="e">
        <f>DGET(Lista_elementos[#All],Lista_elementos[[#Headers],[Tipo]],Inventario!Q803:Q804)</f>
        <v>#VALUE!</v>
      </c>
      <c r="B804" s="27" t="e">
        <f>+Lista_elementos[[#This Row],[Elemento]]</f>
        <v>#VALUE!</v>
      </c>
      <c r="C8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4" s="27" t="e">
        <f>DGET(Lista_elementos[#All],Lista_elementos[[#Headers],[Presentación (Unidad)]],Inventario!Q803:Q804)</f>
        <v>#VALUE!</v>
      </c>
      <c r="E804" s="20" t="str">
        <f>+IF(COUNTIF(Entradas[Elemento],Inventario[[#This Row],[Elemento]])=0,"",IF(DMAX(Entradas[#All],Entradas[[#Headers],[Fecha de ingreso]],Inventario!Q803:Q804)=0,"No registra",DMAX(Entradas[#All],Entradas[[#Headers],[Fecha de ingreso]],Inventario!Q803:Q804)))</f>
        <v/>
      </c>
      <c r="F804" s="20" t="str">
        <f>+IF(COUNTIF(Entradas[Elemento],Inventario[[#This Row],[Elemento]])=0,"",IF(DMAX(Entradas[#All],Entradas[[#Headers],[Fecha de última salida]],Inventario!Q803:Q804)=0,"",DMAX(Entradas[#All],Entradas[[#Headers],[Fecha de última salida]],Inventario!Q803:Q804)))</f>
        <v/>
      </c>
      <c r="G804" s="27" t="e">
        <f>DGET(Lista_elementos[#All],Lista_elementos[[#Headers],[Inventario máximo (en unidades)]],Q803:Q804)</f>
        <v>#VALUE!</v>
      </c>
      <c r="H804" s="27" t="e">
        <f>DGET(Lista_elementos[#All],Lista_elementos[[#Headers],[Inventario mínimo (en unidades)]],Q803:Q804)</f>
        <v>#VALUE!</v>
      </c>
      <c r="I804" s="68" t="str">
        <f>+IF(R804=0,"",DGET(Entradas[#All],Entradas[[#Headers],[Lote]],Q803:R804))</f>
        <v/>
      </c>
      <c r="J804" s="20" t="str">
        <f ca="1">+IF(Inventario[[#This Row],[Días restantes (incluido hoy):]]="","",Inventario[[#This Row],[Días restantes (incluido hoy):]]+TODAY()-1)</f>
        <v/>
      </c>
      <c r="K804" s="27" t="str">
        <f t="shared" ref="K804" si="2783">IF(R804=0,"",R804)</f>
        <v/>
      </c>
      <c r="L804" s="27" t="str">
        <f>+IF(R804=0,"",DSUM(Entradas[#All],Entradas[[#Headers],[Cantidad Existente]],Inventario!Q803:R804))</f>
        <v/>
      </c>
      <c r="M804" s="65" t="e">
        <f>+Inventario[[#This Row],[Presentación (unidad)]]</f>
        <v>#VALUE!</v>
      </c>
      <c r="O804" s="17" t="str">
        <f t="shared" ref="O804" si="2784">+$O$6</f>
        <v>Elemento</v>
      </c>
      <c r="P804" s="17" t="str">
        <f t="shared" ref="P804" si="2785">+$P$6</f>
        <v>Días restantes:</v>
      </c>
      <c r="Q804" s="19" t="e">
        <f>Inventario[[#This Row],[Elemento]]</f>
        <v>#VALUE!</v>
      </c>
      <c r="R804" s="19">
        <f>+DMIN(Entradas[#All],R803,Q803:Q804)</f>
        <v>0</v>
      </c>
      <c r="S804" s="26" t="s">
        <v>10</v>
      </c>
    </row>
    <row r="805" spans="1:19" x14ac:dyDescent="0.25">
      <c r="A805" s="64" t="e">
        <f>DGET(Lista_elementos[#All],Lista_elementos[[#Headers],[Tipo]],Inventario!O804:O805)</f>
        <v>#VALUE!</v>
      </c>
      <c r="B805" s="27" t="e">
        <f>+Lista_elementos[[#This Row],[Elemento]]</f>
        <v>#VALUE!</v>
      </c>
      <c r="C8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5" s="27" t="e">
        <f>DGET(Lista_elementos[#All],Lista_elementos[[#Headers],[Presentación (Unidad)]],Inventario!O804:O805)</f>
        <v>#VALUE!</v>
      </c>
      <c r="E805" s="20" t="str">
        <f>+IF(COUNTIF(Entradas[Elemento],Inventario[[#This Row],[Elemento]])=0,"",IF(DMAX(Entradas[#All],Entradas[[#Headers],[Fecha de ingreso]],Inventario!O804:O805)=0,"No registra",DMAX(Entradas[#All],Entradas[[#Headers],[Fecha de ingreso]],Inventario!O804:O805)))</f>
        <v/>
      </c>
      <c r="F805" s="20" t="str">
        <f>+IF(COUNTIF(Entradas[Elemento],Inventario[[#This Row],[Elemento]])=0,"",IF(DMAX(Entradas[#All],Entradas[[#Headers],[Fecha de última salida]],Inventario!O804:O805)=0,"",DMAX(Entradas[#All],Entradas[[#Headers],[Fecha de última salida]],Inventario!O804:O805)))</f>
        <v/>
      </c>
      <c r="G805" s="27" t="e">
        <f>DGET(Lista_elementos[#All],Lista_elementos[[#Headers],[Inventario máximo (en unidades)]],O804:O805)</f>
        <v>#VALUE!</v>
      </c>
      <c r="H805" s="27" t="e">
        <f>DGET(Lista_elementos[#All],Lista_elementos[[#Headers],[Inventario mínimo (en unidades)]],O804:O805)</f>
        <v>#VALUE!</v>
      </c>
      <c r="I805" s="68" t="str">
        <f>+IF(P805=0,"",DGET(Entradas[#All],Entradas[[#Headers],[Lote]],O804:P805))</f>
        <v/>
      </c>
      <c r="J805" s="20" t="str">
        <f ca="1">+IF(Inventario[[#This Row],[Días restantes (incluido hoy):]]="","",Inventario[[#This Row],[Días restantes (incluido hoy):]]+TODAY()-1)</f>
        <v/>
      </c>
      <c r="K805" s="27" t="str">
        <f t="shared" ref="K805" si="2786">IF(P805=0,"",P805)</f>
        <v/>
      </c>
      <c r="L805" s="27" t="str">
        <f>+IF(P805=0,"",DSUM(Entradas[#All],Entradas[[#Headers],[Cantidad Existente]],Inventario!O804:P805))</f>
        <v/>
      </c>
      <c r="M805" s="65" t="e">
        <f>+Inventario[[#This Row],[Presentación (unidad)]]</f>
        <v>#VALUE!</v>
      </c>
      <c r="O805" s="19" t="e">
        <f t="shared" ref="O805" si="2787">+$B805</f>
        <v>#VALUE!</v>
      </c>
      <c r="P805" s="19">
        <f>+DMIN(Entradas[#All],P804,O804:O805)</f>
        <v>0</v>
      </c>
      <c r="Q805" s="17" t="str">
        <f t="shared" ref="Q805" si="2788">+$O$6</f>
        <v>Elemento</v>
      </c>
      <c r="R805" s="17" t="str">
        <f t="shared" ref="R805" si="2789">+$P$6</f>
        <v>Días restantes:</v>
      </c>
      <c r="S805" s="26" t="s">
        <v>10</v>
      </c>
    </row>
    <row r="806" spans="1:19" x14ac:dyDescent="0.25">
      <c r="A806" s="64" t="e">
        <f>DGET(Lista_elementos[#All],Lista_elementos[[#Headers],[Tipo]],Inventario!Q805:Q806)</f>
        <v>#VALUE!</v>
      </c>
      <c r="B806" s="27" t="e">
        <f>+Lista_elementos[[#This Row],[Elemento]]</f>
        <v>#VALUE!</v>
      </c>
      <c r="C80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6" s="27" t="e">
        <f>DGET(Lista_elementos[#All],Lista_elementos[[#Headers],[Presentación (Unidad)]],Inventario!Q805:Q806)</f>
        <v>#VALUE!</v>
      </c>
      <c r="E806" s="20" t="str">
        <f>+IF(COUNTIF(Entradas[Elemento],Inventario[[#This Row],[Elemento]])=0,"",IF(DMAX(Entradas[#All],Entradas[[#Headers],[Fecha de ingreso]],Inventario!Q805:Q806)=0,"No registra",DMAX(Entradas[#All],Entradas[[#Headers],[Fecha de ingreso]],Inventario!Q805:Q806)))</f>
        <v/>
      </c>
      <c r="F806" s="20" t="str">
        <f>+IF(COUNTIF(Entradas[Elemento],Inventario[[#This Row],[Elemento]])=0,"",IF(DMAX(Entradas[#All],Entradas[[#Headers],[Fecha de última salida]],Inventario!Q805:Q806)=0,"",DMAX(Entradas[#All],Entradas[[#Headers],[Fecha de última salida]],Inventario!Q805:Q806)))</f>
        <v/>
      </c>
      <c r="G806" s="27" t="e">
        <f>DGET(Lista_elementos[#All],Lista_elementos[[#Headers],[Inventario máximo (en unidades)]],Q805:Q806)</f>
        <v>#VALUE!</v>
      </c>
      <c r="H806" s="27" t="e">
        <f>DGET(Lista_elementos[#All],Lista_elementos[[#Headers],[Inventario mínimo (en unidades)]],Q805:Q806)</f>
        <v>#VALUE!</v>
      </c>
      <c r="I806" s="68" t="str">
        <f>+IF(R806=0,"",DGET(Entradas[#All],Entradas[[#Headers],[Lote]],Q805:R806))</f>
        <v/>
      </c>
      <c r="J806" s="20" t="str">
        <f ca="1">+IF(Inventario[[#This Row],[Días restantes (incluido hoy):]]="","",Inventario[[#This Row],[Días restantes (incluido hoy):]]+TODAY()-1)</f>
        <v/>
      </c>
      <c r="K806" s="27" t="str">
        <f t="shared" ref="K806" si="2790">IF(R806=0,"",R806)</f>
        <v/>
      </c>
      <c r="L806" s="27" t="str">
        <f>+IF(R806=0,"",DSUM(Entradas[#All],Entradas[[#Headers],[Cantidad Existente]],Inventario!Q805:R806))</f>
        <v/>
      </c>
      <c r="M806" s="65" t="e">
        <f>+Inventario[[#This Row],[Presentación (unidad)]]</f>
        <v>#VALUE!</v>
      </c>
      <c r="O806" s="17" t="str">
        <f t="shared" ref="O806" si="2791">+$O$6</f>
        <v>Elemento</v>
      </c>
      <c r="P806" s="17" t="str">
        <f t="shared" ref="P806" si="2792">+$P$6</f>
        <v>Días restantes:</v>
      </c>
      <c r="Q806" s="19" t="e">
        <f>Inventario[[#This Row],[Elemento]]</f>
        <v>#VALUE!</v>
      </c>
      <c r="R806" s="19">
        <f>+DMIN(Entradas[#All],R805,Q805:Q806)</f>
        <v>0</v>
      </c>
      <c r="S806" s="26" t="s">
        <v>10</v>
      </c>
    </row>
    <row r="807" spans="1:19" x14ac:dyDescent="0.25">
      <c r="A807" s="64" t="e">
        <f>DGET(Lista_elementos[#All],Lista_elementos[[#Headers],[Tipo]],Inventario!O806:O807)</f>
        <v>#VALUE!</v>
      </c>
      <c r="B807" s="27" t="e">
        <f>+Lista_elementos[[#This Row],[Elemento]]</f>
        <v>#VALUE!</v>
      </c>
      <c r="C80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7" s="27" t="e">
        <f>DGET(Lista_elementos[#All],Lista_elementos[[#Headers],[Presentación (Unidad)]],Inventario!O806:O807)</f>
        <v>#VALUE!</v>
      </c>
      <c r="E807" s="20" t="str">
        <f>+IF(COUNTIF(Entradas[Elemento],Inventario[[#This Row],[Elemento]])=0,"",IF(DMAX(Entradas[#All],Entradas[[#Headers],[Fecha de ingreso]],Inventario!O806:O807)=0,"No registra",DMAX(Entradas[#All],Entradas[[#Headers],[Fecha de ingreso]],Inventario!O806:O807)))</f>
        <v/>
      </c>
      <c r="F807" s="20" t="str">
        <f>+IF(COUNTIF(Entradas[Elemento],Inventario[[#This Row],[Elemento]])=0,"",IF(DMAX(Entradas[#All],Entradas[[#Headers],[Fecha de última salida]],Inventario!O806:O807)=0,"",DMAX(Entradas[#All],Entradas[[#Headers],[Fecha de última salida]],Inventario!O806:O807)))</f>
        <v/>
      </c>
      <c r="G807" s="27" t="e">
        <f>DGET(Lista_elementos[#All],Lista_elementos[[#Headers],[Inventario máximo (en unidades)]],O806:O807)</f>
        <v>#VALUE!</v>
      </c>
      <c r="H807" s="27" t="e">
        <f>DGET(Lista_elementos[#All],Lista_elementos[[#Headers],[Inventario mínimo (en unidades)]],O806:O807)</f>
        <v>#VALUE!</v>
      </c>
      <c r="I807" s="68" t="str">
        <f>+IF(P807=0,"",DGET(Entradas[#All],Entradas[[#Headers],[Lote]],O806:P807))</f>
        <v/>
      </c>
      <c r="J807" s="20" t="str">
        <f ca="1">+IF(Inventario[[#This Row],[Días restantes (incluido hoy):]]="","",Inventario[[#This Row],[Días restantes (incluido hoy):]]+TODAY()-1)</f>
        <v/>
      </c>
      <c r="K807" s="27" t="str">
        <f t="shared" ref="K807" si="2793">IF(P807=0,"",P807)</f>
        <v/>
      </c>
      <c r="L807" s="27" t="str">
        <f>+IF(P807=0,"",DSUM(Entradas[#All],Entradas[[#Headers],[Cantidad Existente]],Inventario!O806:P807))</f>
        <v/>
      </c>
      <c r="M807" s="65" t="e">
        <f>+Inventario[[#This Row],[Presentación (unidad)]]</f>
        <v>#VALUE!</v>
      </c>
      <c r="O807" s="19" t="e">
        <f t="shared" ref="O807" si="2794">+$B807</f>
        <v>#VALUE!</v>
      </c>
      <c r="P807" s="19">
        <f>+DMIN(Entradas[#All],P806,O806:O807)</f>
        <v>0</v>
      </c>
      <c r="Q807" s="17" t="str">
        <f t="shared" ref="Q807" si="2795">+$O$6</f>
        <v>Elemento</v>
      </c>
      <c r="R807" s="17" t="str">
        <f t="shared" ref="R807" si="2796">+$P$6</f>
        <v>Días restantes:</v>
      </c>
      <c r="S807" s="26" t="s">
        <v>10</v>
      </c>
    </row>
    <row r="808" spans="1:19" x14ac:dyDescent="0.25">
      <c r="A808" s="64" t="e">
        <f>DGET(Lista_elementos[#All],Lista_elementos[[#Headers],[Tipo]],Inventario!Q807:Q808)</f>
        <v>#VALUE!</v>
      </c>
      <c r="B808" s="27" t="e">
        <f>+Lista_elementos[[#This Row],[Elemento]]</f>
        <v>#VALUE!</v>
      </c>
      <c r="C80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8" s="27" t="e">
        <f>DGET(Lista_elementos[#All],Lista_elementos[[#Headers],[Presentación (Unidad)]],Inventario!Q807:Q808)</f>
        <v>#VALUE!</v>
      </c>
      <c r="E808" s="20" t="str">
        <f>+IF(COUNTIF(Entradas[Elemento],Inventario[[#This Row],[Elemento]])=0,"",IF(DMAX(Entradas[#All],Entradas[[#Headers],[Fecha de ingreso]],Inventario!Q807:Q808)=0,"No registra",DMAX(Entradas[#All],Entradas[[#Headers],[Fecha de ingreso]],Inventario!Q807:Q808)))</f>
        <v/>
      </c>
      <c r="F808" s="20" t="str">
        <f>+IF(COUNTIF(Entradas[Elemento],Inventario[[#This Row],[Elemento]])=0,"",IF(DMAX(Entradas[#All],Entradas[[#Headers],[Fecha de última salida]],Inventario!Q807:Q808)=0,"",DMAX(Entradas[#All],Entradas[[#Headers],[Fecha de última salida]],Inventario!Q807:Q808)))</f>
        <v/>
      </c>
      <c r="G808" s="27" t="e">
        <f>DGET(Lista_elementos[#All],Lista_elementos[[#Headers],[Inventario máximo (en unidades)]],Q807:Q808)</f>
        <v>#VALUE!</v>
      </c>
      <c r="H808" s="27" t="e">
        <f>DGET(Lista_elementos[#All],Lista_elementos[[#Headers],[Inventario mínimo (en unidades)]],Q807:Q808)</f>
        <v>#VALUE!</v>
      </c>
      <c r="I808" s="68" t="str">
        <f>+IF(R808=0,"",DGET(Entradas[#All],Entradas[[#Headers],[Lote]],Q807:R808))</f>
        <v/>
      </c>
      <c r="J808" s="20" t="str">
        <f ca="1">+IF(Inventario[[#This Row],[Días restantes (incluido hoy):]]="","",Inventario[[#This Row],[Días restantes (incluido hoy):]]+TODAY()-1)</f>
        <v/>
      </c>
      <c r="K808" s="27" t="str">
        <f t="shared" ref="K808" si="2797">IF(R808=0,"",R808)</f>
        <v/>
      </c>
      <c r="L808" s="27" t="str">
        <f>+IF(R808=0,"",DSUM(Entradas[#All],Entradas[[#Headers],[Cantidad Existente]],Inventario!Q807:R808))</f>
        <v/>
      </c>
      <c r="M808" s="65" t="e">
        <f>+Inventario[[#This Row],[Presentación (unidad)]]</f>
        <v>#VALUE!</v>
      </c>
      <c r="O808" s="17" t="str">
        <f t="shared" ref="O808" si="2798">+$O$6</f>
        <v>Elemento</v>
      </c>
      <c r="P808" s="17" t="str">
        <f t="shared" ref="P808" si="2799">+$P$6</f>
        <v>Días restantes:</v>
      </c>
      <c r="Q808" s="19" t="e">
        <f>Inventario[[#This Row],[Elemento]]</f>
        <v>#VALUE!</v>
      </c>
      <c r="R808" s="19">
        <f>+DMIN(Entradas[#All],R807,Q807:Q808)</f>
        <v>0</v>
      </c>
      <c r="S808" s="26" t="s">
        <v>10</v>
      </c>
    </row>
    <row r="809" spans="1:19" x14ac:dyDescent="0.25">
      <c r="A809" s="64" t="e">
        <f>DGET(Lista_elementos[#All],Lista_elementos[[#Headers],[Tipo]],Inventario!O808:O809)</f>
        <v>#VALUE!</v>
      </c>
      <c r="B809" s="27" t="e">
        <f>+Lista_elementos[[#This Row],[Elemento]]</f>
        <v>#VALUE!</v>
      </c>
      <c r="C80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09" s="27" t="e">
        <f>DGET(Lista_elementos[#All],Lista_elementos[[#Headers],[Presentación (Unidad)]],Inventario!O808:O809)</f>
        <v>#VALUE!</v>
      </c>
      <c r="E809" s="20" t="str">
        <f>+IF(COUNTIF(Entradas[Elemento],Inventario[[#This Row],[Elemento]])=0,"",IF(DMAX(Entradas[#All],Entradas[[#Headers],[Fecha de ingreso]],Inventario!O808:O809)=0,"No registra",DMAX(Entradas[#All],Entradas[[#Headers],[Fecha de ingreso]],Inventario!O808:O809)))</f>
        <v/>
      </c>
      <c r="F809" s="20" t="str">
        <f>+IF(COUNTIF(Entradas[Elemento],Inventario[[#This Row],[Elemento]])=0,"",IF(DMAX(Entradas[#All],Entradas[[#Headers],[Fecha de última salida]],Inventario!O808:O809)=0,"",DMAX(Entradas[#All],Entradas[[#Headers],[Fecha de última salida]],Inventario!O808:O809)))</f>
        <v/>
      </c>
      <c r="G809" s="27" t="e">
        <f>DGET(Lista_elementos[#All],Lista_elementos[[#Headers],[Inventario máximo (en unidades)]],O808:O809)</f>
        <v>#VALUE!</v>
      </c>
      <c r="H809" s="27" t="e">
        <f>DGET(Lista_elementos[#All],Lista_elementos[[#Headers],[Inventario mínimo (en unidades)]],O808:O809)</f>
        <v>#VALUE!</v>
      </c>
      <c r="I809" s="68" t="str">
        <f>+IF(P809=0,"",DGET(Entradas[#All],Entradas[[#Headers],[Lote]],O808:P809))</f>
        <v/>
      </c>
      <c r="J809" s="20" t="str">
        <f ca="1">+IF(Inventario[[#This Row],[Días restantes (incluido hoy):]]="","",Inventario[[#This Row],[Días restantes (incluido hoy):]]+TODAY()-1)</f>
        <v/>
      </c>
      <c r="K809" s="27" t="str">
        <f t="shared" ref="K809" si="2800">IF(P809=0,"",P809)</f>
        <v/>
      </c>
      <c r="L809" s="27" t="str">
        <f>+IF(P809=0,"",DSUM(Entradas[#All],Entradas[[#Headers],[Cantidad Existente]],Inventario!O808:P809))</f>
        <v/>
      </c>
      <c r="M809" s="65" t="e">
        <f>+Inventario[[#This Row],[Presentación (unidad)]]</f>
        <v>#VALUE!</v>
      </c>
      <c r="O809" s="19" t="e">
        <f t="shared" ref="O809" si="2801">+$B809</f>
        <v>#VALUE!</v>
      </c>
      <c r="P809" s="19">
        <f>+DMIN(Entradas[#All],P808,O808:O809)</f>
        <v>0</v>
      </c>
      <c r="Q809" s="17" t="str">
        <f t="shared" ref="Q809" si="2802">+$O$6</f>
        <v>Elemento</v>
      </c>
      <c r="R809" s="17" t="str">
        <f t="shared" ref="R809" si="2803">+$P$6</f>
        <v>Días restantes:</v>
      </c>
      <c r="S809" s="26" t="s">
        <v>10</v>
      </c>
    </row>
    <row r="810" spans="1:19" x14ac:dyDescent="0.25">
      <c r="A810" s="64" t="e">
        <f>DGET(Lista_elementos[#All],Lista_elementos[[#Headers],[Tipo]],Inventario!Q809:Q810)</f>
        <v>#VALUE!</v>
      </c>
      <c r="B810" s="27" t="e">
        <f>+Lista_elementos[[#This Row],[Elemento]]</f>
        <v>#VALUE!</v>
      </c>
      <c r="C8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0" s="27" t="e">
        <f>DGET(Lista_elementos[#All],Lista_elementos[[#Headers],[Presentación (Unidad)]],Inventario!Q809:Q810)</f>
        <v>#VALUE!</v>
      </c>
      <c r="E810" s="20" t="str">
        <f>+IF(COUNTIF(Entradas[Elemento],Inventario[[#This Row],[Elemento]])=0,"",IF(DMAX(Entradas[#All],Entradas[[#Headers],[Fecha de ingreso]],Inventario!Q809:Q810)=0,"No registra",DMAX(Entradas[#All],Entradas[[#Headers],[Fecha de ingreso]],Inventario!Q809:Q810)))</f>
        <v/>
      </c>
      <c r="F810" s="20" t="str">
        <f>+IF(COUNTIF(Entradas[Elemento],Inventario[[#This Row],[Elemento]])=0,"",IF(DMAX(Entradas[#All],Entradas[[#Headers],[Fecha de última salida]],Inventario!Q809:Q810)=0,"",DMAX(Entradas[#All],Entradas[[#Headers],[Fecha de última salida]],Inventario!Q809:Q810)))</f>
        <v/>
      </c>
      <c r="G810" s="27" t="e">
        <f>DGET(Lista_elementos[#All],Lista_elementos[[#Headers],[Inventario máximo (en unidades)]],Q809:Q810)</f>
        <v>#VALUE!</v>
      </c>
      <c r="H810" s="27" t="e">
        <f>DGET(Lista_elementos[#All],Lista_elementos[[#Headers],[Inventario mínimo (en unidades)]],Q809:Q810)</f>
        <v>#VALUE!</v>
      </c>
      <c r="I810" s="68" t="str">
        <f>+IF(R810=0,"",DGET(Entradas[#All],Entradas[[#Headers],[Lote]],Q809:R810))</f>
        <v/>
      </c>
      <c r="J810" s="20" t="str">
        <f ca="1">+IF(Inventario[[#This Row],[Días restantes (incluido hoy):]]="","",Inventario[[#This Row],[Días restantes (incluido hoy):]]+TODAY()-1)</f>
        <v/>
      </c>
      <c r="K810" s="27" t="str">
        <f t="shared" ref="K810" si="2804">IF(R810=0,"",R810)</f>
        <v/>
      </c>
      <c r="L810" s="27" t="str">
        <f>+IF(R810=0,"",DSUM(Entradas[#All],Entradas[[#Headers],[Cantidad Existente]],Inventario!Q809:R810))</f>
        <v/>
      </c>
      <c r="M810" s="65" t="e">
        <f>+Inventario[[#This Row],[Presentación (unidad)]]</f>
        <v>#VALUE!</v>
      </c>
      <c r="O810" s="17" t="str">
        <f t="shared" ref="O810" si="2805">+$O$6</f>
        <v>Elemento</v>
      </c>
      <c r="P810" s="17" t="str">
        <f t="shared" ref="P810" si="2806">+$P$6</f>
        <v>Días restantes:</v>
      </c>
      <c r="Q810" s="19" t="e">
        <f>Inventario[[#This Row],[Elemento]]</f>
        <v>#VALUE!</v>
      </c>
      <c r="R810" s="19">
        <f>+DMIN(Entradas[#All],R809,Q809:Q810)</f>
        <v>0</v>
      </c>
      <c r="S810" s="26" t="s">
        <v>10</v>
      </c>
    </row>
    <row r="811" spans="1:19" x14ac:dyDescent="0.25">
      <c r="A811" s="64" t="e">
        <f>DGET(Lista_elementos[#All],Lista_elementos[[#Headers],[Tipo]],Inventario!O810:O811)</f>
        <v>#VALUE!</v>
      </c>
      <c r="B811" s="27" t="e">
        <f>+Lista_elementos[[#This Row],[Elemento]]</f>
        <v>#VALUE!</v>
      </c>
      <c r="C8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1" s="27" t="e">
        <f>DGET(Lista_elementos[#All],Lista_elementos[[#Headers],[Presentación (Unidad)]],Inventario!O810:O811)</f>
        <v>#VALUE!</v>
      </c>
      <c r="E811" s="20" t="str">
        <f>+IF(COUNTIF(Entradas[Elemento],Inventario[[#This Row],[Elemento]])=0,"",IF(DMAX(Entradas[#All],Entradas[[#Headers],[Fecha de ingreso]],Inventario!O810:O811)=0,"No registra",DMAX(Entradas[#All],Entradas[[#Headers],[Fecha de ingreso]],Inventario!O810:O811)))</f>
        <v/>
      </c>
      <c r="F811" s="20" t="str">
        <f>+IF(COUNTIF(Entradas[Elemento],Inventario[[#This Row],[Elemento]])=0,"",IF(DMAX(Entradas[#All],Entradas[[#Headers],[Fecha de última salida]],Inventario!O810:O811)=0,"",DMAX(Entradas[#All],Entradas[[#Headers],[Fecha de última salida]],Inventario!O810:O811)))</f>
        <v/>
      </c>
      <c r="G811" s="27" t="e">
        <f>DGET(Lista_elementos[#All],Lista_elementos[[#Headers],[Inventario máximo (en unidades)]],O810:O811)</f>
        <v>#VALUE!</v>
      </c>
      <c r="H811" s="27" t="e">
        <f>DGET(Lista_elementos[#All],Lista_elementos[[#Headers],[Inventario mínimo (en unidades)]],O810:O811)</f>
        <v>#VALUE!</v>
      </c>
      <c r="I811" s="68" t="str">
        <f>+IF(P811=0,"",DGET(Entradas[#All],Entradas[[#Headers],[Lote]],O810:P811))</f>
        <v/>
      </c>
      <c r="J811" s="20" t="str">
        <f ca="1">+IF(Inventario[[#This Row],[Días restantes (incluido hoy):]]="","",Inventario[[#This Row],[Días restantes (incluido hoy):]]+TODAY()-1)</f>
        <v/>
      </c>
      <c r="K811" s="27" t="str">
        <f t="shared" ref="K811" si="2807">IF(P811=0,"",P811)</f>
        <v/>
      </c>
      <c r="L811" s="27" t="str">
        <f>+IF(P811=0,"",DSUM(Entradas[#All],Entradas[[#Headers],[Cantidad Existente]],Inventario!O810:P811))</f>
        <v/>
      </c>
      <c r="M811" s="65" t="e">
        <f>+Inventario[[#This Row],[Presentación (unidad)]]</f>
        <v>#VALUE!</v>
      </c>
      <c r="O811" s="19" t="e">
        <f t="shared" ref="O811" si="2808">+$B811</f>
        <v>#VALUE!</v>
      </c>
      <c r="P811" s="19">
        <f>+DMIN(Entradas[#All],P810,O810:O811)</f>
        <v>0</v>
      </c>
      <c r="Q811" s="17" t="str">
        <f t="shared" ref="Q811" si="2809">+$O$6</f>
        <v>Elemento</v>
      </c>
      <c r="R811" s="17" t="str">
        <f t="shared" ref="R811" si="2810">+$P$6</f>
        <v>Días restantes:</v>
      </c>
      <c r="S811" s="26" t="s">
        <v>10</v>
      </c>
    </row>
    <row r="812" spans="1:19" x14ac:dyDescent="0.25">
      <c r="A812" s="64" t="e">
        <f>DGET(Lista_elementos[#All],Lista_elementos[[#Headers],[Tipo]],Inventario!Q811:Q812)</f>
        <v>#VALUE!</v>
      </c>
      <c r="B812" s="27" t="e">
        <f>+Lista_elementos[[#This Row],[Elemento]]</f>
        <v>#VALUE!</v>
      </c>
      <c r="C8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2" s="27" t="e">
        <f>DGET(Lista_elementos[#All],Lista_elementos[[#Headers],[Presentación (Unidad)]],Inventario!Q811:Q812)</f>
        <v>#VALUE!</v>
      </c>
      <c r="E812" s="20" t="str">
        <f>+IF(COUNTIF(Entradas[Elemento],Inventario[[#This Row],[Elemento]])=0,"",IF(DMAX(Entradas[#All],Entradas[[#Headers],[Fecha de ingreso]],Inventario!Q811:Q812)=0,"No registra",DMAX(Entradas[#All],Entradas[[#Headers],[Fecha de ingreso]],Inventario!Q811:Q812)))</f>
        <v/>
      </c>
      <c r="F812" s="20" t="str">
        <f>+IF(COUNTIF(Entradas[Elemento],Inventario[[#This Row],[Elemento]])=0,"",IF(DMAX(Entradas[#All],Entradas[[#Headers],[Fecha de última salida]],Inventario!Q811:Q812)=0,"",DMAX(Entradas[#All],Entradas[[#Headers],[Fecha de última salida]],Inventario!Q811:Q812)))</f>
        <v/>
      </c>
      <c r="G812" s="27" t="e">
        <f>DGET(Lista_elementos[#All],Lista_elementos[[#Headers],[Inventario máximo (en unidades)]],Q811:Q812)</f>
        <v>#VALUE!</v>
      </c>
      <c r="H812" s="27" t="e">
        <f>DGET(Lista_elementos[#All],Lista_elementos[[#Headers],[Inventario mínimo (en unidades)]],Q811:Q812)</f>
        <v>#VALUE!</v>
      </c>
      <c r="I812" s="68" t="str">
        <f>+IF(R812=0,"",DGET(Entradas[#All],Entradas[[#Headers],[Lote]],Q811:R812))</f>
        <v/>
      </c>
      <c r="J812" s="20" t="str">
        <f ca="1">+IF(Inventario[[#This Row],[Días restantes (incluido hoy):]]="","",Inventario[[#This Row],[Días restantes (incluido hoy):]]+TODAY()-1)</f>
        <v/>
      </c>
      <c r="K812" s="27" t="str">
        <f t="shared" ref="K812" si="2811">IF(R812=0,"",R812)</f>
        <v/>
      </c>
      <c r="L812" s="27" t="str">
        <f>+IF(R812=0,"",DSUM(Entradas[#All],Entradas[[#Headers],[Cantidad Existente]],Inventario!Q811:R812))</f>
        <v/>
      </c>
      <c r="M812" s="65" t="e">
        <f>+Inventario[[#This Row],[Presentación (unidad)]]</f>
        <v>#VALUE!</v>
      </c>
      <c r="O812" s="17" t="str">
        <f t="shared" ref="O812" si="2812">+$O$6</f>
        <v>Elemento</v>
      </c>
      <c r="P812" s="17" t="str">
        <f t="shared" ref="P812" si="2813">+$P$6</f>
        <v>Días restantes:</v>
      </c>
      <c r="Q812" s="19" t="e">
        <f>Inventario[[#This Row],[Elemento]]</f>
        <v>#VALUE!</v>
      </c>
      <c r="R812" s="19">
        <f>+DMIN(Entradas[#All],R811,Q811:Q812)</f>
        <v>0</v>
      </c>
      <c r="S812" s="26" t="s">
        <v>10</v>
      </c>
    </row>
    <row r="813" spans="1:19" x14ac:dyDescent="0.25">
      <c r="A813" s="64" t="e">
        <f>DGET(Lista_elementos[#All],Lista_elementos[[#Headers],[Tipo]],Inventario!O812:O813)</f>
        <v>#VALUE!</v>
      </c>
      <c r="B813" s="27" t="e">
        <f>+Lista_elementos[[#This Row],[Elemento]]</f>
        <v>#VALUE!</v>
      </c>
      <c r="C8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3" s="27" t="e">
        <f>DGET(Lista_elementos[#All],Lista_elementos[[#Headers],[Presentación (Unidad)]],Inventario!O812:O813)</f>
        <v>#VALUE!</v>
      </c>
      <c r="E813" s="20" t="str">
        <f>+IF(COUNTIF(Entradas[Elemento],Inventario[[#This Row],[Elemento]])=0,"",IF(DMAX(Entradas[#All],Entradas[[#Headers],[Fecha de ingreso]],Inventario!O812:O813)=0,"No registra",DMAX(Entradas[#All],Entradas[[#Headers],[Fecha de ingreso]],Inventario!O812:O813)))</f>
        <v/>
      </c>
      <c r="F813" s="20" t="str">
        <f>+IF(COUNTIF(Entradas[Elemento],Inventario[[#This Row],[Elemento]])=0,"",IF(DMAX(Entradas[#All],Entradas[[#Headers],[Fecha de última salida]],Inventario!O812:O813)=0,"",DMAX(Entradas[#All],Entradas[[#Headers],[Fecha de última salida]],Inventario!O812:O813)))</f>
        <v/>
      </c>
      <c r="G813" s="27" t="e">
        <f>DGET(Lista_elementos[#All],Lista_elementos[[#Headers],[Inventario máximo (en unidades)]],O812:O813)</f>
        <v>#VALUE!</v>
      </c>
      <c r="H813" s="27" t="e">
        <f>DGET(Lista_elementos[#All],Lista_elementos[[#Headers],[Inventario mínimo (en unidades)]],O812:O813)</f>
        <v>#VALUE!</v>
      </c>
      <c r="I813" s="68" t="str">
        <f>+IF(P813=0,"",DGET(Entradas[#All],Entradas[[#Headers],[Lote]],O812:P813))</f>
        <v/>
      </c>
      <c r="J813" s="20" t="str">
        <f ca="1">+IF(Inventario[[#This Row],[Días restantes (incluido hoy):]]="","",Inventario[[#This Row],[Días restantes (incluido hoy):]]+TODAY()-1)</f>
        <v/>
      </c>
      <c r="K813" s="27" t="str">
        <f t="shared" ref="K813" si="2814">IF(P813=0,"",P813)</f>
        <v/>
      </c>
      <c r="L813" s="27" t="str">
        <f>+IF(P813=0,"",DSUM(Entradas[#All],Entradas[[#Headers],[Cantidad Existente]],Inventario!O812:P813))</f>
        <v/>
      </c>
      <c r="M813" s="65" t="e">
        <f>+Inventario[[#This Row],[Presentación (unidad)]]</f>
        <v>#VALUE!</v>
      </c>
      <c r="O813" s="19" t="e">
        <f t="shared" ref="O813" si="2815">+$B813</f>
        <v>#VALUE!</v>
      </c>
      <c r="P813" s="19">
        <f>+DMIN(Entradas[#All],P812,O812:O813)</f>
        <v>0</v>
      </c>
      <c r="Q813" s="17" t="str">
        <f t="shared" ref="Q813" si="2816">+$O$6</f>
        <v>Elemento</v>
      </c>
      <c r="R813" s="17" t="str">
        <f t="shared" ref="R813" si="2817">+$P$6</f>
        <v>Días restantes:</v>
      </c>
      <c r="S813" s="26" t="s">
        <v>10</v>
      </c>
    </row>
    <row r="814" spans="1:19" x14ac:dyDescent="0.25">
      <c r="A814" s="64" t="e">
        <f>DGET(Lista_elementos[#All],Lista_elementos[[#Headers],[Tipo]],Inventario!Q813:Q814)</f>
        <v>#VALUE!</v>
      </c>
      <c r="B814" s="27" t="e">
        <f>+Lista_elementos[[#This Row],[Elemento]]</f>
        <v>#VALUE!</v>
      </c>
      <c r="C8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4" s="27" t="e">
        <f>DGET(Lista_elementos[#All],Lista_elementos[[#Headers],[Presentación (Unidad)]],Inventario!Q813:Q814)</f>
        <v>#VALUE!</v>
      </c>
      <c r="E814" s="20" t="str">
        <f>+IF(COUNTIF(Entradas[Elemento],Inventario[[#This Row],[Elemento]])=0,"",IF(DMAX(Entradas[#All],Entradas[[#Headers],[Fecha de ingreso]],Inventario!Q813:Q814)=0,"No registra",DMAX(Entradas[#All],Entradas[[#Headers],[Fecha de ingreso]],Inventario!Q813:Q814)))</f>
        <v/>
      </c>
      <c r="F814" s="20" t="str">
        <f>+IF(COUNTIF(Entradas[Elemento],Inventario[[#This Row],[Elemento]])=0,"",IF(DMAX(Entradas[#All],Entradas[[#Headers],[Fecha de última salida]],Inventario!Q813:Q814)=0,"",DMAX(Entradas[#All],Entradas[[#Headers],[Fecha de última salida]],Inventario!Q813:Q814)))</f>
        <v/>
      </c>
      <c r="G814" s="27" t="e">
        <f>DGET(Lista_elementos[#All],Lista_elementos[[#Headers],[Inventario máximo (en unidades)]],Q813:Q814)</f>
        <v>#VALUE!</v>
      </c>
      <c r="H814" s="27" t="e">
        <f>DGET(Lista_elementos[#All],Lista_elementos[[#Headers],[Inventario mínimo (en unidades)]],Q813:Q814)</f>
        <v>#VALUE!</v>
      </c>
      <c r="I814" s="68" t="str">
        <f>+IF(R814=0,"",DGET(Entradas[#All],Entradas[[#Headers],[Lote]],Q813:R814))</f>
        <v/>
      </c>
      <c r="J814" s="20" t="str">
        <f ca="1">+IF(Inventario[[#This Row],[Días restantes (incluido hoy):]]="","",Inventario[[#This Row],[Días restantes (incluido hoy):]]+TODAY()-1)</f>
        <v/>
      </c>
      <c r="K814" s="27" t="str">
        <f t="shared" ref="K814" si="2818">IF(R814=0,"",R814)</f>
        <v/>
      </c>
      <c r="L814" s="27" t="str">
        <f>+IF(R814=0,"",DSUM(Entradas[#All],Entradas[[#Headers],[Cantidad Existente]],Inventario!Q813:R814))</f>
        <v/>
      </c>
      <c r="M814" s="65" t="e">
        <f>+Inventario[[#This Row],[Presentación (unidad)]]</f>
        <v>#VALUE!</v>
      </c>
      <c r="O814" s="17" t="str">
        <f t="shared" ref="O814" si="2819">+$O$6</f>
        <v>Elemento</v>
      </c>
      <c r="P814" s="17" t="str">
        <f t="shared" ref="P814" si="2820">+$P$6</f>
        <v>Días restantes:</v>
      </c>
      <c r="Q814" s="19" t="e">
        <f>Inventario[[#This Row],[Elemento]]</f>
        <v>#VALUE!</v>
      </c>
      <c r="R814" s="19">
        <f>+DMIN(Entradas[#All],R813,Q813:Q814)</f>
        <v>0</v>
      </c>
      <c r="S814" s="26" t="s">
        <v>10</v>
      </c>
    </row>
    <row r="815" spans="1:19" x14ac:dyDescent="0.25">
      <c r="A815" s="64" t="e">
        <f>DGET(Lista_elementos[#All],Lista_elementos[[#Headers],[Tipo]],Inventario!O814:O815)</f>
        <v>#VALUE!</v>
      </c>
      <c r="B815" s="27" t="e">
        <f>+Lista_elementos[[#This Row],[Elemento]]</f>
        <v>#VALUE!</v>
      </c>
      <c r="C8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5" s="27" t="e">
        <f>DGET(Lista_elementos[#All],Lista_elementos[[#Headers],[Presentación (Unidad)]],Inventario!O814:O815)</f>
        <v>#VALUE!</v>
      </c>
      <c r="E815" s="20" t="str">
        <f>+IF(COUNTIF(Entradas[Elemento],Inventario[[#This Row],[Elemento]])=0,"",IF(DMAX(Entradas[#All],Entradas[[#Headers],[Fecha de ingreso]],Inventario!O814:O815)=0,"No registra",DMAX(Entradas[#All],Entradas[[#Headers],[Fecha de ingreso]],Inventario!O814:O815)))</f>
        <v/>
      </c>
      <c r="F815" s="20" t="str">
        <f>+IF(COUNTIF(Entradas[Elemento],Inventario[[#This Row],[Elemento]])=0,"",IF(DMAX(Entradas[#All],Entradas[[#Headers],[Fecha de última salida]],Inventario!O814:O815)=0,"",DMAX(Entradas[#All],Entradas[[#Headers],[Fecha de última salida]],Inventario!O814:O815)))</f>
        <v/>
      </c>
      <c r="G815" s="27" t="e">
        <f>DGET(Lista_elementos[#All],Lista_elementos[[#Headers],[Inventario máximo (en unidades)]],O814:O815)</f>
        <v>#VALUE!</v>
      </c>
      <c r="H815" s="27" t="e">
        <f>DGET(Lista_elementos[#All],Lista_elementos[[#Headers],[Inventario mínimo (en unidades)]],O814:O815)</f>
        <v>#VALUE!</v>
      </c>
      <c r="I815" s="68" t="str">
        <f>+IF(P815=0,"",DGET(Entradas[#All],Entradas[[#Headers],[Lote]],O814:P815))</f>
        <v/>
      </c>
      <c r="J815" s="20" t="str">
        <f ca="1">+IF(Inventario[[#This Row],[Días restantes (incluido hoy):]]="","",Inventario[[#This Row],[Días restantes (incluido hoy):]]+TODAY()-1)</f>
        <v/>
      </c>
      <c r="K815" s="27" t="str">
        <f t="shared" ref="K815" si="2821">IF(P815=0,"",P815)</f>
        <v/>
      </c>
      <c r="L815" s="27" t="str">
        <f>+IF(P815=0,"",DSUM(Entradas[#All],Entradas[[#Headers],[Cantidad Existente]],Inventario!O814:P815))</f>
        <v/>
      </c>
      <c r="M815" s="65" t="e">
        <f>+Inventario[[#This Row],[Presentación (unidad)]]</f>
        <v>#VALUE!</v>
      </c>
      <c r="O815" s="19" t="e">
        <f t="shared" ref="O815" si="2822">+$B815</f>
        <v>#VALUE!</v>
      </c>
      <c r="P815" s="19">
        <f>+DMIN(Entradas[#All],P814,O814:O815)</f>
        <v>0</v>
      </c>
      <c r="Q815" s="17" t="str">
        <f t="shared" ref="Q815" si="2823">+$O$6</f>
        <v>Elemento</v>
      </c>
      <c r="R815" s="17" t="str">
        <f t="shared" ref="R815" si="2824">+$P$6</f>
        <v>Días restantes:</v>
      </c>
      <c r="S815" s="26" t="s">
        <v>10</v>
      </c>
    </row>
    <row r="816" spans="1:19" x14ac:dyDescent="0.25">
      <c r="A816" s="64" t="e">
        <f>DGET(Lista_elementos[#All],Lista_elementos[[#Headers],[Tipo]],Inventario!Q815:Q816)</f>
        <v>#VALUE!</v>
      </c>
      <c r="B816" s="27" t="e">
        <f>+Lista_elementos[[#This Row],[Elemento]]</f>
        <v>#VALUE!</v>
      </c>
      <c r="C8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6" s="27" t="e">
        <f>DGET(Lista_elementos[#All],Lista_elementos[[#Headers],[Presentación (Unidad)]],Inventario!Q815:Q816)</f>
        <v>#VALUE!</v>
      </c>
      <c r="E816" s="20" t="str">
        <f>+IF(COUNTIF(Entradas[Elemento],Inventario[[#This Row],[Elemento]])=0,"",IF(DMAX(Entradas[#All],Entradas[[#Headers],[Fecha de ingreso]],Inventario!Q815:Q816)=0,"No registra",DMAX(Entradas[#All],Entradas[[#Headers],[Fecha de ingreso]],Inventario!Q815:Q816)))</f>
        <v/>
      </c>
      <c r="F816" s="20" t="str">
        <f>+IF(COUNTIF(Entradas[Elemento],Inventario[[#This Row],[Elemento]])=0,"",IF(DMAX(Entradas[#All],Entradas[[#Headers],[Fecha de última salida]],Inventario!Q815:Q816)=0,"",DMAX(Entradas[#All],Entradas[[#Headers],[Fecha de última salida]],Inventario!Q815:Q816)))</f>
        <v/>
      </c>
      <c r="G816" s="27" t="e">
        <f>DGET(Lista_elementos[#All],Lista_elementos[[#Headers],[Inventario máximo (en unidades)]],Q815:Q816)</f>
        <v>#VALUE!</v>
      </c>
      <c r="H816" s="27" t="e">
        <f>DGET(Lista_elementos[#All],Lista_elementos[[#Headers],[Inventario mínimo (en unidades)]],Q815:Q816)</f>
        <v>#VALUE!</v>
      </c>
      <c r="I816" s="68" t="str">
        <f>+IF(R816=0,"",DGET(Entradas[#All],Entradas[[#Headers],[Lote]],Q815:R816))</f>
        <v/>
      </c>
      <c r="J816" s="20" t="str">
        <f ca="1">+IF(Inventario[[#This Row],[Días restantes (incluido hoy):]]="","",Inventario[[#This Row],[Días restantes (incluido hoy):]]+TODAY()-1)</f>
        <v/>
      </c>
      <c r="K816" s="27" t="str">
        <f t="shared" ref="K816" si="2825">IF(R816=0,"",R816)</f>
        <v/>
      </c>
      <c r="L816" s="27" t="str">
        <f>+IF(R816=0,"",DSUM(Entradas[#All],Entradas[[#Headers],[Cantidad Existente]],Inventario!Q815:R816))</f>
        <v/>
      </c>
      <c r="M816" s="65" t="e">
        <f>+Inventario[[#This Row],[Presentación (unidad)]]</f>
        <v>#VALUE!</v>
      </c>
      <c r="O816" s="17" t="str">
        <f t="shared" ref="O816" si="2826">+$O$6</f>
        <v>Elemento</v>
      </c>
      <c r="P816" s="17" t="str">
        <f t="shared" ref="P816" si="2827">+$P$6</f>
        <v>Días restantes:</v>
      </c>
      <c r="Q816" s="19" t="e">
        <f>Inventario[[#This Row],[Elemento]]</f>
        <v>#VALUE!</v>
      </c>
      <c r="R816" s="19">
        <f>+DMIN(Entradas[#All],R815,Q815:Q816)</f>
        <v>0</v>
      </c>
      <c r="S816" s="26" t="s">
        <v>10</v>
      </c>
    </row>
    <row r="817" spans="1:19" x14ac:dyDescent="0.25">
      <c r="A817" s="64" t="e">
        <f>DGET(Lista_elementos[#All],Lista_elementos[[#Headers],[Tipo]],Inventario!O816:O817)</f>
        <v>#VALUE!</v>
      </c>
      <c r="B817" s="27" t="e">
        <f>+Lista_elementos[[#This Row],[Elemento]]</f>
        <v>#VALUE!</v>
      </c>
      <c r="C8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7" s="27" t="e">
        <f>DGET(Lista_elementos[#All],Lista_elementos[[#Headers],[Presentación (Unidad)]],Inventario!O816:O817)</f>
        <v>#VALUE!</v>
      </c>
      <c r="E817" s="20" t="str">
        <f>+IF(COUNTIF(Entradas[Elemento],Inventario[[#This Row],[Elemento]])=0,"",IF(DMAX(Entradas[#All],Entradas[[#Headers],[Fecha de ingreso]],Inventario!O816:O817)=0,"No registra",DMAX(Entradas[#All],Entradas[[#Headers],[Fecha de ingreso]],Inventario!O816:O817)))</f>
        <v/>
      </c>
      <c r="F817" s="20" t="str">
        <f>+IF(COUNTIF(Entradas[Elemento],Inventario[[#This Row],[Elemento]])=0,"",IF(DMAX(Entradas[#All],Entradas[[#Headers],[Fecha de última salida]],Inventario!O816:O817)=0,"",DMAX(Entradas[#All],Entradas[[#Headers],[Fecha de última salida]],Inventario!O816:O817)))</f>
        <v/>
      </c>
      <c r="G817" s="27" t="e">
        <f>DGET(Lista_elementos[#All],Lista_elementos[[#Headers],[Inventario máximo (en unidades)]],O816:O817)</f>
        <v>#VALUE!</v>
      </c>
      <c r="H817" s="27" t="e">
        <f>DGET(Lista_elementos[#All],Lista_elementos[[#Headers],[Inventario mínimo (en unidades)]],O816:O817)</f>
        <v>#VALUE!</v>
      </c>
      <c r="I817" s="68" t="str">
        <f>+IF(P817=0,"",DGET(Entradas[#All],Entradas[[#Headers],[Lote]],O816:P817))</f>
        <v/>
      </c>
      <c r="J817" s="20" t="str">
        <f ca="1">+IF(Inventario[[#This Row],[Días restantes (incluido hoy):]]="","",Inventario[[#This Row],[Días restantes (incluido hoy):]]+TODAY()-1)</f>
        <v/>
      </c>
      <c r="K817" s="27" t="str">
        <f t="shared" ref="K817" si="2828">IF(P817=0,"",P817)</f>
        <v/>
      </c>
      <c r="L817" s="27" t="str">
        <f>+IF(P817=0,"",DSUM(Entradas[#All],Entradas[[#Headers],[Cantidad Existente]],Inventario!O816:P817))</f>
        <v/>
      </c>
      <c r="M817" s="65" t="e">
        <f>+Inventario[[#This Row],[Presentación (unidad)]]</f>
        <v>#VALUE!</v>
      </c>
      <c r="O817" s="19" t="e">
        <f t="shared" ref="O817" si="2829">+$B817</f>
        <v>#VALUE!</v>
      </c>
      <c r="P817" s="19">
        <f>+DMIN(Entradas[#All],P816,O816:O817)</f>
        <v>0</v>
      </c>
      <c r="Q817" s="17" t="str">
        <f t="shared" ref="Q817" si="2830">+$O$6</f>
        <v>Elemento</v>
      </c>
      <c r="R817" s="17" t="str">
        <f t="shared" ref="R817" si="2831">+$P$6</f>
        <v>Días restantes:</v>
      </c>
      <c r="S817" s="26" t="s">
        <v>10</v>
      </c>
    </row>
    <row r="818" spans="1:19" x14ac:dyDescent="0.25">
      <c r="A818" s="64" t="e">
        <f>DGET(Lista_elementos[#All],Lista_elementos[[#Headers],[Tipo]],Inventario!Q817:Q818)</f>
        <v>#VALUE!</v>
      </c>
      <c r="B818" s="27" t="e">
        <f>+Lista_elementos[[#This Row],[Elemento]]</f>
        <v>#VALUE!</v>
      </c>
      <c r="C8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8" s="27" t="e">
        <f>DGET(Lista_elementos[#All],Lista_elementos[[#Headers],[Presentación (Unidad)]],Inventario!Q817:Q818)</f>
        <v>#VALUE!</v>
      </c>
      <c r="E818" s="20" t="str">
        <f>+IF(COUNTIF(Entradas[Elemento],Inventario[[#This Row],[Elemento]])=0,"",IF(DMAX(Entradas[#All],Entradas[[#Headers],[Fecha de ingreso]],Inventario!Q817:Q818)=0,"No registra",DMAX(Entradas[#All],Entradas[[#Headers],[Fecha de ingreso]],Inventario!Q817:Q818)))</f>
        <v/>
      </c>
      <c r="F818" s="20" t="str">
        <f>+IF(COUNTIF(Entradas[Elemento],Inventario[[#This Row],[Elemento]])=0,"",IF(DMAX(Entradas[#All],Entradas[[#Headers],[Fecha de última salida]],Inventario!Q817:Q818)=0,"",DMAX(Entradas[#All],Entradas[[#Headers],[Fecha de última salida]],Inventario!Q817:Q818)))</f>
        <v/>
      </c>
      <c r="G818" s="27" t="e">
        <f>DGET(Lista_elementos[#All],Lista_elementos[[#Headers],[Inventario máximo (en unidades)]],Q817:Q818)</f>
        <v>#VALUE!</v>
      </c>
      <c r="H818" s="27" t="e">
        <f>DGET(Lista_elementos[#All],Lista_elementos[[#Headers],[Inventario mínimo (en unidades)]],Q817:Q818)</f>
        <v>#VALUE!</v>
      </c>
      <c r="I818" s="68" t="str">
        <f>+IF(R818=0,"",DGET(Entradas[#All],Entradas[[#Headers],[Lote]],Q817:R818))</f>
        <v/>
      </c>
      <c r="J818" s="20" t="str">
        <f ca="1">+IF(Inventario[[#This Row],[Días restantes (incluido hoy):]]="","",Inventario[[#This Row],[Días restantes (incluido hoy):]]+TODAY()-1)</f>
        <v/>
      </c>
      <c r="K818" s="27" t="str">
        <f t="shared" ref="K818" si="2832">IF(R818=0,"",R818)</f>
        <v/>
      </c>
      <c r="L818" s="27" t="str">
        <f>+IF(R818=0,"",DSUM(Entradas[#All],Entradas[[#Headers],[Cantidad Existente]],Inventario!Q817:R818))</f>
        <v/>
      </c>
      <c r="M818" s="65" t="e">
        <f>+Inventario[[#This Row],[Presentación (unidad)]]</f>
        <v>#VALUE!</v>
      </c>
      <c r="O818" s="17" t="str">
        <f t="shared" ref="O818" si="2833">+$O$6</f>
        <v>Elemento</v>
      </c>
      <c r="P818" s="17" t="str">
        <f t="shared" ref="P818" si="2834">+$P$6</f>
        <v>Días restantes:</v>
      </c>
      <c r="Q818" s="19" t="e">
        <f>Inventario[[#This Row],[Elemento]]</f>
        <v>#VALUE!</v>
      </c>
      <c r="R818" s="19">
        <f>+DMIN(Entradas[#All],R817,Q817:Q818)</f>
        <v>0</v>
      </c>
      <c r="S818" s="26" t="s">
        <v>10</v>
      </c>
    </row>
    <row r="819" spans="1:19" x14ac:dyDescent="0.25">
      <c r="A819" s="64" t="e">
        <f>DGET(Lista_elementos[#All],Lista_elementos[[#Headers],[Tipo]],Inventario!O818:O819)</f>
        <v>#VALUE!</v>
      </c>
      <c r="B819" s="27" t="e">
        <f>+Lista_elementos[[#This Row],[Elemento]]</f>
        <v>#VALUE!</v>
      </c>
      <c r="C8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19" s="27" t="e">
        <f>DGET(Lista_elementos[#All],Lista_elementos[[#Headers],[Presentación (Unidad)]],Inventario!O818:O819)</f>
        <v>#VALUE!</v>
      </c>
      <c r="E819" s="20" t="str">
        <f>+IF(COUNTIF(Entradas[Elemento],Inventario[[#This Row],[Elemento]])=0,"",IF(DMAX(Entradas[#All],Entradas[[#Headers],[Fecha de ingreso]],Inventario!O818:O819)=0,"No registra",DMAX(Entradas[#All],Entradas[[#Headers],[Fecha de ingreso]],Inventario!O818:O819)))</f>
        <v/>
      </c>
      <c r="F819" s="20" t="str">
        <f>+IF(COUNTIF(Entradas[Elemento],Inventario[[#This Row],[Elemento]])=0,"",IF(DMAX(Entradas[#All],Entradas[[#Headers],[Fecha de última salida]],Inventario!O818:O819)=0,"",DMAX(Entradas[#All],Entradas[[#Headers],[Fecha de última salida]],Inventario!O818:O819)))</f>
        <v/>
      </c>
      <c r="G819" s="27" t="e">
        <f>DGET(Lista_elementos[#All],Lista_elementos[[#Headers],[Inventario máximo (en unidades)]],O818:O819)</f>
        <v>#VALUE!</v>
      </c>
      <c r="H819" s="27" t="e">
        <f>DGET(Lista_elementos[#All],Lista_elementos[[#Headers],[Inventario mínimo (en unidades)]],O818:O819)</f>
        <v>#VALUE!</v>
      </c>
      <c r="I819" s="68" t="str">
        <f>+IF(P819=0,"",DGET(Entradas[#All],Entradas[[#Headers],[Lote]],O818:P819))</f>
        <v/>
      </c>
      <c r="J819" s="20" t="str">
        <f ca="1">+IF(Inventario[[#This Row],[Días restantes (incluido hoy):]]="","",Inventario[[#This Row],[Días restantes (incluido hoy):]]+TODAY()-1)</f>
        <v/>
      </c>
      <c r="K819" s="27" t="str">
        <f t="shared" ref="K819" si="2835">IF(P819=0,"",P819)</f>
        <v/>
      </c>
      <c r="L819" s="27" t="str">
        <f>+IF(P819=0,"",DSUM(Entradas[#All],Entradas[[#Headers],[Cantidad Existente]],Inventario!O818:P819))</f>
        <v/>
      </c>
      <c r="M819" s="65" t="e">
        <f>+Inventario[[#This Row],[Presentación (unidad)]]</f>
        <v>#VALUE!</v>
      </c>
      <c r="O819" s="19" t="e">
        <f t="shared" ref="O819" si="2836">+$B819</f>
        <v>#VALUE!</v>
      </c>
      <c r="P819" s="19">
        <f>+DMIN(Entradas[#All],P818,O818:O819)</f>
        <v>0</v>
      </c>
      <c r="Q819" s="17" t="str">
        <f t="shared" ref="Q819" si="2837">+$O$6</f>
        <v>Elemento</v>
      </c>
      <c r="R819" s="17" t="str">
        <f t="shared" ref="R819" si="2838">+$P$6</f>
        <v>Días restantes:</v>
      </c>
      <c r="S819" s="26" t="s">
        <v>10</v>
      </c>
    </row>
    <row r="820" spans="1:19" x14ac:dyDescent="0.25">
      <c r="A820" s="64" t="e">
        <f>DGET(Lista_elementos[#All],Lista_elementos[[#Headers],[Tipo]],Inventario!Q819:Q820)</f>
        <v>#VALUE!</v>
      </c>
      <c r="B820" s="27" t="e">
        <f>+Lista_elementos[[#This Row],[Elemento]]</f>
        <v>#VALUE!</v>
      </c>
      <c r="C8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0" s="27" t="e">
        <f>DGET(Lista_elementos[#All],Lista_elementos[[#Headers],[Presentación (Unidad)]],Inventario!Q819:Q820)</f>
        <v>#VALUE!</v>
      </c>
      <c r="E820" s="20" t="str">
        <f>+IF(COUNTIF(Entradas[Elemento],Inventario[[#This Row],[Elemento]])=0,"",IF(DMAX(Entradas[#All],Entradas[[#Headers],[Fecha de ingreso]],Inventario!Q819:Q820)=0,"No registra",DMAX(Entradas[#All],Entradas[[#Headers],[Fecha de ingreso]],Inventario!Q819:Q820)))</f>
        <v/>
      </c>
      <c r="F820" s="20" t="str">
        <f>+IF(COUNTIF(Entradas[Elemento],Inventario[[#This Row],[Elemento]])=0,"",IF(DMAX(Entradas[#All],Entradas[[#Headers],[Fecha de última salida]],Inventario!Q819:Q820)=0,"",DMAX(Entradas[#All],Entradas[[#Headers],[Fecha de última salida]],Inventario!Q819:Q820)))</f>
        <v/>
      </c>
      <c r="G820" s="27" t="e">
        <f>DGET(Lista_elementos[#All],Lista_elementos[[#Headers],[Inventario máximo (en unidades)]],Q819:Q820)</f>
        <v>#VALUE!</v>
      </c>
      <c r="H820" s="27" t="e">
        <f>DGET(Lista_elementos[#All],Lista_elementos[[#Headers],[Inventario mínimo (en unidades)]],Q819:Q820)</f>
        <v>#VALUE!</v>
      </c>
      <c r="I820" s="68" t="str">
        <f>+IF(R820=0,"",DGET(Entradas[#All],Entradas[[#Headers],[Lote]],Q819:R820))</f>
        <v/>
      </c>
      <c r="J820" s="20" t="str">
        <f ca="1">+IF(Inventario[[#This Row],[Días restantes (incluido hoy):]]="","",Inventario[[#This Row],[Días restantes (incluido hoy):]]+TODAY()-1)</f>
        <v/>
      </c>
      <c r="K820" s="27" t="str">
        <f t="shared" ref="K820" si="2839">IF(R820=0,"",R820)</f>
        <v/>
      </c>
      <c r="L820" s="27" t="str">
        <f>+IF(R820=0,"",DSUM(Entradas[#All],Entradas[[#Headers],[Cantidad Existente]],Inventario!Q819:R820))</f>
        <v/>
      </c>
      <c r="M820" s="65" t="e">
        <f>+Inventario[[#This Row],[Presentación (unidad)]]</f>
        <v>#VALUE!</v>
      </c>
      <c r="O820" s="17" t="str">
        <f t="shared" ref="O820" si="2840">+$O$6</f>
        <v>Elemento</v>
      </c>
      <c r="P820" s="17" t="str">
        <f t="shared" ref="P820" si="2841">+$P$6</f>
        <v>Días restantes:</v>
      </c>
      <c r="Q820" s="19" t="e">
        <f>Inventario[[#This Row],[Elemento]]</f>
        <v>#VALUE!</v>
      </c>
      <c r="R820" s="19">
        <f>+DMIN(Entradas[#All],R819,Q819:Q820)</f>
        <v>0</v>
      </c>
      <c r="S820" s="26" t="s">
        <v>10</v>
      </c>
    </row>
    <row r="821" spans="1:19" x14ac:dyDescent="0.25">
      <c r="A821" s="64" t="e">
        <f>DGET(Lista_elementos[#All],Lista_elementos[[#Headers],[Tipo]],Inventario!O820:O821)</f>
        <v>#VALUE!</v>
      </c>
      <c r="B821" s="27" t="e">
        <f>+Lista_elementos[[#This Row],[Elemento]]</f>
        <v>#VALUE!</v>
      </c>
      <c r="C8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1" s="27" t="e">
        <f>DGET(Lista_elementos[#All],Lista_elementos[[#Headers],[Presentación (Unidad)]],Inventario!O820:O821)</f>
        <v>#VALUE!</v>
      </c>
      <c r="E821" s="20" t="str">
        <f>+IF(COUNTIF(Entradas[Elemento],Inventario[[#This Row],[Elemento]])=0,"",IF(DMAX(Entradas[#All],Entradas[[#Headers],[Fecha de ingreso]],Inventario!O820:O821)=0,"No registra",DMAX(Entradas[#All],Entradas[[#Headers],[Fecha de ingreso]],Inventario!O820:O821)))</f>
        <v/>
      </c>
      <c r="F821" s="20" t="str">
        <f>+IF(COUNTIF(Entradas[Elemento],Inventario[[#This Row],[Elemento]])=0,"",IF(DMAX(Entradas[#All],Entradas[[#Headers],[Fecha de última salida]],Inventario!O820:O821)=0,"",DMAX(Entradas[#All],Entradas[[#Headers],[Fecha de última salida]],Inventario!O820:O821)))</f>
        <v/>
      </c>
      <c r="G821" s="27" t="e">
        <f>DGET(Lista_elementos[#All],Lista_elementos[[#Headers],[Inventario máximo (en unidades)]],O820:O821)</f>
        <v>#VALUE!</v>
      </c>
      <c r="H821" s="27" t="e">
        <f>DGET(Lista_elementos[#All],Lista_elementos[[#Headers],[Inventario mínimo (en unidades)]],O820:O821)</f>
        <v>#VALUE!</v>
      </c>
      <c r="I821" s="68" t="str">
        <f>+IF(P821=0,"",DGET(Entradas[#All],Entradas[[#Headers],[Lote]],O820:P821))</f>
        <v/>
      </c>
      <c r="J821" s="20" t="str">
        <f ca="1">+IF(Inventario[[#This Row],[Días restantes (incluido hoy):]]="","",Inventario[[#This Row],[Días restantes (incluido hoy):]]+TODAY()-1)</f>
        <v/>
      </c>
      <c r="K821" s="27" t="str">
        <f t="shared" ref="K821" si="2842">IF(P821=0,"",P821)</f>
        <v/>
      </c>
      <c r="L821" s="27" t="str">
        <f>+IF(P821=0,"",DSUM(Entradas[#All],Entradas[[#Headers],[Cantidad Existente]],Inventario!O820:P821))</f>
        <v/>
      </c>
      <c r="M821" s="65" t="e">
        <f>+Inventario[[#This Row],[Presentación (unidad)]]</f>
        <v>#VALUE!</v>
      </c>
      <c r="O821" s="19" t="e">
        <f t="shared" ref="O821" si="2843">+$B821</f>
        <v>#VALUE!</v>
      </c>
      <c r="P821" s="19">
        <f>+DMIN(Entradas[#All],P820,O820:O821)</f>
        <v>0</v>
      </c>
      <c r="Q821" s="17" t="str">
        <f t="shared" ref="Q821" si="2844">+$O$6</f>
        <v>Elemento</v>
      </c>
      <c r="R821" s="17" t="str">
        <f t="shared" ref="R821" si="2845">+$P$6</f>
        <v>Días restantes:</v>
      </c>
      <c r="S821" s="26" t="s">
        <v>10</v>
      </c>
    </row>
    <row r="822" spans="1:19" x14ac:dyDescent="0.25">
      <c r="A822" s="64" t="e">
        <f>DGET(Lista_elementos[#All],Lista_elementos[[#Headers],[Tipo]],Inventario!Q821:Q822)</f>
        <v>#VALUE!</v>
      </c>
      <c r="B822" s="27" t="e">
        <f>+Lista_elementos[[#This Row],[Elemento]]</f>
        <v>#VALUE!</v>
      </c>
      <c r="C8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2" s="27" t="e">
        <f>DGET(Lista_elementos[#All],Lista_elementos[[#Headers],[Presentación (Unidad)]],Inventario!Q821:Q822)</f>
        <v>#VALUE!</v>
      </c>
      <c r="E822" s="20" t="str">
        <f>+IF(COUNTIF(Entradas[Elemento],Inventario[[#This Row],[Elemento]])=0,"",IF(DMAX(Entradas[#All],Entradas[[#Headers],[Fecha de ingreso]],Inventario!Q821:Q822)=0,"No registra",DMAX(Entradas[#All],Entradas[[#Headers],[Fecha de ingreso]],Inventario!Q821:Q822)))</f>
        <v/>
      </c>
      <c r="F822" s="20" t="str">
        <f>+IF(COUNTIF(Entradas[Elemento],Inventario[[#This Row],[Elemento]])=0,"",IF(DMAX(Entradas[#All],Entradas[[#Headers],[Fecha de última salida]],Inventario!Q821:Q822)=0,"",DMAX(Entradas[#All],Entradas[[#Headers],[Fecha de última salida]],Inventario!Q821:Q822)))</f>
        <v/>
      </c>
      <c r="G822" s="27" t="e">
        <f>DGET(Lista_elementos[#All],Lista_elementos[[#Headers],[Inventario máximo (en unidades)]],Q821:Q822)</f>
        <v>#VALUE!</v>
      </c>
      <c r="H822" s="27" t="e">
        <f>DGET(Lista_elementos[#All],Lista_elementos[[#Headers],[Inventario mínimo (en unidades)]],Q821:Q822)</f>
        <v>#VALUE!</v>
      </c>
      <c r="I822" s="68" t="str">
        <f>+IF(R822=0,"",DGET(Entradas[#All],Entradas[[#Headers],[Lote]],Q821:R822))</f>
        <v/>
      </c>
      <c r="J822" s="20" t="str">
        <f ca="1">+IF(Inventario[[#This Row],[Días restantes (incluido hoy):]]="","",Inventario[[#This Row],[Días restantes (incluido hoy):]]+TODAY()-1)</f>
        <v/>
      </c>
      <c r="K822" s="27" t="str">
        <f t="shared" ref="K822" si="2846">IF(R822=0,"",R822)</f>
        <v/>
      </c>
      <c r="L822" s="27" t="str">
        <f>+IF(R822=0,"",DSUM(Entradas[#All],Entradas[[#Headers],[Cantidad Existente]],Inventario!Q821:R822))</f>
        <v/>
      </c>
      <c r="M822" s="65" t="e">
        <f>+Inventario[[#This Row],[Presentación (unidad)]]</f>
        <v>#VALUE!</v>
      </c>
      <c r="O822" s="17" t="str">
        <f t="shared" ref="O822" si="2847">+$O$6</f>
        <v>Elemento</v>
      </c>
      <c r="P822" s="17" t="str">
        <f t="shared" ref="P822" si="2848">+$P$6</f>
        <v>Días restantes:</v>
      </c>
      <c r="Q822" s="19" t="e">
        <f>Inventario[[#This Row],[Elemento]]</f>
        <v>#VALUE!</v>
      </c>
      <c r="R822" s="19">
        <f>+DMIN(Entradas[#All],R821,Q821:Q822)</f>
        <v>0</v>
      </c>
      <c r="S822" s="26" t="s">
        <v>10</v>
      </c>
    </row>
    <row r="823" spans="1:19" x14ac:dyDescent="0.25">
      <c r="A823" s="64" t="e">
        <f>DGET(Lista_elementos[#All],Lista_elementos[[#Headers],[Tipo]],Inventario!O822:O823)</f>
        <v>#VALUE!</v>
      </c>
      <c r="B823" s="27" t="e">
        <f>+Lista_elementos[[#This Row],[Elemento]]</f>
        <v>#VALUE!</v>
      </c>
      <c r="C8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3" s="27" t="e">
        <f>DGET(Lista_elementos[#All],Lista_elementos[[#Headers],[Presentación (Unidad)]],Inventario!O822:O823)</f>
        <v>#VALUE!</v>
      </c>
      <c r="E823" s="20" t="str">
        <f>+IF(COUNTIF(Entradas[Elemento],Inventario[[#This Row],[Elemento]])=0,"",IF(DMAX(Entradas[#All],Entradas[[#Headers],[Fecha de ingreso]],Inventario!O822:O823)=0,"No registra",DMAX(Entradas[#All],Entradas[[#Headers],[Fecha de ingreso]],Inventario!O822:O823)))</f>
        <v/>
      </c>
      <c r="F823" s="20" t="str">
        <f>+IF(COUNTIF(Entradas[Elemento],Inventario[[#This Row],[Elemento]])=0,"",IF(DMAX(Entradas[#All],Entradas[[#Headers],[Fecha de última salida]],Inventario!O822:O823)=0,"",DMAX(Entradas[#All],Entradas[[#Headers],[Fecha de última salida]],Inventario!O822:O823)))</f>
        <v/>
      </c>
      <c r="G823" s="27" t="e">
        <f>DGET(Lista_elementos[#All],Lista_elementos[[#Headers],[Inventario máximo (en unidades)]],O822:O823)</f>
        <v>#VALUE!</v>
      </c>
      <c r="H823" s="27" t="e">
        <f>DGET(Lista_elementos[#All],Lista_elementos[[#Headers],[Inventario mínimo (en unidades)]],O822:O823)</f>
        <v>#VALUE!</v>
      </c>
      <c r="I823" s="68" t="str">
        <f>+IF(P823=0,"",DGET(Entradas[#All],Entradas[[#Headers],[Lote]],O822:P823))</f>
        <v/>
      </c>
      <c r="J823" s="20" t="str">
        <f ca="1">+IF(Inventario[[#This Row],[Días restantes (incluido hoy):]]="","",Inventario[[#This Row],[Días restantes (incluido hoy):]]+TODAY()-1)</f>
        <v/>
      </c>
      <c r="K823" s="27" t="str">
        <f t="shared" ref="K823" si="2849">IF(P823=0,"",P823)</f>
        <v/>
      </c>
      <c r="L823" s="27" t="str">
        <f>+IF(P823=0,"",DSUM(Entradas[#All],Entradas[[#Headers],[Cantidad Existente]],Inventario!O822:P823))</f>
        <v/>
      </c>
      <c r="M823" s="65" t="e">
        <f>+Inventario[[#This Row],[Presentación (unidad)]]</f>
        <v>#VALUE!</v>
      </c>
      <c r="O823" s="19" t="e">
        <f t="shared" ref="O823" si="2850">+$B823</f>
        <v>#VALUE!</v>
      </c>
      <c r="P823" s="19">
        <f>+DMIN(Entradas[#All],P822,O822:O823)</f>
        <v>0</v>
      </c>
      <c r="Q823" s="17" t="str">
        <f t="shared" ref="Q823" si="2851">+$O$6</f>
        <v>Elemento</v>
      </c>
      <c r="R823" s="17" t="str">
        <f t="shared" ref="R823" si="2852">+$P$6</f>
        <v>Días restantes:</v>
      </c>
      <c r="S823" s="26" t="s">
        <v>10</v>
      </c>
    </row>
    <row r="824" spans="1:19" x14ac:dyDescent="0.25">
      <c r="A824" s="64" t="e">
        <f>DGET(Lista_elementos[#All],Lista_elementos[[#Headers],[Tipo]],Inventario!Q823:Q824)</f>
        <v>#VALUE!</v>
      </c>
      <c r="B824" s="27" t="e">
        <f>+Lista_elementos[[#This Row],[Elemento]]</f>
        <v>#VALUE!</v>
      </c>
      <c r="C8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4" s="27" t="e">
        <f>DGET(Lista_elementos[#All],Lista_elementos[[#Headers],[Presentación (Unidad)]],Inventario!Q823:Q824)</f>
        <v>#VALUE!</v>
      </c>
      <c r="E824" s="20" t="str">
        <f>+IF(COUNTIF(Entradas[Elemento],Inventario[[#This Row],[Elemento]])=0,"",IF(DMAX(Entradas[#All],Entradas[[#Headers],[Fecha de ingreso]],Inventario!Q823:Q824)=0,"No registra",DMAX(Entradas[#All],Entradas[[#Headers],[Fecha de ingreso]],Inventario!Q823:Q824)))</f>
        <v/>
      </c>
      <c r="F824" s="20" t="str">
        <f>+IF(COUNTIF(Entradas[Elemento],Inventario[[#This Row],[Elemento]])=0,"",IF(DMAX(Entradas[#All],Entradas[[#Headers],[Fecha de última salida]],Inventario!Q823:Q824)=0,"",DMAX(Entradas[#All],Entradas[[#Headers],[Fecha de última salida]],Inventario!Q823:Q824)))</f>
        <v/>
      </c>
      <c r="G824" s="27" t="e">
        <f>DGET(Lista_elementos[#All],Lista_elementos[[#Headers],[Inventario máximo (en unidades)]],Q823:Q824)</f>
        <v>#VALUE!</v>
      </c>
      <c r="H824" s="27" t="e">
        <f>DGET(Lista_elementos[#All],Lista_elementos[[#Headers],[Inventario mínimo (en unidades)]],Q823:Q824)</f>
        <v>#VALUE!</v>
      </c>
      <c r="I824" s="68" t="str">
        <f>+IF(R824=0,"",DGET(Entradas[#All],Entradas[[#Headers],[Lote]],Q823:R824))</f>
        <v/>
      </c>
      <c r="J824" s="20" t="str">
        <f ca="1">+IF(Inventario[[#This Row],[Días restantes (incluido hoy):]]="","",Inventario[[#This Row],[Días restantes (incluido hoy):]]+TODAY()-1)</f>
        <v/>
      </c>
      <c r="K824" s="27" t="str">
        <f t="shared" ref="K824" si="2853">IF(R824=0,"",R824)</f>
        <v/>
      </c>
      <c r="L824" s="27" t="str">
        <f>+IF(R824=0,"",DSUM(Entradas[#All],Entradas[[#Headers],[Cantidad Existente]],Inventario!Q823:R824))</f>
        <v/>
      </c>
      <c r="M824" s="65" t="e">
        <f>+Inventario[[#This Row],[Presentación (unidad)]]</f>
        <v>#VALUE!</v>
      </c>
      <c r="O824" s="17" t="str">
        <f t="shared" ref="O824" si="2854">+$O$6</f>
        <v>Elemento</v>
      </c>
      <c r="P824" s="17" t="str">
        <f t="shared" ref="P824" si="2855">+$P$6</f>
        <v>Días restantes:</v>
      </c>
      <c r="Q824" s="19" t="e">
        <f>Inventario[[#This Row],[Elemento]]</f>
        <v>#VALUE!</v>
      </c>
      <c r="R824" s="19">
        <f>+DMIN(Entradas[#All],R823,Q823:Q824)</f>
        <v>0</v>
      </c>
      <c r="S824" s="26" t="s">
        <v>10</v>
      </c>
    </row>
    <row r="825" spans="1:19" x14ac:dyDescent="0.25">
      <c r="A825" s="64" t="e">
        <f>DGET(Lista_elementos[#All],Lista_elementos[[#Headers],[Tipo]],Inventario!O824:O825)</f>
        <v>#VALUE!</v>
      </c>
      <c r="B825" s="27" t="e">
        <f>+Lista_elementos[[#This Row],[Elemento]]</f>
        <v>#VALUE!</v>
      </c>
      <c r="C8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5" s="27" t="e">
        <f>DGET(Lista_elementos[#All],Lista_elementos[[#Headers],[Presentación (Unidad)]],Inventario!O824:O825)</f>
        <v>#VALUE!</v>
      </c>
      <c r="E825" s="20" t="str">
        <f>+IF(COUNTIF(Entradas[Elemento],Inventario[[#This Row],[Elemento]])=0,"",IF(DMAX(Entradas[#All],Entradas[[#Headers],[Fecha de ingreso]],Inventario!O824:O825)=0,"No registra",DMAX(Entradas[#All],Entradas[[#Headers],[Fecha de ingreso]],Inventario!O824:O825)))</f>
        <v/>
      </c>
      <c r="F825" s="20" t="str">
        <f>+IF(COUNTIF(Entradas[Elemento],Inventario[[#This Row],[Elemento]])=0,"",IF(DMAX(Entradas[#All],Entradas[[#Headers],[Fecha de última salida]],Inventario!O824:O825)=0,"",DMAX(Entradas[#All],Entradas[[#Headers],[Fecha de última salida]],Inventario!O824:O825)))</f>
        <v/>
      </c>
      <c r="G825" s="27" t="e">
        <f>DGET(Lista_elementos[#All],Lista_elementos[[#Headers],[Inventario máximo (en unidades)]],O824:O825)</f>
        <v>#VALUE!</v>
      </c>
      <c r="H825" s="27" t="e">
        <f>DGET(Lista_elementos[#All],Lista_elementos[[#Headers],[Inventario mínimo (en unidades)]],O824:O825)</f>
        <v>#VALUE!</v>
      </c>
      <c r="I825" s="68" t="str">
        <f>+IF(P825=0,"",DGET(Entradas[#All],Entradas[[#Headers],[Lote]],O824:P825))</f>
        <v/>
      </c>
      <c r="J825" s="20" t="str">
        <f ca="1">+IF(Inventario[[#This Row],[Días restantes (incluido hoy):]]="","",Inventario[[#This Row],[Días restantes (incluido hoy):]]+TODAY()-1)</f>
        <v/>
      </c>
      <c r="K825" s="27" t="str">
        <f t="shared" ref="K825" si="2856">IF(P825=0,"",P825)</f>
        <v/>
      </c>
      <c r="L825" s="27" t="str">
        <f>+IF(P825=0,"",DSUM(Entradas[#All],Entradas[[#Headers],[Cantidad Existente]],Inventario!O824:P825))</f>
        <v/>
      </c>
      <c r="M825" s="65" t="e">
        <f>+Inventario[[#This Row],[Presentación (unidad)]]</f>
        <v>#VALUE!</v>
      </c>
      <c r="O825" s="19" t="e">
        <f t="shared" ref="O825" si="2857">+$B825</f>
        <v>#VALUE!</v>
      </c>
      <c r="P825" s="19">
        <f>+DMIN(Entradas[#All],P824,O824:O825)</f>
        <v>0</v>
      </c>
      <c r="Q825" s="17" t="str">
        <f t="shared" ref="Q825" si="2858">+$O$6</f>
        <v>Elemento</v>
      </c>
      <c r="R825" s="17" t="str">
        <f t="shared" ref="R825" si="2859">+$P$6</f>
        <v>Días restantes:</v>
      </c>
      <c r="S825" s="26" t="s">
        <v>10</v>
      </c>
    </row>
    <row r="826" spans="1:19" x14ac:dyDescent="0.25">
      <c r="A826" s="64" t="e">
        <f>DGET(Lista_elementos[#All],Lista_elementos[[#Headers],[Tipo]],Inventario!Q825:Q826)</f>
        <v>#VALUE!</v>
      </c>
      <c r="B826" s="27" t="e">
        <f>+Lista_elementos[[#This Row],[Elemento]]</f>
        <v>#VALUE!</v>
      </c>
      <c r="C8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6" s="27" t="e">
        <f>DGET(Lista_elementos[#All],Lista_elementos[[#Headers],[Presentación (Unidad)]],Inventario!Q825:Q826)</f>
        <v>#VALUE!</v>
      </c>
      <c r="E826" s="20" t="str">
        <f>+IF(COUNTIF(Entradas[Elemento],Inventario[[#This Row],[Elemento]])=0,"",IF(DMAX(Entradas[#All],Entradas[[#Headers],[Fecha de ingreso]],Inventario!Q825:Q826)=0,"No registra",DMAX(Entradas[#All],Entradas[[#Headers],[Fecha de ingreso]],Inventario!Q825:Q826)))</f>
        <v/>
      </c>
      <c r="F826" s="20" t="str">
        <f>+IF(COUNTIF(Entradas[Elemento],Inventario[[#This Row],[Elemento]])=0,"",IF(DMAX(Entradas[#All],Entradas[[#Headers],[Fecha de última salida]],Inventario!Q825:Q826)=0,"",DMAX(Entradas[#All],Entradas[[#Headers],[Fecha de última salida]],Inventario!Q825:Q826)))</f>
        <v/>
      </c>
      <c r="G826" s="27" t="e">
        <f>DGET(Lista_elementos[#All],Lista_elementos[[#Headers],[Inventario máximo (en unidades)]],Q825:Q826)</f>
        <v>#VALUE!</v>
      </c>
      <c r="H826" s="27" t="e">
        <f>DGET(Lista_elementos[#All],Lista_elementos[[#Headers],[Inventario mínimo (en unidades)]],Q825:Q826)</f>
        <v>#VALUE!</v>
      </c>
      <c r="I826" s="68" t="str">
        <f>+IF(R826=0,"",DGET(Entradas[#All],Entradas[[#Headers],[Lote]],Q825:R826))</f>
        <v/>
      </c>
      <c r="J826" s="20" t="str">
        <f ca="1">+IF(Inventario[[#This Row],[Días restantes (incluido hoy):]]="","",Inventario[[#This Row],[Días restantes (incluido hoy):]]+TODAY()-1)</f>
        <v/>
      </c>
      <c r="K826" s="27" t="str">
        <f t="shared" ref="K826" si="2860">IF(R826=0,"",R826)</f>
        <v/>
      </c>
      <c r="L826" s="27" t="str">
        <f>+IF(R826=0,"",DSUM(Entradas[#All],Entradas[[#Headers],[Cantidad Existente]],Inventario!Q825:R826))</f>
        <v/>
      </c>
      <c r="M826" s="65" t="e">
        <f>+Inventario[[#This Row],[Presentación (unidad)]]</f>
        <v>#VALUE!</v>
      </c>
      <c r="O826" s="17" t="str">
        <f t="shared" ref="O826" si="2861">+$O$6</f>
        <v>Elemento</v>
      </c>
      <c r="P826" s="17" t="str">
        <f t="shared" ref="P826" si="2862">+$P$6</f>
        <v>Días restantes:</v>
      </c>
      <c r="Q826" s="19" t="e">
        <f>Inventario[[#This Row],[Elemento]]</f>
        <v>#VALUE!</v>
      </c>
      <c r="R826" s="19">
        <f>+DMIN(Entradas[#All],R825,Q825:Q826)</f>
        <v>0</v>
      </c>
      <c r="S826" s="26" t="s">
        <v>10</v>
      </c>
    </row>
    <row r="827" spans="1:19" x14ac:dyDescent="0.25">
      <c r="A827" s="64" t="e">
        <f>DGET(Lista_elementos[#All],Lista_elementos[[#Headers],[Tipo]],Inventario!O826:O827)</f>
        <v>#VALUE!</v>
      </c>
      <c r="B827" s="27" t="e">
        <f>+Lista_elementos[[#This Row],[Elemento]]</f>
        <v>#VALUE!</v>
      </c>
      <c r="C8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7" s="27" t="e">
        <f>DGET(Lista_elementos[#All],Lista_elementos[[#Headers],[Presentación (Unidad)]],Inventario!O826:O827)</f>
        <v>#VALUE!</v>
      </c>
      <c r="E827" s="20" t="str">
        <f>+IF(COUNTIF(Entradas[Elemento],Inventario[[#This Row],[Elemento]])=0,"",IF(DMAX(Entradas[#All],Entradas[[#Headers],[Fecha de ingreso]],Inventario!O826:O827)=0,"No registra",DMAX(Entradas[#All],Entradas[[#Headers],[Fecha de ingreso]],Inventario!O826:O827)))</f>
        <v/>
      </c>
      <c r="F827" s="20" t="str">
        <f>+IF(COUNTIF(Entradas[Elemento],Inventario[[#This Row],[Elemento]])=0,"",IF(DMAX(Entradas[#All],Entradas[[#Headers],[Fecha de última salida]],Inventario!O826:O827)=0,"",DMAX(Entradas[#All],Entradas[[#Headers],[Fecha de última salida]],Inventario!O826:O827)))</f>
        <v/>
      </c>
      <c r="G827" s="27" t="e">
        <f>DGET(Lista_elementos[#All],Lista_elementos[[#Headers],[Inventario máximo (en unidades)]],O826:O827)</f>
        <v>#VALUE!</v>
      </c>
      <c r="H827" s="27" t="e">
        <f>DGET(Lista_elementos[#All],Lista_elementos[[#Headers],[Inventario mínimo (en unidades)]],O826:O827)</f>
        <v>#VALUE!</v>
      </c>
      <c r="I827" s="68" t="str">
        <f>+IF(P827=0,"",DGET(Entradas[#All],Entradas[[#Headers],[Lote]],O826:P827))</f>
        <v/>
      </c>
      <c r="J827" s="20" t="str">
        <f ca="1">+IF(Inventario[[#This Row],[Días restantes (incluido hoy):]]="","",Inventario[[#This Row],[Días restantes (incluido hoy):]]+TODAY()-1)</f>
        <v/>
      </c>
      <c r="K827" s="27" t="str">
        <f t="shared" ref="K827" si="2863">IF(P827=0,"",P827)</f>
        <v/>
      </c>
      <c r="L827" s="27" t="str">
        <f>+IF(P827=0,"",DSUM(Entradas[#All],Entradas[[#Headers],[Cantidad Existente]],Inventario!O826:P827))</f>
        <v/>
      </c>
      <c r="M827" s="65" t="e">
        <f>+Inventario[[#This Row],[Presentación (unidad)]]</f>
        <v>#VALUE!</v>
      </c>
      <c r="O827" s="19" t="e">
        <f t="shared" ref="O827" si="2864">+$B827</f>
        <v>#VALUE!</v>
      </c>
      <c r="P827" s="19">
        <f>+DMIN(Entradas[#All],P826,O826:O827)</f>
        <v>0</v>
      </c>
      <c r="Q827" s="17" t="str">
        <f t="shared" ref="Q827" si="2865">+$O$6</f>
        <v>Elemento</v>
      </c>
      <c r="R827" s="17" t="str">
        <f t="shared" ref="R827" si="2866">+$P$6</f>
        <v>Días restantes:</v>
      </c>
      <c r="S827" s="26" t="s">
        <v>10</v>
      </c>
    </row>
    <row r="828" spans="1:19" x14ac:dyDescent="0.25">
      <c r="A828" s="64" t="e">
        <f>DGET(Lista_elementos[#All],Lista_elementos[[#Headers],[Tipo]],Inventario!Q827:Q828)</f>
        <v>#VALUE!</v>
      </c>
      <c r="B828" s="27" t="e">
        <f>+Lista_elementos[[#This Row],[Elemento]]</f>
        <v>#VALUE!</v>
      </c>
      <c r="C8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8" s="27" t="e">
        <f>DGET(Lista_elementos[#All],Lista_elementos[[#Headers],[Presentación (Unidad)]],Inventario!Q827:Q828)</f>
        <v>#VALUE!</v>
      </c>
      <c r="E828" s="20" t="str">
        <f>+IF(COUNTIF(Entradas[Elemento],Inventario[[#This Row],[Elemento]])=0,"",IF(DMAX(Entradas[#All],Entradas[[#Headers],[Fecha de ingreso]],Inventario!Q827:Q828)=0,"No registra",DMAX(Entradas[#All],Entradas[[#Headers],[Fecha de ingreso]],Inventario!Q827:Q828)))</f>
        <v/>
      </c>
      <c r="F828" s="20" t="str">
        <f>+IF(COUNTIF(Entradas[Elemento],Inventario[[#This Row],[Elemento]])=0,"",IF(DMAX(Entradas[#All],Entradas[[#Headers],[Fecha de última salida]],Inventario!Q827:Q828)=0,"",DMAX(Entradas[#All],Entradas[[#Headers],[Fecha de última salida]],Inventario!Q827:Q828)))</f>
        <v/>
      </c>
      <c r="G828" s="27" t="e">
        <f>DGET(Lista_elementos[#All],Lista_elementos[[#Headers],[Inventario máximo (en unidades)]],Q827:Q828)</f>
        <v>#VALUE!</v>
      </c>
      <c r="H828" s="27" t="e">
        <f>DGET(Lista_elementos[#All],Lista_elementos[[#Headers],[Inventario mínimo (en unidades)]],Q827:Q828)</f>
        <v>#VALUE!</v>
      </c>
      <c r="I828" s="68" t="str">
        <f>+IF(R828=0,"",DGET(Entradas[#All],Entradas[[#Headers],[Lote]],Q827:R828))</f>
        <v/>
      </c>
      <c r="J828" s="20" t="str">
        <f ca="1">+IF(Inventario[[#This Row],[Días restantes (incluido hoy):]]="","",Inventario[[#This Row],[Días restantes (incluido hoy):]]+TODAY()-1)</f>
        <v/>
      </c>
      <c r="K828" s="27" t="str">
        <f t="shared" ref="K828" si="2867">IF(R828=0,"",R828)</f>
        <v/>
      </c>
      <c r="L828" s="27" t="str">
        <f>+IF(R828=0,"",DSUM(Entradas[#All],Entradas[[#Headers],[Cantidad Existente]],Inventario!Q827:R828))</f>
        <v/>
      </c>
      <c r="M828" s="65" t="e">
        <f>+Inventario[[#This Row],[Presentación (unidad)]]</f>
        <v>#VALUE!</v>
      </c>
      <c r="O828" s="17" t="str">
        <f t="shared" ref="O828" si="2868">+$O$6</f>
        <v>Elemento</v>
      </c>
      <c r="P828" s="17" t="str">
        <f t="shared" ref="P828" si="2869">+$P$6</f>
        <v>Días restantes:</v>
      </c>
      <c r="Q828" s="19" t="e">
        <f>Inventario[[#This Row],[Elemento]]</f>
        <v>#VALUE!</v>
      </c>
      <c r="R828" s="19">
        <f>+DMIN(Entradas[#All],R827,Q827:Q828)</f>
        <v>0</v>
      </c>
      <c r="S828" s="26" t="s">
        <v>10</v>
      </c>
    </row>
    <row r="829" spans="1:19" x14ac:dyDescent="0.25">
      <c r="A829" s="64" t="e">
        <f>DGET(Lista_elementos[#All],Lista_elementos[[#Headers],[Tipo]],Inventario!O828:O829)</f>
        <v>#VALUE!</v>
      </c>
      <c r="B829" s="27" t="e">
        <f>+Lista_elementos[[#This Row],[Elemento]]</f>
        <v>#VALUE!</v>
      </c>
      <c r="C8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29" s="27" t="e">
        <f>DGET(Lista_elementos[#All],Lista_elementos[[#Headers],[Presentación (Unidad)]],Inventario!O828:O829)</f>
        <v>#VALUE!</v>
      </c>
      <c r="E829" s="20" t="str">
        <f>+IF(COUNTIF(Entradas[Elemento],Inventario[[#This Row],[Elemento]])=0,"",IF(DMAX(Entradas[#All],Entradas[[#Headers],[Fecha de ingreso]],Inventario!O828:O829)=0,"No registra",DMAX(Entradas[#All],Entradas[[#Headers],[Fecha de ingreso]],Inventario!O828:O829)))</f>
        <v/>
      </c>
      <c r="F829" s="20" t="str">
        <f>+IF(COUNTIF(Entradas[Elemento],Inventario[[#This Row],[Elemento]])=0,"",IF(DMAX(Entradas[#All],Entradas[[#Headers],[Fecha de última salida]],Inventario!O828:O829)=0,"",DMAX(Entradas[#All],Entradas[[#Headers],[Fecha de última salida]],Inventario!O828:O829)))</f>
        <v/>
      </c>
      <c r="G829" s="27" t="e">
        <f>DGET(Lista_elementos[#All],Lista_elementos[[#Headers],[Inventario máximo (en unidades)]],O828:O829)</f>
        <v>#VALUE!</v>
      </c>
      <c r="H829" s="27" t="e">
        <f>DGET(Lista_elementos[#All],Lista_elementos[[#Headers],[Inventario mínimo (en unidades)]],O828:O829)</f>
        <v>#VALUE!</v>
      </c>
      <c r="I829" s="68" t="str">
        <f>+IF(P829=0,"",DGET(Entradas[#All],Entradas[[#Headers],[Lote]],O828:P829))</f>
        <v/>
      </c>
      <c r="J829" s="20" t="str">
        <f ca="1">+IF(Inventario[[#This Row],[Días restantes (incluido hoy):]]="","",Inventario[[#This Row],[Días restantes (incluido hoy):]]+TODAY()-1)</f>
        <v/>
      </c>
      <c r="K829" s="27" t="str">
        <f t="shared" ref="K829" si="2870">IF(P829=0,"",P829)</f>
        <v/>
      </c>
      <c r="L829" s="27" t="str">
        <f>+IF(P829=0,"",DSUM(Entradas[#All],Entradas[[#Headers],[Cantidad Existente]],Inventario!O828:P829))</f>
        <v/>
      </c>
      <c r="M829" s="65" t="e">
        <f>+Inventario[[#This Row],[Presentación (unidad)]]</f>
        <v>#VALUE!</v>
      </c>
      <c r="O829" s="19" t="e">
        <f t="shared" ref="O829" si="2871">+$B829</f>
        <v>#VALUE!</v>
      </c>
      <c r="P829" s="19">
        <f>+DMIN(Entradas[#All],P828,O828:O829)</f>
        <v>0</v>
      </c>
      <c r="Q829" s="17" t="str">
        <f t="shared" ref="Q829" si="2872">+$O$6</f>
        <v>Elemento</v>
      </c>
      <c r="R829" s="17" t="str">
        <f t="shared" ref="R829" si="2873">+$P$6</f>
        <v>Días restantes:</v>
      </c>
      <c r="S829" s="26" t="s">
        <v>10</v>
      </c>
    </row>
    <row r="830" spans="1:19" x14ac:dyDescent="0.25">
      <c r="A830" s="64" t="e">
        <f>DGET(Lista_elementos[#All],Lista_elementos[[#Headers],[Tipo]],Inventario!Q829:Q830)</f>
        <v>#VALUE!</v>
      </c>
      <c r="B830" s="27" t="e">
        <f>+Lista_elementos[[#This Row],[Elemento]]</f>
        <v>#VALUE!</v>
      </c>
      <c r="C8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0" s="27" t="e">
        <f>DGET(Lista_elementos[#All],Lista_elementos[[#Headers],[Presentación (Unidad)]],Inventario!Q829:Q830)</f>
        <v>#VALUE!</v>
      </c>
      <c r="E830" s="20" t="str">
        <f>+IF(COUNTIF(Entradas[Elemento],Inventario[[#This Row],[Elemento]])=0,"",IF(DMAX(Entradas[#All],Entradas[[#Headers],[Fecha de ingreso]],Inventario!Q829:Q830)=0,"No registra",DMAX(Entradas[#All],Entradas[[#Headers],[Fecha de ingreso]],Inventario!Q829:Q830)))</f>
        <v/>
      </c>
      <c r="F830" s="20" t="str">
        <f>+IF(COUNTIF(Entradas[Elemento],Inventario[[#This Row],[Elemento]])=0,"",IF(DMAX(Entradas[#All],Entradas[[#Headers],[Fecha de última salida]],Inventario!Q829:Q830)=0,"",DMAX(Entradas[#All],Entradas[[#Headers],[Fecha de última salida]],Inventario!Q829:Q830)))</f>
        <v/>
      </c>
      <c r="G830" s="27" t="e">
        <f>DGET(Lista_elementos[#All],Lista_elementos[[#Headers],[Inventario máximo (en unidades)]],Q829:Q830)</f>
        <v>#VALUE!</v>
      </c>
      <c r="H830" s="27" t="e">
        <f>DGET(Lista_elementos[#All],Lista_elementos[[#Headers],[Inventario mínimo (en unidades)]],Q829:Q830)</f>
        <v>#VALUE!</v>
      </c>
      <c r="I830" s="68" t="str">
        <f>+IF(R830=0,"",DGET(Entradas[#All],Entradas[[#Headers],[Lote]],Q829:R830))</f>
        <v/>
      </c>
      <c r="J830" s="20" t="str">
        <f ca="1">+IF(Inventario[[#This Row],[Días restantes (incluido hoy):]]="","",Inventario[[#This Row],[Días restantes (incluido hoy):]]+TODAY()-1)</f>
        <v/>
      </c>
      <c r="K830" s="27" t="str">
        <f t="shared" ref="K830" si="2874">IF(R830=0,"",R830)</f>
        <v/>
      </c>
      <c r="L830" s="27" t="str">
        <f>+IF(R830=0,"",DSUM(Entradas[#All],Entradas[[#Headers],[Cantidad Existente]],Inventario!Q829:R830))</f>
        <v/>
      </c>
      <c r="M830" s="65" t="e">
        <f>+Inventario[[#This Row],[Presentación (unidad)]]</f>
        <v>#VALUE!</v>
      </c>
      <c r="O830" s="17" t="str">
        <f t="shared" ref="O830" si="2875">+$O$6</f>
        <v>Elemento</v>
      </c>
      <c r="P830" s="17" t="str">
        <f t="shared" ref="P830" si="2876">+$P$6</f>
        <v>Días restantes:</v>
      </c>
      <c r="Q830" s="19" t="e">
        <f>Inventario[[#This Row],[Elemento]]</f>
        <v>#VALUE!</v>
      </c>
      <c r="R830" s="19">
        <f>+DMIN(Entradas[#All],R829,Q829:Q830)</f>
        <v>0</v>
      </c>
      <c r="S830" s="26" t="s">
        <v>10</v>
      </c>
    </row>
    <row r="831" spans="1:19" x14ac:dyDescent="0.25">
      <c r="A831" s="64" t="e">
        <f>DGET(Lista_elementos[#All],Lista_elementos[[#Headers],[Tipo]],Inventario!O830:O831)</f>
        <v>#VALUE!</v>
      </c>
      <c r="B831" s="27" t="e">
        <f>+Lista_elementos[[#This Row],[Elemento]]</f>
        <v>#VALUE!</v>
      </c>
      <c r="C8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1" s="27" t="e">
        <f>DGET(Lista_elementos[#All],Lista_elementos[[#Headers],[Presentación (Unidad)]],Inventario!O830:O831)</f>
        <v>#VALUE!</v>
      </c>
      <c r="E831" s="20" t="str">
        <f>+IF(COUNTIF(Entradas[Elemento],Inventario[[#This Row],[Elemento]])=0,"",IF(DMAX(Entradas[#All],Entradas[[#Headers],[Fecha de ingreso]],Inventario!O830:O831)=0,"No registra",DMAX(Entradas[#All],Entradas[[#Headers],[Fecha de ingreso]],Inventario!O830:O831)))</f>
        <v/>
      </c>
      <c r="F831" s="20" t="str">
        <f>+IF(COUNTIF(Entradas[Elemento],Inventario[[#This Row],[Elemento]])=0,"",IF(DMAX(Entradas[#All],Entradas[[#Headers],[Fecha de última salida]],Inventario!O830:O831)=0,"",DMAX(Entradas[#All],Entradas[[#Headers],[Fecha de última salida]],Inventario!O830:O831)))</f>
        <v/>
      </c>
      <c r="G831" s="27" t="e">
        <f>DGET(Lista_elementos[#All],Lista_elementos[[#Headers],[Inventario máximo (en unidades)]],O830:O831)</f>
        <v>#VALUE!</v>
      </c>
      <c r="H831" s="27" t="e">
        <f>DGET(Lista_elementos[#All],Lista_elementos[[#Headers],[Inventario mínimo (en unidades)]],O830:O831)</f>
        <v>#VALUE!</v>
      </c>
      <c r="I831" s="68" t="str">
        <f>+IF(P831=0,"",DGET(Entradas[#All],Entradas[[#Headers],[Lote]],O830:P831))</f>
        <v/>
      </c>
      <c r="J831" s="20" t="str">
        <f ca="1">+IF(Inventario[[#This Row],[Días restantes (incluido hoy):]]="","",Inventario[[#This Row],[Días restantes (incluido hoy):]]+TODAY()-1)</f>
        <v/>
      </c>
      <c r="K831" s="27" t="str">
        <f t="shared" ref="K831" si="2877">IF(P831=0,"",P831)</f>
        <v/>
      </c>
      <c r="L831" s="27" t="str">
        <f>+IF(P831=0,"",DSUM(Entradas[#All],Entradas[[#Headers],[Cantidad Existente]],Inventario!O830:P831))</f>
        <v/>
      </c>
      <c r="M831" s="65" t="e">
        <f>+Inventario[[#This Row],[Presentación (unidad)]]</f>
        <v>#VALUE!</v>
      </c>
      <c r="O831" s="19" t="e">
        <f t="shared" ref="O831" si="2878">+$B831</f>
        <v>#VALUE!</v>
      </c>
      <c r="P831" s="19">
        <f>+DMIN(Entradas[#All],P830,O830:O831)</f>
        <v>0</v>
      </c>
      <c r="Q831" s="17" t="str">
        <f t="shared" ref="Q831" si="2879">+$O$6</f>
        <v>Elemento</v>
      </c>
      <c r="R831" s="17" t="str">
        <f t="shared" ref="R831" si="2880">+$P$6</f>
        <v>Días restantes:</v>
      </c>
      <c r="S831" s="26" t="s">
        <v>10</v>
      </c>
    </row>
    <row r="832" spans="1:19" x14ac:dyDescent="0.25">
      <c r="A832" s="64" t="e">
        <f>DGET(Lista_elementos[#All],Lista_elementos[[#Headers],[Tipo]],Inventario!Q831:Q832)</f>
        <v>#VALUE!</v>
      </c>
      <c r="B832" s="27" t="e">
        <f>+Lista_elementos[[#This Row],[Elemento]]</f>
        <v>#VALUE!</v>
      </c>
      <c r="C8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2" s="27" t="e">
        <f>DGET(Lista_elementos[#All],Lista_elementos[[#Headers],[Presentación (Unidad)]],Inventario!Q831:Q832)</f>
        <v>#VALUE!</v>
      </c>
      <c r="E832" s="20" t="str">
        <f>+IF(COUNTIF(Entradas[Elemento],Inventario[[#This Row],[Elemento]])=0,"",IF(DMAX(Entradas[#All],Entradas[[#Headers],[Fecha de ingreso]],Inventario!Q831:Q832)=0,"No registra",DMAX(Entradas[#All],Entradas[[#Headers],[Fecha de ingreso]],Inventario!Q831:Q832)))</f>
        <v/>
      </c>
      <c r="F832" s="20" t="str">
        <f>+IF(COUNTIF(Entradas[Elemento],Inventario[[#This Row],[Elemento]])=0,"",IF(DMAX(Entradas[#All],Entradas[[#Headers],[Fecha de última salida]],Inventario!Q831:Q832)=0,"",DMAX(Entradas[#All],Entradas[[#Headers],[Fecha de última salida]],Inventario!Q831:Q832)))</f>
        <v/>
      </c>
      <c r="G832" s="27" t="e">
        <f>DGET(Lista_elementos[#All],Lista_elementos[[#Headers],[Inventario máximo (en unidades)]],Q831:Q832)</f>
        <v>#VALUE!</v>
      </c>
      <c r="H832" s="27" t="e">
        <f>DGET(Lista_elementos[#All],Lista_elementos[[#Headers],[Inventario mínimo (en unidades)]],Q831:Q832)</f>
        <v>#VALUE!</v>
      </c>
      <c r="I832" s="68" t="str">
        <f>+IF(R832=0,"",DGET(Entradas[#All],Entradas[[#Headers],[Lote]],Q831:R832))</f>
        <v/>
      </c>
      <c r="J832" s="20" t="str">
        <f ca="1">+IF(Inventario[[#This Row],[Días restantes (incluido hoy):]]="","",Inventario[[#This Row],[Días restantes (incluido hoy):]]+TODAY()-1)</f>
        <v/>
      </c>
      <c r="K832" s="27" t="str">
        <f t="shared" ref="K832" si="2881">IF(R832=0,"",R832)</f>
        <v/>
      </c>
      <c r="L832" s="27" t="str">
        <f>+IF(R832=0,"",DSUM(Entradas[#All],Entradas[[#Headers],[Cantidad Existente]],Inventario!Q831:R832))</f>
        <v/>
      </c>
      <c r="M832" s="65" t="e">
        <f>+Inventario[[#This Row],[Presentación (unidad)]]</f>
        <v>#VALUE!</v>
      </c>
      <c r="O832" s="17" t="str">
        <f t="shared" ref="O832" si="2882">+$O$6</f>
        <v>Elemento</v>
      </c>
      <c r="P832" s="17" t="str">
        <f t="shared" ref="P832" si="2883">+$P$6</f>
        <v>Días restantes:</v>
      </c>
      <c r="Q832" s="19" t="e">
        <f>Inventario[[#This Row],[Elemento]]</f>
        <v>#VALUE!</v>
      </c>
      <c r="R832" s="19">
        <f>+DMIN(Entradas[#All],R831,Q831:Q832)</f>
        <v>0</v>
      </c>
      <c r="S832" s="26" t="s">
        <v>10</v>
      </c>
    </row>
    <row r="833" spans="1:19" x14ac:dyDescent="0.25">
      <c r="A833" s="64" t="e">
        <f>DGET(Lista_elementos[#All],Lista_elementos[[#Headers],[Tipo]],Inventario!O832:O833)</f>
        <v>#VALUE!</v>
      </c>
      <c r="B833" s="27" t="e">
        <f>+Lista_elementos[[#This Row],[Elemento]]</f>
        <v>#VALUE!</v>
      </c>
      <c r="C8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3" s="27" t="e">
        <f>DGET(Lista_elementos[#All],Lista_elementos[[#Headers],[Presentación (Unidad)]],Inventario!O832:O833)</f>
        <v>#VALUE!</v>
      </c>
      <c r="E833" s="20" t="str">
        <f>+IF(COUNTIF(Entradas[Elemento],Inventario[[#This Row],[Elemento]])=0,"",IF(DMAX(Entradas[#All],Entradas[[#Headers],[Fecha de ingreso]],Inventario!O832:O833)=0,"No registra",DMAX(Entradas[#All],Entradas[[#Headers],[Fecha de ingreso]],Inventario!O832:O833)))</f>
        <v/>
      </c>
      <c r="F833" s="20" t="str">
        <f>+IF(COUNTIF(Entradas[Elemento],Inventario[[#This Row],[Elemento]])=0,"",IF(DMAX(Entradas[#All],Entradas[[#Headers],[Fecha de última salida]],Inventario!O832:O833)=0,"",DMAX(Entradas[#All],Entradas[[#Headers],[Fecha de última salida]],Inventario!O832:O833)))</f>
        <v/>
      </c>
      <c r="G833" s="27" t="e">
        <f>DGET(Lista_elementos[#All],Lista_elementos[[#Headers],[Inventario máximo (en unidades)]],O832:O833)</f>
        <v>#VALUE!</v>
      </c>
      <c r="H833" s="27" t="e">
        <f>DGET(Lista_elementos[#All],Lista_elementos[[#Headers],[Inventario mínimo (en unidades)]],O832:O833)</f>
        <v>#VALUE!</v>
      </c>
      <c r="I833" s="68" t="str">
        <f>+IF(P833=0,"",DGET(Entradas[#All],Entradas[[#Headers],[Lote]],O832:P833))</f>
        <v/>
      </c>
      <c r="J833" s="20" t="str">
        <f ca="1">+IF(Inventario[[#This Row],[Días restantes (incluido hoy):]]="","",Inventario[[#This Row],[Días restantes (incluido hoy):]]+TODAY()-1)</f>
        <v/>
      </c>
      <c r="K833" s="27" t="str">
        <f t="shared" ref="K833" si="2884">IF(P833=0,"",P833)</f>
        <v/>
      </c>
      <c r="L833" s="27" t="str">
        <f>+IF(P833=0,"",DSUM(Entradas[#All],Entradas[[#Headers],[Cantidad Existente]],Inventario!O832:P833))</f>
        <v/>
      </c>
      <c r="M833" s="65" t="e">
        <f>+Inventario[[#This Row],[Presentación (unidad)]]</f>
        <v>#VALUE!</v>
      </c>
      <c r="O833" s="19" t="e">
        <f t="shared" ref="O833" si="2885">+$B833</f>
        <v>#VALUE!</v>
      </c>
      <c r="P833" s="19">
        <f>+DMIN(Entradas[#All],P832,O832:O833)</f>
        <v>0</v>
      </c>
      <c r="Q833" s="17" t="str">
        <f t="shared" ref="Q833" si="2886">+$O$6</f>
        <v>Elemento</v>
      </c>
      <c r="R833" s="17" t="str">
        <f t="shared" ref="R833" si="2887">+$P$6</f>
        <v>Días restantes:</v>
      </c>
      <c r="S833" s="26" t="s">
        <v>10</v>
      </c>
    </row>
    <row r="834" spans="1:19" x14ac:dyDescent="0.25">
      <c r="A834" s="64" t="e">
        <f>DGET(Lista_elementos[#All],Lista_elementos[[#Headers],[Tipo]],Inventario!Q833:Q834)</f>
        <v>#VALUE!</v>
      </c>
      <c r="B834" s="27" t="e">
        <f>+Lista_elementos[[#This Row],[Elemento]]</f>
        <v>#VALUE!</v>
      </c>
      <c r="C8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4" s="27" t="e">
        <f>DGET(Lista_elementos[#All],Lista_elementos[[#Headers],[Presentación (Unidad)]],Inventario!Q833:Q834)</f>
        <v>#VALUE!</v>
      </c>
      <c r="E834" s="20" t="str">
        <f>+IF(COUNTIF(Entradas[Elemento],Inventario[[#This Row],[Elemento]])=0,"",IF(DMAX(Entradas[#All],Entradas[[#Headers],[Fecha de ingreso]],Inventario!Q833:Q834)=0,"No registra",DMAX(Entradas[#All],Entradas[[#Headers],[Fecha de ingreso]],Inventario!Q833:Q834)))</f>
        <v/>
      </c>
      <c r="F834" s="20" t="str">
        <f>+IF(COUNTIF(Entradas[Elemento],Inventario[[#This Row],[Elemento]])=0,"",IF(DMAX(Entradas[#All],Entradas[[#Headers],[Fecha de última salida]],Inventario!Q833:Q834)=0,"",DMAX(Entradas[#All],Entradas[[#Headers],[Fecha de última salida]],Inventario!Q833:Q834)))</f>
        <v/>
      </c>
      <c r="G834" s="27" t="e">
        <f>DGET(Lista_elementos[#All],Lista_elementos[[#Headers],[Inventario máximo (en unidades)]],Q833:Q834)</f>
        <v>#VALUE!</v>
      </c>
      <c r="H834" s="27" t="e">
        <f>DGET(Lista_elementos[#All],Lista_elementos[[#Headers],[Inventario mínimo (en unidades)]],Q833:Q834)</f>
        <v>#VALUE!</v>
      </c>
      <c r="I834" s="68" t="str">
        <f>+IF(R834=0,"",DGET(Entradas[#All],Entradas[[#Headers],[Lote]],Q833:R834))</f>
        <v/>
      </c>
      <c r="J834" s="20" t="str">
        <f ca="1">+IF(Inventario[[#This Row],[Días restantes (incluido hoy):]]="","",Inventario[[#This Row],[Días restantes (incluido hoy):]]+TODAY()-1)</f>
        <v/>
      </c>
      <c r="K834" s="27" t="str">
        <f t="shared" ref="K834" si="2888">IF(R834=0,"",R834)</f>
        <v/>
      </c>
      <c r="L834" s="27" t="str">
        <f>+IF(R834=0,"",DSUM(Entradas[#All],Entradas[[#Headers],[Cantidad Existente]],Inventario!Q833:R834))</f>
        <v/>
      </c>
      <c r="M834" s="65" t="e">
        <f>+Inventario[[#This Row],[Presentación (unidad)]]</f>
        <v>#VALUE!</v>
      </c>
      <c r="O834" s="17" t="str">
        <f t="shared" ref="O834" si="2889">+$O$6</f>
        <v>Elemento</v>
      </c>
      <c r="P834" s="17" t="str">
        <f t="shared" ref="P834" si="2890">+$P$6</f>
        <v>Días restantes:</v>
      </c>
      <c r="Q834" s="19" t="e">
        <f>Inventario[[#This Row],[Elemento]]</f>
        <v>#VALUE!</v>
      </c>
      <c r="R834" s="19">
        <f>+DMIN(Entradas[#All],R833,Q833:Q834)</f>
        <v>0</v>
      </c>
      <c r="S834" s="26" t="s">
        <v>10</v>
      </c>
    </row>
    <row r="835" spans="1:19" x14ac:dyDescent="0.25">
      <c r="A835" s="64" t="e">
        <f>DGET(Lista_elementos[#All],Lista_elementos[[#Headers],[Tipo]],Inventario!O834:O835)</f>
        <v>#VALUE!</v>
      </c>
      <c r="B835" s="27" t="e">
        <f>+Lista_elementos[[#This Row],[Elemento]]</f>
        <v>#VALUE!</v>
      </c>
      <c r="C8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5" s="27" t="e">
        <f>DGET(Lista_elementos[#All],Lista_elementos[[#Headers],[Presentación (Unidad)]],Inventario!O834:O835)</f>
        <v>#VALUE!</v>
      </c>
      <c r="E835" s="20" t="str">
        <f>+IF(COUNTIF(Entradas[Elemento],Inventario[[#This Row],[Elemento]])=0,"",IF(DMAX(Entradas[#All],Entradas[[#Headers],[Fecha de ingreso]],Inventario!O834:O835)=0,"No registra",DMAX(Entradas[#All],Entradas[[#Headers],[Fecha de ingreso]],Inventario!O834:O835)))</f>
        <v/>
      </c>
      <c r="F835" s="20" t="str">
        <f>+IF(COUNTIF(Entradas[Elemento],Inventario[[#This Row],[Elemento]])=0,"",IF(DMAX(Entradas[#All],Entradas[[#Headers],[Fecha de última salida]],Inventario!O834:O835)=0,"",DMAX(Entradas[#All],Entradas[[#Headers],[Fecha de última salida]],Inventario!O834:O835)))</f>
        <v/>
      </c>
      <c r="G835" s="27" t="e">
        <f>DGET(Lista_elementos[#All],Lista_elementos[[#Headers],[Inventario máximo (en unidades)]],O834:O835)</f>
        <v>#VALUE!</v>
      </c>
      <c r="H835" s="27" t="e">
        <f>DGET(Lista_elementos[#All],Lista_elementos[[#Headers],[Inventario mínimo (en unidades)]],O834:O835)</f>
        <v>#VALUE!</v>
      </c>
      <c r="I835" s="68" t="str">
        <f>+IF(P835=0,"",DGET(Entradas[#All],Entradas[[#Headers],[Lote]],O834:P835))</f>
        <v/>
      </c>
      <c r="J835" s="20" t="str">
        <f ca="1">+IF(Inventario[[#This Row],[Días restantes (incluido hoy):]]="","",Inventario[[#This Row],[Días restantes (incluido hoy):]]+TODAY()-1)</f>
        <v/>
      </c>
      <c r="K835" s="27" t="str">
        <f t="shared" ref="K835" si="2891">IF(P835=0,"",P835)</f>
        <v/>
      </c>
      <c r="L835" s="27" t="str">
        <f>+IF(P835=0,"",DSUM(Entradas[#All],Entradas[[#Headers],[Cantidad Existente]],Inventario!O834:P835))</f>
        <v/>
      </c>
      <c r="M835" s="65" t="e">
        <f>+Inventario[[#This Row],[Presentación (unidad)]]</f>
        <v>#VALUE!</v>
      </c>
      <c r="O835" s="19" t="e">
        <f t="shared" ref="O835" si="2892">+$B835</f>
        <v>#VALUE!</v>
      </c>
      <c r="P835" s="19">
        <f>+DMIN(Entradas[#All],P834,O834:O835)</f>
        <v>0</v>
      </c>
      <c r="Q835" s="17" t="str">
        <f t="shared" ref="Q835" si="2893">+$O$6</f>
        <v>Elemento</v>
      </c>
      <c r="R835" s="17" t="str">
        <f t="shared" ref="R835" si="2894">+$P$6</f>
        <v>Días restantes:</v>
      </c>
      <c r="S835" s="26" t="s">
        <v>10</v>
      </c>
    </row>
    <row r="836" spans="1:19" x14ac:dyDescent="0.25">
      <c r="A836" s="64" t="e">
        <f>DGET(Lista_elementos[#All],Lista_elementos[[#Headers],[Tipo]],Inventario!Q835:Q836)</f>
        <v>#VALUE!</v>
      </c>
      <c r="B836" s="27" t="e">
        <f>+Lista_elementos[[#This Row],[Elemento]]</f>
        <v>#VALUE!</v>
      </c>
      <c r="C8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6" s="27" t="e">
        <f>DGET(Lista_elementos[#All],Lista_elementos[[#Headers],[Presentación (Unidad)]],Inventario!Q835:Q836)</f>
        <v>#VALUE!</v>
      </c>
      <c r="E836" s="20" t="str">
        <f>+IF(COUNTIF(Entradas[Elemento],Inventario[[#This Row],[Elemento]])=0,"",IF(DMAX(Entradas[#All],Entradas[[#Headers],[Fecha de ingreso]],Inventario!Q835:Q836)=0,"No registra",DMAX(Entradas[#All],Entradas[[#Headers],[Fecha de ingreso]],Inventario!Q835:Q836)))</f>
        <v/>
      </c>
      <c r="F836" s="20" t="str">
        <f>+IF(COUNTIF(Entradas[Elemento],Inventario[[#This Row],[Elemento]])=0,"",IF(DMAX(Entradas[#All],Entradas[[#Headers],[Fecha de última salida]],Inventario!Q835:Q836)=0,"",DMAX(Entradas[#All],Entradas[[#Headers],[Fecha de última salida]],Inventario!Q835:Q836)))</f>
        <v/>
      </c>
      <c r="G836" s="27" t="e">
        <f>DGET(Lista_elementos[#All],Lista_elementos[[#Headers],[Inventario máximo (en unidades)]],Q835:Q836)</f>
        <v>#VALUE!</v>
      </c>
      <c r="H836" s="27" t="e">
        <f>DGET(Lista_elementos[#All],Lista_elementos[[#Headers],[Inventario mínimo (en unidades)]],Q835:Q836)</f>
        <v>#VALUE!</v>
      </c>
      <c r="I836" s="68" t="str">
        <f>+IF(R836=0,"",DGET(Entradas[#All],Entradas[[#Headers],[Lote]],Q835:R836))</f>
        <v/>
      </c>
      <c r="J836" s="20" t="str">
        <f ca="1">+IF(Inventario[[#This Row],[Días restantes (incluido hoy):]]="","",Inventario[[#This Row],[Días restantes (incluido hoy):]]+TODAY()-1)</f>
        <v/>
      </c>
      <c r="K836" s="27" t="str">
        <f t="shared" ref="K836" si="2895">IF(R836=0,"",R836)</f>
        <v/>
      </c>
      <c r="L836" s="27" t="str">
        <f>+IF(R836=0,"",DSUM(Entradas[#All],Entradas[[#Headers],[Cantidad Existente]],Inventario!Q835:R836))</f>
        <v/>
      </c>
      <c r="M836" s="65" t="e">
        <f>+Inventario[[#This Row],[Presentación (unidad)]]</f>
        <v>#VALUE!</v>
      </c>
      <c r="O836" s="17" t="str">
        <f t="shared" ref="O836" si="2896">+$O$6</f>
        <v>Elemento</v>
      </c>
      <c r="P836" s="17" t="str">
        <f t="shared" ref="P836" si="2897">+$P$6</f>
        <v>Días restantes:</v>
      </c>
      <c r="Q836" s="19" t="e">
        <f>Inventario[[#This Row],[Elemento]]</f>
        <v>#VALUE!</v>
      </c>
      <c r="R836" s="19">
        <f>+DMIN(Entradas[#All],R835,Q835:Q836)</f>
        <v>0</v>
      </c>
      <c r="S836" s="26" t="s">
        <v>10</v>
      </c>
    </row>
    <row r="837" spans="1:19" x14ac:dyDescent="0.25">
      <c r="A837" s="64" t="e">
        <f>DGET(Lista_elementos[#All],Lista_elementos[[#Headers],[Tipo]],Inventario!O836:O837)</f>
        <v>#VALUE!</v>
      </c>
      <c r="B837" s="27" t="e">
        <f>+Lista_elementos[[#This Row],[Elemento]]</f>
        <v>#VALUE!</v>
      </c>
      <c r="C8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7" s="27" t="e">
        <f>DGET(Lista_elementos[#All],Lista_elementos[[#Headers],[Presentación (Unidad)]],Inventario!O836:O837)</f>
        <v>#VALUE!</v>
      </c>
      <c r="E837" s="20" t="str">
        <f>+IF(COUNTIF(Entradas[Elemento],Inventario[[#This Row],[Elemento]])=0,"",IF(DMAX(Entradas[#All],Entradas[[#Headers],[Fecha de ingreso]],Inventario!O836:O837)=0,"No registra",DMAX(Entradas[#All],Entradas[[#Headers],[Fecha de ingreso]],Inventario!O836:O837)))</f>
        <v/>
      </c>
      <c r="F837" s="20" t="str">
        <f>+IF(COUNTIF(Entradas[Elemento],Inventario[[#This Row],[Elemento]])=0,"",IF(DMAX(Entradas[#All],Entradas[[#Headers],[Fecha de última salida]],Inventario!O836:O837)=0,"",DMAX(Entradas[#All],Entradas[[#Headers],[Fecha de última salida]],Inventario!O836:O837)))</f>
        <v/>
      </c>
      <c r="G837" s="27" t="e">
        <f>DGET(Lista_elementos[#All],Lista_elementos[[#Headers],[Inventario máximo (en unidades)]],O836:O837)</f>
        <v>#VALUE!</v>
      </c>
      <c r="H837" s="27" t="e">
        <f>DGET(Lista_elementos[#All],Lista_elementos[[#Headers],[Inventario mínimo (en unidades)]],O836:O837)</f>
        <v>#VALUE!</v>
      </c>
      <c r="I837" s="68" t="str">
        <f>+IF(P837=0,"",DGET(Entradas[#All],Entradas[[#Headers],[Lote]],O836:P837))</f>
        <v/>
      </c>
      <c r="J837" s="20" t="str">
        <f ca="1">+IF(Inventario[[#This Row],[Días restantes (incluido hoy):]]="","",Inventario[[#This Row],[Días restantes (incluido hoy):]]+TODAY()-1)</f>
        <v/>
      </c>
      <c r="K837" s="27" t="str">
        <f t="shared" ref="K837" si="2898">IF(P837=0,"",P837)</f>
        <v/>
      </c>
      <c r="L837" s="27" t="str">
        <f>+IF(P837=0,"",DSUM(Entradas[#All],Entradas[[#Headers],[Cantidad Existente]],Inventario!O836:P837))</f>
        <v/>
      </c>
      <c r="M837" s="65" t="e">
        <f>+Inventario[[#This Row],[Presentación (unidad)]]</f>
        <v>#VALUE!</v>
      </c>
      <c r="O837" s="19" t="e">
        <f t="shared" ref="O837" si="2899">+$B837</f>
        <v>#VALUE!</v>
      </c>
      <c r="P837" s="19">
        <f>+DMIN(Entradas[#All],P836,O836:O837)</f>
        <v>0</v>
      </c>
      <c r="Q837" s="17" t="str">
        <f t="shared" ref="Q837" si="2900">+$O$6</f>
        <v>Elemento</v>
      </c>
      <c r="R837" s="17" t="str">
        <f t="shared" ref="R837" si="2901">+$P$6</f>
        <v>Días restantes:</v>
      </c>
      <c r="S837" s="26" t="s">
        <v>10</v>
      </c>
    </row>
    <row r="838" spans="1:19" x14ac:dyDescent="0.25">
      <c r="A838" s="64" t="e">
        <f>DGET(Lista_elementos[#All],Lista_elementos[[#Headers],[Tipo]],Inventario!Q837:Q838)</f>
        <v>#VALUE!</v>
      </c>
      <c r="B838" s="27" t="e">
        <f>+Lista_elementos[[#This Row],[Elemento]]</f>
        <v>#VALUE!</v>
      </c>
      <c r="C8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8" s="27" t="e">
        <f>DGET(Lista_elementos[#All],Lista_elementos[[#Headers],[Presentación (Unidad)]],Inventario!Q837:Q838)</f>
        <v>#VALUE!</v>
      </c>
      <c r="E838" s="20" t="str">
        <f>+IF(COUNTIF(Entradas[Elemento],Inventario[[#This Row],[Elemento]])=0,"",IF(DMAX(Entradas[#All],Entradas[[#Headers],[Fecha de ingreso]],Inventario!Q837:Q838)=0,"No registra",DMAX(Entradas[#All],Entradas[[#Headers],[Fecha de ingreso]],Inventario!Q837:Q838)))</f>
        <v/>
      </c>
      <c r="F838" s="20" t="str">
        <f>+IF(COUNTIF(Entradas[Elemento],Inventario[[#This Row],[Elemento]])=0,"",IF(DMAX(Entradas[#All],Entradas[[#Headers],[Fecha de última salida]],Inventario!Q837:Q838)=0,"",DMAX(Entradas[#All],Entradas[[#Headers],[Fecha de última salida]],Inventario!Q837:Q838)))</f>
        <v/>
      </c>
      <c r="G838" s="27" t="e">
        <f>DGET(Lista_elementos[#All],Lista_elementos[[#Headers],[Inventario máximo (en unidades)]],Q837:Q838)</f>
        <v>#VALUE!</v>
      </c>
      <c r="H838" s="27" t="e">
        <f>DGET(Lista_elementos[#All],Lista_elementos[[#Headers],[Inventario mínimo (en unidades)]],Q837:Q838)</f>
        <v>#VALUE!</v>
      </c>
      <c r="I838" s="68" t="str">
        <f>+IF(R838=0,"",DGET(Entradas[#All],Entradas[[#Headers],[Lote]],Q837:R838))</f>
        <v/>
      </c>
      <c r="J838" s="20" t="str">
        <f ca="1">+IF(Inventario[[#This Row],[Días restantes (incluido hoy):]]="","",Inventario[[#This Row],[Días restantes (incluido hoy):]]+TODAY()-1)</f>
        <v/>
      </c>
      <c r="K838" s="27" t="str">
        <f t="shared" ref="K838" si="2902">IF(R838=0,"",R838)</f>
        <v/>
      </c>
      <c r="L838" s="27" t="str">
        <f>+IF(R838=0,"",DSUM(Entradas[#All],Entradas[[#Headers],[Cantidad Existente]],Inventario!Q837:R838))</f>
        <v/>
      </c>
      <c r="M838" s="65" t="e">
        <f>+Inventario[[#This Row],[Presentación (unidad)]]</f>
        <v>#VALUE!</v>
      </c>
      <c r="O838" s="17" t="str">
        <f t="shared" ref="O838" si="2903">+$O$6</f>
        <v>Elemento</v>
      </c>
      <c r="P838" s="17" t="str">
        <f t="shared" ref="P838" si="2904">+$P$6</f>
        <v>Días restantes:</v>
      </c>
      <c r="Q838" s="19" t="e">
        <f>Inventario[[#This Row],[Elemento]]</f>
        <v>#VALUE!</v>
      </c>
      <c r="R838" s="19">
        <f>+DMIN(Entradas[#All],R837,Q837:Q838)</f>
        <v>0</v>
      </c>
      <c r="S838" s="26" t="s">
        <v>10</v>
      </c>
    </row>
    <row r="839" spans="1:19" x14ac:dyDescent="0.25">
      <c r="A839" s="64" t="e">
        <f>DGET(Lista_elementos[#All],Lista_elementos[[#Headers],[Tipo]],Inventario!O838:O839)</f>
        <v>#VALUE!</v>
      </c>
      <c r="B839" s="27" t="e">
        <f>+Lista_elementos[[#This Row],[Elemento]]</f>
        <v>#VALUE!</v>
      </c>
      <c r="C8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39" s="27" t="e">
        <f>DGET(Lista_elementos[#All],Lista_elementos[[#Headers],[Presentación (Unidad)]],Inventario!O838:O839)</f>
        <v>#VALUE!</v>
      </c>
      <c r="E839" s="20" t="str">
        <f>+IF(COUNTIF(Entradas[Elemento],Inventario[[#This Row],[Elemento]])=0,"",IF(DMAX(Entradas[#All],Entradas[[#Headers],[Fecha de ingreso]],Inventario!O838:O839)=0,"No registra",DMAX(Entradas[#All],Entradas[[#Headers],[Fecha de ingreso]],Inventario!O838:O839)))</f>
        <v/>
      </c>
      <c r="F839" s="20" t="str">
        <f>+IF(COUNTIF(Entradas[Elemento],Inventario[[#This Row],[Elemento]])=0,"",IF(DMAX(Entradas[#All],Entradas[[#Headers],[Fecha de última salida]],Inventario!O838:O839)=0,"",DMAX(Entradas[#All],Entradas[[#Headers],[Fecha de última salida]],Inventario!O838:O839)))</f>
        <v/>
      </c>
      <c r="G839" s="27" t="e">
        <f>DGET(Lista_elementos[#All],Lista_elementos[[#Headers],[Inventario máximo (en unidades)]],O838:O839)</f>
        <v>#VALUE!</v>
      </c>
      <c r="H839" s="27" t="e">
        <f>DGET(Lista_elementos[#All],Lista_elementos[[#Headers],[Inventario mínimo (en unidades)]],O838:O839)</f>
        <v>#VALUE!</v>
      </c>
      <c r="I839" s="68" t="str">
        <f>+IF(P839=0,"",DGET(Entradas[#All],Entradas[[#Headers],[Lote]],O838:P839))</f>
        <v/>
      </c>
      <c r="J839" s="20" t="str">
        <f ca="1">+IF(Inventario[[#This Row],[Días restantes (incluido hoy):]]="","",Inventario[[#This Row],[Días restantes (incluido hoy):]]+TODAY()-1)</f>
        <v/>
      </c>
      <c r="K839" s="27" t="str">
        <f t="shared" ref="K839" si="2905">IF(P839=0,"",P839)</f>
        <v/>
      </c>
      <c r="L839" s="27" t="str">
        <f>+IF(P839=0,"",DSUM(Entradas[#All],Entradas[[#Headers],[Cantidad Existente]],Inventario!O838:P839))</f>
        <v/>
      </c>
      <c r="M839" s="65" t="e">
        <f>+Inventario[[#This Row],[Presentación (unidad)]]</f>
        <v>#VALUE!</v>
      </c>
      <c r="O839" s="19" t="e">
        <f t="shared" ref="O839" si="2906">+$B839</f>
        <v>#VALUE!</v>
      </c>
      <c r="P839" s="19">
        <f>+DMIN(Entradas[#All],P838,O838:O839)</f>
        <v>0</v>
      </c>
      <c r="Q839" s="17" t="str">
        <f t="shared" ref="Q839" si="2907">+$O$6</f>
        <v>Elemento</v>
      </c>
      <c r="R839" s="17" t="str">
        <f t="shared" ref="R839" si="2908">+$P$6</f>
        <v>Días restantes:</v>
      </c>
      <c r="S839" s="26" t="s">
        <v>10</v>
      </c>
    </row>
    <row r="840" spans="1:19" x14ac:dyDescent="0.25">
      <c r="A840" s="64" t="e">
        <f>DGET(Lista_elementos[#All],Lista_elementos[[#Headers],[Tipo]],Inventario!Q839:Q840)</f>
        <v>#VALUE!</v>
      </c>
      <c r="B840" s="27" t="e">
        <f>+Lista_elementos[[#This Row],[Elemento]]</f>
        <v>#VALUE!</v>
      </c>
      <c r="C8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0" s="27" t="e">
        <f>DGET(Lista_elementos[#All],Lista_elementos[[#Headers],[Presentación (Unidad)]],Inventario!Q839:Q840)</f>
        <v>#VALUE!</v>
      </c>
      <c r="E840" s="20" t="str">
        <f>+IF(COUNTIF(Entradas[Elemento],Inventario[[#This Row],[Elemento]])=0,"",IF(DMAX(Entradas[#All],Entradas[[#Headers],[Fecha de ingreso]],Inventario!Q839:Q840)=0,"No registra",DMAX(Entradas[#All],Entradas[[#Headers],[Fecha de ingreso]],Inventario!Q839:Q840)))</f>
        <v/>
      </c>
      <c r="F840" s="20" t="str">
        <f>+IF(COUNTIF(Entradas[Elemento],Inventario[[#This Row],[Elemento]])=0,"",IF(DMAX(Entradas[#All],Entradas[[#Headers],[Fecha de última salida]],Inventario!Q839:Q840)=0,"",DMAX(Entradas[#All],Entradas[[#Headers],[Fecha de última salida]],Inventario!Q839:Q840)))</f>
        <v/>
      </c>
      <c r="G840" s="27" t="e">
        <f>DGET(Lista_elementos[#All],Lista_elementos[[#Headers],[Inventario máximo (en unidades)]],Q839:Q840)</f>
        <v>#VALUE!</v>
      </c>
      <c r="H840" s="27" t="e">
        <f>DGET(Lista_elementos[#All],Lista_elementos[[#Headers],[Inventario mínimo (en unidades)]],Q839:Q840)</f>
        <v>#VALUE!</v>
      </c>
      <c r="I840" s="68" t="str">
        <f>+IF(R840=0,"",DGET(Entradas[#All],Entradas[[#Headers],[Lote]],Q839:R840))</f>
        <v/>
      </c>
      <c r="J840" s="20" t="str">
        <f ca="1">+IF(Inventario[[#This Row],[Días restantes (incluido hoy):]]="","",Inventario[[#This Row],[Días restantes (incluido hoy):]]+TODAY()-1)</f>
        <v/>
      </c>
      <c r="K840" s="27" t="str">
        <f t="shared" ref="K840" si="2909">IF(R840=0,"",R840)</f>
        <v/>
      </c>
      <c r="L840" s="27" t="str">
        <f>+IF(R840=0,"",DSUM(Entradas[#All],Entradas[[#Headers],[Cantidad Existente]],Inventario!Q839:R840))</f>
        <v/>
      </c>
      <c r="M840" s="65" t="e">
        <f>+Inventario[[#This Row],[Presentación (unidad)]]</f>
        <v>#VALUE!</v>
      </c>
      <c r="O840" s="17" t="str">
        <f t="shared" ref="O840" si="2910">+$O$6</f>
        <v>Elemento</v>
      </c>
      <c r="P840" s="17" t="str">
        <f t="shared" ref="P840" si="2911">+$P$6</f>
        <v>Días restantes:</v>
      </c>
      <c r="Q840" s="19" t="e">
        <f>Inventario[[#This Row],[Elemento]]</f>
        <v>#VALUE!</v>
      </c>
      <c r="R840" s="19">
        <f>+DMIN(Entradas[#All],R839,Q839:Q840)</f>
        <v>0</v>
      </c>
      <c r="S840" s="26" t="s">
        <v>10</v>
      </c>
    </row>
    <row r="841" spans="1:19" x14ac:dyDescent="0.25">
      <c r="A841" s="64" t="e">
        <f>DGET(Lista_elementos[#All],Lista_elementos[[#Headers],[Tipo]],Inventario!O840:O841)</f>
        <v>#VALUE!</v>
      </c>
      <c r="B841" s="27" t="e">
        <f>+Lista_elementos[[#This Row],[Elemento]]</f>
        <v>#VALUE!</v>
      </c>
      <c r="C8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1" s="27" t="e">
        <f>DGET(Lista_elementos[#All],Lista_elementos[[#Headers],[Presentación (Unidad)]],Inventario!O840:O841)</f>
        <v>#VALUE!</v>
      </c>
      <c r="E841" s="20" t="str">
        <f>+IF(COUNTIF(Entradas[Elemento],Inventario[[#This Row],[Elemento]])=0,"",IF(DMAX(Entradas[#All],Entradas[[#Headers],[Fecha de ingreso]],Inventario!O840:O841)=0,"No registra",DMAX(Entradas[#All],Entradas[[#Headers],[Fecha de ingreso]],Inventario!O840:O841)))</f>
        <v/>
      </c>
      <c r="F841" s="20" t="str">
        <f>+IF(COUNTIF(Entradas[Elemento],Inventario[[#This Row],[Elemento]])=0,"",IF(DMAX(Entradas[#All],Entradas[[#Headers],[Fecha de última salida]],Inventario!O840:O841)=0,"",DMAX(Entradas[#All],Entradas[[#Headers],[Fecha de última salida]],Inventario!O840:O841)))</f>
        <v/>
      </c>
      <c r="G841" s="27" t="e">
        <f>DGET(Lista_elementos[#All],Lista_elementos[[#Headers],[Inventario máximo (en unidades)]],O840:O841)</f>
        <v>#VALUE!</v>
      </c>
      <c r="H841" s="27" t="e">
        <f>DGET(Lista_elementos[#All],Lista_elementos[[#Headers],[Inventario mínimo (en unidades)]],O840:O841)</f>
        <v>#VALUE!</v>
      </c>
      <c r="I841" s="68" t="str">
        <f>+IF(P841=0,"",DGET(Entradas[#All],Entradas[[#Headers],[Lote]],O840:P841))</f>
        <v/>
      </c>
      <c r="J841" s="20" t="str">
        <f ca="1">+IF(Inventario[[#This Row],[Días restantes (incluido hoy):]]="","",Inventario[[#This Row],[Días restantes (incluido hoy):]]+TODAY()-1)</f>
        <v/>
      </c>
      <c r="K841" s="27" t="str">
        <f t="shared" ref="K841" si="2912">IF(P841=0,"",P841)</f>
        <v/>
      </c>
      <c r="L841" s="27" t="str">
        <f>+IF(P841=0,"",DSUM(Entradas[#All],Entradas[[#Headers],[Cantidad Existente]],Inventario!O840:P841))</f>
        <v/>
      </c>
      <c r="M841" s="65" t="e">
        <f>+Inventario[[#This Row],[Presentación (unidad)]]</f>
        <v>#VALUE!</v>
      </c>
      <c r="O841" s="19" t="e">
        <f t="shared" ref="O841" si="2913">+$B841</f>
        <v>#VALUE!</v>
      </c>
      <c r="P841" s="19">
        <f>+DMIN(Entradas[#All],P840,O840:O841)</f>
        <v>0</v>
      </c>
      <c r="Q841" s="17" t="str">
        <f t="shared" ref="Q841" si="2914">+$O$6</f>
        <v>Elemento</v>
      </c>
      <c r="R841" s="17" t="str">
        <f t="shared" ref="R841" si="2915">+$P$6</f>
        <v>Días restantes:</v>
      </c>
      <c r="S841" s="26" t="s">
        <v>10</v>
      </c>
    </row>
    <row r="842" spans="1:19" x14ac:dyDescent="0.25">
      <c r="A842" s="64" t="e">
        <f>DGET(Lista_elementos[#All],Lista_elementos[[#Headers],[Tipo]],Inventario!Q841:Q842)</f>
        <v>#VALUE!</v>
      </c>
      <c r="B842" s="27" t="e">
        <f>+Lista_elementos[[#This Row],[Elemento]]</f>
        <v>#VALUE!</v>
      </c>
      <c r="C8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2" s="27" t="e">
        <f>DGET(Lista_elementos[#All],Lista_elementos[[#Headers],[Presentación (Unidad)]],Inventario!Q841:Q842)</f>
        <v>#VALUE!</v>
      </c>
      <c r="E842" s="20" t="str">
        <f>+IF(COUNTIF(Entradas[Elemento],Inventario[[#This Row],[Elemento]])=0,"",IF(DMAX(Entradas[#All],Entradas[[#Headers],[Fecha de ingreso]],Inventario!Q841:Q842)=0,"No registra",DMAX(Entradas[#All],Entradas[[#Headers],[Fecha de ingreso]],Inventario!Q841:Q842)))</f>
        <v/>
      </c>
      <c r="F842" s="20" t="str">
        <f>+IF(COUNTIF(Entradas[Elemento],Inventario[[#This Row],[Elemento]])=0,"",IF(DMAX(Entradas[#All],Entradas[[#Headers],[Fecha de última salida]],Inventario!Q841:Q842)=0,"",DMAX(Entradas[#All],Entradas[[#Headers],[Fecha de última salida]],Inventario!Q841:Q842)))</f>
        <v/>
      </c>
      <c r="G842" s="27" t="e">
        <f>DGET(Lista_elementos[#All],Lista_elementos[[#Headers],[Inventario máximo (en unidades)]],Q841:Q842)</f>
        <v>#VALUE!</v>
      </c>
      <c r="H842" s="27" t="e">
        <f>DGET(Lista_elementos[#All],Lista_elementos[[#Headers],[Inventario mínimo (en unidades)]],Q841:Q842)</f>
        <v>#VALUE!</v>
      </c>
      <c r="I842" s="68" t="str">
        <f>+IF(R842=0,"",DGET(Entradas[#All],Entradas[[#Headers],[Lote]],Q841:R842))</f>
        <v/>
      </c>
      <c r="J842" s="20" t="str">
        <f ca="1">+IF(Inventario[[#This Row],[Días restantes (incluido hoy):]]="","",Inventario[[#This Row],[Días restantes (incluido hoy):]]+TODAY()-1)</f>
        <v/>
      </c>
      <c r="K842" s="27" t="str">
        <f t="shared" ref="K842" si="2916">IF(R842=0,"",R842)</f>
        <v/>
      </c>
      <c r="L842" s="27" t="str">
        <f>+IF(R842=0,"",DSUM(Entradas[#All],Entradas[[#Headers],[Cantidad Existente]],Inventario!Q841:R842))</f>
        <v/>
      </c>
      <c r="M842" s="65" t="e">
        <f>+Inventario[[#This Row],[Presentación (unidad)]]</f>
        <v>#VALUE!</v>
      </c>
      <c r="O842" s="17" t="str">
        <f t="shared" ref="O842" si="2917">+$O$6</f>
        <v>Elemento</v>
      </c>
      <c r="P842" s="17" t="str">
        <f t="shared" ref="P842" si="2918">+$P$6</f>
        <v>Días restantes:</v>
      </c>
      <c r="Q842" s="19" t="e">
        <f>Inventario[[#This Row],[Elemento]]</f>
        <v>#VALUE!</v>
      </c>
      <c r="R842" s="19">
        <f>+DMIN(Entradas[#All],R841,Q841:Q842)</f>
        <v>0</v>
      </c>
      <c r="S842" s="26" t="s">
        <v>10</v>
      </c>
    </row>
    <row r="843" spans="1:19" x14ac:dyDescent="0.25">
      <c r="A843" s="64" t="e">
        <f>DGET(Lista_elementos[#All],Lista_elementos[[#Headers],[Tipo]],Inventario!O842:O843)</f>
        <v>#VALUE!</v>
      </c>
      <c r="B843" s="27" t="e">
        <f>+Lista_elementos[[#This Row],[Elemento]]</f>
        <v>#VALUE!</v>
      </c>
      <c r="C8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3" s="27" t="e">
        <f>DGET(Lista_elementos[#All],Lista_elementos[[#Headers],[Presentación (Unidad)]],Inventario!O842:O843)</f>
        <v>#VALUE!</v>
      </c>
      <c r="E843" s="20" t="str">
        <f>+IF(COUNTIF(Entradas[Elemento],Inventario[[#This Row],[Elemento]])=0,"",IF(DMAX(Entradas[#All],Entradas[[#Headers],[Fecha de ingreso]],Inventario!O842:O843)=0,"No registra",DMAX(Entradas[#All],Entradas[[#Headers],[Fecha de ingreso]],Inventario!O842:O843)))</f>
        <v/>
      </c>
      <c r="F843" s="20" t="str">
        <f>+IF(COUNTIF(Entradas[Elemento],Inventario[[#This Row],[Elemento]])=0,"",IF(DMAX(Entradas[#All],Entradas[[#Headers],[Fecha de última salida]],Inventario!O842:O843)=0,"",DMAX(Entradas[#All],Entradas[[#Headers],[Fecha de última salida]],Inventario!O842:O843)))</f>
        <v/>
      </c>
      <c r="G843" s="27" t="e">
        <f>DGET(Lista_elementos[#All],Lista_elementos[[#Headers],[Inventario máximo (en unidades)]],O842:O843)</f>
        <v>#VALUE!</v>
      </c>
      <c r="H843" s="27" t="e">
        <f>DGET(Lista_elementos[#All],Lista_elementos[[#Headers],[Inventario mínimo (en unidades)]],O842:O843)</f>
        <v>#VALUE!</v>
      </c>
      <c r="I843" s="68" t="str">
        <f>+IF(P843=0,"",DGET(Entradas[#All],Entradas[[#Headers],[Lote]],O842:P843))</f>
        <v/>
      </c>
      <c r="J843" s="20" t="str">
        <f ca="1">+IF(Inventario[[#This Row],[Días restantes (incluido hoy):]]="","",Inventario[[#This Row],[Días restantes (incluido hoy):]]+TODAY()-1)</f>
        <v/>
      </c>
      <c r="K843" s="27" t="str">
        <f t="shared" ref="K843" si="2919">IF(P843=0,"",P843)</f>
        <v/>
      </c>
      <c r="L843" s="27" t="str">
        <f>+IF(P843=0,"",DSUM(Entradas[#All],Entradas[[#Headers],[Cantidad Existente]],Inventario!O842:P843))</f>
        <v/>
      </c>
      <c r="M843" s="65" t="e">
        <f>+Inventario[[#This Row],[Presentación (unidad)]]</f>
        <v>#VALUE!</v>
      </c>
      <c r="O843" s="19" t="e">
        <f t="shared" ref="O843" si="2920">+$B843</f>
        <v>#VALUE!</v>
      </c>
      <c r="P843" s="19">
        <f>+DMIN(Entradas[#All],P842,O842:O843)</f>
        <v>0</v>
      </c>
      <c r="Q843" s="17" t="str">
        <f t="shared" ref="Q843" si="2921">+$O$6</f>
        <v>Elemento</v>
      </c>
      <c r="R843" s="17" t="str">
        <f t="shared" ref="R843" si="2922">+$P$6</f>
        <v>Días restantes:</v>
      </c>
      <c r="S843" s="26" t="s">
        <v>10</v>
      </c>
    </row>
    <row r="844" spans="1:19" x14ac:dyDescent="0.25">
      <c r="A844" s="64" t="e">
        <f>DGET(Lista_elementos[#All],Lista_elementos[[#Headers],[Tipo]],Inventario!Q843:Q844)</f>
        <v>#VALUE!</v>
      </c>
      <c r="B844" s="27" t="e">
        <f>+Lista_elementos[[#This Row],[Elemento]]</f>
        <v>#VALUE!</v>
      </c>
      <c r="C8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4" s="27" t="e">
        <f>DGET(Lista_elementos[#All],Lista_elementos[[#Headers],[Presentación (Unidad)]],Inventario!Q843:Q844)</f>
        <v>#VALUE!</v>
      </c>
      <c r="E844" s="20" t="str">
        <f>+IF(COUNTIF(Entradas[Elemento],Inventario[[#This Row],[Elemento]])=0,"",IF(DMAX(Entradas[#All],Entradas[[#Headers],[Fecha de ingreso]],Inventario!Q843:Q844)=0,"No registra",DMAX(Entradas[#All],Entradas[[#Headers],[Fecha de ingreso]],Inventario!Q843:Q844)))</f>
        <v/>
      </c>
      <c r="F844" s="20" t="str">
        <f>+IF(COUNTIF(Entradas[Elemento],Inventario[[#This Row],[Elemento]])=0,"",IF(DMAX(Entradas[#All],Entradas[[#Headers],[Fecha de última salida]],Inventario!Q843:Q844)=0,"",DMAX(Entradas[#All],Entradas[[#Headers],[Fecha de última salida]],Inventario!Q843:Q844)))</f>
        <v/>
      </c>
      <c r="G844" s="27" t="e">
        <f>DGET(Lista_elementos[#All],Lista_elementos[[#Headers],[Inventario máximo (en unidades)]],Q843:Q844)</f>
        <v>#VALUE!</v>
      </c>
      <c r="H844" s="27" t="e">
        <f>DGET(Lista_elementos[#All],Lista_elementos[[#Headers],[Inventario mínimo (en unidades)]],Q843:Q844)</f>
        <v>#VALUE!</v>
      </c>
      <c r="I844" s="68" t="str">
        <f>+IF(R844=0,"",DGET(Entradas[#All],Entradas[[#Headers],[Lote]],Q843:R844))</f>
        <v/>
      </c>
      <c r="J844" s="20" t="str">
        <f ca="1">+IF(Inventario[[#This Row],[Días restantes (incluido hoy):]]="","",Inventario[[#This Row],[Días restantes (incluido hoy):]]+TODAY()-1)</f>
        <v/>
      </c>
      <c r="K844" s="27" t="str">
        <f t="shared" ref="K844" si="2923">IF(R844=0,"",R844)</f>
        <v/>
      </c>
      <c r="L844" s="27" t="str">
        <f>+IF(R844=0,"",DSUM(Entradas[#All],Entradas[[#Headers],[Cantidad Existente]],Inventario!Q843:R844))</f>
        <v/>
      </c>
      <c r="M844" s="65" t="e">
        <f>+Inventario[[#This Row],[Presentación (unidad)]]</f>
        <v>#VALUE!</v>
      </c>
      <c r="O844" s="17" t="str">
        <f t="shared" ref="O844" si="2924">+$O$6</f>
        <v>Elemento</v>
      </c>
      <c r="P844" s="17" t="str">
        <f t="shared" ref="P844" si="2925">+$P$6</f>
        <v>Días restantes:</v>
      </c>
      <c r="Q844" s="19" t="e">
        <f>Inventario[[#This Row],[Elemento]]</f>
        <v>#VALUE!</v>
      </c>
      <c r="R844" s="19">
        <f>+DMIN(Entradas[#All],R843,Q843:Q844)</f>
        <v>0</v>
      </c>
      <c r="S844" s="26" t="s">
        <v>10</v>
      </c>
    </row>
    <row r="845" spans="1:19" x14ac:dyDescent="0.25">
      <c r="A845" s="64" t="e">
        <f>DGET(Lista_elementos[#All],Lista_elementos[[#Headers],[Tipo]],Inventario!O844:O845)</f>
        <v>#VALUE!</v>
      </c>
      <c r="B845" s="27" t="e">
        <f>+Lista_elementos[[#This Row],[Elemento]]</f>
        <v>#VALUE!</v>
      </c>
      <c r="C8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5" s="27" t="e">
        <f>DGET(Lista_elementos[#All],Lista_elementos[[#Headers],[Presentación (Unidad)]],Inventario!O844:O845)</f>
        <v>#VALUE!</v>
      </c>
      <c r="E845" s="20" t="str">
        <f>+IF(COUNTIF(Entradas[Elemento],Inventario[[#This Row],[Elemento]])=0,"",IF(DMAX(Entradas[#All],Entradas[[#Headers],[Fecha de ingreso]],Inventario!O844:O845)=0,"No registra",DMAX(Entradas[#All],Entradas[[#Headers],[Fecha de ingreso]],Inventario!O844:O845)))</f>
        <v/>
      </c>
      <c r="F845" s="20" t="str">
        <f>+IF(COUNTIF(Entradas[Elemento],Inventario[[#This Row],[Elemento]])=0,"",IF(DMAX(Entradas[#All],Entradas[[#Headers],[Fecha de última salida]],Inventario!O844:O845)=0,"",DMAX(Entradas[#All],Entradas[[#Headers],[Fecha de última salida]],Inventario!O844:O845)))</f>
        <v/>
      </c>
      <c r="G845" s="27" t="e">
        <f>DGET(Lista_elementos[#All],Lista_elementos[[#Headers],[Inventario máximo (en unidades)]],O844:O845)</f>
        <v>#VALUE!</v>
      </c>
      <c r="H845" s="27" t="e">
        <f>DGET(Lista_elementos[#All],Lista_elementos[[#Headers],[Inventario mínimo (en unidades)]],O844:O845)</f>
        <v>#VALUE!</v>
      </c>
      <c r="I845" s="68" t="str">
        <f>+IF(P845=0,"",DGET(Entradas[#All],Entradas[[#Headers],[Lote]],O844:P845))</f>
        <v/>
      </c>
      <c r="J845" s="20" t="str">
        <f ca="1">+IF(Inventario[[#This Row],[Días restantes (incluido hoy):]]="","",Inventario[[#This Row],[Días restantes (incluido hoy):]]+TODAY()-1)</f>
        <v/>
      </c>
      <c r="K845" s="27" t="str">
        <f t="shared" ref="K845" si="2926">IF(P845=0,"",P845)</f>
        <v/>
      </c>
      <c r="L845" s="27" t="str">
        <f>+IF(P845=0,"",DSUM(Entradas[#All],Entradas[[#Headers],[Cantidad Existente]],Inventario!O844:P845))</f>
        <v/>
      </c>
      <c r="M845" s="65" t="e">
        <f>+Inventario[[#This Row],[Presentación (unidad)]]</f>
        <v>#VALUE!</v>
      </c>
      <c r="O845" s="19" t="e">
        <f t="shared" ref="O845" si="2927">+$B845</f>
        <v>#VALUE!</v>
      </c>
      <c r="P845" s="19">
        <f>+DMIN(Entradas[#All],P844,O844:O845)</f>
        <v>0</v>
      </c>
      <c r="Q845" s="17" t="str">
        <f t="shared" ref="Q845" si="2928">+$O$6</f>
        <v>Elemento</v>
      </c>
      <c r="R845" s="17" t="str">
        <f t="shared" ref="R845" si="2929">+$P$6</f>
        <v>Días restantes:</v>
      </c>
      <c r="S845" s="26" t="s">
        <v>10</v>
      </c>
    </row>
    <row r="846" spans="1:19" x14ac:dyDescent="0.25">
      <c r="A846" s="64" t="e">
        <f>DGET(Lista_elementos[#All],Lista_elementos[[#Headers],[Tipo]],Inventario!Q845:Q846)</f>
        <v>#VALUE!</v>
      </c>
      <c r="B846" s="27" t="e">
        <f>+Lista_elementos[[#This Row],[Elemento]]</f>
        <v>#VALUE!</v>
      </c>
      <c r="C8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6" s="27" t="e">
        <f>DGET(Lista_elementos[#All],Lista_elementos[[#Headers],[Presentación (Unidad)]],Inventario!Q845:Q846)</f>
        <v>#VALUE!</v>
      </c>
      <c r="E846" s="20" t="str">
        <f>+IF(COUNTIF(Entradas[Elemento],Inventario[[#This Row],[Elemento]])=0,"",IF(DMAX(Entradas[#All],Entradas[[#Headers],[Fecha de ingreso]],Inventario!Q845:Q846)=0,"No registra",DMAX(Entradas[#All],Entradas[[#Headers],[Fecha de ingreso]],Inventario!Q845:Q846)))</f>
        <v/>
      </c>
      <c r="F846" s="20" t="str">
        <f>+IF(COUNTIF(Entradas[Elemento],Inventario[[#This Row],[Elemento]])=0,"",IF(DMAX(Entradas[#All],Entradas[[#Headers],[Fecha de última salida]],Inventario!Q845:Q846)=0,"",DMAX(Entradas[#All],Entradas[[#Headers],[Fecha de última salida]],Inventario!Q845:Q846)))</f>
        <v/>
      </c>
      <c r="G846" s="27" t="e">
        <f>DGET(Lista_elementos[#All],Lista_elementos[[#Headers],[Inventario máximo (en unidades)]],Q845:Q846)</f>
        <v>#VALUE!</v>
      </c>
      <c r="H846" s="27" t="e">
        <f>DGET(Lista_elementos[#All],Lista_elementos[[#Headers],[Inventario mínimo (en unidades)]],Q845:Q846)</f>
        <v>#VALUE!</v>
      </c>
      <c r="I846" s="68" t="str">
        <f>+IF(R846=0,"",DGET(Entradas[#All],Entradas[[#Headers],[Lote]],Q845:R846))</f>
        <v/>
      </c>
      <c r="J846" s="20" t="str">
        <f ca="1">+IF(Inventario[[#This Row],[Días restantes (incluido hoy):]]="","",Inventario[[#This Row],[Días restantes (incluido hoy):]]+TODAY()-1)</f>
        <v/>
      </c>
      <c r="K846" s="27" t="str">
        <f t="shared" ref="K846" si="2930">IF(R846=0,"",R846)</f>
        <v/>
      </c>
      <c r="L846" s="27" t="str">
        <f>+IF(R846=0,"",DSUM(Entradas[#All],Entradas[[#Headers],[Cantidad Existente]],Inventario!Q845:R846))</f>
        <v/>
      </c>
      <c r="M846" s="65" t="e">
        <f>+Inventario[[#This Row],[Presentación (unidad)]]</f>
        <v>#VALUE!</v>
      </c>
      <c r="O846" s="17" t="str">
        <f t="shared" ref="O846" si="2931">+$O$6</f>
        <v>Elemento</v>
      </c>
      <c r="P846" s="17" t="str">
        <f t="shared" ref="P846" si="2932">+$P$6</f>
        <v>Días restantes:</v>
      </c>
      <c r="Q846" s="19" t="e">
        <f>Inventario[[#This Row],[Elemento]]</f>
        <v>#VALUE!</v>
      </c>
      <c r="R846" s="19">
        <f>+DMIN(Entradas[#All],R845,Q845:Q846)</f>
        <v>0</v>
      </c>
      <c r="S846" s="26" t="s">
        <v>10</v>
      </c>
    </row>
    <row r="847" spans="1:19" x14ac:dyDescent="0.25">
      <c r="A847" s="64" t="e">
        <f>DGET(Lista_elementos[#All],Lista_elementos[[#Headers],[Tipo]],Inventario!O846:O847)</f>
        <v>#VALUE!</v>
      </c>
      <c r="B847" s="27" t="e">
        <f>+Lista_elementos[[#This Row],[Elemento]]</f>
        <v>#VALUE!</v>
      </c>
      <c r="C8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7" s="27" t="e">
        <f>DGET(Lista_elementos[#All],Lista_elementos[[#Headers],[Presentación (Unidad)]],Inventario!O846:O847)</f>
        <v>#VALUE!</v>
      </c>
      <c r="E847" s="20" t="str">
        <f>+IF(COUNTIF(Entradas[Elemento],Inventario[[#This Row],[Elemento]])=0,"",IF(DMAX(Entradas[#All],Entradas[[#Headers],[Fecha de ingreso]],Inventario!O846:O847)=0,"No registra",DMAX(Entradas[#All],Entradas[[#Headers],[Fecha de ingreso]],Inventario!O846:O847)))</f>
        <v/>
      </c>
      <c r="F847" s="20" t="str">
        <f>+IF(COUNTIF(Entradas[Elemento],Inventario[[#This Row],[Elemento]])=0,"",IF(DMAX(Entradas[#All],Entradas[[#Headers],[Fecha de última salida]],Inventario!O846:O847)=0,"",DMAX(Entradas[#All],Entradas[[#Headers],[Fecha de última salida]],Inventario!O846:O847)))</f>
        <v/>
      </c>
      <c r="G847" s="27" t="e">
        <f>DGET(Lista_elementos[#All],Lista_elementos[[#Headers],[Inventario máximo (en unidades)]],O846:O847)</f>
        <v>#VALUE!</v>
      </c>
      <c r="H847" s="27" t="e">
        <f>DGET(Lista_elementos[#All],Lista_elementos[[#Headers],[Inventario mínimo (en unidades)]],O846:O847)</f>
        <v>#VALUE!</v>
      </c>
      <c r="I847" s="68" t="str">
        <f>+IF(P847=0,"",DGET(Entradas[#All],Entradas[[#Headers],[Lote]],O846:P847))</f>
        <v/>
      </c>
      <c r="J847" s="20" t="str">
        <f ca="1">+IF(Inventario[[#This Row],[Días restantes (incluido hoy):]]="","",Inventario[[#This Row],[Días restantes (incluido hoy):]]+TODAY()-1)</f>
        <v/>
      </c>
      <c r="K847" s="27" t="str">
        <f t="shared" ref="K847" si="2933">IF(P847=0,"",P847)</f>
        <v/>
      </c>
      <c r="L847" s="27" t="str">
        <f>+IF(P847=0,"",DSUM(Entradas[#All],Entradas[[#Headers],[Cantidad Existente]],Inventario!O846:P847))</f>
        <v/>
      </c>
      <c r="M847" s="65" t="e">
        <f>+Inventario[[#This Row],[Presentación (unidad)]]</f>
        <v>#VALUE!</v>
      </c>
      <c r="O847" s="19" t="e">
        <f t="shared" ref="O847" si="2934">+$B847</f>
        <v>#VALUE!</v>
      </c>
      <c r="P847" s="19">
        <f>+DMIN(Entradas[#All],P846,O846:O847)</f>
        <v>0</v>
      </c>
      <c r="Q847" s="17" t="str">
        <f t="shared" ref="Q847" si="2935">+$O$6</f>
        <v>Elemento</v>
      </c>
      <c r="R847" s="17" t="str">
        <f t="shared" ref="R847" si="2936">+$P$6</f>
        <v>Días restantes:</v>
      </c>
      <c r="S847" s="26" t="s">
        <v>10</v>
      </c>
    </row>
    <row r="848" spans="1:19" x14ac:dyDescent="0.25">
      <c r="A848" s="64" t="e">
        <f>DGET(Lista_elementos[#All],Lista_elementos[[#Headers],[Tipo]],Inventario!Q847:Q848)</f>
        <v>#VALUE!</v>
      </c>
      <c r="B848" s="27" t="e">
        <f>+Lista_elementos[[#This Row],[Elemento]]</f>
        <v>#VALUE!</v>
      </c>
      <c r="C8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8" s="27" t="e">
        <f>DGET(Lista_elementos[#All],Lista_elementos[[#Headers],[Presentación (Unidad)]],Inventario!Q847:Q848)</f>
        <v>#VALUE!</v>
      </c>
      <c r="E848" s="20" t="str">
        <f>+IF(COUNTIF(Entradas[Elemento],Inventario[[#This Row],[Elemento]])=0,"",IF(DMAX(Entradas[#All],Entradas[[#Headers],[Fecha de ingreso]],Inventario!Q847:Q848)=0,"No registra",DMAX(Entradas[#All],Entradas[[#Headers],[Fecha de ingreso]],Inventario!Q847:Q848)))</f>
        <v/>
      </c>
      <c r="F848" s="20" t="str">
        <f>+IF(COUNTIF(Entradas[Elemento],Inventario[[#This Row],[Elemento]])=0,"",IF(DMAX(Entradas[#All],Entradas[[#Headers],[Fecha de última salida]],Inventario!Q847:Q848)=0,"",DMAX(Entradas[#All],Entradas[[#Headers],[Fecha de última salida]],Inventario!Q847:Q848)))</f>
        <v/>
      </c>
      <c r="G848" s="27" t="e">
        <f>DGET(Lista_elementos[#All],Lista_elementos[[#Headers],[Inventario máximo (en unidades)]],Q847:Q848)</f>
        <v>#VALUE!</v>
      </c>
      <c r="H848" s="27" t="e">
        <f>DGET(Lista_elementos[#All],Lista_elementos[[#Headers],[Inventario mínimo (en unidades)]],Q847:Q848)</f>
        <v>#VALUE!</v>
      </c>
      <c r="I848" s="68" t="str">
        <f>+IF(R848=0,"",DGET(Entradas[#All],Entradas[[#Headers],[Lote]],Q847:R848))</f>
        <v/>
      </c>
      <c r="J848" s="20" t="str">
        <f ca="1">+IF(Inventario[[#This Row],[Días restantes (incluido hoy):]]="","",Inventario[[#This Row],[Días restantes (incluido hoy):]]+TODAY()-1)</f>
        <v/>
      </c>
      <c r="K848" s="27" t="str">
        <f t="shared" ref="K848" si="2937">IF(R848=0,"",R848)</f>
        <v/>
      </c>
      <c r="L848" s="27" t="str">
        <f>+IF(R848=0,"",DSUM(Entradas[#All],Entradas[[#Headers],[Cantidad Existente]],Inventario!Q847:R848))</f>
        <v/>
      </c>
      <c r="M848" s="65" t="e">
        <f>+Inventario[[#This Row],[Presentación (unidad)]]</f>
        <v>#VALUE!</v>
      </c>
      <c r="O848" s="17" t="str">
        <f t="shared" ref="O848" si="2938">+$O$6</f>
        <v>Elemento</v>
      </c>
      <c r="P848" s="17" t="str">
        <f t="shared" ref="P848" si="2939">+$P$6</f>
        <v>Días restantes:</v>
      </c>
      <c r="Q848" s="19" t="e">
        <f>Inventario[[#This Row],[Elemento]]</f>
        <v>#VALUE!</v>
      </c>
      <c r="R848" s="19">
        <f>+DMIN(Entradas[#All],R847,Q847:Q848)</f>
        <v>0</v>
      </c>
      <c r="S848" s="26" t="s">
        <v>10</v>
      </c>
    </row>
    <row r="849" spans="1:19" x14ac:dyDescent="0.25">
      <c r="A849" s="64" t="e">
        <f>DGET(Lista_elementos[#All],Lista_elementos[[#Headers],[Tipo]],Inventario!O848:O849)</f>
        <v>#VALUE!</v>
      </c>
      <c r="B849" s="27" t="e">
        <f>+Lista_elementos[[#This Row],[Elemento]]</f>
        <v>#VALUE!</v>
      </c>
      <c r="C8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49" s="27" t="e">
        <f>DGET(Lista_elementos[#All],Lista_elementos[[#Headers],[Presentación (Unidad)]],Inventario!O848:O849)</f>
        <v>#VALUE!</v>
      </c>
      <c r="E849" s="20" t="str">
        <f>+IF(COUNTIF(Entradas[Elemento],Inventario[[#This Row],[Elemento]])=0,"",IF(DMAX(Entradas[#All],Entradas[[#Headers],[Fecha de ingreso]],Inventario!O848:O849)=0,"No registra",DMAX(Entradas[#All],Entradas[[#Headers],[Fecha de ingreso]],Inventario!O848:O849)))</f>
        <v/>
      </c>
      <c r="F849" s="20" t="str">
        <f>+IF(COUNTIF(Entradas[Elemento],Inventario[[#This Row],[Elemento]])=0,"",IF(DMAX(Entradas[#All],Entradas[[#Headers],[Fecha de última salida]],Inventario!O848:O849)=0,"",DMAX(Entradas[#All],Entradas[[#Headers],[Fecha de última salida]],Inventario!O848:O849)))</f>
        <v/>
      </c>
      <c r="G849" s="27" t="e">
        <f>DGET(Lista_elementos[#All],Lista_elementos[[#Headers],[Inventario máximo (en unidades)]],O848:O849)</f>
        <v>#VALUE!</v>
      </c>
      <c r="H849" s="27" t="e">
        <f>DGET(Lista_elementos[#All],Lista_elementos[[#Headers],[Inventario mínimo (en unidades)]],O848:O849)</f>
        <v>#VALUE!</v>
      </c>
      <c r="I849" s="68" t="str">
        <f>+IF(P849=0,"",DGET(Entradas[#All],Entradas[[#Headers],[Lote]],O848:P849))</f>
        <v/>
      </c>
      <c r="J849" s="20" t="str">
        <f ca="1">+IF(Inventario[[#This Row],[Días restantes (incluido hoy):]]="","",Inventario[[#This Row],[Días restantes (incluido hoy):]]+TODAY()-1)</f>
        <v/>
      </c>
      <c r="K849" s="27" t="str">
        <f t="shared" ref="K849" si="2940">IF(P849=0,"",P849)</f>
        <v/>
      </c>
      <c r="L849" s="27" t="str">
        <f>+IF(P849=0,"",DSUM(Entradas[#All],Entradas[[#Headers],[Cantidad Existente]],Inventario!O848:P849))</f>
        <v/>
      </c>
      <c r="M849" s="65" t="e">
        <f>+Inventario[[#This Row],[Presentación (unidad)]]</f>
        <v>#VALUE!</v>
      </c>
      <c r="O849" s="19" t="e">
        <f t="shared" ref="O849" si="2941">+$B849</f>
        <v>#VALUE!</v>
      </c>
      <c r="P849" s="19">
        <f>+DMIN(Entradas[#All],P848,O848:O849)</f>
        <v>0</v>
      </c>
      <c r="Q849" s="17" t="str">
        <f t="shared" ref="Q849" si="2942">+$O$6</f>
        <v>Elemento</v>
      </c>
      <c r="R849" s="17" t="str">
        <f t="shared" ref="R849" si="2943">+$P$6</f>
        <v>Días restantes:</v>
      </c>
      <c r="S849" s="26" t="s">
        <v>10</v>
      </c>
    </row>
    <row r="850" spans="1:19" x14ac:dyDescent="0.25">
      <c r="A850" s="64" t="e">
        <f>DGET(Lista_elementos[#All],Lista_elementos[[#Headers],[Tipo]],Inventario!Q849:Q850)</f>
        <v>#VALUE!</v>
      </c>
      <c r="B850" s="27" t="e">
        <f>+Lista_elementos[[#This Row],[Elemento]]</f>
        <v>#VALUE!</v>
      </c>
      <c r="C8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0" s="27" t="e">
        <f>DGET(Lista_elementos[#All],Lista_elementos[[#Headers],[Presentación (Unidad)]],Inventario!Q849:Q850)</f>
        <v>#VALUE!</v>
      </c>
      <c r="E850" s="20" t="str">
        <f>+IF(COUNTIF(Entradas[Elemento],Inventario[[#This Row],[Elemento]])=0,"",IF(DMAX(Entradas[#All],Entradas[[#Headers],[Fecha de ingreso]],Inventario!Q849:Q850)=0,"No registra",DMAX(Entradas[#All],Entradas[[#Headers],[Fecha de ingreso]],Inventario!Q849:Q850)))</f>
        <v/>
      </c>
      <c r="F850" s="20" t="str">
        <f>+IF(COUNTIF(Entradas[Elemento],Inventario[[#This Row],[Elemento]])=0,"",IF(DMAX(Entradas[#All],Entradas[[#Headers],[Fecha de última salida]],Inventario!Q849:Q850)=0,"",DMAX(Entradas[#All],Entradas[[#Headers],[Fecha de última salida]],Inventario!Q849:Q850)))</f>
        <v/>
      </c>
      <c r="G850" s="27" t="e">
        <f>DGET(Lista_elementos[#All],Lista_elementos[[#Headers],[Inventario máximo (en unidades)]],Q849:Q850)</f>
        <v>#VALUE!</v>
      </c>
      <c r="H850" s="27" t="e">
        <f>DGET(Lista_elementos[#All],Lista_elementos[[#Headers],[Inventario mínimo (en unidades)]],Q849:Q850)</f>
        <v>#VALUE!</v>
      </c>
      <c r="I850" s="68" t="str">
        <f>+IF(R850=0,"",DGET(Entradas[#All],Entradas[[#Headers],[Lote]],Q849:R850))</f>
        <v/>
      </c>
      <c r="J850" s="20" t="str">
        <f ca="1">+IF(Inventario[[#This Row],[Días restantes (incluido hoy):]]="","",Inventario[[#This Row],[Días restantes (incluido hoy):]]+TODAY()-1)</f>
        <v/>
      </c>
      <c r="K850" s="27" t="str">
        <f t="shared" ref="K850" si="2944">IF(R850=0,"",R850)</f>
        <v/>
      </c>
      <c r="L850" s="27" t="str">
        <f>+IF(R850=0,"",DSUM(Entradas[#All],Entradas[[#Headers],[Cantidad Existente]],Inventario!Q849:R850))</f>
        <v/>
      </c>
      <c r="M850" s="65" t="e">
        <f>+Inventario[[#This Row],[Presentación (unidad)]]</f>
        <v>#VALUE!</v>
      </c>
      <c r="O850" s="17" t="str">
        <f t="shared" ref="O850" si="2945">+$O$6</f>
        <v>Elemento</v>
      </c>
      <c r="P850" s="17" t="str">
        <f t="shared" ref="P850" si="2946">+$P$6</f>
        <v>Días restantes:</v>
      </c>
      <c r="Q850" s="19" t="e">
        <f>Inventario[[#This Row],[Elemento]]</f>
        <v>#VALUE!</v>
      </c>
      <c r="R850" s="19">
        <f>+DMIN(Entradas[#All],R849,Q849:Q850)</f>
        <v>0</v>
      </c>
      <c r="S850" s="26" t="s">
        <v>10</v>
      </c>
    </row>
    <row r="851" spans="1:19" x14ac:dyDescent="0.25">
      <c r="A851" s="64" t="e">
        <f>DGET(Lista_elementos[#All],Lista_elementos[[#Headers],[Tipo]],Inventario!O850:O851)</f>
        <v>#VALUE!</v>
      </c>
      <c r="B851" s="27" t="e">
        <f>+Lista_elementos[[#This Row],[Elemento]]</f>
        <v>#VALUE!</v>
      </c>
      <c r="C8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1" s="27" t="e">
        <f>DGET(Lista_elementos[#All],Lista_elementos[[#Headers],[Presentación (Unidad)]],Inventario!O850:O851)</f>
        <v>#VALUE!</v>
      </c>
      <c r="E851" s="20" t="str">
        <f>+IF(COUNTIF(Entradas[Elemento],Inventario[[#This Row],[Elemento]])=0,"",IF(DMAX(Entradas[#All],Entradas[[#Headers],[Fecha de ingreso]],Inventario!O850:O851)=0,"No registra",DMAX(Entradas[#All],Entradas[[#Headers],[Fecha de ingreso]],Inventario!O850:O851)))</f>
        <v/>
      </c>
      <c r="F851" s="20" t="str">
        <f>+IF(COUNTIF(Entradas[Elemento],Inventario[[#This Row],[Elemento]])=0,"",IF(DMAX(Entradas[#All],Entradas[[#Headers],[Fecha de última salida]],Inventario!O850:O851)=0,"",DMAX(Entradas[#All],Entradas[[#Headers],[Fecha de última salida]],Inventario!O850:O851)))</f>
        <v/>
      </c>
      <c r="G851" s="27" t="e">
        <f>DGET(Lista_elementos[#All],Lista_elementos[[#Headers],[Inventario máximo (en unidades)]],O850:O851)</f>
        <v>#VALUE!</v>
      </c>
      <c r="H851" s="27" t="e">
        <f>DGET(Lista_elementos[#All],Lista_elementos[[#Headers],[Inventario mínimo (en unidades)]],O850:O851)</f>
        <v>#VALUE!</v>
      </c>
      <c r="I851" s="68" t="str">
        <f>+IF(P851=0,"",DGET(Entradas[#All],Entradas[[#Headers],[Lote]],O850:P851))</f>
        <v/>
      </c>
      <c r="J851" s="20" t="str">
        <f ca="1">+IF(Inventario[[#This Row],[Días restantes (incluido hoy):]]="","",Inventario[[#This Row],[Días restantes (incluido hoy):]]+TODAY()-1)</f>
        <v/>
      </c>
      <c r="K851" s="27" t="str">
        <f t="shared" ref="K851" si="2947">IF(P851=0,"",P851)</f>
        <v/>
      </c>
      <c r="L851" s="27" t="str">
        <f>+IF(P851=0,"",DSUM(Entradas[#All],Entradas[[#Headers],[Cantidad Existente]],Inventario!O850:P851))</f>
        <v/>
      </c>
      <c r="M851" s="65" t="e">
        <f>+Inventario[[#This Row],[Presentación (unidad)]]</f>
        <v>#VALUE!</v>
      </c>
      <c r="O851" s="19" t="e">
        <f t="shared" ref="O851" si="2948">+$B851</f>
        <v>#VALUE!</v>
      </c>
      <c r="P851" s="19">
        <f>+DMIN(Entradas[#All],P850,O850:O851)</f>
        <v>0</v>
      </c>
      <c r="Q851" s="17" t="str">
        <f t="shared" ref="Q851" si="2949">+$O$6</f>
        <v>Elemento</v>
      </c>
      <c r="R851" s="17" t="str">
        <f t="shared" ref="R851" si="2950">+$P$6</f>
        <v>Días restantes:</v>
      </c>
      <c r="S851" s="26" t="s">
        <v>10</v>
      </c>
    </row>
    <row r="852" spans="1:19" x14ac:dyDescent="0.25">
      <c r="A852" s="64" t="e">
        <f>DGET(Lista_elementos[#All],Lista_elementos[[#Headers],[Tipo]],Inventario!Q851:Q852)</f>
        <v>#VALUE!</v>
      </c>
      <c r="B852" s="27" t="e">
        <f>+Lista_elementos[[#This Row],[Elemento]]</f>
        <v>#VALUE!</v>
      </c>
      <c r="C8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2" s="27" t="e">
        <f>DGET(Lista_elementos[#All],Lista_elementos[[#Headers],[Presentación (Unidad)]],Inventario!Q851:Q852)</f>
        <v>#VALUE!</v>
      </c>
      <c r="E852" s="20" t="str">
        <f>+IF(COUNTIF(Entradas[Elemento],Inventario[[#This Row],[Elemento]])=0,"",IF(DMAX(Entradas[#All],Entradas[[#Headers],[Fecha de ingreso]],Inventario!Q851:Q852)=0,"No registra",DMAX(Entradas[#All],Entradas[[#Headers],[Fecha de ingreso]],Inventario!Q851:Q852)))</f>
        <v/>
      </c>
      <c r="F852" s="20" t="str">
        <f>+IF(COUNTIF(Entradas[Elemento],Inventario[[#This Row],[Elemento]])=0,"",IF(DMAX(Entradas[#All],Entradas[[#Headers],[Fecha de última salida]],Inventario!Q851:Q852)=0,"",DMAX(Entradas[#All],Entradas[[#Headers],[Fecha de última salida]],Inventario!Q851:Q852)))</f>
        <v/>
      </c>
      <c r="G852" s="27" t="e">
        <f>DGET(Lista_elementos[#All],Lista_elementos[[#Headers],[Inventario máximo (en unidades)]],Q851:Q852)</f>
        <v>#VALUE!</v>
      </c>
      <c r="H852" s="27" t="e">
        <f>DGET(Lista_elementos[#All],Lista_elementos[[#Headers],[Inventario mínimo (en unidades)]],Q851:Q852)</f>
        <v>#VALUE!</v>
      </c>
      <c r="I852" s="68" t="str">
        <f>+IF(R852=0,"",DGET(Entradas[#All],Entradas[[#Headers],[Lote]],Q851:R852))</f>
        <v/>
      </c>
      <c r="J852" s="20" t="str">
        <f ca="1">+IF(Inventario[[#This Row],[Días restantes (incluido hoy):]]="","",Inventario[[#This Row],[Días restantes (incluido hoy):]]+TODAY()-1)</f>
        <v/>
      </c>
      <c r="K852" s="27" t="str">
        <f t="shared" ref="K852" si="2951">IF(R852=0,"",R852)</f>
        <v/>
      </c>
      <c r="L852" s="27" t="str">
        <f>+IF(R852=0,"",DSUM(Entradas[#All],Entradas[[#Headers],[Cantidad Existente]],Inventario!Q851:R852))</f>
        <v/>
      </c>
      <c r="M852" s="65" t="e">
        <f>+Inventario[[#This Row],[Presentación (unidad)]]</f>
        <v>#VALUE!</v>
      </c>
      <c r="O852" s="17" t="str">
        <f t="shared" ref="O852" si="2952">+$O$6</f>
        <v>Elemento</v>
      </c>
      <c r="P852" s="17" t="str">
        <f t="shared" ref="P852" si="2953">+$P$6</f>
        <v>Días restantes:</v>
      </c>
      <c r="Q852" s="19" t="e">
        <f>Inventario[[#This Row],[Elemento]]</f>
        <v>#VALUE!</v>
      </c>
      <c r="R852" s="19">
        <f>+DMIN(Entradas[#All],R851,Q851:Q852)</f>
        <v>0</v>
      </c>
      <c r="S852" s="26" t="s">
        <v>10</v>
      </c>
    </row>
    <row r="853" spans="1:19" x14ac:dyDescent="0.25">
      <c r="A853" s="64" t="e">
        <f>DGET(Lista_elementos[#All],Lista_elementos[[#Headers],[Tipo]],Inventario!O852:O853)</f>
        <v>#VALUE!</v>
      </c>
      <c r="B853" s="27" t="e">
        <f>+Lista_elementos[[#This Row],[Elemento]]</f>
        <v>#VALUE!</v>
      </c>
      <c r="C8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3" s="27" t="e">
        <f>DGET(Lista_elementos[#All],Lista_elementos[[#Headers],[Presentación (Unidad)]],Inventario!O852:O853)</f>
        <v>#VALUE!</v>
      </c>
      <c r="E853" s="20" t="str">
        <f>+IF(COUNTIF(Entradas[Elemento],Inventario[[#This Row],[Elemento]])=0,"",IF(DMAX(Entradas[#All],Entradas[[#Headers],[Fecha de ingreso]],Inventario!O852:O853)=0,"No registra",DMAX(Entradas[#All],Entradas[[#Headers],[Fecha de ingreso]],Inventario!O852:O853)))</f>
        <v/>
      </c>
      <c r="F853" s="20" t="str">
        <f>+IF(COUNTIF(Entradas[Elemento],Inventario[[#This Row],[Elemento]])=0,"",IF(DMAX(Entradas[#All],Entradas[[#Headers],[Fecha de última salida]],Inventario!O852:O853)=0,"",DMAX(Entradas[#All],Entradas[[#Headers],[Fecha de última salida]],Inventario!O852:O853)))</f>
        <v/>
      </c>
      <c r="G853" s="27" t="e">
        <f>DGET(Lista_elementos[#All],Lista_elementos[[#Headers],[Inventario máximo (en unidades)]],O852:O853)</f>
        <v>#VALUE!</v>
      </c>
      <c r="H853" s="27" t="e">
        <f>DGET(Lista_elementos[#All],Lista_elementos[[#Headers],[Inventario mínimo (en unidades)]],O852:O853)</f>
        <v>#VALUE!</v>
      </c>
      <c r="I853" s="68" t="str">
        <f>+IF(P853=0,"",DGET(Entradas[#All],Entradas[[#Headers],[Lote]],O852:P853))</f>
        <v/>
      </c>
      <c r="J853" s="20" t="str">
        <f ca="1">+IF(Inventario[[#This Row],[Días restantes (incluido hoy):]]="","",Inventario[[#This Row],[Días restantes (incluido hoy):]]+TODAY()-1)</f>
        <v/>
      </c>
      <c r="K853" s="27" t="str">
        <f t="shared" ref="K853" si="2954">IF(P853=0,"",P853)</f>
        <v/>
      </c>
      <c r="L853" s="27" t="str">
        <f>+IF(P853=0,"",DSUM(Entradas[#All],Entradas[[#Headers],[Cantidad Existente]],Inventario!O852:P853))</f>
        <v/>
      </c>
      <c r="M853" s="65" t="e">
        <f>+Inventario[[#This Row],[Presentación (unidad)]]</f>
        <v>#VALUE!</v>
      </c>
      <c r="O853" s="19" t="e">
        <f t="shared" ref="O853" si="2955">+$B853</f>
        <v>#VALUE!</v>
      </c>
      <c r="P853" s="19">
        <f>+DMIN(Entradas[#All],P852,O852:O853)</f>
        <v>0</v>
      </c>
      <c r="Q853" s="17" t="str">
        <f t="shared" ref="Q853" si="2956">+$O$6</f>
        <v>Elemento</v>
      </c>
      <c r="R853" s="17" t="str">
        <f t="shared" ref="R853" si="2957">+$P$6</f>
        <v>Días restantes:</v>
      </c>
      <c r="S853" s="26" t="s">
        <v>10</v>
      </c>
    </row>
    <row r="854" spans="1:19" x14ac:dyDescent="0.25">
      <c r="A854" s="64" t="e">
        <f>DGET(Lista_elementos[#All],Lista_elementos[[#Headers],[Tipo]],Inventario!Q853:Q854)</f>
        <v>#VALUE!</v>
      </c>
      <c r="B854" s="27" t="e">
        <f>+Lista_elementos[[#This Row],[Elemento]]</f>
        <v>#VALUE!</v>
      </c>
      <c r="C8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4" s="27" t="e">
        <f>DGET(Lista_elementos[#All],Lista_elementos[[#Headers],[Presentación (Unidad)]],Inventario!Q853:Q854)</f>
        <v>#VALUE!</v>
      </c>
      <c r="E854" s="20" t="str">
        <f>+IF(COUNTIF(Entradas[Elemento],Inventario[[#This Row],[Elemento]])=0,"",IF(DMAX(Entradas[#All],Entradas[[#Headers],[Fecha de ingreso]],Inventario!Q853:Q854)=0,"No registra",DMAX(Entradas[#All],Entradas[[#Headers],[Fecha de ingreso]],Inventario!Q853:Q854)))</f>
        <v/>
      </c>
      <c r="F854" s="20" t="str">
        <f>+IF(COUNTIF(Entradas[Elemento],Inventario[[#This Row],[Elemento]])=0,"",IF(DMAX(Entradas[#All],Entradas[[#Headers],[Fecha de última salida]],Inventario!Q853:Q854)=0,"",DMAX(Entradas[#All],Entradas[[#Headers],[Fecha de última salida]],Inventario!Q853:Q854)))</f>
        <v/>
      </c>
      <c r="G854" s="27" t="e">
        <f>DGET(Lista_elementos[#All],Lista_elementos[[#Headers],[Inventario máximo (en unidades)]],Q853:Q854)</f>
        <v>#VALUE!</v>
      </c>
      <c r="H854" s="27" t="e">
        <f>DGET(Lista_elementos[#All],Lista_elementos[[#Headers],[Inventario mínimo (en unidades)]],Q853:Q854)</f>
        <v>#VALUE!</v>
      </c>
      <c r="I854" s="68" t="str">
        <f>+IF(R854=0,"",DGET(Entradas[#All],Entradas[[#Headers],[Lote]],Q853:R854))</f>
        <v/>
      </c>
      <c r="J854" s="20" t="str">
        <f ca="1">+IF(Inventario[[#This Row],[Días restantes (incluido hoy):]]="","",Inventario[[#This Row],[Días restantes (incluido hoy):]]+TODAY()-1)</f>
        <v/>
      </c>
      <c r="K854" s="27" t="str">
        <f t="shared" ref="K854" si="2958">IF(R854=0,"",R854)</f>
        <v/>
      </c>
      <c r="L854" s="27" t="str">
        <f>+IF(R854=0,"",DSUM(Entradas[#All],Entradas[[#Headers],[Cantidad Existente]],Inventario!Q853:R854))</f>
        <v/>
      </c>
      <c r="M854" s="65" t="e">
        <f>+Inventario[[#This Row],[Presentación (unidad)]]</f>
        <v>#VALUE!</v>
      </c>
      <c r="O854" s="17" t="str">
        <f t="shared" ref="O854" si="2959">+$O$6</f>
        <v>Elemento</v>
      </c>
      <c r="P854" s="17" t="str">
        <f t="shared" ref="P854" si="2960">+$P$6</f>
        <v>Días restantes:</v>
      </c>
      <c r="Q854" s="19" t="e">
        <f>Inventario[[#This Row],[Elemento]]</f>
        <v>#VALUE!</v>
      </c>
      <c r="R854" s="19">
        <f>+DMIN(Entradas[#All],R853,Q853:Q854)</f>
        <v>0</v>
      </c>
      <c r="S854" s="26" t="s">
        <v>10</v>
      </c>
    </row>
    <row r="855" spans="1:19" x14ac:dyDescent="0.25">
      <c r="A855" s="64" t="e">
        <f>DGET(Lista_elementos[#All],Lista_elementos[[#Headers],[Tipo]],Inventario!O854:O855)</f>
        <v>#VALUE!</v>
      </c>
      <c r="B855" s="27" t="e">
        <f>+Lista_elementos[[#This Row],[Elemento]]</f>
        <v>#VALUE!</v>
      </c>
      <c r="C8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5" s="27" t="e">
        <f>DGET(Lista_elementos[#All],Lista_elementos[[#Headers],[Presentación (Unidad)]],Inventario!O854:O855)</f>
        <v>#VALUE!</v>
      </c>
      <c r="E855" s="20" t="str">
        <f>+IF(COUNTIF(Entradas[Elemento],Inventario[[#This Row],[Elemento]])=0,"",IF(DMAX(Entradas[#All],Entradas[[#Headers],[Fecha de ingreso]],Inventario!O854:O855)=0,"No registra",DMAX(Entradas[#All],Entradas[[#Headers],[Fecha de ingreso]],Inventario!O854:O855)))</f>
        <v/>
      </c>
      <c r="F855" s="20" t="str">
        <f>+IF(COUNTIF(Entradas[Elemento],Inventario[[#This Row],[Elemento]])=0,"",IF(DMAX(Entradas[#All],Entradas[[#Headers],[Fecha de última salida]],Inventario!O854:O855)=0,"",DMAX(Entradas[#All],Entradas[[#Headers],[Fecha de última salida]],Inventario!O854:O855)))</f>
        <v/>
      </c>
      <c r="G855" s="27" t="e">
        <f>DGET(Lista_elementos[#All],Lista_elementos[[#Headers],[Inventario máximo (en unidades)]],O854:O855)</f>
        <v>#VALUE!</v>
      </c>
      <c r="H855" s="27" t="e">
        <f>DGET(Lista_elementos[#All],Lista_elementos[[#Headers],[Inventario mínimo (en unidades)]],O854:O855)</f>
        <v>#VALUE!</v>
      </c>
      <c r="I855" s="68" t="str">
        <f>+IF(P855=0,"",DGET(Entradas[#All],Entradas[[#Headers],[Lote]],O854:P855))</f>
        <v/>
      </c>
      <c r="J855" s="20" t="str">
        <f ca="1">+IF(Inventario[[#This Row],[Días restantes (incluido hoy):]]="","",Inventario[[#This Row],[Días restantes (incluido hoy):]]+TODAY()-1)</f>
        <v/>
      </c>
      <c r="K855" s="27" t="str">
        <f t="shared" ref="K855" si="2961">IF(P855=0,"",P855)</f>
        <v/>
      </c>
      <c r="L855" s="27" t="str">
        <f>+IF(P855=0,"",DSUM(Entradas[#All],Entradas[[#Headers],[Cantidad Existente]],Inventario!O854:P855))</f>
        <v/>
      </c>
      <c r="M855" s="65" t="e">
        <f>+Inventario[[#This Row],[Presentación (unidad)]]</f>
        <v>#VALUE!</v>
      </c>
      <c r="O855" s="19" t="e">
        <f t="shared" ref="O855" si="2962">+$B855</f>
        <v>#VALUE!</v>
      </c>
      <c r="P855" s="19">
        <f>+DMIN(Entradas[#All],P854,O854:O855)</f>
        <v>0</v>
      </c>
      <c r="Q855" s="17" t="str">
        <f t="shared" ref="Q855" si="2963">+$O$6</f>
        <v>Elemento</v>
      </c>
      <c r="R855" s="17" t="str">
        <f t="shared" ref="R855" si="2964">+$P$6</f>
        <v>Días restantes:</v>
      </c>
      <c r="S855" s="26" t="s">
        <v>10</v>
      </c>
    </row>
    <row r="856" spans="1:19" x14ac:dyDescent="0.25">
      <c r="A856" s="64" t="e">
        <f>DGET(Lista_elementos[#All],Lista_elementos[[#Headers],[Tipo]],Inventario!Q855:Q856)</f>
        <v>#VALUE!</v>
      </c>
      <c r="B856" s="27" t="e">
        <f>+Lista_elementos[[#This Row],[Elemento]]</f>
        <v>#VALUE!</v>
      </c>
      <c r="C8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6" s="27" t="e">
        <f>DGET(Lista_elementos[#All],Lista_elementos[[#Headers],[Presentación (Unidad)]],Inventario!Q855:Q856)</f>
        <v>#VALUE!</v>
      </c>
      <c r="E856" s="20" t="str">
        <f>+IF(COUNTIF(Entradas[Elemento],Inventario[[#This Row],[Elemento]])=0,"",IF(DMAX(Entradas[#All],Entradas[[#Headers],[Fecha de ingreso]],Inventario!Q855:Q856)=0,"No registra",DMAX(Entradas[#All],Entradas[[#Headers],[Fecha de ingreso]],Inventario!Q855:Q856)))</f>
        <v/>
      </c>
      <c r="F856" s="20" t="str">
        <f>+IF(COUNTIF(Entradas[Elemento],Inventario[[#This Row],[Elemento]])=0,"",IF(DMAX(Entradas[#All],Entradas[[#Headers],[Fecha de última salida]],Inventario!Q855:Q856)=0,"",DMAX(Entradas[#All],Entradas[[#Headers],[Fecha de última salida]],Inventario!Q855:Q856)))</f>
        <v/>
      </c>
      <c r="G856" s="27" t="e">
        <f>DGET(Lista_elementos[#All],Lista_elementos[[#Headers],[Inventario máximo (en unidades)]],Q855:Q856)</f>
        <v>#VALUE!</v>
      </c>
      <c r="H856" s="27" t="e">
        <f>DGET(Lista_elementos[#All],Lista_elementos[[#Headers],[Inventario mínimo (en unidades)]],Q855:Q856)</f>
        <v>#VALUE!</v>
      </c>
      <c r="I856" s="68" t="str">
        <f>+IF(R856=0,"",DGET(Entradas[#All],Entradas[[#Headers],[Lote]],Q855:R856))</f>
        <v/>
      </c>
      <c r="J856" s="20" t="str">
        <f ca="1">+IF(Inventario[[#This Row],[Días restantes (incluido hoy):]]="","",Inventario[[#This Row],[Días restantes (incluido hoy):]]+TODAY()-1)</f>
        <v/>
      </c>
      <c r="K856" s="27" t="str">
        <f t="shared" ref="K856" si="2965">IF(R856=0,"",R856)</f>
        <v/>
      </c>
      <c r="L856" s="27" t="str">
        <f>+IF(R856=0,"",DSUM(Entradas[#All],Entradas[[#Headers],[Cantidad Existente]],Inventario!Q855:R856))</f>
        <v/>
      </c>
      <c r="M856" s="65" t="e">
        <f>+Inventario[[#This Row],[Presentación (unidad)]]</f>
        <v>#VALUE!</v>
      </c>
      <c r="O856" s="17" t="str">
        <f t="shared" ref="O856" si="2966">+$O$6</f>
        <v>Elemento</v>
      </c>
      <c r="P856" s="17" t="str">
        <f t="shared" ref="P856" si="2967">+$P$6</f>
        <v>Días restantes:</v>
      </c>
      <c r="Q856" s="19" t="e">
        <f>Inventario[[#This Row],[Elemento]]</f>
        <v>#VALUE!</v>
      </c>
      <c r="R856" s="19">
        <f>+DMIN(Entradas[#All],R855,Q855:Q856)</f>
        <v>0</v>
      </c>
      <c r="S856" s="26" t="s">
        <v>10</v>
      </c>
    </row>
    <row r="857" spans="1:19" x14ac:dyDescent="0.25">
      <c r="A857" s="64" t="e">
        <f>DGET(Lista_elementos[#All],Lista_elementos[[#Headers],[Tipo]],Inventario!O856:O857)</f>
        <v>#VALUE!</v>
      </c>
      <c r="B857" s="27" t="e">
        <f>+Lista_elementos[[#This Row],[Elemento]]</f>
        <v>#VALUE!</v>
      </c>
      <c r="C8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7" s="27" t="e">
        <f>DGET(Lista_elementos[#All],Lista_elementos[[#Headers],[Presentación (Unidad)]],Inventario!O856:O857)</f>
        <v>#VALUE!</v>
      </c>
      <c r="E857" s="20" t="str">
        <f>+IF(COUNTIF(Entradas[Elemento],Inventario[[#This Row],[Elemento]])=0,"",IF(DMAX(Entradas[#All],Entradas[[#Headers],[Fecha de ingreso]],Inventario!O856:O857)=0,"No registra",DMAX(Entradas[#All],Entradas[[#Headers],[Fecha de ingreso]],Inventario!O856:O857)))</f>
        <v/>
      </c>
      <c r="F857" s="20" t="str">
        <f>+IF(COUNTIF(Entradas[Elemento],Inventario[[#This Row],[Elemento]])=0,"",IF(DMAX(Entradas[#All],Entradas[[#Headers],[Fecha de última salida]],Inventario!O856:O857)=0,"",DMAX(Entradas[#All],Entradas[[#Headers],[Fecha de última salida]],Inventario!O856:O857)))</f>
        <v/>
      </c>
      <c r="G857" s="27" t="e">
        <f>DGET(Lista_elementos[#All],Lista_elementos[[#Headers],[Inventario máximo (en unidades)]],O856:O857)</f>
        <v>#VALUE!</v>
      </c>
      <c r="H857" s="27" t="e">
        <f>DGET(Lista_elementos[#All],Lista_elementos[[#Headers],[Inventario mínimo (en unidades)]],O856:O857)</f>
        <v>#VALUE!</v>
      </c>
      <c r="I857" s="68" t="str">
        <f>+IF(P857=0,"",DGET(Entradas[#All],Entradas[[#Headers],[Lote]],O856:P857))</f>
        <v/>
      </c>
      <c r="J857" s="20" t="str">
        <f ca="1">+IF(Inventario[[#This Row],[Días restantes (incluido hoy):]]="","",Inventario[[#This Row],[Días restantes (incluido hoy):]]+TODAY()-1)</f>
        <v/>
      </c>
      <c r="K857" s="27" t="str">
        <f t="shared" ref="K857" si="2968">IF(P857=0,"",P857)</f>
        <v/>
      </c>
      <c r="L857" s="27" t="str">
        <f>+IF(P857=0,"",DSUM(Entradas[#All],Entradas[[#Headers],[Cantidad Existente]],Inventario!O856:P857))</f>
        <v/>
      </c>
      <c r="M857" s="65" t="e">
        <f>+Inventario[[#This Row],[Presentación (unidad)]]</f>
        <v>#VALUE!</v>
      </c>
      <c r="O857" s="19" t="e">
        <f t="shared" ref="O857" si="2969">+$B857</f>
        <v>#VALUE!</v>
      </c>
      <c r="P857" s="19">
        <f>+DMIN(Entradas[#All],P856,O856:O857)</f>
        <v>0</v>
      </c>
      <c r="Q857" s="17" t="str">
        <f t="shared" ref="Q857" si="2970">+$O$6</f>
        <v>Elemento</v>
      </c>
      <c r="R857" s="17" t="str">
        <f t="shared" ref="R857" si="2971">+$P$6</f>
        <v>Días restantes:</v>
      </c>
      <c r="S857" s="26" t="s">
        <v>10</v>
      </c>
    </row>
    <row r="858" spans="1:19" x14ac:dyDescent="0.25">
      <c r="A858" s="64" t="e">
        <f>DGET(Lista_elementos[#All],Lista_elementos[[#Headers],[Tipo]],Inventario!Q857:Q858)</f>
        <v>#VALUE!</v>
      </c>
      <c r="B858" s="27" t="e">
        <f>+Lista_elementos[[#This Row],[Elemento]]</f>
        <v>#VALUE!</v>
      </c>
      <c r="C8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8" s="27" t="e">
        <f>DGET(Lista_elementos[#All],Lista_elementos[[#Headers],[Presentación (Unidad)]],Inventario!Q857:Q858)</f>
        <v>#VALUE!</v>
      </c>
      <c r="E858" s="20" t="str">
        <f>+IF(COUNTIF(Entradas[Elemento],Inventario[[#This Row],[Elemento]])=0,"",IF(DMAX(Entradas[#All],Entradas[[#Headers],[Fecha de ingreso]],Inventario!Q857:Q858)=0,"No registra",DMAX(Entradas[#All],Entradas[[#Headers],[Fecha de ingreso]],Inventario!Q857:Q858)))</f>
        <v/>
      </c>
      <c r="F858" s="20" t="str">
        <f>+IF(COUNTIF(Entradas[Elemento],Inventario[[#This Row],[Elemento]])=0,"",IF(DMAX(Entradas[#All],Entradas[[#Headers],[Fecha de última salida]],Inventario!Q857:Q858)=0,"",DMAX(Entradas[#All],Entradas[[#Headers],[Fecha de última salida]],Inventario!Q857:Q858)))</f>
        <v/>
      </c>
      <c r="G858" s="27" t="e">
        <f>DGET(Lista_elementos[#All],Lista_elementos[[#Headers],[Inventario máximo (en unidades)]],Q857:Q858)</f>
        <v>#VALUE!</v>
      </c>
      <c r="H858" s="27" t="e">
        <f>DGET(Lista_elementos[#All],Lista_elementos[[#Headers],[Inventario mínimo (en unidades)]],Q857:Q858)</f>
        <v>#VALUE!</v>
      </c>
      <c r="I858" s="68" t="str">
        <f>+IF(R858=0,"",DGET(Entradas[#All],Entradas[[#Headers],[Lote]],Q857:R858))</f>
        <v/>
      </c>
      <c r="J858" s="20" t="str">
        <f ca="1">+IF(Inventario[[#This Row],[Días restantes (incluido hoy):]]="","",Inventario[[#This Row],[Días restantes (incluido hoy):]]+TODAY()-1)</f>
        <v/>
      </c>
      <c r="K858" s="27" t="str">
        <f t="shared" ref="K858" si="2972">IF(R858=0,"",R858)</f>
        <v/>
      </c>
      <c r="L858" s="27" t="str">
        <f>+IF(R858=0,"",DSUM(Entradas[#All],Entradas[[#Headers],[Cantidad Existente]],Inventario!Q857:R858))</f>
        <v/>
      </c>
      <c r="M858" s="65" t="e">
        <f>+Inventario[[#This Row],[Presentación (unidad)]]</f>
        <v>#VALUE!</v>
      </c>
      <c r="O858" s="17" t="str">
        <f t="shared" ref="O858" si="2973">+$O$6</f>
        <v>Elemento</v>
      </c>
      <c r="P858" s="17" t="str">
        <f t="shared" ref="P858" si="2974">+$P$6</f>
        <v>Días restantes:</v>
      </c>
      <c r="Q858" s="19" t="e">
        <f>Inventario[[#This Row],[Elemento]]</f>
        <v>#VALUE!</v>
      </c>
      <c r="R858" s="19">
        <f>+DMIN(Entradas[#All],R857,Q857:Q858)</f>
        <v>0</v>
      </c>
      <c r="S858" s="26" t="s">
        <v>10</v>
      </c>
    </row>
    <row r="859" spans="1:19" x14ac:dyDescent="0.25">
      <c r="A859" s="64" t="e">
        <f>DGET(Lista_elementos[#All],Lista_elementos[[#Headers],[Tipo]],Inventario!O858:O859)</f>
        <v>#VALUE!</v>
      </c>
      <c r="B859" s="27" t="e">
        <f>+Lista_elementos[[#This Row],[Elemento]]</f>
        <v>#VALUE!</v>
      </c>
      <c r="C8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59" s="27" t="e">
        <f>DGET(Lista_elementos[#All],Lista_elementos[[#Headers],[Presentación (Unidad)]],Inventario!O858:O859)</f>
        <v>#VALUE!</v>
      </c>
      <c r="E859" s="20" t="str">
        <f>+IF(COUNTIF(Entradas[Elemento],Inventario[[#This Row],[Elemento]])=0,"",IF(DMAX(Entradas[#All],Entradas[[#Headers],[Fecha de ingreso]],Inventario!O858:O859)=0,"No registra",DMAX(Entradas[#All],Entradas[[#Headers],[Fecha de ingreso]],Inventario!O858:O859)))</f>
        <v/>
      </c>
      <c r="F859" s="20" t="str">
        <f>+IF(COUNTIF(Entradas[Elemento],Inventario[[#This Row],[Elemento]])=0,"",IF(DMAX(Entradas[#All],Entradas[[#Headers],[Fecha de última salida]],Inventario!O858:O859)=0,"",DMAX(Entradas[#All],Entradas[[#Headers],[Fecha de última salida]],Inventario!O858:O859)))</f>
        <v/>
      </c>
      <c r="G859" s="27" t="e">
        <f>DGET(Lista_elementos[#All],Lista_elementos[[#Headers],[Inventario máximo (en unidades)]],O858:O859)</f>
        <v>#VALUE!</v>
      </c>
      <c r="H859" s="27" t="e">
        <f>DGET(Lista_elementos[#All],Lista_elementos[[#Headers],[Inventario mínimo (en unidades)]],O858:O859)</f>
        <v>#VALUE!</v>
      </c>
      <c r="I859" s="68" t="str">
        <f>+IF(P859=0,"",DGET(Entradas[#All],Entradas[[#Headers],[Lote]],O858:P859))</f>
        <v/>
      </c>
      <c r="J859" s="20" t="str">
        <f ca="1">+IF(Inventario[[#This Row],[Días restantes (incluido hoy):]]="","",Inventario[[#This Row],[Días restantes (incluido hoy):]]+TODAY()-1)</f>
        <v/>
      </c>
      <c r="K859" s="27" t="str">
        <f t="shared" ref="K859" si="2975">IF(P859=0,"",P859)</f>
        <v/>
      </c>
      <c r="L859" s="27" t="str">
        <f>+IF(P859=0,"",DSUM(Entradas[#All],Entradas[[#Headers],[Cantidad Existente]],Inventario!O858:P859))</f>
        <v/>
      </c>
      <c r="M859" s="65" t="e">
        <f>+Inventario[[#This Row],[Presentación (unidad)]]</f>
        <v>#VALUE!</v>
      </c>
      <c r="O859" s="19" t="e">
        <f t="shared" ref="O859" si="2976">+$B859</f>
        <v>#VALUE!</v>
      </c>
      <c r="P859" s="19">
        <f>+DMIN(Entradas[#All],P858,O858:O859)</f>
        <v>0</v>
      </c>
      <c r="Q859" s="17" t="str">
        <f t="shared" ref="Q859" si="2977">+$O$6</f>
        <v>Elemento</v>
      </c>
      <c r="R859" s="17" t="str">
        <f t="shared" ref="R859" si="2978">+$P$6</f>
        <v>Días restantes:</v>
      </c>
      <c r="S859" s="26" t="s">
        <v>10</v>
      </c>
    </row>
    <row r="860" spans="1:19" x14ac:dyDescent="0.25">
      <c r="A860" s="64" t="e">
        <f>DGET(Lista_elementos[#All],Lista_elementos[[#Headers],[Tipo]],Inventario!Q859:Q860)</f>
        <v>#VALUE!</v>
      </c>
      <c r="B860" s="27" t="e">
        <f>+Lista_elementos[[#This Row],[Elemento]]</f>
        <v>#VALUE!</v>
      </c>
      <c r="C8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0" s="27" t="e">
        <f>DGET(Lista_elementos[#All],Lista_elementos[[#Headers],[Presentación (Unidad)]],Inventario!Q859:Q860)</f>
        <v>#VALUE!</v>
      </c>
      <c r="E860" s="20" t="str">
        <f>+IF(COUNTIF(Entradas[Elemento],Inventario[[#This Row],[Elemento]])=0,"",IF(DMAX(Entradas[#All],Entradas[[#Headers],[Fecha de ingreso]],Inventario!Q859:Q860)=0,"No registra",DMAX(Entradas[#All],Entradas[[#Headers],[Fecha de ingreso]],Inventario!Q859:Q860)))</f>
        <v/>
      </c>
      <c r="F860" s="20" t="str">
        <f>+IF(COUNTIF(Entradas[Elemento],Inventario[[#This Row],[Elemento]])=0,"",IF(DMAX(Entradas[#All],Entradas[[#Headers],[Fecha de última salida]],Inventario!Q859:Q860)=0,"",DMAX(Entradas[#All],Entradas[[#Headers],[Fecha de última salida]],Inventario!Q859:Q860)))</f>
        <v/>
      </c>
      <c r="G860" s="27" t="e">
        <f>DGET(Lista_elementos[#All],Lista_elementos[[#Headers],[Inventario máximo (en unidades)]],Q859:Q860)</f>
        <v>#VALUE!</v>
      </c>
      <c r="H860" s="27" t="e">
        <f>DGET(Lista_elementos[#All],Lista_elementos[[#Headers],[Inventario mínimo (en unidades)]],Q859:Q860)</f>
        <v>#VALUE!</v>
      </c>
      <c r="I860" s="68" t="str">
        <f>+IF(R860=0,"",DGET(Entradas[#All],Entradas[[#Headers],[Lote]],Q859:R860))</f>
        <v/>
      </c>
      <c r="J860" s="20" t="str">
        <f ca="1">+IF(Inventario[[#This Row],[Días restantes (incluido hoy):]]="","",Inventario[[#This Row],[Días restantes (incluido hoy):]]+TODAY()-1)</f>
        <v/>
      </c>
      <c r="K860" s="27" t="str">
        <f t="shared" ref="K860" si="2979">IF(R860=0,"",R860)</f>
        <v/>
      </c>
      <c r="L860" s="27" t="str">
        <f>+IF(R860=0,"",DSUM(Entradas[#All],Entradas[[#Headers],[Cantidad Existente]],Inventario!Q859:R860))</f>
        <v/>
      </c>
      <c r="M860" s="65" t="e">
        <f>+Inventario[[#This Row],[Presentación (unidad)]]</f>
        <v>#VALUE!</v>
      </c>
      <c r="O860" s="17" t="str">
        <f t="shared" ref="O860" si="2980">+$O$6</f>
        <v>Elemento</v>
      </c>
      <c r="P860" s="17" t="str">
        <f t="shared" ref="P860" si="2981">+$P$6</f>
        <v>Días restantes:</v>
      </c>
      <c r="Q860" s="19" t="e">
        <f>Inventario[[#This Row],[Elemento]]</f>
        <v>#VALUE!</v>
      </c>
      <c r="R860" s="19">
        <f>+DMIN(Entradas[#All],R859,Q859:Q860)</f>
        <v>0</v>
      </c>
      <c r="S860" s="26" t="s">
        <v>10</v>
      </c>
    </row>
    <row r="861" spans="1:19" x14ac:dyDescent="0.25">
      <c r="A861" s="64" t="e">
        <f>DGET(Lista_elementos[#All],Lista_elementos[[#Headers],[Tipo]],Inventario!O860:O861)</f>
        <v>#VALUE!</v>
      </c>
      <c r="B861" s="27" t="e">
        <f>+Lista_elementos[[#This Row],[Elemento]]</f>
        <v>#VALUE!</v>
      </c>
      <c r="C8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1" s="27" t="e">
        <f>DGET(Lista_elementos[#All],Lista_elementos[[#Headers],[Presentación (Unidad)]],Inventario!O860:O861)</f>
        <v>#VALUE!</v>
      </c>
      <c r="E861" s="20" t="str">
        <f>+IF(COUNTIF(Entradas[Elemento],Inventario[[#This Row],[Elemento]])=0,"",IF(DMAX(Entradas[#All],Entradas[[#Headers],[Fecha de ingreso]],Inventario!O860:O861)=0,"No registra",DMAX(Entradas[#All],Entradas[[#Headers],[Fecha de ingreso]],Inventario!O860:O861)))</f>
        <v/>
      </c>
      <c r="F861" s="20" t="str">
        <f>+IF(COUNTIF(Entradas[Elemento],Inventario[[#This Row],[Elemento]])=0,"",IF(DMAX(Entradas[#All],Entradas[[#Headers],[Fecha de última salida]],Inventario!O860:O861)=0,"",DMAX(Entradas[#All],Entradas[[#Headers],[Fecha de última salida]],Inventario!O860:O861)))</f>
        <v/>
      </c>
      <c r="G861" s="27" t="e">
        <f>DGET(Lista_elementos[#All],Lista_elementos[[#Headers],[Inventario máximo (en unidades)]],O860:O861)</f>
        <v>#VALUE!</v>
      </c>
      <c r="H861" s="27" t="e">
        <f>DGET(Lista_elementos[#All],Lista_elementos[[#Headers],[Inventario mínimo (en unidades)]],O860:O861)</f>
        <v>#VALUE!</v>
      </c>
      <c r="I861" s="68" t="str">
        <f>+IF(P861=0,"",DGET(Entradas[#All],Entradas[[#Headers],[Lote]],O860:P861))</f>
        <v/>
      </c>
      <c r="J861" s="20" t="str">
        <f ca="1">+IF(Inventario[[#This Row],[Días restantes (incluido hoy):]]="","",Inventario[[#This Row],[Días restantes (incluido hoy):]]+TODAY()-1)</f>
        <v/>
      </c>
      <c r="K861" s="27" t="str">
        <f t="shared" ref="K861" si="2982">IF(P861=0,"",P861)</f>
        <v/>
      </c>
      <c r="L861" s="27" t="str">
        <f>+IF(P861=0,"",DSUM(Entradas[#All],Entradas[[#Headers],[Cantidad Existente]],Inventario!O860:P861))</f>
        <v/>
      </c>
      <c r="M861" s="65" t="e">
        <f>+Inventario[[#This Row],[Presentación (unidad)]]</f>
        <v>#VALUE!</v>
      </c>
      <c r="O861" s="19" t="e">
        <f t="shared" ref="O861" si="2983">+$B861</f>
        <v>#VALUE!</v>
      </c>
      <c r="P861" s="19">
        <f>+DMIN(Entradas[#All],P860,O860:O861)</f>
        <v>0</v>
      </c>
      <c r="Q861" s="17" t="str">
        <f t="shared" ref="Q861" si="2984">+$O$6</f>
        <v>Elemento</v>
      </c>
      <c r="R861" s="17" t="str">
        <f t="shared" ref="R861" si="2985">+$P$6</f>
        <v>Días restantes:</v>
      </c>
      <c r="S861" s="26" t="s">
        <v>10</v>
      </c>
    </row>
    <row r="862" spans="1:19" x14ac:dyDescent="0.25">
      <c r="A862" s="64" t="e">
        <f>DGET(Lista_elementos[#All],Lista_elementos[[#Headers],[Tipo]],Inventario!Q861:Q862)</f>
        <v>#VALUE!</v>
      </c>
      <c r="B862" s="27" t="e">
        <f>+Lista_elementos[[#This Row],[Elemento]]</f>
        <v>#VALUE!</v>
      </c>
      <c r="C8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2" s="27" t="e">
        <f>DGET(Lista_elementos[#All],Lista_elementos[[#Headers],[Presentación (Unidad)]],Inventario!Q861:Q862)</f>
        <v>#VALUE!</v>
      </c>
      <c r="E862" s="20" t="str">
        <f>+IF(COUNTIF(Entradas[Elemento],Inventario[[#This Row],[Elemento]])=0,"",IF(DMAX(Entradas[#All],Entradas[[#Headers],[Fecha de ingreso]],Inventario!Q861:Q862)=0,"No registra",DMAX(Entradas[#All],Entradas[[#Headers],[Fecha de ingreso]],Inventario!Q861:Q862)))</f>
        <v/>
      </c>
      <c r="F862" s="20" t="str">
        <f>+IF(COUNTIF(Entradas[Elemento],Inventario[[#This Row],[Elemento]])=0,"",IF(DMAX(Entradas[#All],Entradas[[#Headers],[Fecha de última salida]],Inventario!Q861:Q862)=0,"",DMAX(Entradas[#All],Entradas[[#Headers],[Fecha de última salida]],Inventario!Q861:Q862)))</f>
        <v/>
      </c>
      <c r="G862" s="27" t="e">
        <f>DGET(Lista_elementos[#All],Lista_elementos[[#Headers],[Inventario máximo (en unidades)]],Q861:Q862)</f>
        <v>#VALUE!</v>
      </c>
      <c r="H862" s="27" t="e">
        <f>DGET(Lista_elementos[#All],Lista_elementos[[#Headers],[Inventario mínimo (en unidades)]],Q861:Q862)</f>
        <v>#VALUE!</v>
      </c>
      <c r="I862" s="68" t="str">
        <f>+IF(R862=0,"",DGET(Entradas[#All],Entradas[[#Headers],[Lote]],Q861:R862))</f>
        <v/>
      </c>
      <c r="J862" s="20" t="str">
        <f ca="1">+IF(Inventario[[#This Row],[Días restantes (incluido hoy):]]="","",Inventario[[#This Row],[Días restantes (incluido hoy):]]+TODAY()-1)</f>
        <v/>
      </c>
      <c r="K862" s="27" t="str">
        <f t="shared" ref="K862" si="2986">IF(R862=0,"",R862)</f>
        <v/>
      </c>
      <c r="L862" s="27" t="str">
        <f>+IF(R862=0,"",DSUM(Entradas[#All],Entradas[[#Headers],[Cantidad Existente]],Inventario!Q861:R862))</f>
        <v/>
      </c>
      <c r="M862" s="65" t="e">
        <f>+Inventario[[#This Row],[Presentación (unidad)]]</f>
        <v>#VALUE!</v>
      </c>
      <c r="O862" s="17" t="str">
        <f t="shared" ref="O862" si="2987">+$O$6</f>
        <v>Elemento</v>
      </c>
      <c r="P862" s="17" t="str">
        <f t="shared" ref="P862" si="2988">+$P$6</f>
        <v>Días restantes:</v>
      </c>
      <c r="Q862" s="19" t="e">
        <f>Inventario[[#This Row],[Elemento]]</f>
        <v>#VALUE!</v>
      </c>
      <c r="R862" s="19">
        <f>+DMIN(Entradas[#All],R861,Q861:Q862)</f>
        <v>0</v>
      </c>
      <c r="S862" s="26" t="s">
        <v>10</v>
      </c>
    </row>
    <row r="863" spans="1:19" x14ac:dyDescent="0.25">
      <c r="A863" s="64" t="e">
        <f>DGET(Lista_elementos[#All],Lista_elementos[[#Headers],[Tipo]],Inventario!O862:O863)</f>
        <v>#VALUE!</v>
      </c>
      <c r="B863" s="27" t="e">
        <f>+Lista_elementos[[#This Row],[Elemento]]</f>
        <v>#VALUE!</v>
      </c>
      <c r="C8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3" s="27" t="e">
        <f>DGET(Lista_elementos[#All],Lista_elementos[[#Headers],[Presentación (Unidad)]],Inventario!O862:O863)</f>
        <v>#VALUE!</v>
      </c>
      <c r="E863" s="20" t="str">
        <f>+IF(COUNTIF(Entradas[Elemento],Inventario[[#This Row],[Elemento]])=0,"",IF(DMAX(Entradas[#All],Entradas[[#Headers],[Fecha de ingreso]],Inventario!O862:O863)=0,"No registra",DMAX(Entradas[#All],Entradas[[#Headers],[Fecha de ingreso]],Inventario!O862:O863)))</f>
        <v/>
      </c>
      <c r="F863" s="20" t="str">
        <f>+IF(COUNTIF(Entradas[Elemento],Inventario[[#This Row],[Elemento]])=0,"",IF(DMAX(Entradas[#All],Entradas[[#Headers],[Fecha de última salida]],Inventario!O862:O863)=0,"",DMAX(Entradas[#All],Entradas[[#Headers],[Fecha de última salida]],Inventario!O862:O863)))</f>
        <v/>
      </c>
      <c r="G863" s="27" t="e">
        <f>DGET(Lista_elementos[#All],Lista_elementos[[#Headers],[Inventario máximo (en unidades)]],O862:O863)</f>
        <v>#VALUE!</v>
      </c>
      <c r="H863" s="27" t="e">
        <f>DGET(Lista_elementos[#All],Lista_elementos[[#Headers],[Inventario mínimo (en unidades)]],O862:O863)</f>
        <v>#VALUE!</v>
      </c>
      <c r="I863" s="68" t="str">
        <f>+IF(P863=0,"",DGET(Entradas[#All],Entradas[[#Headers],[Lote]],O862:P863))</f>
        <v/>
      </c>
      <c r="J863" s="20" t="str">
        <f ca="1">+IF(Inventario[[#This Row],[Días restantes (incluido hoy):]]="","",Inventario[[#This Row],[Días restantes (incluido hoy):]]+TODAY()-1)</f>
        <v/>
      </c>
      <c r="K863" s="27" t="str">
        <f t="shared" ref="K863" si="2989">IF(P863=0,"",P863)</f>
        <v/>
      </c>
      <c r="L863" s="27" t="str">
        <f>+IF(P863=0,"",DSUM(Entradas[#All],Entradas[[#Headers],[Cantidad Existente]],Inventario!O862:P863))</f>
        <v/>
      </c>
      <c r="M863" s="65" t="e">
        <f>+Inventario[[#This Row],[Presentación (unidad)]]</f>
        <v>#VALUE!</v>
      </c>
      <c r="O863" s="19" t="e">
        <f t="shared" ref="O863" si="2990">+$B863</f>
        <v>#VALUE!</v>
      </c>
      <c r="P863" s="19">
        <f>+DMIN(Entradas[#All],P862,O862:O863)</f>
        <v>0</v>
      </c>
      <c r="Q863" s="17" t="str">
        <f t="shared" ref="Q863" si="2991">+$O$6</f>
        <v>Elemento</v>
      </c>
      <c r="R863" s="17" t="str">
        <f t="shared" ref="R863" si="2992">+$P$6</f>
        <v>Días restantes:</v>
      </c>
      <c r="S863" s="26" t="s">
        <v>10</v>
      </c>
    </row>
    <row r="864" spans="1:19" x14ac:dyDescent="0.25">
      <c r="A864" s="64" t="e">
        <f>DGET(Lista_elementos[#All],Lista_elementos[[#Headers],[Tipo]],Inventario!Q863:Q864)</f>
        <v>#VALUE!</v>
      </c>
      <c r="B864" s="27" t="e">
        <f>+Lista_elementos[[#This Row],[Elemento]]</f>
        <v>#VALUE!</v>
      </c>
      <c r="C8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4" s="27" t="e">
        <f>DGET(Lista_elementos[#All],Lista_elementos[[#Headers],[Presentación (Unidad)]],Inventario!Q863:Q864)</f>
        <v>#VALUE!</v>
      </c>
      <c r="E864" s="20" t="str">
        <f>+IF(COUNTIF(Entradas[Elemento],Inventario[[#This Row],[Elemento]])=0,"",IF(DMAX(Entradas[#All],Entradas[[#Headers],[Fecha de ingreso]],Inventario!Q863:Q864)=0,"No registra",DMAX(Entradas[#All],Entradas[[#Headers],[Fecha de ingreso]],Inventario!Q863:Q864)))</f>
        <v/>
      </c>
      <c r="F864" s="20" t="str">
        <f>+IF(COUNTIF(Entradas[Elemento],Inventario[[#This Row],[Elemento]])=0,"",IF(DMAX(Entradas[#All],Entradas[[#Headers],[Fecha de última salida]],Inventario!Q863:Q864)=0,"",DMAX(Entradas[#All],Entradas[[#Headers],[Fecha de última salida]],Inventario!Q863:Q864)))</f>
        <v/>
      </c>
      <c r="G864" s="27" t="e">
        <f>DGET(Lista_elementos[#All],Lista_elementos[[#Headers],[Inventario máximo (en unidades)]],Q863:Q864)</f>
        <v>#VALUE!</v>
      </c>
      <c r="H864" s="27" t="e">
        <f>DGET(Lista_elementos[#All],Lista_elementos[[#Headers],[Inventario mínimo (en unidades)]],Q863:Q864)</f>
        <v>#VALUE!</v>
      </c>
      <c r="I864" s="68" t="str">
        <f>+IF(R864=0,"",DGET(Entradas[#All],Entradas[[#Headers],[Lote]],Q863:R864))</f>
        <v/>
      </c>
      <c r="J864" s="20" t="str">
        <f ca="1">+IF(Inventario[[#This Row],[Días restantes (incluido hoy):]]="","",Inventario[[#This Row],[Días restantes (incluido hoy):]]+TODAY()-1)</f>
        <v/>
      </c>
      <c r="K864" s="27" t="str">
        <f t="shared" ref="K864" si="2993">IF(R864=0,"",R864)</f>
        <v/>
      </c>
      <c r="L864" s="27" t="str">
        <f>+IF(R864=0,"",DSUM(Entradas[#All],Entradas[[#Headers],[Cantidad Existente]],Inventario!Q863:R864))</f>
        <v/>
      </c>
      <c r="M864" s="65" t="e">
        <f>+Inventario[[#This Row],[Presentación (unidad)]]</f>
        <v>#VALUE!</v>
      </c>
      <c r="O864" s="17" t="str">
        <f t="shared" ref="O864" si="2994">+$O$6</f>
        <v>Elemento</v>
      </c>
      <c r="P864" s="17" t="str">
        <f t="shared" ref="P864" si="2995">+$P$6</f>
        <v>Días restantes:</v>
      </c>
      <c r="Q864" s="19" t="e">
        <f>Inventario[[#This Row],[Elemento]]</f>
        <v>#VALUE!</v>
      </c>
      <c r="R864" s="19">
        <f>+DMIN(Entradas[#All],R863,Q863:Q864)</f>
        <v>0</v>
      </c>
      <c r="S864" s="26" t="s">
        <v>10</v>
      </c>
    </row>
    <row r="865" spans="1:19" x14ac:dyDescent="0.25">
      <c r="A865" s="64" t="e">
        <f>DGET(Lista_elementos[#All],Lista_elementos[[#Headers],[Tipo]],Inventario!O864:O865)</f>
        <v>#VALUE!</v>
      </c>
      <c r="B865" s="27" t="e">
        <f>+Lista_elementos[[#This Row],[Elemento]]</f>
        <v>#VALUE!</v>
      </c>
      <c r="C8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5" s="27" t="e">
        <f>DGET(Lista_elementos[#All],Lista_elementos[[#Headers],[Presentación (Unidad)]],Inventario!O864:O865)</f>
        <v>#VALUE!</v>
      </c>
      <c r="E865" s="20" t="str">
        <f>+IF(COUNTIF(Entradas[Elemento],Inventario[[#This Row],[Elemento]])=0,"",IF(DMAX(Entradas[#All],Entradas[[#Headers],[Fecha de ingreso]],Inventario!O864:O865)=0,"No registra",DMAX(Entradas[#All],Entradas[[#Headers],[Fecha de ingreso]],Inventario!O864:O865)))</f>
        <v/>
      </c>
      <c r="F865" s="20" t="str">
        <f>+IF(COUNTIF(Entradas[Elemento],Inventario[[#This Row],[Elemento]])=0,"",IF(DMAX(Entradas[#All],Entradas[[#Headers],[Fecha de última salida]],Inventario!O864:O865)=0,"",DMAX(Entradas[#All],Entradas[[#Headers],[Fecha de última salida]],Inventario!O864:O865)))</f>
        <v/>
      </c>
      <c r="G865" s="27" t="e">
        <f>DGET(Lista_elementos[#All],Lista_elementos[[#Headers],[Inventario máximo (en unidades)]],O864:O865)</f>
        <v>#VALUE!</v>
      </c>
      <c r="H865" s="27" t="e">
        <f>DGET(Lista_elementos[#All],Lista_elementos[[#Headers],[Inventario mínimo (en unidades)]],O864:O865)</f>
        <v>#VALUE!</v>
      </c>
      <c r="I865" s="68" t="str">
        <f>+IF(P865=0,"",DGET(Entradas[#All],Entradas[[#Headers],[Lote]],O864:P865))</f>
        <v/>
      </c>
      <c r="J865" s="20" t="str">
        <f ca="1">+IF(Inventario[[#This Row],[Días restantes (incluido hoy):]]="","",Inventario[[#This Row],[Días restantes (incluido hoy):]]+TODAY()-1)</f>
        <v/>
      </c>
      <c r="K865" s="27" t="str">
        <f t="shared" ref="K865" si="2996">IF(P865=0,"",P865)</f>
        <v/>
      </c>
      <c r="L865" s="27" t="str">
        <f>+IF(P865=0,"",DSUM(Entradas[#All],Entradas[[#Headers],[Cantidad Existente]],Inventario!O864:P865))</f>
        <v/>
      </c>
      <c r="M865" s="65" t="e">
        <f>+Inventario[[#This Row],[Presentación (unidad)]]</f>
        <v>#VALUE!</v>
      </c>
      <c r="O865" s="19" t="e">
        <f t="shared" ref="O865" si="2997">+$B865</f>
        <v>#VALUE!</v>
      </c>
      <c r="P865" s="19">
        <f>+DMIN(Entradas[#All],P864,O864:O865)</f>
        <v>0</v>
      </c>
      <c r="Q865" s="17" t="str">
        <f t="shared" ref="Q865" si="2998">+$O$6</f>
        <v>Elemento</v>
      </c>
      <c r="R865" s="17" t="str">
        <f t="shared" ref="R865" si="2999">+$P$6</f>
        <v>Días restantes:</v>
      </c>
      <c r="S865" s="26" t="s">
        <v>10</v>
      </c>
    </row>
    <row r="866" spans="1:19" x14ac:dyDescent="0.25">
      <c r="A866" s="64" t="e">
        <f>DGET(Lista_elementos[#All],Lista_elementos[[#Headers],[Tipo]],Inventario!Q865:Q866)</f>
        <v>#VALUE!</v>
      </c>
      <c r="B866" s="27" t="e">
        <f>+Lista_elementos[[#This Row],[Elemento]]</f>
        <v>#VALUE!</v>
      </c>
      <c r="C8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6" s="27" t="e">
        <f>DGET(Lista_elementos[#All],Lista_elementos[[#Headers],[Presentación (Unidad)]],Inventario!Q865:Q866)</f>
        <v>#VALUE!</v>
      </c>
      <c r="E866" s="20" t="str">
        <f>+IF(COUNTIF(Entradas[Elemento],Inventario[[#This Row],[Elemento]])=0,"",IF(DMAX(Entradas[#All],Entradas[[#Headers],[Fecha de ingreso]],Inventario!Q865:Q866)=0,"No registra",DMAX(Entradas[#All],Entradas[[#Headers],[Fecha de ingreso]],Inventario!Q865:Q866)))</f>
        <v/>
      </c>
      <c r="F866" s="20" t="str">
        <f>+IF(COUNTIF(Entradas[Elemento],Inventario[[#This Row],[Elemento]])=0,"",IF(DMAX(Entradas[#All],Entradas[[#Headers],[Fecha de última salida]],Inventario!Q865:Q866)=0,"",DMAX(Entradas[#All],Entradas[[#Headers],[Fecha de última salida]],Inventario!Q865:Q866)))</f>
        <v/>
      </c>
      <c r="G866" s="27" t="e">
        <f>DGET(Lista_elementos[#All],Lista_elementos[[#Headers],[Inventario máximo (en unidades)]],Q865:Q866)</f>
        <v>#VALUE!</v>
      </c>
      <c r="H866" s="27" t="e">
        <f>DGET(Lista_elementos[#All],Lista_elementos[[#Headers],[Inventario mínimo (en unidades)]],Q865:Q866)</f>
        <v>#VALUE!</v>
      </c>
      <c r="I866" s="68" t="str">
        <f>+IF(R866=0,"",DGET(Entradas[#All],Entradas[[#Headers],[Lote]],Q865:R866))</f>
        <v/>
      </c>
      <c r="J866" s="20" t="str">
        <f ca="1">+IF(Inventario[[#This Row],[Días restantes (incluido hoy):]]="","",Inventario[[#This Row],[Días restantes (incluido hoy):]]+TODAY()-1)</f>
        <v/>
      </c>
      <c r="K866" s="27" t="str">
        <f t="shared" ref="K866" si="3000">IF(R866=0,"",R866)</f>
        <v/>
      </c>
      <c r="L866" s="27" t="str">
        <f>+IF(R866=0,"",DSUM(Entradas[#All],Entradas[[#Headers],[Cantidad Existente]],Inventario!Q865:R866))</f>
        <v/>
      </c>
      <c r="M866" s="65" t="e">
        <f>+Inventario[[#This Row],[Presentación (unidad)]]</f>
        <v>#VALUE!</v>
      </c>
      <c r="O866" s="17" t="str">
        <f t="shared" ref="O866" si="3001">+$O$6</f>
        <v>Elemento</v>
      </c>
      <c r="P866" s="17" t="str">
        <f t="shared" ref="P866" si="3002">+$P$6</f>
        <v>Días restantes:</v>
      </c>
      <c r="Q866" s="19" t="e">
        <f>Inventario[[#This Row],[Elemento]]</f>
        <v>#VALUE!</v>
      </c>
      <c r="R866" s="19">
        <f>+DMIN(Entradas[#All],R865,Q865:Q866)</f>
        <v>0</v>
      </c>
      <c r="S866" s="26" t="s">
        <v>10</v>
      </c>
    </row>
    <row r="867" spans="1:19" x14ac:dyDescent="0.25">
      <c r="A867" s="64" t="e">
        <f>DGET(Lista_elementos[#All],Lista_elementos[[#Headers],[Tipo]],Inventario!O866:O867)</f>
        <v>#VALUE!</v>
      </c>
      <c r="B867" s="27" t="e">
        <f>+Lista_elementos[[#This Row],[Elemento]]</f>
        <v>#VALUE!</v>
      </c>
      <c r="C8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7" s="27" t="e">
        <f>DGET(Lista_elementos[#All],Lista_elementos[[#Headers],[Presentación (Unidad)]],Inventario!O866:O867)</f>
        <v>#VALUE!</v>
      </c>
      <c r="E867" s="20" t="str">
        <f>+IF(COUNTIF(Entradas[Elemento],Inventario[[#This Row],[Elemento]])=0,"",IF(DMAX(Entradas[#All],Entradas[[#Headers],[Fecha de ingreso]],Inventario!O866:O867)=0,"No registra",DMAX(Entradas[#All],Entradas[[#Headers],[Fecha de ingreso]],Inventario!O866:O867)))</f>
        <v/>
      </c>
      <c r="F867" s="20" t="str">
        <f>+IF(COUNTIF(Entradas[Elemento],Inventario[[#This Row],[Elemento]])=0,"",IF(DMAX(Entradas[#All],Entradas[[#Headers],[Fecha de última salida]],Inventario!O866:O867)=0,"",DMAX(Entradas[#All],Entradas[[#Headers],[Fecha de última salida]],Inventario!O866:O867)))</f>
        <v/>
      </c>
      <c r="G867" s="27" t="e">
        <f>DGET(Lista_elementos[#All],Lista_elementos[[#Headers],[Inventario máximo (en unidades)]],O866:O867)</f>
        <v>#VALUE!</v>
      </c>
      <c r="H867" s="27" t="e">
        <f>DGET(Lista_elementos[#All],Lista_elementos[[#Headers],[Inventario mínimo (en unidades)]],O866:O867)</f>
        <v>#VALUE!</v>
      </c>
      <c r="I867" s="68" t="str">
        <f>+IF(P867=0,"",DGET(Entradas[#All],Entradas[[#Headers],[Lote]],O866:P867))</f>
        <v/>
      </c>
      <c r="J867" s="20" t="str">
        <f ca="1">+IF(Inventario[[#This Row],[Días restantes (incluido hoy):]]="","",Inventario[[#This Row],[Días restantes (incluido hoy):]]+TODAY()-1)</f>
        <v/>
      </c>
      <c r="K867" s="27" t="str">
        <f t="shared" ref="K867" si="3003">IF(P867=0,"",P867)</f>
        <v/>
      </c>
      <c r="L867" s="27" t="str">
        <f>+IF(P867=0,"",DSUM(Entradas[#All],Entradas[[#Headers],[Cantidad Existente]],Inventario!O866:P867))</f>
        <v/>
      </c>
      <c r="M867" s="65" t="e">
        <f>+Inventario[[#This Row],[Presentación (unidad)]]</f>
        <v>#VALUE!</v>
      </c>
      <c r="O867" s="19" t="e">
        <f t="shared" ref="O867" si="3004">+$B867</f>
        <v>#VALUE!</v>
      </c>
      <c r="P867" s="19">
        <f>+DMIN(Entradas[#All],P866,O866:O867)</f>
        <v>0</v>
      </c>
      <c r="Q867" s="17" t="str">
        <f t="shared" ref="Q867" si="3005">+$O$6</f>
        <v>Elemento</v>
      </c>
      <c r="R867" s="17" t="str">
        <f t="shared" ref="R867" si="3006">+$P$6</f>
        <v>Días restantes:</v>
      </c>
      <c r="S867" s="26" t="s">
        <v>10</v>
      </c>
    </row>
    <row r="868" spans="1:19" x14ac:dyDescent="0.25">
      <c r="A868" s="64" t="e">
        <f>DGET(Lista_elementos[#All],Lista_elementos[[#Headers],[Tipo]],Inventario!Q867:Q868)</f>
        <v>#VALUE!</v>
      </c>
      <c r="B868" s="27" t="e">
        <f>+Lista_elementos[[#This Row],[Elemento]]</f>
        <v>#VALUE!</v>
      </c>
      <c r="C8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8" s="27" t="e">
        <f>DGET(Lista_elementos[#All],Lista_elementos[[#Headers],[Presentación (Unidad)]],Inventario!Q867:Q868)</f>
        <v>#VALUE!</v>
      </c>
      <c r="E868" s="20" t="str">
        <f>+IF(COUNTIF(Entradas[Elemento],Inventario[[#This Row],[Elemento]])=0,"",IF(DMAX(Entradas[#All],Entradas[[#Headers],[Fecha de ingreso]],Inventario!Q867:Q868)=0,"No registra",DMAX(Entradas[#All],Entradas[[#Headers],[Fecha de ingreso]],Inventario!Q867:Q868)))</f>
        <v/>
      </c>
      <c r="F868" s="20" t="str">
        <f>+IF(COUNTIF(Entradas[Elemento],Inventario[[#This Row],[Elemento]])=0,"",IF(DMAX(Entradas[#All],Entradas[[#Headers],[Fecha de última salida]],Inventario!Q867:Q868)=0,"",DMAX(Entradas[#All],Entradas[[#Headers],[Fecha de última salida]],Inventario!Q867:Q868)))</f>
        <v/>
      </c>
      <c r="G868" s="27" t="e">
        <f>DGET(Lista_elementos[#All],Lista_elementos[[#Headers],[Inventario máximo (en unidades)]],Q867:Q868)</f>
        <v>#VALUE!</v>
      </c>
      <c r="H868" s="27" t="e">
        <f>DGET(Lista_elementos[#All],Lista_elementos[[#Headers],[Inventario mínimo (en unidades)]],Q867:Q868)</f>
        <v>#VALUE!</v>
      </c>
      <c r="I868" s="68" t="str">
        <f>+IF(R868=0,"",DGET(Entradas[#All],Entradas[[#Headers],[Lote]],Q867:R868))</f>
        <v/>
      </c>
      <c r="J868" s="20" t="str">
        <f ca="1">+IF(Inventario[[#This Row],[Días restantes (incluido hoy):]]="","",Inventario[[#This Row],[Días restantes (incluido hoy):]]+TODAY()-1)</f>
        <v/>
      </c>
      <c r="K868" s="27" t="str">
        <f t="shared" ref="K868" si="3007">IF(R868=0,"",R868)</f>
        <v/>
      </c>
      <c r="L868" s="27" t="str">
        <f>+IF(R868=0,"",DSUM(Entradas[#All],Entradas[[#Headers],[Cantidad Existente]],Inventario!Q867:R868))</f>
        <v/>
      </c>
      <c r="M868" s="65" t="e">
        <f>+Inventario[[#This Row],[Presentación (unidad)]]</f>
        <v>#VALUE!</v>
      </c>
      <c r="O868" s="17" t="str">
        <f t="shared" ref="O868" si="3008">+$O$6</f>
        <v>Elemento</v>
      </c>
      <c r="P868" s="17" t="str">
        <f t="shared" ref="P868" si="3009">+$P$6</f>
        <v>Días restantes:</v>
      </c>
      <c r="Q868" s="19" t="e">
        <f>Inventario[[#This Row],[Elemento]]</f>
        <v>#VALUE!</v>
      </c>
      <c r="R868" s="19">
        <f>+DMIN(Entradas[#All],R867,Q867:Q868)</f>
        <v>0</v>
      </c>
      <c r="S868" s="26" t="s">
        <v>10</v>
      </c>
    </row>
    <row r="869" spans="1:19" x14ac:dyDescent="0.25">
      <c r="A869" s="64" t="e">
        <f>DGET(Lista_elementos[#All],Lista_elementos[[#Headers],[Tipo]],Inventario!O868:O869)</f>
        <v>#VALUE!</v>
      </c>
      <c r="B869" s="27" t="e">
        <f>+Lista_elementos[[#This Row],[Elemento]]</f>
        <v>#VALUE!</v>
      </c>
      <c r="C8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69" s="27" t="e">
        <f>DGET(Lista_elementos[#All],Lista_elementos[[#Headers],[Presentación (Unidad)]],Inventario!O868:O869)</f>
        <v>#VALUE!</v>
      </c>
      <c r="E869" s="20" t="str">
        <f>+IF(COUNTIF(Entradas[Elemento],Inventario[[#This Row],[Elemento]])=0,"",IF(DMAX(Entradas[#All],Entradas[[#Headers],[Fecha de ingreso]],Inventario!O868:O869)=0,"No registra",DMAX(Entradas[#All],Entradas[[#Headers],[Fecha de ingreso]],Inventario!O868:O869)))</f>
        <v/>
      </c>
      <c r="F869" s="20" t="str">
        <f>+IF(COUNTIF(Entradas[Elemento],Inventario[[#This Row],[Elemento]])=0,"",IF(DMAX(Entradas[#All],Entradas[[#Headers],[Fecha de última salida]],Inventario!O868:O869)=0,"",DMAX(Entradas[#All],Entradas[[#Headers],[Fecha de última salida]],Inventario!O868:O869)))</f>
        <v/>
      </c>
      <c r="G869" s="27" t="e">
        <f>DGET(Lista_elementos[#All],Lista_elementos[[#Headers],[Inventario máximo (en unidades)]],O868:O869)</f>
        <v>#VALUE!</v>
      </c>
      <c r="H869" s="27" t="e">
        <f>DGET(Lista_elementos[#All],Lista_elementos[[#Headers],[Inventario mínimo (en unidades)]],O868:O869)</f>
        <v>#VALUE!</v>
      </c>
      <c r="I869" s="68" t="str">
        <f>+IF(P869=0,"",DGET(Entradas[#All],Entradas[[#Headers],[Lote]],O868:P869))</f>
        <v/>
      </c>
      <c r="J869" s="20" t="str">
        <f ca="1">+IF(Inventario[[#This Row],[Días restantes (incluido hoy):]]="","",Inventario[[#This Row],[Días restantes (incluido hoy):]]+TODAY()-1)</f>
        <v/>
      </c>
      <c r="K869" s="27" t="str">
        <f t="shared" ref="K869" si="3010">IF(P869=0,"",P869)</f>
        <v/>
      </c>
      <c r="L869" s="27" t="str">
        <f>+IF(P869=0,"",DSUM(Entradas[#All],Entradas[[#Headers],[Cantidad Existente]],Inventario!O868:P869))</f>
        <v/>
      </c>
      <c r="M869" s="65" t="e">
        <f>+Inventario[[#This Row],[Presentación (unidad)]]</f>
        <v>#VALUE!</v>
      </c>
      <c r="O869" s="19" t="e">
        <f t="shared" ref="O869" si="3011">+$B869</f>
        <v>#VALUE!</v>
      </c>
      <c r="P869" s="19">
        <f>+DMIN(Entradas[#All],P868,O868:O869)</f>
        <v>0</v>
      </c>
      <c r="Q869" s="17" t="str">
        <f t="shared" ref="Q869" si="3012">+$O$6</f>
        <v>Elemento</v>
      </c>
      <c r="R869" s="17" t="str">
        <f t="shared" ref="R869" si="3013">+$P$6</f>
        <v>Días restantes:</v>
      </c>
      <c r="S869" s="26" t="s">
        <v>10</v>
      </c>
    </row>
    <row r="870" spans="1:19" x14ac:dyDescent="0.25">
      <c r="A870" s="64" t="e">
        <f>DGET(Lista_elementos[#All],Lista_elementos[[#Headers],[Tipo]],Inventario!Q869:Q870)</f>
        <v>#VALUE!</v>
      </c>
      <c r="B870" s="27" t="e">
        <f>+Lista_elementos[[#This Row],[Elemento]]</f>
        <v>#VALUE!</v>
      </c>
      <c r="C8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0" s="27" t="e">
        <f>DGET(Lista_elementos[#All],Lista_elementos[[#Headers],[Presentación (Unidad)]],Inventario!Q869:Q870)</f>
        <v>#VALUE!</v>
      </c>
      <c r="E870" s="20" t="str">
        <f>+IF(COUNTIF(Entradas[Elemento],Inventario[[#This Row],[Elemento]])=0,"",IF(DMAX(Entradas[#All],Entradas[[#Headers],[Fecha de ingreso]],Inventario!Q869:Q870)=0,"No registra",DMAX(Entradas[#All],Entradas[[#Headers],[Fecha de ingreso]],Inventario!Q869:Q870)))</f>
        <v/>
      </c>
      <c r="F870" s="20" t="str">
        <f>+IF(COUNTIF(Entradas[Elemento],Inventario[[#This Row],[Elemento]])=0,"",IF(DMAX(Entradas[#All],Entradas[[#Headers],[Fecha de última salida]],Inventario!Q869:Q870)=0,"",DMAX(Entradas[#All],Entradas[[#Headers],[Fecha de última salida]],Inventario!Q869:Q870)))</f>
        <v/>
      </c>
      <c r="G870" s="27" t="e">
        <f>DGET(Lista_elementos[#All],Lista_elementos[[#Headers],[Inventario máximo (en unidades)]],Q869:Q870)</f>
        <v>#VALUE!</v>
      </c>
      <c r="H870" s="27" t="e">
        <f>DGET(Lista_elementos[#All],Lista_elementos[[#Headers],[Inventario mínimo (en unidades)]],Q869:Q870)</f>
        <v>#VALUE!</v>
      </c>
      <c r="I870" s="68" t="str">
        <f>+IF(R870=0,"",DGET(Entradas[#All],Entradas[[#Headers],[Lote]],Q869:R870))</f>
        <v/>
      </c>
      <c r="J870" s="20" t="str">
        <f ca="1">+IF(Inventario[[#This Row],[Días restantes (incluido hoy):]]="","",Inventario[[#This Row],[Días restantes (incluido hoy):]]+TODAY()-1)</f>
        <v/>
      </c>
      <c r="K870" s="27" t="str">
        <f t="shared" ref="K870" si="3014">IF(R870=0,"",R870)</f>
        <v/>
      </c>
      <c r="L870" s="27" t="str">
        <f>+IF(R870=0,"",DSUM(Entradas[#All],Entradas[[#Headers],[Cantidad Existente]],Inventario!Q869:R870))</f>
        <v/>
      </c>
      <c r="M870" s="65" t="e">
        <f>+Inventario[[#This Row],[Presentación (unidad)]]</f>
        <v>#VALUE!</v>
      </c>
      <c r="O870" s="17" t="str">
        <f t="shared" ref="O870" si="3015">+$O$6</f>
        <v>Elemento</v>
      </c>
      <c r="P870" s="17" t="str">
        <f t="shared" ref="P870" si="3016">+$P$6</f>
        <v>Días restantes:</v>
      </c>
      <c r="Q870" s="19" t="e">
        <f>Inventario[[#This Row],[Elemento]]</f>
        <v>#VALUE!</v>
      </c>
      <c r="R870" s="19">
        <f>+DMIN(Entradas[#All],R869,Q869:Q870)</f>
        <v>0</v>
      </c>
      <c r="S870" s="26" t="s">
        <v>10</v>
      </c>
    </row>
    <row r="871" spans="1:19" x14ac:dyDescent="0.25">
      <c r="A871" s="64" t="e">
        <f>DGET(Lista_elementos[#All],Lista_elementos[[#Headers],[Tipo]],Inventario!O870:O871)</f>
        <v>#VALUE!</v>
      </c>
      <c r="B871" s="27" t="e">
        <f>+Lista_elementos[[#This Row],[Elemento]]</f>
        <v>#VALUE!</v>
      </c>
      <c r="C8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1" s="27" t="e">
        <f>DGET(Lista_elementos[#All],Lista_elementos[[#Headers],[Presentación (Unidad)]],Inventario!O870:O871)</f>
        <v>#VALUE!</v>
      </c>
      <c r="E871" s="20" t="str">
        <f>+IF(COUNTIF(Entradas[Elemento],Inventario[[#This Row],[Elemento]])=0,"",IF(DMAX(Entradas[#All],Entradas[[#Headers],[Fecha de ingreso]],Inventario!O870:O871)=0,"No registra",DMAX(Entradas[#All],Entradas[[#Headers],[Fecha de ingreso]],Inventario!O870:O871)))</f>
        <v/>
      </c>
      <c r="F871" s="20" t="str">
        <f>+IF(COUNTIF(Entradas[Elemento],Inventario[[#This Row],[Elemento]])=0,"",IF(DMAX(Entradas[#All],Entradas[[#Headers],[Fecha de última salida]],Inventario!O870:O871)=0,"",DMAX(Entradas[#All],Entradas[[#Headers],[Fecha de última salida]],Inventario!O870:O871)))</f>
        <v/>
      </c>
      <c r="G871" s="27" t="e">
        <f>DGET(Lista_elementos[#All],Lista_elementos[[#Headers],[Inventario máximo (en unidades)]],O870:O871)</f>
        <v>#VALUE!</v>
      </c>
      <c r="H871" s="27" t="e">
        <f>DGET(Lista_elementos[#All],Lista_elementos[[#Headers],[Inventario mínimo (en unidades)]],O870:O871)</f>
        <v>#VALUE!</v>
      </c>
      <c r="I871" s="68" t="str">
        <f>+IF(P871=0,"",DGET(Entradas[#All],Entradas[[#Headers],[Lote]],O870:P871))</f>
        <v/>
      </c>
      <c r="J871" s="20" t="str">
        <f ca="1">+IF(Inventario[[#This Row],[Días restantes (incluido hoy):]]="","",Inventario[[#This Row],[Días restantes (incluido hoy):]]+TODAY()-1)</f>
        <v/>
      </c>
      <c r="K871" s="27" t="str">
        <f t="shared" ref="K871" si="3017">IF(P871=0,"",P871)</f>
        <v/>
      </c>
      <c r="L871" s="27" t="str">
        <f>+IF(P871=0,"",DSUM(Entradas[#All],Entradas[[#Headers],[Cantidad Existente]],Inventario!O870:P871))</f>
        <v/>
      </c>
      <c r="M871" s="65" t="e">
        <f>+Inventario[[#This Row],[Presentación (unidad)]]</f>
        <v>#VALUE!</v>
      </c>
      <c r="O871" s="19" t="e">
        <f t="shared" ref="O871" si="3018">+$B871</f>
        <v>#VALUE!</v>
      </c>
      <c r="P871" s="19">
        <f>+DMIN(Entradas[#All],P870,O870:O871)</f>
        <v>0</v>
      </c>
      <c r="Q871" s="17" t="str">
        <f t="shared" ref="Q871" si="3019">+$O$6</f>
        <v>Elemento</v>
      </c>
      <c r="R871" s="17" t="str">
        <f t="shared" ref="R871" si="3020">+$P$6</f>
        <v>Días restantes:</v>
      </c>
      <c r="S871" s="26" t="s">
        <v>10</v>
      </c>
    </row>
    <row r="872" spans="1:19" x14ac:dyDescent="0.25">
      <c r="A872" s="64" t="e">
        <f>DGET(Lista_elementos[#All],Lista_elementos[[#Headers],[Tipo]],Inventario!Q871:Q872)</f>
        <v>#VALUE!</v>
      </c>
      <c r="B872" s="27" t="e">
        <f>+Lista_elementos[[#This Row],[Elemento]]</f>
        <v>#VALUE!</v>
      </c>
      <c r="C8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2" s="27" t="e">
        <f>DGET(Lista_elementos[#All],Lista_elementos[[#Headers],[Presentación (Unidad)]],Inventario!Q871:Q872)</f>
        <v>#VALUE!</v>
      </c>
      <c r="E872" s="20" t="str">
        <f>+IF(COUNTIF(Entradas[Elemento],Inventario[[#This Row],[Elemento]])=0,"",IF(DMAX(Entradas[#All],Entradas[[#Headers],[Fecha de ingreso]],Inventario!Q871:Q872)=0,"No registra",DMAX(Entradas[#All],Entradas[[#Headers],[Fecha de ingreso]],Inventario!Q871:Q872)))</f>
        <v/>
      </c>
      <c r="F872" s="20" t="str">
        <f>+IF(COUNTIF(Entradas[Elemento],Inventario[[#This Row],[Elemento]])=0,"",IF(DMAX(Entradas[#All],Entradas[[#Headers],[Fecha de última salida]],Inventario!Q871:Q872)=0,"",DMAX(Entradas[#All],Entradas[[#Headers],[Fecha de última salida]],Inventario!Q871:Q872)))</f>
        <v/>
      </c>
      <c r="G872" s="27" t="e">
        <f>DGET(Lista_elementos[#All],Lista_elementos[[#Headers],[Inventario máximo (en unidades)]],Q871:Q872)</f>
        <v>#VALUE!</v>
      </c>
      <c r="H872" s="27" t="e">
        <f>DGET(Lista_elementos[#All],Lista_elementos[[#Headers],[Inventario mínimo (en unidades)]],Q871:Q872)</f>
        <v>#VALUE!</v>
      </c>
      <c r="I872" s="68" t="str">
        <f>+IF(R872=0,"",DGET(Entradas[#All],Entradas[[#Headers],[Lote]],Q871:R872))</f>
        <v/>
      </c>
      <c r="J872" s="20" t="str">
        <f ca="1">+IF(Inventario[[#This Row],[Días restantes (incluido hoy):]]="","",Inventario[[#This Row],[Días restantes (incluido hoy):]]+TODAY()-1)</f>
        <v/>
      </c>
      <c r="K872" s="27" t="str">
        <f t="shared" ref="K872" si="3021">IF(R872=0,"",R872)</f>
        <v/>
      </c>
      <c r="L872" s="27" t="str">
        <f>+IF(R872=0,"",DSUM(Entradas[#All],Entradas[[#Headers],[Cantidad Existente]],Inventario!Q871:R872))</f>
        <v/>
      </c>
      <c r="M872" s="65" t="e">
        <f>+Inventario[[#This Row],[Presentación (unidad)]]</f>
        <v>#VALUE!</v>
      </c>
      <c r="O872" s="17" t="str">
        <f t="shared" ref="O872" si="3022">+$O$6</f>
        <v>Elemento</v>
      </c>
      <c r="P872" s="17" t="str">
        <f t="shared" ref="P872" si="3023">+$P$6</f>
        <v>Días restantes:</v>
      </c>
      <c r="Q872" s="19" t="e">
        <f>Inventario[[#This Row],[Elemento]]</f>
        <v>#VALUE!</v>
      </c>
      <c r="R872" s="19">
        <f>+DMIN(Entradas[#All],R871,Q871:Q872)</f>
        <v>0</v>
      </c>
      <c r="S872" s="26" t="s">
        <v>10</v>
      </c>
    </row>
    <row r="873" spans="1:19" x14ac:dyDescent="0.25">
      <c r="A873" s="64" t="e">
        <f>DGET(Lista_elementos[#All],Lista_elementos[[#Headers],[Tipo]],Inventario!O872:O873)</f>
        <v>#VALUE!</v>
      </c>
      <c r="B873" s="27" t="e">
        <f>+Lista_elementos[[#This Row],[Elemento]]</f>
        <v>#VALUE!</v>
      </c>
      <c r="C8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3" s="27" t="e">
        <f>DGET(Lista_elementos[#All],Lista_elementos[[#Headers],[Presentación (Unidad)]],Inventario!O872:O873)</f>
        <v>#VALUE!</v>
      </c>
      <c r="E873" s="20" t="str">
        <f>+IF(COUNTIF(Entradas[Elemento],Inventario[[#This Row],[Elemento]])=0,"",IF(DMAX(Entradas[#All],Entradas[[#Headers],[Fecha de ingreso]],Inventario!O872:O873)=0,"No registra",DMAX(Entradas[#All],Entradas[[#Headers],[Fecha de ingreso]],Inventario!O872:O873)))</f>
        <v/>
      </c>
      <c r="F873" s="20" t="str">
        <f>+IF(COUNTIF(Entradas[Elemento],Inventario[[#This Row],[Elemento]])=0,"",IF(DMAX(Entradas[#All],Entradas[[#Headers],[Fecha de última salida]],Inventario!O872:O873)=0,"",DMAX(Entradas[#All],Entradas[[#Headers],[Fecha de última salida]],Inventario!O872:O873)))</f>
        <v/>
      </c>
      <c r="G873" s="27" t="e">
        <f>DGET(Lista_elementos[#All],Lista_elementos[[#Headers],[Inventario máximo (en unidades)]],O872:O873)</f>
        <v>#VALUE!</v>
      </c>
      <c r="H873" s="27" t="e">
        <f>DGET(Lista_elementos[#All],Lista_elementos[[#Headers],[Inventario mínimo (en unidades)]],O872:O873)</f>
        <v>#VALUE!</v>
      </c>
      <c r="I873" s="68" t="str">
        <f>+IF(P873=0,"",DGET(Entradas[#All],Entradas[[#Headers],[Lote]],O872:P873))</f>
        <v/>
      </c>
      <c r="J873" s="20" t="str">
        <f ca="1">+IF(Inventario[[#This Row],[Días restantes (incluido hoy):]]="","",Inventario[[#This Row],[Días restantes (incluido hoy):]]+TODAY()-1)</f>
        <v/>
      </c>
      <c r="K873" s="27" t="str">
        <f t="shared" ref="K873" si="3024">IF(P873=0,"",P873)</f>
        <v/>
      </c>
      <c r="L873" s="27" t="str">
        <f>+IF(P873=0,"",DSUM(Entradas[#All],Entradas[[#Headers],[Cantidad Existente]],Inventario!O872:P873))</f>
        <v/>
      </c>
      <c r="M873" s="65" t="e">
        <f>+Inventario[[#This Row],[Presentación (unidad)]]</f>
        <v>#VALUE!</v>
      </c>
      <c r="O873" s="19" t="e">
        <f t="shared" ref="O873" si="3025">+$B873</f>
        <v>#VALUE!</v>
      </c>
      <c r="P873" s="19">
        <f>+DMIN(Entradas[#All],P872,O872:O873)</f>
        <v>0</v>
      </c>
      <c r="Q873" s="17" t="str">
        <f t="shared" ref="Q873" si="3026">+$O$6</f>
        <v>Elemento</v>
      </c>
      <c r="R873" s="17" t="str">
        <f t="shared" ref="R873" si="3027">+$P$6</f>
        <v>Días restantes:</v>
      </c>
      <c r="S873" s="26" t="s">
        <v>10</v>
      </c>
    </row>
    <row r="874" spans="1:19" x14ac:dyDescent="0.25">
      <c r="A874" s="64" t="e">
        <f>DGET(Lista_elementos[#All],Lista_elementos[[#Headers],[Tipo]],Inventario!Q873:Q874)</f>
        <v>#VALUE!</v>
      </c>
      <c r="B874" s="27" t="e">
        <f>+Lista_elementos[[#This Row],[Elemento]]</f>
        <v>#VALUE!</v>
      </c>
      <c r="C8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4" s="27" t="e">
        <f>DGET(Lista_elementos[#All],Lista_elementos[[#Headers],[Presentación (Unidad)]],Inventario!Q873:Q874)</f>
        <v>#VALUE!</v>
      </c>
      <c r="E874" s="20" t="str">
        <f>+IF(COUNTIF(Entradas[Elemento],Inventario[[#This Row],[Elemento]])=0,"",IF(DMAX(Entradas[#All],Entradas[[#Headers],[Fecha de ingreso]],Inventario!Q873:Q874)=0,"No registra",DMAX(Entradas[#All],Entradas[[#Headers],[Fecha de ingreso]],Inventario!Q873:Q874)))</f>
        <v/>
      </c>
      <c r="F874" s="20" t="str">
        <f>+IF(COUNTIF(Entradas[Elemento],Inventario[[#This Row],[Elemento]])=0,"",IF(DMAX(Entradas[#All],Entradas[[#Headers],[Fecha de última salida]],Inventario!Q873:Q874)=0,"",DMAX(Entradas[#All],Entradas[[#Headers],[Fecha de última salida]],Inventario!Q873:Q874)))</f>
        <v/>
      </c>
      <c r="G874" s="27" t="e">
        <f>DGET(Lista_elementos[#All],Lista_elementos[[#Headers],[Inventario máximo (en unidades)]],Q873:Q874)</f>
        <v>#VALUE!</v>
      </c>
      <c r="H874" s="27" t="e">
        <f>DGET(Lista_elementos[#All],Lista_elementos[[#Headers],[Inventario mínimo (en unidades)]],Q873:Q874)</f>
        <v>#VALUE!</v>
      </c>
      <c r="I874" s="68" t="str">
        <f>+IF(R874=0,"",DGET(Entradas[#All],Entradas[[#Headers],[Lote]],Q873:R874))</f>
        <v/>
      </c>
      <c r="J874" s="20" t="str">
        <f ca="1">+IF(Inventario[[#This Row],[Días restantes (incluido hoy):]]="","",Inventario[[#This Row],[Días restantes (incluido hoy):]]+TODAY()-1)</f>
        <v/>
      </c>
      <c r="K874" s="27" t="str">
        <f t="shared" ref="K874" si="3028">IF(R874=0,"",R874)</f>
        <v/>
      </c>
      <c r="L874" s="27" t="str">
        <f>+IF(R874=0,"",DSUM(Entradas[#All],Entradas[[#Headers],[Cantidad Existente]],Inventario!Q873:R874))</f>
        <v/>
      </c>
      <c r="M874" s="65" t="e">
        <f>+Inventario[[#This Row],[Presentación (unidad)]]</f>
        <v>#VALUE!</v>
      </c>
      <c r="O874" s="17" t="str">
        <f t="shared" ref="O874" si="3029">+$O$6</f>
        <v>Elemento</v>
      </c>
      <c r="P874" s="17" t="str">
        <f t="shared" ref="P874" si="3030">+$P$6</f>
        <v>Días restantes:</v>
      </c>
      <c r="Q874" s="19" t="e">
        <f>Inventario[[#This Row],[Elemento]]</f>
        <v>#VALUE!</v>
      </c>
      <c r="R874" s="19">
        <f>+DMIN(Entradas[#All],R873,Q873:Q874)</f>
        <v>0</v>
      </c>
      <c r="S874" s="26" t="s">
        <v>10</v>
      </c>
    </row>
    <row r="875" spans="1:19" x14ac:dyDescent="0.25">
      <c r="A875" s="64" t="e">
        <f>DGET(Lista_elementos[#All],Lista_elementos[[#Headers],[Tipo]],Inventario!O874:O875)</f>
        <v>#VALUE!</v>
      </c>
      <c r="B875" s="27" t="e">
        <f>+Lista_elementos[[#This Row],[Elemento]]</f>
        <v>#VALUE!</v>
      </c>
      <c r="C8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5" s="27" t="e">
        <f>DGET(Lista_elementos[#All],Lista_elementos[[#Headers],[Presentación (Unidad)]],Inventario!O874:O875)</f>
        <v>#VALUE!</v>
      </c>
      <c r="E875" s="20" t="str">
        <f>+IF(COUNTIF(Entradas[Elemento],Inventario[[#This Row],[Elemento]])=0,"",IF(DMAX(Entradas[#All],Entradas[[#Headers],[Fecha de ingreso]],Inventario!O874:O875)=0,"No registra",DMAX(Entradas[#All],Entradas[[#Headers],[Fecha de ingreso]],Inventario!O874:O875)))</f>
        <v/>
      </c>
      <c r="F875" s="20" t="str">
        <f>+IF(COUNTIF(Entradas[Elemento],Inventario[[#This Row],[Elemento]])=0,"",IF(DMAX(Entradas[#All],Entradas[[#Headers],[Fecha de última salida]],Inventario!O874:O875)=0,"",DMAX(Entradas[#All],Entradas[[#Headers],[Fecha de última salida]],Inventario!O874:O875)))</f>
        <v/>
      </c>
      <c r="G875" s="27" t="e">
        <f>DGET(Lista_elementos[#All],Lista_elementos[[#Headers],[Inventario máximo (en unidades)]],O874:O875)</f>
        <v>#VALUE!</v>
      </c>
      <c r="H875" s="27" t="e">
        <f>DGET(Lista_elementos[#All],Lista_elementos[[#Headers],[Inventario mínimo (en unidades)]],O874:O875)</f>
        <v>#VALUE!</v>
      </c>
      <c r="I875" s="68" t="str">
        <f>+IF(P875=0,"",DGET(Entradas[#All],Entradas[[#Headers],[Lote]],O874:P875))</f>
        <v/>
      </c>
      <c r="J875" s="20" t="str">
        <f ca="1">+IF(Inventario[[#This Row],[Días restantes (incluido hoy):]]="","",Inventario[[#This Row],[Días restantes (incluido hoy):]]+TODAY()-1)</f>
        <v/>
      </c>
      <c r="K875" s="27" t="str">
        <f t="shared" ref="K875" si="3031">IF(P875=0,"",P875)</f>
        <v/>
      </c>
      <c r="L875" s="27" t="str">
        <f>+IF(P875=0,"",DSUM(Entradas[#All],Entradas[[#Headers],[Cantidad Existente]],Inventario!O874:P875))</f>
        <v/>
      </c>
      <c r="M875" s="65" t="e">
        <f>+Inventario[[#This Row],[Presentación (unidad)]]</f>
        <v>#VALUE!</v>
      </c>
      <c r="O875" s="19" t="e">
        <f t="shared" ref="O875" si="3032">+$B875</f>
        <v>#VALUE!</v>
      </c>
      <c r="P875" s="19">
        <f>+DMIN(Entradas[#All],P874,O874:O875)</f>
        <v>0</v>
      </c>
      <c r="Q875" s="17" t="str">
        <f t="shared" ref="Q875" si="3033">+$O$6</f>
        <v>Elemento</v>
      </c>
      <c r="R875" s="17" t="str">
        <f t="shared" ref="R875" si="3034">+$P$6</f>
        <v>Días restantes:</v>
      </c>
      <c r="S875" s="26" t="s">
        <v>10</v>
      </c>
    </row>
    <row r="876" spans="1:19" x14ac:dyDescent="0.25">
      <c r="A876" s="64" t="e">
        <f>DGET(Lista_elementos[#All],Lista_elementos[[#Headers],[Tipo]],Inventario!Q875:Q876)</f>
        <v>#VALUE!</v>
      </c>
      <c r="B876" s="27" t="e">
        <f>+Lista_elementos[[#This Row],[Elemento]]</f>
        <v>#VALUE!</v>
      </c>
      <c r="C8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6" s="27" t="e">
        <f>DGET(Lista_elementos[#All],Lista_elementos[[#Headers],[Presentación (Unidad)]],Inventario!Q875:Q876)</f>
        <v>#VALUE!</v>
      </c>
      <c r="E876" s="20" t="str">
        <f>+IF(COUNTIF(Entradas[Elemento],Inventario[[#This Row],[Elemento]])=0,"",IF(DMAX(Entradas[#All],Entradas[[#Headers],[Fecha de ingreso]],Inventario!Q875:Q876)=0,"No registra",DMAX(Entradas[#All],Entradas[[#Headers],[Fecha de ingreso]],Inventario!Q875:Q876)))</f>
        <v/>
      </c>
      <c r="F876" s="20" t="str">
        <f>+IF(COUNTIF(Entradas[Elemento],Inventario[[#This Row],[Elemento]])=0,"",IF(DMAX(Entradas[#All],Entradas[[#Headers],[Fecha de última salida]],Inventario!Q875:Q876)=0,"",DMAX(Entradas[#All],Entradas[[#Headers],[Fecha de última salida]],Inventario!Q875:Q876)))</f>
        <v/>
      </c>
      <c r="G876" s="27" t="e">
        <f>DGET(Lista_elementos[#All],Lista_elementos[[#Headers],[Inventario máximo (en unidades)]],Q875:Q876)</f>
        <v>#VALUE!</v>
      </c>
      <c r="H876" s="27" t="e">
        <f>DGET(Lista_elementos[#All],Lista_elementos[[#Headers],[Inventario mínimo (en unidades)]],Q875:Q876)</f>
        <v>#VALUE!</v>
      </c>
      <c r="I876" s="68" t="str">
        <f>+IF(R876=0,"",DGET(Entradas[#All],Entradas[[#Headers],[Lote]],Q875:R876))</f>
        <v/>
      </c>
      <c r="J876" s="20" t="str">
        <f ca="1">+IF(Inventario[[#This Row],[Días restantes (incluido hoy):]]="","",Inventario[[#This Row],[Días restantes (incluido hoy):]]+TODAY()-1)</f>
        <v/>
      </c>
      <c r="K876" s="27" t="str">
        <f t="shared" ref="K876" si="3035">IF(R876=0,"",R876)</f>
        <v/>
      </c>
      <c r="L876" s="27" t="str">
        <f>+IF(R876=0,"",DSUM(Entradas[#All],Entradas[[#Headers],[Cantidad Existente]],Inventario!Q875:R876))</f>
        <v/>
      </c>
      <c r="M876" s="65" t="e">
        <f>+Inventario[[#This Row],[Presentación (unidad)]]</f>
        <v>#VALUE!</v>
      </c>
      <c r="O876" s="17" t="str">
        <f t="shared" ref="O876" si="3036">+$O$6</f>
        <v>Elemento</v>
      </c>
      <c r="P876" s="17" t="str">
        <f t="shared" ref="P876" si="3037">+$P$6</f>
        <v>Días restantes:</v>
      </c>
      <c r="Q876" s="19" t="e">
        <f>Inventario[[#This Row],[Elemento]]</f>
        <v>#VALUE!</v>
      </c>
      <c r="R876" s="19">
        <f>+DMIN(Entradas[#All],R875,Q875:Q876)</f>
        <v>0</v>
      </c>
      <c r="S876" s="26" t="s">
        <v>10</v>
      </c>
    </row>
    <row r="877" spans="1:19" x14ac:dyDescent="0.25">
      <c r="A877" s="64" t="e">
        <f>DGET(Lista_elementos[#All],Lista_elementos[[#Headers],[Tipo]],Inventario!O876:O877)</f>
        <v>#VALUE!</v>
      </c>
      <c r="B877" s="27" t="e">
        <f>+Lista_elementos[[#This Row],[Elemento]]</f>
        <v>#VALUE!</v>
      </c>
      <c r="C8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7" s="27" t="e">
        <f>DGET(Lista_elementos[#All],Lista_elementos[[#Headers],[Presentación (Unidad)]],Inventario!O876:O877)</f>
        <v>#VALUE!</v>
      </c>
      <c r="E877" s="20" t="str">
        <f>+IF(COUNTIF(Entradas[Elemento],Inventario[[#This Row],[Elemento]])=0,"",IF(DMAX(Entradas[#All],Entradas[[#Headers],[Fecha de ingreso]],Inventario!O876:O877)=0,"No registra",DMAX(Entradas[#All],Entradas[[#Headers],[Fecha de ingreso]],Inventario!O876:O877)))</f>
        <v/>
      </c>
      <c r="F877" s="20" t="str">
        <f>+IF(COUNTIF(Entradas[Elemento],Inventario[[#This Row],[Elemento]])=0,"",IF(DMAX(Entradas[#All],Entradas[[#Headers],[Fecha de última salida]],Inventario!O876:O877)=0,"",DMAX(Entradas[#All],Entradas[[#Headers],[Fecha de última salida]],Inventario!O876:O877)))</f>
        <v/>
      </c>
      <c r="G877" s="27" t="e">
        <f>DGET(Lista_elementos[#All],Lista_elementos[[#Headers],[Inventario máximo (en unidades)]],O876:O877)</f>
        <v>#VALUE!</v>
      </c>
      <c r="H877" s="27" t="e">
        <f>DGET(Lista_elementos[#All],Lista_elementos[[#Headers],[Inventario mínimo (en unidades)]],O876:O877)</f>
        <v>#VALUE!</v>
      </c>
      <c r="I877" s="68" t="str">
        <f>+IF(P877=0,"",DGET(Entradas[#All],Entradas[[#Headers],[Lote]],O876:P877))</f>
        <v/>
      </c>
      <c r="J877" s="20" t="str">
        <f ca="1">+IF(Inventario[[#This Row],[Días restantes (incluido hoy):]]="","",Inventario[[#This Row],[Días restantes (incluido hoy):]]+TODAY()-1)</f>
        <v/>
      </c>
      <c r="K877" s="27" t="str">
        <f t="shared" ref="K877" si="3038">IF(P877=0,"",P877)</f>
        <v/>
      </c>
      <c r="L877" s="27" t="str">
        <f>+IF(P877=0,"",DSUM(Entradas[#All],Entradas[[#Headers],[Cantidad Existente]],Inventario!O876:P877))</f>
        <v/>
      </c>
      <c r="M877" s="65" t="e">
        <f>+Inventario[[#This Row],[Presentación (unidad)]]</f>
        <v>#VALUE!</v>
      </c>
      <c r="O877" s="19" t="e">
        <f t="shared" ref="O877" si="3039">+$B877</f>
        <v>#VALUE!</v>
      </c>
      <c r="P877" s="19">
        <f>+DMIN(Entradas[#All],P876,O876:O877)</f>
        <v>0</v>
      </c>
      <c r="Q877" s="17" t="str">
        <f t="shared" ref="Q877" si="3040">+$O$6</f>
        <v>Elemento</v>
      </c>
      <c r="R877" s="17" t="str">
        <f t="shared" ref="R877" si="3041">+$P$6</f>
        <v>Días restantes:</v>
      </c>
      <c r="S877" s="26" t="s">
        <v>10</v>
      </c>
    </row>
    <row r="878" spans="1:19" x14ac:dyDescent="0.25">
      <c r="A878" s="64" t="e">
        <f>DGET(Lista_elementos[#All],Lista_elementos[[#Headers],[Tipo]],Inventario!Q877:Q878)</f>
        <v>#VALUE!</v>
      </c>
      <c r="B878" s="27" t="e">
        <f>+Lista_elementos[[#This Row],[Elemento]]</f>
        <v>#VALUE!</v>
      </c>
      <c r="C8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8" s="27" t="e">
        <f>DGET(Lista_elementos[#All],Lista_elementos[[#Headers],[Presentación (Unidad)]],Inventario!Q877:Q878)</f>
        <v>#VALUE!</v>
      </c>
      <c r="E878" s="20" t="str">
        <f>+IF(COUNTIF(Entradas[Elemento],Inventario[[#This Row],[Elemento]])=0,"",IF(DMAX(Entradas[#All],Entradas[[#Headers],[Fecha de ingreso]],Inventario!Q877:Q878)=0,"No registra",DMAX(Entradas[#All],Entradas[[#Headers],[Fecha de ingreso]],Inventario!Q877:Q878)))</f>
        <v/>
      </c>
      <c r="F878" s="20" t="str">
        <f>+IF(COUNTIF(Entradas[Elemento],Inventario[[#This Row],[Elemento]])=0,"",IF(DMAX(Entradas[#All],Entradas[[#Headers],[Fecha de última salida]],Inventario!Q877:Q878)=0,"",DMAX(Entradas[#All],Entradas[[#Headers],[Fecha de última salida]],Inventario!Q877:Q878)))</f>
        <v/>
      </c>
      <c r="G878" s="27" t="e">
        <f>DGET(Lista_elementos[#All],Lista_elementos[[#Headers],[Inventario máximo (en unidades)]],Q877:Q878)</f>
        <v>#VALUE!</v>
      </c>
      <c r="H878" s="27" t="e">
        <f>DGET(Lista_elementos[#All],Lista_elementos[[#Headers],[Inventario mínimo (en unidades)]],Q877:Q878)</f>
        <v>#VALUE!</v>
      </c>
      <c r="I878" s="68" t="str">
        <f>+IF(R878=0,"",DGET(Entradas[#All],Entradas[[#Headers],[Lote]],Q877:R878))</f>
        <v/>
      </c>
      <c r="J878" s="20" t="str">
        <f ca="1">+IF(Inventario[[#This Row],[Días restantes (incluido hoy):]]="","",Inventario[[#This Row],[Días restantes (incluido hoy):]]+TODAY()-1)</f>
        <v/>
      </c>
      <c r="K878" s="27" t="str">
        <f t="shared" ref="K878" si="3042">IF(R878=0,"",R878)</f>
        <v/>
      </c>
      <c r="L878" s="27" t="str">
        <f>+IF(R878=0,"",DSUM(Entradas[#All],Entradas[[#Headers],[Cantidad Existente]],Inventario!Q877:R878))</f>
        <v/>
      </c>
      <c r="M878" s="65" t="e">
        <f>+Inventario[[#This Row],[Presentación (unidad)]]</f>
        <v>#VALUE!</v>
      </c>
      <c r="O878" s="17" t="str">
        <f t="shared" ref="O878" si="3043">+$O$6</f>
        <v>Elemento</v>
      </c>
      <c r="P878" s="17" t="str">
        <f t="shared" ref="P878" si="3044">+$P$6</f>
        <v>Días restantes:</v>
      </c>
      <c r="Q878" s="19" t="e">
        <f>Inventario[[#This Row],[Elemento]]</f>
        <v>#VALUE!</v>
      </c>
      <c r="R878" s="19">
        <f>+DMIN(Entradas[#All],R877,Q877:Q878)</f>
        <v>0</v>
      </c>
      <c r="S878" s="26" t="s">
        <v>10</v>
      </c>
    </row>
    <row r="879" spans="1:19" x14ac:dyDescent="0.25">
      <c r="A879" s="64" t="e">
        <f>DGET(Lista_elementos[#All],Lista_elementos[[#Headers],[Tipo]],Inventario!O878:O879)</f>
        <v>#VALUE!</v>
      </c>
      <c r="B879" s="27" t="e">
        <f>+Lista_elementos[[#This Row],[Elemento]]</f>
        <v>#VALUE!</v>
      </c>
      <c r="C8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79" s="27" t="e">
        <f>DGET(Lista_elementos[#All],Lista_elementos[[#Headers],[Presentación (Unidad)]],Inventario!O878:O879)</f>
        <v>#VALUE!</v>
      </c>
      <c r="E879" s="20" t="str">
        <f>+IF(COUNTIF(Entradas[Elemento],Inventario[[#This Row],[Elemento]])=0,"",IF(DMAX(Entradas[#All],Entradas[[#Headers],[Fecha de ingreso]],Inventario!O878:O879)=0,"No registra",DMAX(Entradas[#All],Entradas[[#Headers],[Fecha de ingreso]],Inventario!O878:O879)))</f>
        <v/>
      </c>
      <c r="F879" s="20" t="str">
        <f>+IF(COUNTIF(Entradas[Elemento],Inventario[[#This Row],[Elemento]])=0,"",IF(DMAX(Entradas[#All],Entradas[[#Headers],[Fecha de última salida]],Inventario!O878:O879)=0,"",DMAX(Entradas[#All],Entradas[[#Headers],[Fecha de última salida]],Inventario!O878:O879)))</f>
        <v/>
      </c>
      <c r="G879" s="27" t="e">
        <f>DGET(Lista_elementos[#All],Lista_elementos[[#Headers],[Inventario máximo (en unidades)]],O878:O879)</f>
        <v>#VALUE!</v>
      </c>
      <c r="H879" s="27" t="e">
        <f>DGET(Lista_elementos[#All],Lista_elementos[[#Headers],[Inventario mínimo (en unidades)]],O878:O879)</f>
        <v>#VALUE!</v>
      </c>
      <c r="I879" s="68" t="str">
        <f>+IF(P879=0,"",DGET(Entradas[#All],Entradas[[#Headers],[Lote]],O878:P879))</f>
        <v/>
      </c>
      <c r="J879" s="20" t="str">
        <f ca="1">+IF(Inventario[[#This Row],[Días restantes (incluido hoy):]]="","",Inventario[[#This Row],[Días restantes (incluido hoy):]]+TODAY()-1)</f>
        <v/>
      </c>
      <c r="K879" s="27" t="str">
        <f t="shared" ref="K879" si="3045">IF(P879=0,"",P879)</f>
        <v/>
      </c>
      <c r="L879" s="27" t="str">
        <f>+IF(P879=0,"",DSUM(Entradas[#All],Entradas[[#Headers],[Cantidad Existente]],Inventario!O878:P879))</f>
        <v/>
      </c>
      <c r="M879" s="65" t="e">
        <f>+Inventario[[#This Row],[Presentación (unidad)]]</f>
        <v>#VALUE!</v>
      </c>
      <c r="O879" s="19" t="e">
        <f t="shared" ref="O879" si="3046">+$B879</f>
        <v>#VALUE!</v>
      </c>
      <c r="P879" s="19">
        <f>+DMIN(Entradas[#All],P878,O878:O879)</f>
        <v>0</v>
      </c>
      <c r="Q879" s="17" t="str">
        <f t="shared" ref="Q879" si="3047">+$O$6</f>
        <v>Elemento</v>
      </c>
      <c r="R879" s="17" t="str">
        <f t="shared" ref="R879" si="3048">+$P$6</f>
        <v>Días restantes:</v>
      </c>
      <c r="S879" s="26" t="s">
        <v>10</v>
      </c>
    </row>
    <row r="880" spans="1:19" x14ac:dyDescent="0.25">
      <c r="A880" s="64" t="e">
        <f>DGET(Lista_elementos[#All],Lista_elementos[[#Headers],[Tipo]],Inventario!Q879:Q880)</f>
        <v>#VALUE!</v>
      </c>
      <c r="B880" s="27" t="e">
        <f>+Lista_elementos[[#This Row],[Elemento]]</f>
        <v>#VALUE!</v>
      </c>
      <c r="C8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0" s="27" t="e">
        <f>DGET(Lista_elementos[#All],Lista_elementos[[#Headers],[Presentación (Unidad)]],Inventario!Q879:Q880)</f>
        <v>#VALUE!</v>
      </c>
      <c r="E880" s="20" t="str">
        <f>+IF(COUNTIF(Entradas[Elemento],Inventario[[#This Row],[Elemento]])=0,"",IF(DMAX(Entradas[#All],Entradas[[#Headers],[Fecha de ingreso]],Inventario!Q879:Q880)=0,"No registra",DMAX(Entradas[#All],Entradas[[#Headers],[Fecha de ingreso]],Inventario!Q879:Q880)))</f>
        <v/>
      </c>
      <c r="F880" s="20" t="str">
        <f>+IF(COUNTIF(Entradas[Elemento],Inventario[[#This Row],[Elemento]])=0,"",IF(DMAX(Entradas[#All],Entradas[[#Headers],[Fecha de última salida]],Inventario!Q879:Q880)=0,"",DMAX(Entradas[#All],Entradas[[#Headers],[Fecha de última salida]],Inventario!Q879:Q880)))</f>
        <v/>
      </c>
      <c r="G880" s="27" t="e">
        <f>DGET(Lista_elementos[#All],Lista_elementos[[#Headers],[Inventario máximo (en unidades)]],Q879:Q880)</f>
        <v>#VALUE!</v>
      </c>
      <c r="H880" s="27" t="e">
        <f>DGET(Lista_elementos[#All],Lista_elementos[[#Headers],[Inventario mínimo (en unidades)]],Q879:Q880)</f>
        <v>#VALUE!</v>
      </c>
      <c r="I880" s="68" t="str">
        <f>+IF(R880=0,"",DGET(Entradas[#All],Entradas[[#Headers],[Lote]],Q879:R880))</f>
        <v/>
      </c>
      <c r="J880" s="20" t="str">
        <f ca="1">+IF(Inventario[[#This Row],[Días restantes (incluido hoy):]]="","",Inventario[[#This Row],[Días restantes (incluido hoy):]]+TODAY()-1)</f>
        <v/>
      </c>
      <c r="K880" s="27" t="str">
        <f t="shared" ref="K880" si="3049">IF(R880=0,"",R880)</f>
        <v/>
      </c>
      <c r="L880" s="27" t="str">
        <f>+IF(R880=0,"",DSUM(Entradas[#All],Entradas[[#Headers],[Cantidad Existente]],Inventario!Q879:R880))</f>
        <v/>
      </c>
      <c r="M880" s="65" t="e">
        <f>+Inventario[[#This Row],[Presentación (unidad)]]</f>
        <v>#VALUE!</v>
      </c>
      <c r="O880" s="17" t="str">
        <f t="shared" ref="O880" si="3050">+$O$6</f>
        <v>Elemento</v>
      </c>
      <c r="P880" s="17" t="str">
        <f t="shared" ref="P880" si="3051">+$P$6</f>
        <v>Días restantes:</v>
      </c>
      <c r="Q880" s="19" t="e">
        <f>Inventario[[#This Row],[Elemento]]</f>
        <v>#VALUE!</v>
      </c>
      <c r="R880" s="19">
        <f>+DMIN(Entradas[#All],R879,Q879:Q880)</f>
        <v>0</v>
      </c>
      <c r="S880" s="26" t="s">
        <v>10</v>
      </c>
    </row>
    <row r="881" spans="1:19" x14ac:dyDescent="0.25">
      <c r="A881" s="64" t="e">
        <f>DGET(Lista_elementos[#All],Lista_elementos[[#Headers],[Tipo]],Inventario!O880:O881)</f>
        <v>#VALUE!</v>
      </c>
      <c r="B881" s="27" t="e">
        <f>+Lista_elementos[[#This Row],[Elemento]]</f>
        <v>#VALUE!</v>
      </c>
      <c r="C8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1" s="27" t="e">
        <f>DGET(Lista_elementos[#All],Lista_elementos[[#Headers],[Presentación (Unidad)]],Inventario!O880:O881)</f>
        <v>#VALUE!</v>
      </c>
      <c r="E881" s="20" t="str">
        <f>+IF(COUNTIF(Entradas[Elemento],Inventario[[#This Row],[Elemento]])=0,"",IF(DMAX(Entradas[#All],Entradas[[#Headers],[Fecha de ingreso]],Inventario!O880:O881)=0,"No registra",DMAX(Entradas[#All],Entradas[[#Headers],[Fecha de ingreso]],Inventario!O880:O881)))</f>
        <v/>
      </c>
      <c r="F881" s="20" t="str">
        <f>+IF(COUNTIF(Entradas[Elemento],Inventario[[#This Row],[Elemento]])=0,"",IF(DMAX(Entradas[#All],Entradas[[#Headers],[Fecha de última salida]],Inventario!O880:O881)=0,"",DMAX(Entradas[#All],Entradas[[#Headers],[Fecha de última salida]],Inventario!O880:O881)))</f>
        <v/>
      </c>
      <c r="G881" s="27" t="e">
        <f>DGET(Lista_elementos[#All],Lista_elementos[[#Headers],[Inventario máximo (en unidades)]],O880:O881)</f>
        <v>#VALUE!</v>
      </c>
      <c r="H881" s="27" t="e">
        <f>DGET(Lista_elementos[#All],Lista_elementos[[#Headers],[Inventario mínimo (en unidades)]],O880:O881)</f>
        <v>#VALUE!</v>
      </c>
      <c r="I881" s="68" t="str">
        <f>+IF(P881=0,"",DGET(Entradas[#All],Entradas[[#Headers],[Lote]],O880:P881))</f>
        <v/>
      </c>
      <c r="J881" s="20" t="str">
        <f ca="1">+IF(Inventario[[#This Row],[Días restantes (incluido hoy):]]="","",Inventario[[#This Row],[Días restantes (incluido hoy):]]+TODAY()-1)</f>
        <v/>
      </c>
      <c r="K881" s="27" t="str">
        <f t="shared" ref="K881" si="3052">IF(P881=0,"",P881)</f>
        <v/>
      </c>
      <c r="L881" s="27" t="str">
        <f>+IF(P881=0,"",DSUM(Entradas[#All],Entradas[[#Headers],[Cantidad Existente]],Inventario!O880:P881))</f>
        <v/>
      </c>
      <c r="M881" s="65" t="e">
        <f>+Inventario[[#This Row],[Presentación (unidad)]]</f>
        <v>#VALUE!</v>
      </c>
      <c r="O881" s="19" t="e">
        <f t="shared" ref="O881" si="3053">+$B881</f>
        <v>#VALUE!</v>
      </c>
      <c r="P881" s="19">
        <f>+DMIN(Entradas[#All],P880,O880:O881)</f>
        <v>0</v>
      </c>
      <c r="Q881" s="17" t="str">
        <f t="shared" ref="Q881" si="3054">+$O$6</f>
        <v>Elemento</v>
      </c>
      <c r="R881" s="17" t="str">
        <f t="shared" ref="R881" si="3055">+$P$6</f>
        <v>Días restantes:</v>
      </c>
      <c r="S881" s="26" t="s">
        <v>10</v>
      </c>
    </row>
    <row r="882" spans="1:19" x14ac:dyDescent="0.25">
      <c r="A882" s="64" t="e">
        <f>DGET(Lista_elementos[#All],Lista_elementos[[#Headers],[Tipo]],Inventario!Q881:Q882)</f>
        <v>#VALUE!</v>
      </c>
      <c r="B882" s="27" t="e">
        <f>+Lista_elementos[[#This Row],[Elemento]]</f>
        <v>#VALUE!</v>
      </c>
      <c r="C8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2" s="27" t="e">
        <f>DGET(Lista_elementos[#All],Lista_elementos[[#Headers],[Presentación (Unidad)]],Inventario!Q881:Q882)</f>
        <v>#VALUE!</v>
      </c>
      <c r="E882" s="20" t="str">
        <f>+IF(COUNTIF(Entradas[Elemento],Inventario[[#This Row],[Elemento]])=0,"",IF(DMAX(Entradas[#All],Entradas[[#Headers],[Fecha de ingreso]],Inventario!Q881:Q882)=0,"No registra",DMAX(Entradas[#All],Entradas[[#Headers],[Fecha de ingreso]],Inventario!Q881:Q882)))</f>
        <v/>
      </c>
      <c r="F882" s="20" t="str">
        <f>+IF(COUNTIF(Entradas[Elemento],Inventario[[#This Row],[Elemento]])=0,"",IF(DMAX(Entradas[#All],Entradas[[#Headers],[Fecha de última salida]],Inventario!Q881:Q882)=0,"",DMAX(Entradas[#All],Entradas[[#Headers],[Fecha de última salida]],Inventario!Q881:Q882)))</f>
        <v/>
      </c>
      <c r="G882" s="27" t="e">
        <f>DGET(Lista_elementos[#All],Lista_elementos[[#Headers],[Inventario máximo (en unidades)]],Q881:Q882)</f>
        <v>#VALUE!</v>
      </c>
      <c r="H882" s="27" t="e">
        <f>DGET(Lista_elementos[#All],Lista_elementos[[#Headers],[Inventario mínimo (en unidades)]],Q881:Q882)</f>
        <v>#VALUE!</v>
      </c>
      <c r="I882" s="68" t="str">
        <f>+IF(R882=0,"",DGET(Entradas[#All],Entradas[[#Headers],[Lote]],Q881:R882))</f>
        <v/>
      </c>
      <c r="J882" s="20" t="str">
        <f ca="1">+IF(Inventario[[#This Row],[Días restantes (incluido hoy):]]="","",Inventario[[#This Row],[Días restantes (incluido hoy):]]+TODAY()-1)</f>
        <v/>
      </c>
      <c r="K882" s="27" t="str">
        <f t="shared" ref="K882" si="3056">IF(R882=0,"",R882)</f>
        <v/>
      </c>
      <c r="L882" s="27" t="str">
        <f>+IF(R882=0,"",DSUM(Entradas[#All],Entradas[[#Headers],[Cantidad Existente]],Inventario!Q881:R882))</f>
        <v/>
      </c>
      <c r="M882" s="65" t="e">
        <f>+Inventario[[#This Row],[Presentación (unidad)]]</f>
        <v>#VALUE!</v>
      </c>
      <c r="O882" s="17" t="str">
        <f t="shared" ref="O882" si="3057">+$O$6</f>
        <v>Elemento</v>
      </c>
      <c r="P882" s="17" t="str">
        <f t="shared" ref="P882" si="3058">+$P$6</f>
        <v>Días restantes:</v>
      </c>
      <c r="Q882" s="19" t="e">
        <f>Inventario[[#This Row],[Elemento]]</f>
        <v>#VALUE!</v>
      </c>
      <c r="R882" s="19">
        <f>+DMIN(Entradas[#All],R881,Q881:Q882)</f>
        <v>0</v>
      </c>
      <c r="S882" s="26" t="s">
        <v>10</v>
      </c>
    </row>
    <row r="883" spans="1:19" x14ac:dyDescent="0.25">
      <c r="A883" s="64" t="e">
        <f>DGET(Lista_elementos[#All],Lista_elementos[[#Headers],[Tipo]],Inventario!O882:O883)</f>
        <v>#VALUE!</v>
      </c>
      <c r="B883" s="27" t="e">
        <f>+Lista_elementos[[#This Row],[Elemento]]</f>
        <v>#VALUE!</v>
      </c>
      <c r="C8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3" s="27" t="e">
        <f>DGET(Lista_elementos[#All],Lista_elementos[[#Headers],[Presentación (Unidad)]],Inventario!O882:O883)</f>
        <v>#VALUE!</v>
      </c>
      <c r="E883" s="20" t="str">
        <f>+IF(COUNTIF(Entradas[Elemento],Inventario[[#This Row],[Elemento]])=0,"",IF(DMAX(Entradas[#All],Entradas[[#Headers],[Fecha de ingreso]],Inventario!O882:O883)=0,"No registra",DMAX(Entradas[#All],Entradas[[#Headers],[Fecha de ingreso]],Inventario!O882:O883)))</f>
        <v/>
      </c>
      <c r="F883" s="20" t="str">
        <f>+IF(COUNTIF(Entradas[Elemento],Inventario[[#This Row],[Elemento]])=0,"",IF(DMAX(Entradas[#All],Entradas[[#Headers],[Fecha de última salida]],Inventario!O882:O883)=0,"",DMAX(Entradas[#All],Entradas[[#Headers],[Fecha de última salida]],Inventario!O882:O883)))</f>
        <v/>
      </c>
      <c r="G883" s="27" t="e">
        <f>DGET(Lista_elementos[#All],Lista_elementos[[#Headers],[Inventario máximo (en unidades)]],O882:O883)</f>
        <v>#VALUE!</v>
      </c>
      <c r="H883" s="27" t="e">
        <f>DGET(Lista_elementos[#All],Lista_elementos[[#Headers],[Inventario mínimo (en unidades)]],O882:O883)</f>
        <v>#VALUE!</v>
      </c>
      <c r="I883" s="68" t="str">
        <f>+IF(P883=0,"",DGET(Entradas[#All],Entradas[[#Headers],[Lote]],O882:P883))</f>
        <v/>
      </c>
      <c r="J883" s="20" t="str">
        <f ca="1">+IF(Inventario[[#This Row],[Días restantes (incluido hoy):]]="","",Inventario[[#This Row],[Días restantes (incluido hoy):]]+TODAY()-1)</f>
        <v/>
      </c>
      <c r="K883" s="27" t="str">
        <f t="shared" ref="K883" si="3059">IF(P883=0,"",P883)</f>
        <v/>
      </c>
      <c r="L883" s="27" t="str">
        <f>+IF(P883=0,"",DSUM(Entradas[#All],Entradas[[#Headers],[Cantidad Existente]],Inventario!O882:P883))</f>
        <v/>
      </c>
      <c r="M883" s="65" t="e">
        <f>+Inventario[[#This Row],[Presentación (unidad)]]</f>
        <v>#VALUE!</v>
      </c>
      <c r="O883" s="19" t="e">
        <f t="shared" ref="O883" si="3060">+$B883</f>
        <v>#VALUE!</v>
      </c>
      <c r="P883" s="19">
        <f>+DMIN(Entradas[#All],P882,O882:O883)</f>
        <v>0</v>
      </c>
      <c r="Q883" s="17" t="str">
        <f t="shared" ref="Q883" si="3061">+$O$6</f>
        <v>Elemento</v>
      </c>
      <c r="R883" s="17" t="str">
        <f t="shared" ref="R883" si="3062">+$P$6</f>
        <v>Días restantes:</v>
      </c>
      <c r="S883" s="26" t="s">
        <v>10</v>
      </c>
    </row>
    <row r="884" spans="1:19" x14ac:dyDescent="0.25">
      <c r="A884" s="64" t="e">
        <f>DGET(Lista_elementos[#All],Lista_elementos[[#Headers],[Tipo]],Inventario!Q883:Q884)</f>
        <v>#VALUE!</v>
      </c>
      <c r="B884" s="27" t="e">
        <f>+Lista_elementos[[#This Row],[Elemento]]</f>
        <v>#VALUE!</v>
      </c>
      <c r="C8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4" s="27" t="e">
        <f>DGET(Lista_elementos[#All],Lista_elementos[[#Headers],[Presentación (Unidad)]],Inventario!Q883:Q884)</f>
        <v>#VALUE!</v>
      </c>
      <c r="E884" s="20" t="str">
        <f>+IF(COUNTIF(Entradas[Elemento],Inventario[[#This Row],[Elemento]])=0,"",IF(DMAX(Entradas[#All],Entradas[[#Headers],[Fecha de ingreso]],Inventario!Q883:Q884)=0,"No registra",DMAX(Entradas[#All],Entradas[[#Headers],[Fecha de ingreso]],Inventario!Q883:Q884)))</f>
        <v/>
      </c>
      <c r="F884" s="20" t="str">
        <f>+IF(COUNTIF(Entradas[Elemento],Inventario[[#This Row],[Elemento]])=0,"",IF(DMAX(Entradas[#All],Entradas[[#Headers],[Fecha de última salida]],Inventario!Q883:Q884)=0,"",DMAX(Entradas[#All],Entradas[[#Headers],[Fecha de última salida]],Inventario!Q883:Q884)))</f>
        <v/>
      </c>
      <c r="G884" s="27" t="e">
        <f>DGET(Lista_elementos[#All],Lista_elementos[[#Headers],[Inventario máximo (en unidades)]],Q883:Q884)</f>
        <v>#VALUE!</v>
      </c>
      <c r="H884" s="27" t="e">
        <f>DGET(Lista_elementos[#All],Lista_elementos[[#Headers],[Inventario mínimo (en unidades)]],Q883:Q884)</f>
        <v>#VALUE!</v>
      </c>
      <c r="I884" s="68" t="str">
        <f>+IF(R884=0,"",DGET(Entradas[#All],Entradas[[#Headers],[Lote]],Q883:R884))</f>
        <v/>
      </c>
      <c r="J884" s="20" t="str">
        <f ca="1">+IF(Inventario[[#This Row],[Días restantes (incluido hoy):]]="","",Inventario[[#This Row],[Días restantes (incluido hoy):]]+TODAY()-1)</f>
        <v/>
      </c>
      <c r="K884" s="27" t="str">
        <f t="shared" ref="K884" si="3063">IF(R884=0,"",R884)</f>
        <v/>
      </c>
      <c r="L884" s="27" t="str">
        <f>+IF(R884=0,"",DSUM(Entradas[#All],Entradas[[#Headers],[Cantidad Existente]],Inventario!Q883:R884))</f>
        <v/>
      </c>
      <c r="M884" s="65" t="e">
        <f>+Inventario[[#This Row],[Presentación (unidad)]]</f>
        <v>#VALUE!</v>
      </c>
      <c r="O884" s="17" t="str">
        <f t="shared" ref="O884" si="3064">+$O$6</f>
        <v>Elemento</v>
      </c>
      <c r="P884" s="17" t="str">
        <f t="shared" ref="P884" si="3065">+$P$6</f>
        <v>Días restantes:</v>
      </c>
      <c r="Q884" s="19" t="e">
        <f>Inventario[[#This Row],[Elemento]]</f>
        <v>#VALUE!</v>
      </c>
      <c r="R884" s="19">
        <f>+DMIN(Entradas[#All],R883,Q883:Q884)</f>
        <v>0</v>
      </c>
      <c r="S884" s="26" t="s">
        <v>10</v>
      </c>
    </row>
    <row r="885" spans="1:19" x14ac:dyDescent="0.25">
      <c r="A885" s="64" t="e">
        <f>DGET(Lista_elementos[#All],Lista_elementos[[#Headers],[Tipo]],Inventario!O884:O885)</f>
        <v>#VALUE!</v>
      </c>
      <c r="B885" s="27" t="e">
        <f>+Lista_elementos[[#This Row],[Elemento]]</f>
        <v>#VALUE!</v>
      </c>
      <c r="C8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5" s="27" t="e">
        <f>DGET(Lista_elementos[#All],Lista_elementos[[#Headers],[Presentación (Unidad)]],Inventario!O884:O885)</f>
        <v>#VALUE!</v>
      </c>
      <c r="E885" s="20" t="str">
        <f>+IF(COUNTIF(Entradas[Elemento],Inventario[[#This Row],[Elemento]])=0,"",IF(DMAX(Entradas[#All],Entradas[[#Headers],[Fecha de ingreso]],Inventario!O884:O885)=0,"No registra",DMAX(Entradas[#All],Entradas[[#Headers],[Fecha de ingreso]],Inventario!O884:O885)))</f>
        <v/>
      </c>
      <c r="F885" s="20" t="str">
        <f>+IF(COUNTIF(Entradas[Elemento],Inventario[[#This Row],[Elemento]])=0,"",IF(DMAX(Entradas[#All],Entradas[[#Headers],[Fecha de última salida]],Inventario!O884:O885)=0,"",DMAX(Entradas[#All],Entradas[[#Headers],[Fecha de última salida]],Inventario!O884:O885)))</f>
        <v/>
      </c>
      <c r="G885" s="27" t="e">
        <f>DGET(Lista_elementos[#All],Lista_elementos[[#Headers],[Inventario máximo (en unidades)]],O884:O885)</f>
        <v>#VALUE!</v>
      </c>
      <c r="H885" s="27" t="e">
        <f>DGET(Lista_elementos[#All],Lista_elementos[[#Headers],[Inventario mínimo (en unidades)]],O884:O885)</f>
        <v>#VALUE!</v>
      </c>
      <c r="I885" s="68" t="str">
        <f>+IF(P885=0,"",DGET(Entradas[#All],Entradas[[#Headers],[Lote]],O884:P885))</f>
        <v/>
      </c>
      <c r="J885" s="20" t="str">
        <f ca="1">+IF(Inventario[[#This Row],[Días restantes (incluido hoy):]]="","",Inventario[[#This Row],[Días restantes (incluido hoy):]]+TODAY()-1)</f>
        <v/>
      </c>
      <c r="K885" s="27" t="str">
        <f t="shared" ref="K885" si="3066">IF(P885=0,"",P885)</f>
        <v/>
      </c>
      <c r="L885" s="27" t="str">
        <f>+IF(P885=0,"",DSUM(Entradas[#All],Entradas[[#Headers],[Cantidad Existente]],Inventario!O884:P885))</f>
        <v/>
      </c>
      <c r="M885" s="65" t="e">
        <f>+Inventario[[#This Row],[Presentación (unidad)]]</f>
        <v>#VALUE!</v>
      </c>
      <c r="O885" s="19" t="e">
        <f t="shared" ref="O885" si="3067">+$B885</f>
        <v>#VALUE!</v>
      </c>
      <c r="P885" s="19">
        <f>+DMIN(Entradas[#All],P884,O884:O885)</f>
        <v>0</v>
      </c>
      <c r="Q885" s="17" t="str">
        <f t="shared" ref="Q885" si="3068">+$O$6</f>
        <v>Elemento</v>
      </c>
      <c r="R885" s="17" t="str">
        <f t="shared" ref="R885" si="3069">+$P$6</f>
        <v>Días restantes:</v>
      </c>
      <c r="S885" s="26" t="s">
        <v>10</v>
      </c>
    </row>
    <row r="886" spans="1:19" x14ac:dyDescent="0.25">
      <c r="A886" s="64" t="e">
        <f>DGET(Lista_elementos[#All],Lista_elementos[[#Headers],[Tipo]],Inventario!Q885:Q886)</f>
        <v>#VALUE!</v>
      </c>
      <c r="B886" s="27" t="e">
        <f>+Lista_elementos[[#This Row],[Elemento]]</f>
        <v>#VALUE!</v>
      </c>
      <c r="C8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6" s="27" t="e">
        <f>DGET(Lista_elementos[#All],Lista_elementos[[#Headers],[Presentación (Unidad)]],Inventario!Q885:Q886)</f>
        <v>#VALUE!</v>
      </c>
      <c r="E886" s="20" t="str">
        <f>+IF(COUNTIF(Entradas[Elemento],Inventario[[#This Row],[Elemento]])=0,"",IF(DMAX(Entradas[#All],Entradas[[#Headers],[Fecha de ingreso]],Inventario!Q885:Q886)=0,"No registra",DMAX(Entradas[#All],Entradas[[#Headers],[Fecha de ingreso]],Inventario!Q885:Q886)))</f>
        <v/>
      </c>
      <c r="F886" s="20" t="str">
        <f>+IF(COUNTIF(Entradas[Elemento],Inventario[[#This Row],[Elemento]])=0,"",IF(DMAX(Entradas[#All],Entradas[[#Headers],[Fecha de última salida]],Inventario!Q885:Q886)=0,"",DMAX(Entradas[#All],Entradas[[#Headers],[Fecha de última salida]],Inventario!Q885:Q886)))</f>
        <v/>
      </c>
      <c r="G886" s="27" t="e">
        <f>DGET(Lista_elementos[#All],Lista_elementos[[#Headers],[Inventario máximo (en unidades)]],Q885:Q886)</f>
        <v>#VALUE!</v>
      </c>
      <c r="H886" s="27" t="e">
        <f>DGET(Lista_elementos[#All],Lista_elementos[[#Headers],[Inventario mínimo (en unidades)]],Q885:Q886)</f>
        <v>#VALUE!</v>
      </c>
      <c r="I886" s="68" t="str">
        <f>+IF(R886=0,"",DGET(Entradas[#All],Entradas[[#Headers],[Lote]],Q885:R886))</f>
        <v/>
      </c>
      <c r="J886" s="20" t="str">
        <f ca="1">+IF(Inventario[[#This Row],[Días restantes (incluido hoy):]]="","",Inventario[[#This Row],[Días restantes (incluido hoy):]]+TODAY()-1)</f>
        <v/>
      </c>
      <c r="K886" s="27" t="str">
        <f t="shared" ref="K886" si="3070">IF(R886=0,"",R886)</f>
        <v/>
      </c>
      <c r="L886" s="27" t="str">
        <f>+IF(R886=0,"",DSUM(Entradas[#All],Entradas[[#Headers],[Cantidad Existente]],Inventario!Q885:R886))</f>
        <v/>
      </c>
      <c r="M886" s="65" t="e">
        <f>+Inventario[[#This Row],[Presentación (unidad)]]</f>
        <v>#VALUE!</v>
      </c>
      <c r="O886" s="17" t="str">
        <f t="shared" ref="O886" si="3071">+$O$6</f>
        <v>Elemento</v>
      </c>
      <c r="P886" s="17" t="str">
        <f t="shared" ref="P886" si="3072">+$P$6</f>
        <v>Días restantes:</v>
      </c>
      <c r="Q886" s="19" t="e">
        <f>Inventario[[#This Row],[Elemento]]</f>
        <v>#VALUE!</v>
      </c>
      <c r="R886" s="19">
        <f>+DMIN(Entradas[#All],R885,Q885:Q886)</f>
        <v>0</v>
      </c>
      <c r="S886" s="26" t="s">
        <v>10</v>
      </c>
    </row>
    <row r="887" spans="1:19" x14ac:dyDescent="0.25">
      <c r="A887" s="64" t="e">
        <f>DGET(Lista_elementos[#All],Lista_elementos[[#Headers],[Tipo]],Inventario!O886:O887)</f>
        <v>#VALUE!</v>
      </c>
      <c r="B887" s="27" t="e">
        <f>+Lista_elementos[[#This Row],[Elemento]]</f>
        <v>#VALUE!</v>
      </c>
      <c r="C8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7" s="27" t="e">
        <f>DGET(Lista_elementos[#All],Lista_elementos[[#Headers],[Presentación (Unidad)]],Inventario!O886:O887)</f>
        <v>#VALUE!</v>
      </c>
      <c r="E887" s="20" t="str">
        <f>+IF(COUNTIF(Entradas[Elemento],Inventario[[#This Row],[Elemento]])=0,"",IF(DMAX(Entradas[#All],Entradas[[#Headers],[Fecha de ingreso]],Inventario!O886:O887)=0,"No registra",DMAX(Entradas[#All],Entradas[[#Headers],[Fecha de ingreso]],Inventario!O886:O887)))</f>
        <v/>
      </c>
      <c r="F887" s="20" t="str">
        <f>+IF(COUNTIF(Entradas[Elemento],Inventario[[#This Row],[Elemento]])=0,"",IF(DMAX(Entradas[#All],Entradas[[#Headers],[Fecha de última salida]],Inventario!O886:O887)=0,"",DMAX(Entradas[#All],Entradas[[#Headers],[Fecha de última salida]],Inventario!O886:O887)))</f>
        <v/>
      </c>
      <c r="G887" s="27" t="e">
        <f>DGET(Lista_elementos[#All],Lista_elementos[[#Headers],[Inventario máximo (en unidades)]],O886:O887)</f>
        <v>#VALUE!</v>
      </c>
      <c r="H887" s="27" t="e">
        <f>DGET(Lista_elementos[#All],Lista_elementos[[#Headers],[Inventario mínimo (en unidades)]],O886:O887)</f>
        <v>#VALUE!</v>
      </c>
      <c r="I887" s="68" t="str">
        <f>+IF(P887=0,"",DGET(Entradas[#All],Entradas[[#Headers],[Lote]],O886:P887))</f>
        <v/>
      </c>
      <c r="J887" s="20" t="str">
        <f ca="1">+IF(Inventario[[#This Row],[Días restantes (incluido hoy):]]="","",Inventario[[#This Row],[Días restantes (incluido hoy):]]+TODAY()-1)</f>
        <v/>
      </c>
      <c r="K887" s="27" t="str">
        <f t="shared" ref="K887" si="3073">IF(P887=0,"",P887)</f>
        <v/>
      </c>
      <c r="L887" s="27" t="str">
        <f>+IF(P887=0,"",DSUM(Entradas[#All],Entradas[[#Headers],[Cantidad Existente]],Inventario!O886:P887))</f>
        <v/>
      </c>
      <c r="M887" s="65" t="e">
        <f>+Inventario[[#This Row],[Presentación (unidad)]]</f>
        <v>#VALUE!</v>
      </c>
      <c r="O887" s="19" t="e">
        <f t="shared" ref="O887" si="3074">+$B887</f>
        <v>#VALUE!</v>
      </c>
      <c r="P887" s="19">
        <f>+DMIN(Entradas[#All],P886,O886:O887)</f>
        <v>0</v>
      </c>
      <c r="Q887" s="17" t="str">
        <f t="shared" ref="Q887" si="3075">+$O$6</f>
        <v>Elemento</v>
      </c>
      <c r="R887" s="17" t="str">
        <f t="shared" ref="R887" si="3076">+$P$6</f>
        <v>Días restantes:</v>
      </c>
      <c r="S887" s="26" t="s">
        <v>10</v>
      </c>
    </row>
    <row r="888" spans="1:19" x14ac:dyDescent="0.25">
      <c r="A888" s="64" t="e">
        <f>DGET(Lista_elementos[#All],Lista_elementos[[#Headers],[Tipo]],Inventario!Q887:Q888)</f>
        <v>#VALUE!</v>
      </c>
      <c r="B888" s="27" t="e">
        <f>+Lista_elementos[[#This Row],[Elemento]]</f>
        <v>#VALUE!</v>
      </c>
      <c r="C8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8" s="27" t="e">
        <f>DGET(Lista_elementos[#All],Lista_elementos[[#Headers],[Presentación (Unidad)]],Inventario!Q887:Q888)</f>
        <v>#VALUE!</v>
      </c>
      <c r="E888" s="20" t="str">
        <f>+IF(COUNTIF(Entradas[Elemento],Inventario[[#This Row],[Elemento]])=0,"",IF(DMAX(Entradas[#All],Entradas[[#Headers],[Fecha de ingreso]],Inventario!Q887:Q888)=0,"No registra",DMAX(Entradas[#All],Entradas[[#Headers],[Fecha de ingreso]],Inventario!Q887:Q888)))</f>
        <v/>
      </c>
      <c r="F888" s="20" t="str">
        <f>+IF(COUNTIF(Entradas[Elemento],Inventario[[#This Row],[Elemento]])=0,"",IF(DMAX(Entradas[#All],Entradas[[#Headers],[Fecha de última salida]],Inventario!Q887:Q888)=0,"",DMAX(Entradas[#All],Entradas[[#Headers],[Fecha de última salida]],Inventario!Q887:Q888)))</f>
        <v/>
      </c>
      <c r="G888" s="27" t="e">
        <f>DGET(Lista_elementos[#All],Lista_elementos[[#Headers],[Inventario máximo (en unidades)]],Q887:Q888)</f>
        <v>#VALUE!</v>
      </c>
      <c r="H888" s="27" t="e">
        <f>DGET(Lista_elementos[#All],Lista_elementos[[#Headers],[Inventario mínimo (en unidades)]],Q887:Q888)</f>
        <v>#VALUE!</v>
      </c>
      <c r="I888" s="68" t="str">
        <f>+IF(R888=0,"",DGET(Entradas[#All],Entradas[[#Headers],[Lote]],Q887:R888))</f>
        <v/>
      </c>
      <c r="J888" s="20" t="str">
        <f ca="1">+IF(Inventario[[#This Row],[Días restantes (incluido hoy):]]="","",Inventario[[#This Row],[Días restantes (incluido hoy):]]+TODAY()-1)</f>
        <v/>
      </c>
      <c r="K888" s="27" t="str">
        <f t="shared" ref="K888" si="3077">IF(R888=0,"",R888)</f>
        <v/>
      </c>
      <c r="L888" s="27" t="str">
        <f>+IF(R888=0,"",DSUM(Entradas[#All],Entradas[[#Headers],[Cantidad Existente]],Inventario!Q887:R888))</f>
        <v/>
      </c>
      <c r="M888" s="65" t="e">
        <f>+Inventario[[#This Row],[Presentación (unidad)]]</f>
        <v>#VALUE!</v>
      </c>
      <c r="O888" s="17" t="str">
        <f t="shared" ref="O888" si="3078">+$O$6</f>
        <v>Elemento</v>
      </c>
      <c r="P888" s="17" t="str">
        <f t="shared" ref="P888" si="3079">+$P$6</f>
        <v>Días restantes:</v>
      </c>
      <c r="Q888" s="19" t="e">
        <f>Inventario[[#This Row],[Elemento]]</f>
        <v>#VALUE!</v>
      </c>
      <c r="R888" s="19">
        <f>+DMIN(Entradas[#All],R887,Q887:Q888)</f>
        <v>0</v>
      </c>
      <c r="S888" s="26" t="s">
        <v>10</v>
      </c>
    </row>
    <row r="889" spans="1:19" x14ac:dyDescent="0.25">
      <c r="A889" s="64" t="e">
        <f>DGET(Lista_elementos[#All],Lista_elementos[[#Headers],[Tipo]],Inventario!O888:O889)</f>
        <v>#VALUE!</v>
      </c>
      <c r="B889" s="27" t="e">
        <f>+Lista_elementos[[#This Row],[Elemento]]</f>
        <v>#VALUE!</v>
      </c>
      <c r="C8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89" s="27" t="e">
        <f>DGET(Lista_elementos[#All],Lista_elementos[[#Headers],[Presentación (Unidad)]],Inventario!O888:O889)</f>
        <v>#VALUE!</v>
      </c>
      <c r="E889" s="20" t="str">
        <f>+IF(COUNTIF(Entradas[Elemento],Inventario[[#This Row],[Elemento]])=0,"",IF(DMAX(Entradas[#All],Entradas[[#Headers],[Fecha de ingreso]],Inventario!O888:O889)=0,"No registra",DMAX(Entradas[#All],Entradas[[#Headers],[Fecha de ingreso]],Inventario!O888:O889)))</f>
        <v/>
      </c>
      <c r="F889" s="20" t="str">
        <f>+IF(COUNTIF(Entradas[Elemento],Inventario[[#This Row],[Elemento]])=0,"",IF(DMAX(Entradas[#All],Entradas[[#Headers],[Fecha de última salida]],Inventario!O888:O889)=0,"",DMAX(Entradas[#All],Entradas[[#Headers],[Fecha de última salida]],Inventario!O888:O889)))</f>
        <v/>
      </c>
      <c r="G889" s="27" t="e">
        <f>DGET(Lista_elementos[#All],Lista_elementos[[#Headers],[Inventario máximo (en unidades)]],O888:O889)</f>
        <v>#VALUE!</v>
      </c>
      <c r="H889" s="27" t="e">
        <f>DGET(Lista_elementos[#All],Lista_elementos[[#Headers],[Inventario mínimo (en unidades)]],O888:O889)</f>
        <v>#VALUE!</v>
      </c>
      <c r="I889" s="68" t="str">
        <f>+IF(P889=0,"",DGET(Entradas[#All],Entradas[[#Headers],[Lote]],O888:P889))</f>
        <v/>
      </c>
      <c r="J889" s="20" t="str">
        <f ca="1">+IF(Inventario[[#This Row],[Días restantes (incluido hoy):]]="","",Inventario[[#This Row],[Días restantes (incluido hoy):]]+TODAY()-1)</f>
        <v/>
      </c>
      <c r="K889" s="27" t="str">
        <f t="shared" ref="K889" si="3080">IF(P889=0,"",P889)</f>
        <v/>
      </c>
      <c r="L889" s="27" t="str">
        <f>+IF(P889=0,"",DSUM(Entradas[#All],Entradas[[#Headers],[Cantidad Existente]],Inventario!O888:P889))</f>
        <v/>
      </c>
      <c r="M889" s="65" t="e">
        <f>+Inventario[[#This Row],[Presentación (unidad)]]</f>
        <v>#VALUE!</v>
      </c>
      <c r="O889" s="19" t="e">
        <f t="shared" ref="O889" si="3081">+$B889</f>
        <v>#VALUE!</v>
      </c>
      <c r="P889" s="19">
        <f>+DMIN(Entradas[#All],P888,O888:O889)</f>
        <v>0</v>
      </c>
      <c r="Q889" s="17" t="str">
        <f t="shared" ref="Q889" si="3082">+$O$6</f>
        <v>Elemento</v>
      </c>
      <c r="R889" s="17" t="str">
        <f t="shared" ref="R889" si="3083">+$P$6</f>
        <v>Días restantes:</v>
      </c>
      <c r="S889" s="26" t="s">
        <v>10</v>
      </c>
    </row>
    <row r="890" spans="1:19" x14ac:dyDescent="0.25">
      <c r="A890" s="64" t="e">
        <f>DGET(Lista_elementos[#All],Lista_elementos[[#Headers],[Tipo]],Inventario!Q889:Q890)</f>
        <v>#VALUE!</v>
      </c>
      <c r="B890" s="27" t="e">
        <f>+Lista_elementos[[#This Row],[Elemento]]</f>
        <v>#VALUE!</v>
      </c>
      <c r="C8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0" s="27" t="e">
        <f>DGET(Lista_elementos[#All],Lista_elementos[[#Headers],[Presentación (Unidad)]],Inventario!Q889:Q890)</f>
        <v>#VALUE!</v>
      </c>
      <c r="E890" s="20" t="str">
        <f>+IF(COUNTIF(Entradas[Elemento],Inventario[[#This Row],[Elemento]])=0,"",IF(DMAX(Entradas[#All],Entradas[[#Headers],[Fecha de ingreso]],Inventario!Q889:Q890)=0,"No registra",DMAX(Entradas[#All],Entradas[[#Headers],[Fecha de ingreso]],Inventario!Q889:Q890)))</f>
        <v/>
      </c>
      <c r="F890" s="20" t="str">
        <f>+IF(COUNTIF(Entradas[Elemento],Inventario[[#This Row],[Elemento]])=0,"",IF(DMAX(Entradas[#All],Entradas[[#Headers],[Fecha de última salida]],Inventario!Q889:Q890)=0,"",DMAX(Entradas[#All],Entradas[[#Headers],[Fecha de última salida]],Inventario!Q889:Q890)))</f>
        <v/>
      </c>
      <c r="G890" s="27" t="e">
        <f>DGET(Lista_elementos[#All],Lista_elementos[[#Headers],[Inventario máximo (en unidades)]],Q889:Q890)</f>
        <v>#VALUE!</v>
      </c>
      <c r="H890" s="27" t="e">
        <f>DGET(Lista_elementos[#All],Lista_elementos[[#Headers],[Inventario mínimo (en unidades)]],Q889:Q890)</f>
        <v>#VALUE!</v>
      </c>
      <c r="I890" s="68" t="str">
        <f>+IF(R890=0,"",DGET(Entradas[#All],Entradas[[#Headers],[Lote]],Q889:R890))</f>
        <v/>
      </c>
      <c r="J890" s="20" t="str">
        <f ca="1">+IF(Inventario[[#This Row],[Días restantes (incluido hoy):]]="","",Inventario[[#This Row],[Días restantes (incluido hoy):]]+TODAY()-1)</f>
        <v/>
      </c>
      <c r="K890" s="27" t="str">
        <f t="shared" ref="K890" si="3084">IF(R890=0,"",R890)</f>
        <v/>
      </c>
      <c r="L890" s="27" t="str">
        <f>+IF(R890=0,"",DSUM(Entradas[#All],Entradas[[#Headers],[Cantidad Existente]],Inventario!Q889:R890))</f>
        <v/>
      </c>
      <c r="M890" s="65" t="e">
        <f>+Inventario[[#This Row],[Presentación (unidad)]]</f>
        <v>#VALUE!</v>
      </c>
      <c r="O890" s="17" t="str">
        <f t="shared" ref="O890" si="3085">+$O$6</f>
        <v>Elemento</v>
      </c>
      <c r="P890" s="17" t="str">
        <f t="shared" ref="P890" si="3086">+$P$6</f>
        <v>Días restantes:</v>
      </c>
      <c r="Q890" s="19" t="e">
        <f>Inventario[[#This Row],[Elemento]]</f>
        <v>#VALUE!</v>
      </c>
      <c r="R890" s="19">
        <f>+DMIN(Entradas[#All],R889,Q889:Q890)</f>
        <v>0</v>
      </c>
      <c r="S890" s="26" t="s">
        <v>10</v>
      </c>
    </row>
    <row r="891" spans="1:19" x14ac:dyDescent="0.25">
      <c r="A891" s="64" t="e">
        <f>DGET(Lista_elementos[#All],Lista_elementos[[#Headers],[Tipo]],Inventario!O890:O891)</f>
        <v>#VALUE!</v>
      </c>
      <c r="B891" s="27" t="e">
        <f>+Lista_elementos[[#This Row],[Elemento]]</f>
        <v>#VALUE!</v>
      </c>
      <c r="C8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1" s="27" t="e">
        <f>DGET(Lista_elementos[#All],Lista_elementos[[#Headers],[Presentación (Unidad)]],Inventario!O890:O891)</f>
        <v>#VALUE!</v>
      </c>
      <c r="E891" s="20" t="str">
        <f>+IF(COUNTIF(Entradas[Elemento],Inventario[[#This Row],[Elemento]])=0,"",IF(DMAX(Entradas[#All],Entradas[[#Headers],[Fecha de ingreso]],Inventario!O890:O891)=0,"No registra",DMAX(Entradas[#All],Entradas[[#Headers],[Fecha de ingreso]],Inventario!O890:O891)))</f>
        <v/>
      </c>
      <c r="F891" s="20" t="str">
        <f>+IF(COUNTIF(Entradas[Elemento],Inventario[[#This Row],[Elemento]])=0,"",IF(DMAX(Entradas[#All],Entradas[[#Headers],[Fecha de última salida]],Inventario!O890:O891)=0,"",DMAX(Entradas[#All],Entradas[[#Headers],[Fecha de última salida]],Inventario!O890:O891)))</f>
        <v/>
      </c>
      <c r="G891" s="27" t="e">
        <f>DGET(Lista_elementos[#All],Lista_elementos[[#Headers],[Inventario máximo (en unidades)]],O890:O891)</f>
        <v>#VALUE!</v>
      </c>
      <c r="H891" s="27" t="e">
        <f>DGET(Lista_elementos[#All],Lista_elementos[[#Headers],[Inventario mínimo (en unidades)]],O890:O891)</f>
        <v>#VALUE!</v>
      </c>
      <c r="I891" s="68" t="str">
        <f>+IF(P891=0,"",DGET(Entradas[#All],Entradas[[#Headers],[Lote]],O890:P891))</f>
        <v/>
      </c>
      <c r="J891" s="20" t="str">
        <f ca="1">+IF(Inventario[[#This Row],[Días restantes (incluido hoy):]]="","",Inventario[[#This Row],[Días restantes (incluido hoy):]]+TODAY()-1)</f>
        <v/>
      </c>
      <c r="K891" s="27" t="str">
        <f t="shared" ref="K891" si="3087">IF(P891=0,"",P891)</f>
        <v/>
      </c>
      <c r="L891" s="27" t="str">
        <f>+IF(P891=0,"",DSUM(Entradas[#All],Entradas[[#Headers],[Cantidad Existente]],Inventario!O890:P891))</f>
        <v/>
      </c>
      <c r="M891" s="65" t="e">
        <f>+Inventario[[#This Row],[Presentación (unidad)]]</f>
        <v>#VALUE!</v>
      </c>
      <c r="O891" s="19" t="e">
        <f t="shared" ref="O891" si="3088">+$B891</f>
        <v>#VALUE!</v>
      </c>
      <c r="P891" s="19">
        <f>+DMIN(Entradas[#All],P890,O890:O891)</f>
        <v>0</v>
      </c>
      <c r="Q891" s="17" t="str">
        <f t="shared" ref="Q891" si="3089">+$O$6</f>
        <v>Elemento</v>
      </c>
      <c r="R891" s="17" t="str">
        <f t="shared" ref="R891" si="3090">+$P$6</f>
        <v>Días restantes:</v>
      </c>
      <c r="S891" s="26" t="s">
        <v>10</v>
      </c>
    </row>
    <row r="892" spans="1:19" x14ac:dyDescent="0.25">
      <c r="A892" s="64" t="e">
        <f>DGET(Lista_elementos[#All],Lista_elementos[[#Headers],[Tipo]],Inventario!Q891:Q892)</f>
        <v>#VALUE!</v>
      </c>
      <c r="B892" s="27" t="e">
        <f>+Lista_elementos[[#This Row],[Elemento]]</f>
        <v>#VALUE!</v>
      </c>
      <c r="C8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2" s="27" t="e">
        <f>DGET(Lista_elementos[#All],Lista_elementos[[#Headers],[Presentación (Unidad)]],Inventario!Q891:Q892)</f>
        <v>#VALUE!</v>
      </c>
      <c r="E892" s="20" t="str">
        <f>+IF(COUNTIF(Entradas[Elemento],Inventario[[#This Row],[Elemento]])=0,"",IF(DMAX(Entradas[#All],Entradas[[#Headers],[Fecha de ingreso]],Inventario!Q891:Q892)=0,"No registra",DMAX(Entradas[#All],Entradas[[#Headers],[Fecha de ingreso]],Inventario!Q891:Q892)))</f>
        <v/>
      </c>
      <c r="F892" s="20" t="str">
        <f>+IF(COUNTIF(Entradas[Elemento],Inventario[[#This Row],[Elemento]])=0,"",IF(DMAX(Entradas[#All],Entradas[[#Headers],[Fecha de última salida]],Inventario!Q891:Q892)=0,"",DMAX(Entradas[#All],Entradas[[#Headers],[Fecha de última salida]],Inventario!Q891:Q892)))</f>
        <v/>
      </c>
      <c r="G892" s="27" t="e">
        <f>DGET(Lista_elementos[#All],Lista_elementos[[#Headers],[Inventario máximo (en unidades)]],Q891:Q892)</f>
        <v>#VALUE!</v>
      </c>
      <c r="H892" s="27" t="e">
        <f>DGET(Lista_elementos[#All],Lista_elementos[[#Headers],[Inventario mínimo (en unidades)]],Q891:Q892)</f>
        <v>#VALUE!</v>
      </c>
      <c r="I892" s="68" t="str">
        <f>+IF(R892=0,"",DGET(Entradas[#All],Entradas[[#Headers],[Lote]],Q891:R892))</f>
        <v/>
      </c>
      <c r="J892" s="20" t="str">
        <f ca="1">+IF(Inventario[[#This Row],[Días restantes (incluido hoy):]]="","",Inventario[[#This Row],[Días restantes (incluido hoy):]]+TODAY()-1)</f>
        <v/>
      </c>
      <c r="K892" s="27" t="str">
        <f t="shared" ref="K892" si="3091">IF(R892=0,"",R892)</f>
        <v/>
      </c>
      <c r="L892" s="27" t="str">
        <f>+IF(R892=0,"",DSUM(Entradas[#All],Entradas[[#Headers],[Cantidad Existente]],Inventario!Q891:R892))</f>
        <v/>
      </c>
      <c r="M892" s="65" t="e">
        <f>+Inventario[[#This Row],[Presentación (unidad)]]</f>
        <v>#VALUE!</v>
      </c>
      <c r="O892" s="17" t="str">
        <f t="shared" ref="O892" si="3092">+$O$6</f>
        <v>Elemento</v>
      </c>
      <c r="P892" s="17" t="str">
        <f t="shared" ref="P892" si="3093">+$P$6</f>
        <v>Días restantes:</v>
      </c>
      <c r="Q892" s="19" t="e">
        <f>Inventario[[#This Row],[Elemento]]</f>
        <v>#VALUE!</v>
      </c>
      <c r="R892" s="19">
        <f>+DMIN(Entradas[#All],R891,Q891:Q892)</f>
        <v>0</v>
      </c>
      <c r="S892" s="26" t="s">
        <v>10</v>
      </c>
    </row>
    <row r="893" spans="1:19" x14ac:dyDescent="0.25">
      <c r="A893" s="64" t="e">
        <f>DGET(Lista_elementos[#All],Lista_elementos[[#Headers],[Tipo]],Inventario!O892:O893)</f>
        <v>#VALUE!</v>
      </c>
      <c r="B893" s="27" t="e">
        <f>+Lista_elementos[[#This Row],[Elemento]]</f>
        <v>#VALUE!</v>
      </c>
      <c r="C8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3" s="27" t="e">
        <f>DGET(Lista_elementos[#All],Lista_elementos[[#Headers],[Presentación (Unidad)]],Inventario!O892:O893)</f>
        <v>#VALUE!</v>
      </c>
      <c r="E893" s="20" t="str">
        <f>+IF(COUNTIF(Entradas[Elemento],Inventario[[#This Row],[Elemento]])=0,"",IF(DMAX(Entradas[#All],Entradas[[#Headers],[Fecha de ingreso]],Inventario!O892:O893)=0,"No registra",DMAX(Entradas[#All],Entradas[[#Headers],[Fecha de ingreso]],Inventario!O892:O893)))</f>
        <v/>
      </c>
      <c r="F893" s="20" t="str">
        <f>+IF(COUNTIF(Entradas[Elemento],Inventario[[#This Row],[Elemento]])=0,"",IF(DMAX(Entradas[#All],Entradas[[#Headers],[Fecha de última salida]],Inventario!O892:O893)=0,"",DMAX(Entradas[#All],Entradas[[#Headers],[Fecha de última salida]],Inventario!O892:O893)))</f>
        <v/>
      </c>
      <c r="G893" s="27" t="e">
        <f>DGET(Lista_elementos[#All],Lista_elementos[[#Headers],[Inventario máximo (en unidades)]],O892:O893)</f>
        <v>#VALUE!</v>
      </c>
      <c r="H893" s="27" t="e">
        <f>DGET(Lista_elementos[#All],Lista_elementos[[#Headers],[Inventario mínimo (en unidades)]],O892:O893)</f>
        <v>#VALUE!</v>
      </c>
      <c r="I893" s="68" t="str">
        <f>+IF(P893=0,"",DGET(Entradas[#All],Entradas[[#Headers],[Lote]],O892:P893))</f>
        <v/>
      </c>
      <c r="J893" s="20" t="str">
        <f ca="1">+IF(Inventario[[#This Row],[Días restantes (incluido hoy):]]="","",Inventario[[#This Row],[Días restantes (incluido hoy):]]+TODAY()-1)</f>
        <v/>
      </c>
      <c r="K893" s="27" t="str">
        <f t="shared" ref="K893" si="3094">IF(P893=0,"",P893)</f>
        <v/>
      </c>
      <c r="L893" s="27" t="str">
        <f>+IF(P893=0,"",DSUM(Entradas[#All],Entradas[[#Headers],[Cantidad Existente]],Inventario!O892:P893))</f>
        <v/>
      </c>
      <c r="M893" s="65" t="e">
        <f>+Inventario[[#This Row],[Presentación (unidad)]]</f>
        <v>#VALUE!</v>
      </c>
      <c r="O893" s="19" t="e">
        <f t="shared" ref="O893" si="3095">+$B893</f>
        <v>#VALUE!</v>
      </c>
      <c r="P893" s="19">
        <f>+DMIN(Entradas[#All],P892,O892:O893)</f>
        <v>0</v>
      </c>
      <c r="Q893" s="17" t="str">
        <f t="shared" ref="Q893" si="3096">+$O$6</f>
        <v>Elemento</v>
      </c>
      <c r="R893" s="17" t="str">
        <f t="shared" ref="R893" si="3097">+$P$6</f>
        <v>Días restantes:</v>
      </c>
      <c r="S893" s="26" t="s">
        <v>10</v>
      </c>
    </row>
    <row r="894" spans="1:19" x14ac:dyDescent="0.25">
      <c r="A894" s="64" t="e">
        <f>DGET(Lista_elementos[#All],Lista_elementos[[#Headers],[Tipo]],Inventario!Q893:Q894)</f>
        <v>#VALUE!</v>
      </c>
      <c r="B894" s="27" t="e">
        <f>+Lista_elementos[[#This Row],[Elemento]]</f>
        <v>#VALUE!</v>
      </c>
      <c r="C8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4" s="27" t="e">
        <f>DGET(Lista_elementos[#All],Lista_elementos[[#Headers],[Presentación (Unidad)]],Inventario!Q893:Q894)</f>
        <v>#VALUE!</v>
      </c>
      <c r="E894" s="20" t="str">
        <f>+IF(COUNTIF(Entradas[Elemento],Inventario[[#This Row],[Elemento]])=0,"",IF(DMAX(Entradas[#All],Entradas[[#Headers],[Fecha de ingreso]],Inventario!Q893:Q894)=0,"No registra",DMAX(Entradas[#All],Entradas[[#Headers],[Fecha de ingreso]],Inventario!Q893:Q894)))</f>
        <v/>
      </c>
      <c r="F894" s="20" t="str">
        <f>+IF(COUNTIF(Entradas[Elemento],Inventario[[#This Row],[Elemento]])=0,"",IF(DMAX(Entradas[#All],Entradas[[#Headers],[Fecha de última salida]],Inventario!Q893:Q894)=0,"",DMAX(Entradas[#All],Entradas[[#Headers],[Fecha de última salida]],Inventario!Q893:Q894)))</f>
        <v/>
      </c>
      <c r="G894" s="27" t="e">
        <f>DGET(Lista_elementos[#All],Lista_elementos[[#Headers],[Inventario máximo (en unidades)]],Q893:Q894)</f>
        <v>#VALUE!</v>
      </c>
      <c r="H894" s="27" t="e">
        <f>DGET(Lista_elementos[#All],Lista_elementos[[#Headers],[Inventario mínimo (en unidades)]],Q893:Q894)</f>
        <v>#VALUE!</v>
      </c>
      <c r="I894" s="68" t="str">
        <f>+IF(R894=0,"",DGET(Entradas[#All],Entradas[[#Headers],[Lote]],Q893:R894))</f>
        <v/>
      </c>
      <c r="J894" s="20" t="str">
        <f ca="1">+IF(Inventario[[#This Row],[Días restantes (incluido hoy):]]="","",Inventario[[#This Row],[Días restantes (incluido hoy):]]+TODAY()-1)</f>
        <v/>
      </c>
      <c r="K894" s="27" t="str">
        <f t="shared" ref="K894" si="3098">IF(R894=0,"",R894)</f>
        <v/>
      </c>
      <c r="L894" s="27" t="str">
        <f>+IF(R894=0,"",DSUM(Entradas[#All],Entradas[[#Headers],[Cantidad Existente]],Inventario!Q893:R894))</f>
        <v/>
      </c>
      <c r="M894" s="65" t="e">
        <f>+Inventario[[#This Row],[Presentación (unidad)]]</f>
        <v>#VALUE!</v>
      </c>
      <c r="O894" s="17" t="str">
        <f t="shared" ref="O894" si="3099">+$O$6</f>
        <v>Elemento</v>
      </c>
      <c r="P894" s="17" t="str">
        <f t="shared" ref="P894" si="3100">+$P$6</f>
        <v>Días restantes:</v>
      </c>
      <c r="Q894" s="19" t="e">
        <f>Inventario[[#This Row],[Elemento]]</f>
        <v>#VALUE!</v>
      </c>
      <c r="R894" s="19">
        <f>+DMIN(Entradas[#All],R893,Q893:Q894)</f>
        <v>0</v>
      </c>
      <c r="S894" s="26" t="s">
        <v>10</v>
      </c>
    </row>
    <row r="895" spans="1:19" x14ac:dyDescent="0.25">
      <c r="A895" s="64" t="e">
        <f>DGET(Lista_elementos[#All],Lista_elementos[[#Headers],[Tipo]],Inventario!O894:O895)</f>
        <v>#VALUE!</v>
      </c>
      <c r="B895" s="27" t="e">
        <f>+Lista_elementos[[#This Row],[Elemento]]</f>
        <v>#VALUE!</v>
      </c>
      <c r="C8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5" s="27" t="e">
        <f>DGET(Lista_elementos[#All],Lista_elementos[[#Headers],[Presentación (Unidad)]],Inventario!O894:O895)</f>
        <v>#VALUE!</v>
      </c>
      <c r="E895" s="20" t="str">
        <f>+IF(COUNTIF(Entradas[Elemento],Inventario[[#This Row],[Elemento]])=0,"",IF(DMAX(Entradas[#All],Entradas[[#Headers],[Fecha de ingreso]],Inventario!O894:O895)=0,"No registra",DMAX(Entradas[#All],Entradas[[#Headers],[Fecha de ingreso]],Inventario!O894:O895)))</f>
        <v/>
      </c>
      <c r="F895" s="20" t="str">
        <f>+IF(COUNTIF(Entradas[Elemento],Inventario[[#This Row],[Elemento]])=0,"",IF(DMAX(Entradas[#All],Entradas[[#Headers],[Fecha de última salida]],Inventario!O894:O895)=0,"",DMAX(Entradas[#All],Entradas[[#Headers],[Fecha de última salida]],Inventario!O894:O895)))</f>
        <v/>
      </c>
      <c r="G895" s="27" t="e">
        <f>DGET(Lista_elementos[#All],Lista_elementos[[#Headers],[Inventario máximo (en unidades)]],O894:O895)</f>
        <v>#VALUE!</v>
      </c>
      <c r="H895" s="27" t="e">
        <f>DGET(Lista_elementos[#All],Lista_elementos[[#Headers],[Inventario mínimo (en unidades)]],O894:O895)</f>
        <v>#VALUE!</v>
      </c>
      <c r="I895" s="68" t="str">
        <f>+IF(P895=0,"",DGET(Entradas[#All],Entradas[[#Headers],[Lote]],O894:P895))</f>
        <v/>
      </c>
      <c r="J895" s="20" t="str">
        <f ca="1">+IF(Inventario[[#This Row],[Días restantes (incluido hoy):]]="","",Inventario[[#This Row],[Días restantes (incluido hoy):]]+TODAY()-1)</f>
        <v/>
      </c>
      <c r="K895" s="27" t="str">
        <f t="shared" ref="K895" si="3101">IF(P895=0,"",P895)</f>
        <v/>
      </c>
      <c r="L895" s="27" t="str">
        <f>+IF(P895=0,"",DSUM(Entradas[#All],Entradas[[#Headers],[Cantidad Existente]],Inventario!O894:P895))</f>
        <v/>
      </c>
      <c r="M895" s="65" t="e">
        <f>+Inventario[[#This Row],[Presentación (unidad)]]</f>
        <v>#VALUE!</v>
      </c>
      <c r="O895" s="19" t="e">
        <f t="shared" ref="O895" si="3102">+$B895</f>
        <v>#VALUE!</v>
      </c>
      <c r="P895" s="19">
        <f>+DMIN(Entradas[#All],P894,O894:O895)</f>
        <v>0</v>
      </c>
      <c r="Q895" s="17" t="str">
        <f t="shared" ref="Q895" si="3103">+$O$6</f>
        <v>Elemento</v>
      </c>
      <c r="R895" s="17" t="str">
        <f t="shared" ref="R895" si="3104">+$P$6</f>
        <v>Días restantes:</v>
      </c>
      <c r="S895" s="26" t="s">
        <v>10</v>
      </c>
    </row>
    <row r="896" spans="1:19" x14ac:dyDescent="0.25">
      <c r="A896" s="64" t="e">
        <f>DGET(Lista_elementos[#All],Lista_elementos[[#Headers],[Tipo]],Inventario!Q895:Q896)</f>
        <v>#VALUE!</v>
      </c>
      <c r="B896" s="27" t="e">
        <f>+Lista_elementos[[#This Row],[Elemento]]</f>
        <v>#VALUE!</v>
      </c>
      <c r="C8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6" s="27" t="e">
        <f>DGET(Lista_elementos[#All],Lista_elementos[[#Headers],[Presentación (Unidad)]],Inventario!Q895:Q896)</f>
        <v>#VALUE!</v>
      </c>
      <c r="E896" s="20" t="str">
        <f>+IF(COUNTIF(Entradas[Elemento],Inventario[[#This Row],[Elemento]])=0,"",IF(DMAX(Entradas[#All],Entradas[[#Headers],[Fecha de ingreso]],Inventario!Q895:Q896)=0,"No registra",DMAX(Entradas[#All],Entradas[[#Headers],[Fecha de ingreso]],Inventario!Q895:Q896)))</f>
        <v/>
      </c>
      <c r="F896" s="20" t="str">
        <f>+IF(COUNTIF(Entradas[Elemento],Inventario[[#This Row],[Elemento]])=0,"",IF(DMAX(Entradas[#All],Entradas[[#Headers],[Fecha de última salida]],Inventario!Q895:Q896)=0,"",DMAX(Entradas[#All],Entradas[[#Headers],[Fecha de última salida]],Inventario!Q895:Q896)))</f>
        <v/>
      </c>
      <c r="G896" s="27" t="e">
        <f>DGET(Lista_elementos[#All],Lista_elementos[[#Headers],[Inventario máximo (en unidades)]],Q895:Q896)</f>
        <v>#VALUE!</v>
      </c>
      <c r="H896" s="27" t="e">
        <f>DGET(Lista_elementos[#All],Lista_elementos[[#Headers],[Inventario mínimo (en unidades)]],Q895:Q896)</f>
        <v>#VALUE!</v>
      </c>
      <c r="I896" s="68" t="str">
        <f>+IF(R896=0,"",DGET(Entradas[#All],Entradas[[#Headers],[Lote]],Q895:R896))</f>
        <v/>
      </c>
      <c r="J896" s="20" t="str">
        <f ca="1">+IF(Inventario[[#This Row],[Días restantes (incluido hoy):]]="","",Inventario[[#This Row],[Días restantes (incluido hoy):]]+TODAY()-1)</f>
        <v/>
      </c>
      <c r="K896" s="27" t="str">
        <f t="shared" ref="K896" si="3105">IF(R896=0,"",R896)</f>
        <v/>
      </c>
      <c r="L896" s="27" t="str">
        <f>+IF(R896=0,"",DSUM(Entradas[#All],Entradas[[#Headers],[Cantidad Existente]],Inventario!Q895:R896))</f>
        <v/>
      </c>
      <c r="M896" s="65" t="e">
        <f>+Inventario[[#This Row],[Presentación (unidad)]]</f>
        <v>#VALUE!</v>
      </c>
      <c r="O896" s="17" t="str">
        <f t="shared" ref="O896" si="3106">+$O$6</f>
        <v>Elemento</v>
      </c>
      <c r="P896" s="17" t="str">
        <f t="shared" ref="P896" si="3107">+$P$6</f>
        <v>Días restantes:</v>
      </c>
      <c r="Q896" s="19" t="e">
        <f>Inventario[[#This Row],[Elemento]]</f>
        <v>#VALUE!</v>
      </c>
      <c r="R896" s="19">
        <f>+DMIN(Entradas[#All],R895,Q895:Q896)</f>
        <v>0</v>
      </c>
      <c r="S896" s="26" t="s">
        <v>10</v>
      </c>
    </row>
    <row r="897" spans="1:19" x14ac:dyDescent="0.25">
      <c r="A897" s="64" t="e">
        <f>DGET(Lista_elementos[#All],Lista_elementos[[#Headers],[Tipo]],Inventario!O896:O897)</f>
        <v>#VALUE!</v>
      </c>
      <c r="B897" s="27" t="e">
        <f>+Lista_elementos[[#This Row],[Elemento]]</f>
        <v>#VALUE!</v>
      </c>
      <c r="C8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7" s="27" t="e">
        <f>DGET(Lista_elementos[#All],Lista_elementos[[#Headers],[Presentación (Unidad)]],Inventario!O896:O897)</f>
        <v>#VALUE!</v>
      </c>
      <c r="E897" s="20" t="str">
        <f>+IF(COUNTIF(Entradas[Elemento],Inventario[[#This Row],[Elemento]])=0,"",IF(DMAX(Entradas[#All],Entradas[[#Headers],[Fecha de ingreso]],Inventario!O896:O897)=0,"No registra",DMAX(Entradas[#All],Entradas[[#Headers],[Fecha de ingreso]],Inventario!O896:O897)))</f>
        <v/>
      </c>
      <c r="F897" s="20" t="str">
        <f>+IF(COUNTIF(Entradas[Elemento],Inventario[[#This Row],[Elemento]])=0,"",IF(DMAX(Entradas[#All],Entradas[[#Headers],[Fecha de última salida]],Inventario!O896:O897)=0,"",DMAX(Entradas[#All],Entradas[[#Headers],[Fecha de última salida]],Inventario!O896:O897)))</f>
        <v/>
      </c>
      <c r="G897" s="27" t="e">
        <f>DGET(Lista_elementos[#All],Lista_elementos[[#Headers],[Inventario máximo (en unidades)]],O896:O897)</f>
        <v>#VALUE!</v>
      </c>
      <c r="H897" s="27" t="e">
        <f>DGET(Lista_elementos[#All],Lista_elementos[[#Headers],[Inventario mínimo (en unidades)]],O896:O897)</f>
        <v>#VALUE!</v>
      </c>
      <c r="I897" s="68" t="str">
        <f>+IF(P897=0,"",DGET(Entradas[#All],Entradas[[#Headers],[Lote]],O896:P897))</f>
        <v/>
      </c>
      <c r="J897" s="20" t="str">
        <f ca="1">+IF(Inventario[[#This Row],[Días restantes (incluido hoy):]]="","",Inventario[[#This Row],[Días restantes (incluido hoy):]]+TODAY()-1)</f>
        <v/>
      </c>
      <c r="K897" s="27" t="str">
        <f t="shared" ref="K897" si="3108">IF(P897=0,"",P897)</f>
        <v/>
      </c>
      <c r="L897" s="27" t="str">
        <f>+IF(P897=0,"",DSUM(Entradas[#All],Entradas[[#Headers],[Cantidad Existente]],Inventario!O896:P897))</f>
        <v/>
      </c>
      <c r="M897" s="65" t="e">
        <f>+Inventario[[#This Row],[Presentación (unidad)]]</f>
        <v>#VALUE!</v>
      </c>
      <c r="O897" s="19" t="e">
        <f t="shared" ref="O897" si="3109">+$B897</f>
        <v>#VALUE!</v>
      </c>
      <c r="P897" s="19">
        <f>+DMIN(Entradas[#All],P896,O896:O897)</f>
        <v>0</v>
      </c>
      <c r="Q897" s="17" t="str">
        <f t="shared" ref="Q897" si="3110">+$O$6</f>
        <v>Elemento</v>
      </c>
      <c r="R897" s="17" t="str">
        <f t="shared" ref="R897" si="3111">+$P$6</f>
        <v>Días restantes:</v>
      </c>
      <c r="S897" s="26" t="s">
        <v>10</v>
      </c>
    </row>
    <row r="898" spans="1:19" x14ac:dyDescent="0.25">
      <c r="A898" s="64" t="e">
        <f>DGET(Lista_elementos[#All],Lista_elementos[[#Headers],[Tipo]],Inventario!Q897:Q898)</f>
        <v>#VALUE!</v>
      </c>
      <c r="B898" s="27" t="e">
        <f>+Lista_elementos[[#This Row],[Elemento]]</f>
        <v>#VALUE!</v>
      </c>
      <c r="C8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8" s="27" t="e">
        <f>DGET(Lista_elementos[#All],Lista_elementos[[#Headers],[Presentación (Unidad)]],Inventario!Q897:Q898)</f>
        <v>#VALUE!</v>
      </c>
      <c r="E898" s="20" t="str">
        <f>+IF(COUNTIF(Entradas[Elemento],Inventario[[#This Row],[Elemento]])=0,"",IF(DMAX(Entradas[#All],Entradas[[#Headers],[Fecha de ingreso]],Inventario!Q897:Q898)=0,"No registra",DMAX(Entradas[#All],Entradas[[#Headers],[Fecha de ingreso]],Inventario!Q897:Q898)))</f>
        <v/>
      </c>
      <c r="F898" s="20" t="str">
        <f>+IF(COUNTIF(Entradas[Elemento],Inventario[[#This Row],[Elemento]])=0,"",IF(DMAX(Entradas[#All],Entradas[[#Headers],[Fecha de última salida]],Inventario!Q897:Q898)=0,"",DMAX(Entradas[#All],Entradas[[#Headers],[Fecha de última salida]],Inventario!Q897:Q898)))</f>
        <v/>
      </c>
      <c r="G898" s="27" t="e">
        <f>DGET(Lista_elementos[#All],Lista_elementos[[#Headers],[Inventario máximo (en unidades)]],Q897:Q898)</f>
        <v>#VALUE!</v>
      </c>
      <c r="H898" s="27" t="e">
        <f>DGET(Lista_elementos[#All],Lista_elementos[[#Headers],[Inventario mínimo (en unidades)]],Q897:Q898)</f>
        <v>#VALUE!</v>
      </c>
      <c r="I898" s="68" t="str">
        <f>+IF(R898=0,"",DGET(Entradas[#All],Entradas[[#Headers],[Lote]],Q897:R898))</f>
        <v/>
      </c>
      <c r="J898" s="20" t="str">
        <f ca="1">+IF(Inventario[[#This Row],[Días restantes (incluido hoy):]]="","",Inventario[[#This Row],[Días restantes (incluido hoy):]]+TODAY()-1)</f>
        <v/>
      </c>
      <c r="K898" s="27" t="str">
        <f t="shared" ref="K898" si="3112">IF(R898=0,"",R898)</f>
        <v/>
      </c>
      <c r="L898" s="27" t="str">
        <f>+IF(R898=0,"",DSUM(Entradas[#All],Entradas[[#Headers],[Cantidad Existente]],Inventario!Q897:R898))</f>
        <v/>
      </c>
      <c r="M898" s="65" t="e">
        <f>+Inventario[[#This Row],[Presentación (unidad)]]</f>
        <v>#VALUE!</v>
      </c>
      <c r="O898" s="17" t="str">
        <f t="shared" ref="O898" si="3113">+$O$6</f>
        <v>Elemento</v>
      </c>
      <c r="P898" s="17" t="str">
        <f t="shared" ref="P898" si="3114">+$P$6</f>
        <v>Días restantes:</v>
      </c>
      <c r="Q898" s="19" t="e">
        <f>Inventario[[#This Row],[Elemento]]</f>
        <v>#VALUE!</v>
      </c>
      <c r="R898" s="19">
        <f>+DMIN(Entradas[#All],R897,Q897:Q898)</f>
        <v>0</v>
      </c>
      <c r="S898" s="26" t="s">
        <v>10</v>
      </c>
    </row>
    <row r="899" spans="1:19" x14ac:dyDescent="0.25">
      <c r="A899" s="64" t="e">
        <f>DGET(Lista_elementos[#All],Lista_elementos[[#Headers],[Tipo]],Inventario!O898:O899)</f>
        <v>#VALUE!</v>
      </c>
      <c r="B899" s="27" t="e">
        <f>+Lista_elementos[[#This Row],[Elemento]]</f>
        <v>#VALUE!</v>
      </c>
      <c r="C8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899" s="27" t="e">
        <f>DGET(Lista_elementos[#All],Lista_elementos[[#Headers],[Presentación (Unidad)]],Inventario!O898:O899)</f>
        <v>#VALUE!</v>
      </c>
      <c r="E899" s="20" t="str">
        <f>+IF(COUNTIF(Entradas[Elemento],Inventario[[#This Row],[Elemento]])=0,"",IF(DMAX(Entradas[#All],Entradas[[#Headers],[Fecha de ingreso]],Inventario!O898:O899)=0,"No registra",DMAX(Entradas[#All],Entradas[[#Headers],[Fecha de ingreso]],Inventario!O898:O899)))</f>
        <v/>
      </c>
      <c r="F899" s="20" t="str">
        <f>+IF(COUNTIF(Entradas[Elemento],Inventario[[#This Row],[Elemento]])=0,"",IF(DMAX(Entradas[#All],Entradas[[#Headers],[Fecha de última salida]],Inventario!O898:O899)=0,"",DMAX(Entradas[#All],Entradas[[#Headers],[Fecha de última salida]],Inventario!O898:O899)))</f>
        <v/>
      </c>
      <c r="G899" s="27" t="e">
        <f>DGET(Lista_elementos[#All],Lista_elementos[[#Headers],[Inventario máximo (en unidades)]],O898:O899)</f>
        <v>#VALUE!</v>
      </c>
      <c r="H899" s="27" t="e">
        <f>DGET(Lista_elementos[#All],Lista_elementos[[#Headers],[Inventario mínimo (en unidades)]],O898:O899)</f>
        <v>#VALUE!</v>
      </c>
      <c r="I899" s="68" t="str">
        <f>+IF(P899=0,"",DGET(Entradas[#All],Entradas[[#Headers],[Lote]],O898:P899))</f>
        <v/>
      </c>
      <c r="J899" s="20" t="str">
        <f ca="1">+IF(Inventario[[#This Row],[Días restantes (incluido hoy):]]="","",Inventario[[#This Row],[Días restantes (incluido hoy):]]+TODAY()-1)</f>
        <v/>
      </c>
      <c r="K899" s="27" t="str">
        <f t="shared" ref="K899" si="3115">IF(P899=0,"",P899)</f>
        <v/>
      </c>
      <c r="L899" s="27" t="str">
        <f>+IF(P899=0,"",DSUM(Entradas[#All],Entradas[[#Headers],[Cantidad Existente]],Inventario!O898:P899))</f>
        <v/>
      </c>
      <c r="M899" s="65" t="e">
        <f>+Inventario[[#This Row],[Presentación (unidad)]]</f>
        <v>#VALUE!</v>
      </c>
      <c r="O899" s="19" t="e">
        <f t="shared" ref="O899" si="3116">+$B899</f>
        <v>#VALUE!</v>
      </c>
      <c r="P899" s="19">
        <f>+DMIN(Entradas[#All],P898,O898:O899)</f>
        <v>0</v>
      </c>
      <c r="Q899" s="17" t="str">
        <f t="shared" ref="Q899" si="3117">+$O$6</f>
        <v>Elemento</v>
      </c>
      <c r="R899" s="17" t="str">
        <f t="shared" ref="R899" si="3118">+$P$6</f>
        <v>Días restantes:</v>
      </c>
      <c r="S899" s="26" t="s">
        <v>10</v>
      </c>
    </row>
    <row r="900" spans="1:19" x14ac:dyDescent="0.25">
      <c r="A900" s="64" t="e">
        <f>DGET(Lista_elementos[#All],Lista_elementos[[#Headers],[Tipo]],Inventario!Q899:Q900)</f>
        <v>#VALUE!</v>
      </c>
      <c r="B900" s="27" t="e">
        <f>+Lista_elementos[[#This Row],[Elemento]]</f>
        <v>#VALUE!</v>
      </c>
      <c r="C9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0" s="27" t="e">
        <f>DGET(Lista_elementos[#All],Lista_elementos[[#Headers],[Presentación (Unidad)]],Inventario!Q899:Q900)</f>
        <v>#VALUE!</v>
      </c>
      <c r="E900" s="20" t="str">
        <f>+IF(COUNTIF(Entradas[Elemento],Inventario[[#This Row],[Elemento]])=0,"",IF(DMAX(Entradas[#All],Entradas[[#Headers],[Fecha de ingreso]],Inventario!Q899:Q900)=0,"No registra",DMAX(Entradas[#All],Entradas[[#Headers],[Fecha de ingreso]],Inventario!Q899:Q900)))</f>
        <v/>
      </c>
      <c r="F900" s="20" t="str">
        <f>+IF(COUNTIF(Entradas[Elemento],Inventario[[#This Row],[Elemento]])=0,"",IF(DMAX(Entradas[#All],Entradas[[#Headers],[Fecha de última salida]],Inventario!Q899:Q900)=0,"",DMAX(Entradas[#All],Entradas[[#Headers],[Fecha de última salida]],Inventario!Q899:Q900)))</f>
        <v/>
      </c>
      <c r="G900" s="27" t="e">
        <f>DGET(Lista_elementos[#All],Lista_elementos[[#Headers],[Inventario máximo (en unidades)]],Q899:Q900)</f>
        <v>#VALUE!</v>
      </c>
      <c r="H900" s="27" t="e">
        <f>DGET(Lista_elementos[#All],Lista_elementos[[#Headers],[Inventario mínimo (en unidades)]],Q899:Q900)</f>
        <v>#VALUE!</v>
      </c>
      <c r="I900" s="68" t="str">
        <f>+IF(R900=0,"",DGET(Entradas[#All],Entradas[[#Headers],[Lote]],Q899:R900))</f>
        <v/>
      </c>
      <c r="J900" s="20" t="str">
        <f ca="1">+IF(Inventario[[#This Row],[Días restantes (incluido hoy):]]="","",Inventario[[#This Row],[Días restantes (incluido hoy):]]+TODAY()-1)</f>
        <v/>
      </c>
      <c r="K900" s="27" t="str">
        <f t="shared" ref="K900" si="3119">IF(R900=0,"",R900)</f>
        <v/>
      </c>
      <c r="L900" s="27" t="str">
        <f>+IF(R900=0,"",DSUM(Entradas[#All],Entradas[[#Headers],[Cantidad Existente]],Inventario!Q899:R900))</f>
        <v/>
      </c>
      <c r="M900" s="65" t="e">
        <f>+Inventario[[#This Row],[Presentación (unidad)]]</f>
        <v>#VALUE!</v>
      </c>
      <c r="O900" s="17" t="str">
        <f t="shared" ref="O900" si="3120">+$O$6</f>
        <v>Elemento</v>
      </c>
      <c r="P900" s="17" t="str">
        <f t="shared" ref="P900" si="3121">+$P$6</f>
        <v>Días restantes:</v>
      </c>
      <c r="Q900" s="19" t="e">
        <f>Inventario[[#This Row],[Elemento]]</f>
        <v>#VALUE!</v>
      </c>
      <c r="R900" s="19">
        <f>+DMIN(Entradas[#All],R899,Q899:Q900)</f>
        <v>0</v>
      </c>
      <c r="S900" s="26" t="s">
        <v>10</v>
      </c>
    </row>
    <row r="901" spans="1:19" x14ac:dyDescent="0.25">
      <c r="A901" s="64" t="e">
        <f>DGET(Lista_elementos[#All],Lista_elementos[[#Headers],[Tipo]],Inventario!O900:O901)</f>
        <v>#VALUE!</v>
      </c>
      <c r="B901" s="27" t="e">
        <f>+Lista_elementos[[#This Row],[Elemento]]</f>
        <v>#VALUE!</v>
      </c>
      <c r="C9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1" s="27" t="e">
        <f>DGET(Lista_elementos[#All],Lista_elementos[[#Headers],[Presentación (Unidad)]],Inventario!O900:O901)</f>
        <v>#VALUE!</v>
      </c>
      <c r="E901" s="20" t="str">
        <f>+IF(COUNTIF(Entradas[Elemento],Inventario[[#This Row],[Elemento]])=0,"",IF(DMAX(Entradas[#All],Entradas[[#Headers],[Fecha de ingreso]],Inventario!O900:O901)=0,"No registra",DMAX(Entradas[#All],Entradas[[#Headers],[Fecha de ingreso]],Inventario!O900:O901)))</f>
        <v/>
      </c>
      <c r="F901" s="20" t="str">
        <f>+IF(COUNTIF(Entradas[Elemento],Inventario[[#This Row],[Elemento]])=0,"",IF(DMAX(Entradas[#All],Entradas[[#Headers],[Fecha de última salida]],Inventario!O900:O901)=0,"",DMAX(Entradas[#All],Entradas[[#Headers],[Fecha de última salida]],Inventario!O900:O901)))</f>
        <v/>
      </c>
      <c r="G901" s="27" t="e">
        <f>DGET(Lista_elementos[#All],Lista_elementos[[#Headers],[Inventario máximo (en unidades)]],O900:O901)</f>
        <v>#VALUE!</v>
      </c>
      <c r="H901" s="27" t="e">
        <f>DGET(Lista_elementos[#All],Lista_elementos[[#Headers],[Inventario mínimo (en unidades)]],O900:O901)</f>
        <v>#VALUE!</v>
      </c>
      <c r="I901" s="68" t="str">
        <f>+IF(P901=0,"",DGET(Entradas[#All],Entradas[[#Headers],[Lote]],O900:P901))</f>
        <v/>
      </c>
      <c r="J901" s="20" t="str">
        <f ca="1">+IF(Inventario[[#This Row],[Días restantes (incluido hoy):]]="","",Inventario[[#This Row],[Días restantes (incluido hoy):]]+TODAY()-1)</f>
        <v/>
      </c>
      <c r="K901" s="27" t="str">
        <f t="shared" ref="K901" si="3122">IF(P901=0,"",P901)</f>
        <v/>
      </c>
      <c r="L901" s="27" t="str">
        <f>+IF(P901=0,"",DSUM(Entradas[#All],Entradas[[#Headers],[Cantidad Existente]],Inventario!O900:P901))</f>
        <v/>
      </c>
      <c r="M901" s="65" t="e">
        <f>+Inventario[[#This Row],[Presentación (unidad)]]</f>
        <v>#VALUE!</v>
      </c>
      <c r="O901" s="19" t="e">
        <f t="shared" ref="O901" si="3123">+$B901</f>
        <v>#VALUE!</v>
      </c>
      <c r="P901" s="19">
        <f>+DMIN(Entradas[#All],P900,O900:O901)</f>
        <v>0</v>
      </c>
      <c r="Q901" s="17" t="str">
        <f t="shared" ref="Q901" si="3124">+$O$6</f>
        <v>Elemento</v>
      </c>
      <c r="R901" s="17" t="str">
        <f t="shared" ref="R901" si="3125">+$P$6</f>
        <v>Días restantes:</v>
      </c>
      <c r="S901" s="26" t="s">
        <v>10</v>
      </c>
    </row>
    <row r="902" spans="1:19" x14ac:dyDescent="0.25">
      <c r="A902" s="64" t="e">
        <f>DGET(Lista_elementos[#All],Lista_elementos[[#Headers],[Tipo]],Inventario!Q901:Q902)</f>
        <v>#VALUE!</v>
      </c>
      <c r="B902" s="27" t="e">
        <f>+Lista_elementos[[#This Row],[Elemento]]</f>
        <v>#VALUE!</v>
      </c>
      <c r="C9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2" s="27" t="e">
        <f>DGET(Lista_elementos[#All],Lista_elementos[[#Headers],[Presentación (Unidad)]],Inventario!Q901:Q902)</f>
        <v>#VALUE!</v>
      </c>
      <c r="E902" s="20" t="str">
        <f>+IF(COUNTIF(Entradas[Elemento],Inventario[[#This Row],[Elemento]])=0,"",IF(DMAX(Entradas[#All],Entradas[[#Headers],[Fecha de ingreso]],Inventario!Q901:Q902)=0,"No registra",DMAX(Entradas[#All],Entradas[[#Headers],[Fecha de ingreso]],Inventario!Q901:Q902)))</f>
        <v/>
      </c>
      <c r="F902" s="20" t="str">
        <f>+IF(COUNTIF(Entradas[Elemento],Inventario[[#This Row],[Elemento]])=0,"",IF(DMAX(Entradas[#All],Entradas[[#Headers],[Fecha de última salida]],Inventario!Q901:Q902)=0,"",DMAX(Entradas[#All],Entradas[[#Headers],[Fecha de última salida]],Inventario!Q901:Q902)))</f>
        <v/>
      </c>
      <c r="G902" s="27" t="e">
        <f>DGET(Lista_elementos[#All],Lista_elementos[[#Headers],[Inventario máximo (en unidades)]],Q901:Q902)</f>
        <v>#VALUE!</v>
      </c>
      <c r="H902" s="27" t="e">
        <f>DGET(Lista_elementos[#All],Lista_elementos[[#Headers],[Inventario mínimo (en unidades)]],Q901:Q902)</f>
        <v>#VALUE!</v>
      </c>
      <c r="I902" s="68" t="str">
        <f>+IF(R902=0,"",DGET(Entradas[#All],Entradas[[#Headers],[Lote]],Q901:R902))</f>
        <v/>
      </c>
      <c r="J902" s="20" t="str">
        <f ca="1">+IF(Inventario[[#This Row],[Días restantes (incluido hoy):]]="","",Inventario[[#This Row],[Días restantes (incluido hoy):]]+TODAY()-1)</f>
        <v/>
      </c>
      <c r="K902" s="27" t="str">
        <f t="shared" ref="K902" si="3126">IF(R902=0,"",R902)</f>
        <v/>
      </c>
      <c r="L902" s="27" t="str">
        <f>+IF(R902=0,"",DSUM(Entradas[#All],Entradas[[#Headers],[Cantidad Existente]],Inventario!Q901:R902))</f>
        <v/>
      </c>
      <c r="M902" s="65" t="e">
        <f>+Inventario[[#This Row],[Presentación (unidad)]]</f>
        <v>#VALUE!</v>
      </c>
      <c r="O902" s="17" t="str">
        <f t="shared" ref="O902" si="3127">+$O$6</f>
        <v>Elemento</v>
      </c>
      <c r="P902" s="17" t="str">
        <f t="shared" ref="P902" si="3128">+$P$6</f>
        <v>Días restantes:</v>
      </c>
      <c r="Q902" s="19" t="e">
        <f>Inventario[[#This Row],[Elemento]]</f>
        <v>#VALUE!</v>
      </c>
      <c r="R902" s="19">
        <f>+DMIN(Entradas[#All],R901,Q901:Q902)</f>
        <v>0</v>
      </c>
      <c r="S902" s="26" t="s">
        <v>10</v>
      </c>
    </row>
    <row r="903" spans="1:19" x14ac:dyDescent="0.25">
      <c r="A903" s="64" t="e">
        <f>DGET(Lista_elementos[#All],Lista_elementos[[#Headers],[Tipo]],Inventario!O902:O903)</f>
        <v>#VALUE!</v>
      </c>
      <c r="B903" s="27" t="e">
        <f>+Lista_elementos[[#This Row],[Elemento]]</f>
        <v>#VALUE!</v>
      </c>
      <c r="C9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3" s="27" t="e">
        <f>DGET(Lista_elementos[#All],Lista_elementos[[#Headers],[Presentación (Unidad)]],Inventario!O902:O903)</f>
        <v>#VALUE!</v>
      </c>
      <c r="E903" s="20" t="str">
        <f>+IF(COUNTIF(Entradas[Elemento],Inventario[[#This Row],[Elemento]])=0,"",IF(DMAX(Entradas[#All],Entradas[[#Headers],[Fecha de ingreso]],Inventario!O902:O903)=0,"No registra",DMAX(Entradas[#All],Entradas[[#Headers],[Fecha de ingreso]],Inventario!O902:O903)))</f>
        <v/>
      </c>
      <c r="F903" s="20" t="str">
        <f>+IF(COUNTIF(Entradas[Elemento],Inventario[[#This Row],[Elemento]])=0,"",IF(DMAX(Entradas[#All],Entradas[[#Headers],[Fecha de última salida]],Inventario!O902:O903)=0,"",DMAX(Entradas[#All],Entradas[[#Headers],[Fecha de última salida]],Inventario!O902:O903)))</f>
        <v/>
      </c>
      <c r="G903" s="27" t="e">
        <f>DGET(Lista_elementos[#All],Lista_elementos[[#Headers],[Inventario máximo (en unidades)]],O902:O903)</f>
        <v>#VALUE!</v>
      </c>
      <c r="H903" s="27" t="e">
        <f>DGET(Lista_elementos[#All],Lista_elementos[[#Headers],[Inventario mínimo (en unidades)]],O902:O903)</f>
        <v>#VALUE!</v>
      </c>
      <c r="I903" s="68" t="str">
        <f>+IF(P903=0,"",DGET(Entradas[#All],Entradas[[#Headers],[Lote]],O902:P903))</f>
        <v/>
      </c>
      <c r="J903" s="20" t="str">
        <f ca="1">+IF(Inventario[[#This Row],[Días restantes (incluido hoy):]]="","",Inventario[[#This Row],[Días restantes (incluido hoy):]]+TODAY()-1)</f>
        <v/>
      </c>
      <c r="K903" s="27" t="str">
        <f t="shared" ref="K903" si="3129">IF(P903=0,"",P903)</f>
        <v/>
      </c>
      <c r="L903" s="27" t="str">
        <f>+IF(P903=0,"",DSUM(Entradas[#All],Entradas[[#Headers],[Cantidad Existente]],Inventario!O902:P903))</f>
        <v/>
      </c>
      <c r="M903" s="65" t="e">
        <f>+Inventario[[#This Row],[Presentación (unidad)]]</f>
        <v>#VALUE!</v>
      </c>
      <c r="O903" s="19" t="e">
        <f t="shared" ref="O903" si="3130">+$B903</f>
        <v>#VALUE!</v>
      </c>
      <c r="P903" s="19">
        <f>+DMIN(Entradas[#All],P902,O902:O903)</f>
        <v>0</v>
      </c>
      <c r="Q903" s="17" t="str">
        <f t="shared" ref="Q903" si="3131">+$O$6</f>
        <v>Elemento</v>
      </c>
      <c r="R903" s="17" t="str">
        <f t="shared" ref="R903" si="3132">+$P$6</f>
        <v>Días restantes:</v>
      </c>
      <c r="S903" s="26" t="s">
        <v>10</v>
      </c>
    </row>
    <row r="904" spans="1:19" x14ac:dyDescent="0.25">
      <c r="A904" s="64" t="e">
        <f>DGET(Lista_elementos[#All],Lista_elementos[[#Headers],[Tipo]],Inventario!Q903:Q904)</f>
        <v>#VALUE!</v>
      </c>
      <c r="B904" s="27" t="e">
        <f>+Lista_elementos[[#This Row],[Elemento]]</f>
        <v>#VALUE!</v>
      </c>
      <c r="C9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4" s="27" t="e">
        <f>DGET(Lista_elementos[#All],Lista_elementos[[#Headers],[Presentación (Unidad)]],Inventario!Q903:Q904)</f>
        <v>#VALUE!</v>
      </c>
      <c r="E904" s="20" t="str">
        <f>+IF(COUNTIF(Entradas[Elemento],Inventario[[#This Row],[Elemento]])=0,"",IF(DMAX(Entradas[#All],Entradas[[#Headers],[Fecha de ingreso]],Inventario!Q903:Q904)=0,"No registra",DMAX(Entradas[#All],Entradas[[#Headers],[Fecha de ingreso]],Inventario!Q903:Q904)))</f>
        <v/>
      </c>
      <c r="F904" s="20" t="str">
        <f>+IF(COUNTIF(Entradas[Elemento],Inventario[[#This Row],[Elemento]])=0,"",IF(DMAX(Entradas[#All],Entradas[[#Headers],[Fecha de última salida]],Inventario!Q903:Q904)=0,"",DMAX(Entradas[#All],Entradas[[#Headers],[Fecha de última salida]],Inventario!Q903:Q904)))</f>
        <v/>
      </c>
      <c r="G904" s="27" t="e">
        <f>DGET(Lista_elementos[#All],Lista_elementos[[#Headers],[Inventario máximo (en unidades)]],Q903:Q904)</f>
        <v>#VALUE!</v>
      </c>
      <c r="H904" s="27" t="e">
        <f>DGET(Lista_elementos[#All],Lista_elementos[[#Headers],[Inventario mínimo (en unidades)]],Q903:Q904)</f>
        <v>#VALUE!</v>
      </c>
      <c r="I904" s="68" t="str">
        <f>+IF(R904=0,"",DGET(Entradas[#All],Entradas[[#Headers],[Lote]],Q903:R904))</f>
        <v/>
      </c>
      <c r="J904" s="20" t="str">
        <f ca="1">+IF(Inventario[[#This Row],[Días restantes (incluido hoy):]]="","",Inventario[[#This Row],[Días restantes (incluido hoy):]]+TODAY()-1)</f>
        <v/>
      </c>
      <c r="K904" s="27" t="str">
        <f t="shared" ref="K904" si="3133">IF(R904=0,"",R904)</f>
        <v/>
      </c>
      <c r="L904" s="27" t="str">
        <f>+IF(R904=0,"",DSUM(Entradas[#All],Entradas[[#Headers],[Cantidad Existente]],Inventario!Q903:R904))</f>
        <v/>
      </c>
      <c r="M904" s="65" t="e">
        <f>+Inventario[[#This Row],[Presentación (unidad)]]</f>
        <v>#VALUE!</v>
      </c>
      <c r="O904" s="17" t="str">
        <f t="shared" ref="O904" si="3134">+$O$6</f>
        <v>Elemento</v>
      </c>
      <c r="P904" s="17" t="str">
        <f t="shared" ref="P904" si="3135">+$P$6</f>
        <v>Días restantes:</v>
      </c>
      <c r="Q904" s="19" t="e">
        <f>Inventario[[#This Row],[Elemento]]</f>
        <v>#VALUE!</v>
      </c>
      <c r="R904" s="19">
        <f>+DMIN(Entradas[#All],R903,Q903:Q904)</f>
        <v>0</v>
      </c>
      <c r="S904" s="26" t="s">
        <v>10</v>
      </c>
    </row>
    <row r="905" spans="1:19" x14ac:dyDescent="0.25">
      <c r="A905" s="64" t="e">
        <f>DGET(Lista_elementos[#All],Lista_elementos[[#Headers],[Tipo]],Inventario!O904:O905)</f>
        <v>#VALUE!</v>
      </c>
      <c r="B905" s="27" t="e">
        <f>+Lista_elementos[[#This Row],[Elemento]]</f>
        <v>#VALUE!</v>
      </c>
      <c r="C9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5" s="27" t="e">
        <f>DGET(Lista_elementos[#All],Lista_elementos[[#Headers],[Presentación (Unidad)]],Inventario!O904:O905)</f>
        <v>#VALUE!</v>
      </c>
      <c r="E905" s="20" t="str">
        <f>+IF(COUNTIF(Entradas[Elemento],Inventario[[#This Row],[Elemento]])=0,"",IF(DMAX(Entradas[#All],Entradas[[#Headers],[Fecha de ingreso]],Inventario!O904:O905)=0,"No registra",DMAX(Entradas[#All],Entradas[[#Headers],[Fecha de ingreso]],Inventario!O904:O905)))</f>
        <v/>
      </c>
      <c r="F905" s="20" t="str">
        <f>+IF(COUNTIF(Entradas[Elemento],Inventario[[#This Row],[Elemento]])=0,"",IF(DMAX(Entradas[#All],Entradas[[#Headers],[Fecha de última salida]],Inventario!O904:O905)=0,"",DMAX(Entradas[#All],Entradas[[#Headers],[Fecha de última salida]],Inventario!O904:O905)))</f>
        <v/>
      </c>
      <c r="G905" s="27" t="e">
        <f>DGET(Lista_elementos[#All],Lista_elementos[[#Headers],[Inventario máximo (en unidades)]],O904:O905)</f>
        <v>#VALUE!</v>
      </c>
      <c r="H905" s="27" t="e">
        <f>DGET(Lista_elementos[#All],Lista_elementos[[#Headers],[Inventario mínimo (en unidades)]],O904:O905)</f>
        <v>#VALUE!</v>
      </c>
      <c r="I905" s="68" t="str">
        <f>+IF(P905=0,"",DGET(Entradas[#All],Entradas[[#Headers],[Lote]],O904:P905))</f>
        <v/>
      </c>
      <c r="J905" s="20" t="str">
        <f ca="1">+IF(Inventario[[#This Row],[Días restantes (incluido hoy):]]="","",Inventario[[#This Row],[Días restantes (incluido hoy):]]+TODAY()-1)</f>
        <v/>
      </c>
      <c r="K905" s="27" t="str">
        <f t="shared" ref="K905" si="3136">IF(P905=0,"",P905)</f>
        <v/>
      </c>
      <c r="L905" s="27" t="str">
        <f>+IF(P905=0,"",DSUM(Entradas[#All],Entradas[[#Headers],[Cantidad Existente]],Inventario!O904:P905))</f>
        <v/>
      </c>
      <c r="M905" s="65" t="e">
        <f>+Inventario[[#This Row],[Presentación (unidad)]]</f>
        <v>#VALUE!</v>
      </c>
      <c r="O905" s="19" t="e">
        <f t="shared" ref="O905" si="3137">+$B905</f>
        <v>#VALUE!</v>
      </c>
      <c r="P905" s="19">
        <f>+DMIN(Entradas[#All],P904,O904:O905)</f>
        <v>0</v>
      </c>
      <c r="Q905" s="17" t="str">
        <f t="shared" ref="Q905" si="3138">+$O$6</f>
        <v>Elemento</v>
      </c>
      <c r="R905" s="17" t="str">
        <f t="shared" ref="R905" si="3139">+$P$6</f>
        <v>Días restantes:</v>
      </c>
      <c r="S905" s="26" t="s">
        <v>10</v>
      </c>
    </row>
    <row r="906" spans="1:19" x14ac:dyDescent="0.25">
      <c r="A906" s="64" t="e">
        <f>DGET(Lista_elementos[#All],Lista_elementos[[#Headers],[Tipo]],Inventario!Q905:Q906)</f>
        <v>#VALUE!</v>
      </c>
      <c r="B906" s="27" t="e">
        <f>+Lista_elementos[[#This Row],[Elemento]]</f>
        <v>#VALUE!</v>
      </c>
      <c r="C90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6" s="27" t="e">
        <f>DGET(Lista_elementos[#All],Lista_elementos[[#Headers],[Presentación (Unidad)]],Inventario!Q905:Q906)</f>
        <v>#VALUE!</v>
      </c>
      <c r="E906" s="20" t="str">
        <f>+IF(COUNTIF(Entradas[Elemento],Inventario[[#This Row],[Elemento]])=0,"",IF(DMAX(Entradas[#All],Entradas[[#Headers],[Fecha de ingreso]],Inventario!Q905:Q906)=0,"No registra",DMAX(Entradas[#All],Entradas[[#Headers],[Fecha de ingreso]],Inventario!Q905:Q906)))</f>
        <v/>
      </c>
      <c r="F906" s="20" t="str">
        <f>+IF(COUNTIF(Entradas[Elemento],Inventario[[#This Row],[Elemento]])=0,"",IF(DMAX(Entradas[#All],Entradas[[#Headers],[Fecha de última salida]],Inventario!Q905:Q906)=0,"",DMAX(Entradas[#All],Entradas[[#Headers],[Fecha de última salida]],Inventario!Q905:Q906)))</f>
        <v/>
      </c>
      <c r="G906" s="27" t="e">
        <f>DGET(Lista_elementos[#All],Lista_elementos[[#Headers],[Inventario máximo (en unidades)]],Q905:Q906)</f>
        <v>#VALUE!</v>
      </c>
      <c r="H906" s="27" t="e">
        <f>DGET(Lista_elementos[#All],Lista_elementos[[#Headers],[Inventario mínimo (en unidades)]],Q905:Q906)</f>
        <v>#VALUE!</v>
      </c>
      <c r="I906" s="68" t="str">
        <f>+IF(R906=0,"",DGET(Entradas[#All],Entradas[[#Headers],[Lote]],Q905:R906))</f>
        <v/>
      </c>
      <c r="J906" s="20" t="str">
        <f ca="1">+IF(Inventario[[#This Row],[Días restantes (incluido hoy):]]="","",Inventario[[#This Row],[Días restantes (incluido hoy):]]+TODAY()-1)</f>
        <v/>
      </c>
      <c r="K906" s="27" t="str">
        <f t="shared" ref="K906" si="3140">IF(R906=0,"",R906)</f>
        <v/>
      </c>
      <c r="L906" s="27" t="str">
        <f>+IF(R906=0,"",DSUM(Entradas[#All],Entradas[[#Headers],[Cantidad Existente]],Inventario!Q905:R906))</f>
        <v/>
      </c>
      <c r="M906" s="65" t="e">
        <f>+Inventario[[#This Row],[Presentación (unidad)]]</f>
        <v>#VALUE!</v>
      </c>
      <c r="O906" s="17" t="str">
        <f t="shared" ref="O906" si="3141">+$O$6</f>
        <v>Elemento</v>
      </c>
      <c r="P906" s="17" t="str">
        <f t="shared" ref="P906" si="3142">+$P$6</f>
        <v>Días restantes:</v>
      </c>
      <c r="Q906" s="19" t="e">
        <f>Inventario[[#This Row],[Elemento]]</f>
        <v>#VALUE!</v>
      </c>
      <c r="R906" s="19">
        <f>+DMIN(Entradas[#All],R905,Q905:Q906)</f>
        <v>0</v>
      </c>
      <c r="S906" s="26" t="s">
        <v>10</v>
      </c>
    </row>
    <row r="907" spans="1:19" x14ac:dyDescent="0.25">
      <c r="A907" s="64" t="e">
        <f>DGET(Lista_elementos[#All],Lista_elementos[[#Headers],[Tipo]],Inventario!O906:O907)</f>
        <v>#VALUE!</v>
      </c>
      <c r="B907" s="27" t="e">
        <f>+Lista_elementos[[#This Row],[Elemento]]</f>
        <v>#VALUE!</v>
      </c>
      <c r="C90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7" s="27" t="e">
        <f>DGET(Lista_elementos[#All],Lista_elementos[[#Headers],[Presentación (Unidad)]],Inventario!O906:O907)</f>
        <v>#VALUE!</v>
      </c>
      <c r="E907" s="20" t="str">
        <f>+IF(COUNTIF(Entradas[Elemento],Inventario[[#This Row],[Elemento]])=0,"",IF(DMAX(Entradas[#All],Entradas[[#Headers],[Fecha de ingreso]],Inventario!O906:O907)=0,"No registra",DMAX(Entradas[#All],Entradas[[#Headers],[Fecha de ingreso]],Inventario!O906:O907)))</f>
        <v/>
      </c>
      <c r="F907" s="20" t="str">
        <f>+IF(COUNTIF(Entradas[Elemento],Inventario[[#This Row],[Elemento]])=0,"",IF(DMAX(Entradas[#All],Entradas[[#Headers],[Fecha de última salida]],Inventario!O906:O907)=0,"",DMAX(Entradas[#All],Entradas[[#Headers],[Fecha de última salida]],Inventario!O906:O907)))</f>
        <v/>
      </c>
      <c r="G907" s="27" t="e">
        <f>DGET(Lista_elementos[#All],Lista_elementos[[#Headers],[Inventario máximo (en unidades)]],O906:O907)</f>
        <v>#VALUE!</v>
      </c>
      <c r="H907" s="27" t="e">
        <f>DGET(Lista_elementos[#All],Lista_elementos[[#Headers],[Inventario mínimo (en unidades)]],O906:O907)</f>
        <v>#VALUE!</v>
      </c>
      <c r="I907" s="68" t="str">
        <f>+IF(P907=0,"",DGET(Entradas[#All],Entradas[[#Headers],[Lote]],O906:P907))</f>
        <v/>
      </c>
      <c r="J907" s="20" t="str">
        <f ca="1">+IF(Inventario[[#This Row],[Días restantes (incluido hoy):]]="","",Inventario[[#This Row],[Días restantes (incluido hoy):]]+TODAY()-1)</f>
        <v/>
      </c>
      <c r="K907" s="27" t="str">
        <f t="shared" ref="K907" si="3143">IF(P907=0,"",P907)</f>
        <v/>
      </c>
      <c r="L907" s="27" t="str">
        <f>+IF(P907=0,"",DSUM(Entradas[#All],Entradas[[#Headers],[Cantidad Existente]],Inventario!O906:P907))</f>
        <v/>
      </c>
      <c r="M907" s="65" t="e">
        <f>+Inventario[[#This Row],[Presentación (unidad)]]</f>
        <v>#VALUE!</v>
      </c>
      <c r="O907" s="19" t="e">
        <f t="shared" ref="O907" si="3144">+$B907</f>
        <v>#VALUE!</v>
      </c>
      <c r="P907" s="19">
        <f>+DMIN(Entradas[#All],P906,O906:O907)</f>
        <v>0</v>
      </c>
      <c r="Q907" s="17" t="str">
        <f t="shared" ref="Q907" si="3145">+$O$6</f>
        <v>Elemento</v>
      </c>
      <c r="R907" s="17" t="str">
        <f t="shared" ref="R907" si="3146">+$P$6</f>
        <v>Días restantes:</v>
      </c>
      <c r="S907" s="26" t="s">
        <v>10</v>
      </c>
    </row>
    <row r="908" spans="1:19" x14ac:dyDescent="0.25">
      <c r="A908" s="64" t="e">
        <f>DGET(Lista_elementos[#All],Lista_elementos[[#Headers],[Tipo]],Inventario!Q907:Q908)</f>
        <v>#VALUE!</v>
      </c>
      <c r="B908" s="27" t="e">
        <f>+Lista_elementos[[#This Row],[Elemento]]</f>
        <v>#VALUE!</v>
      </c>
      <c r="C90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8" s="27" t="e">
        <f>DGET(Lista_elementos[#All],Lista_elementos[[#Headers],[Presentación (Unidad)]],Inventario!Q907:Q908)</f>
        <v>#VALUE!</v>
      </c>
      <c r="E908" s="20" t="str">
        <f>+IF(COUNTIF(Entradas[Elemento],Inventario[[#This Row],[Elemento]])=0,"",IF(DMAX(Entradas[#All],Entradas[[#Headers],[Fecha de ingreso]],Inventario!Q907:Q908)=0,"No registra",DMAX(Entradas[#All],Entradas[[#Headers],[Fecha de ingreso]],Inventario!Q907:Q908)))</f>
        <v/>
      </c>
      <c r="F908" s="20" t="str">
        <f>+IF(COUNTIF(Entradas[Elemento],Inventario[[#This Row],[Elemento]])=0,"",IF(DMAX(Entradas[#All],Entradas[[#Headers],[Fecha de última salida]],Inventario!Q907:Q908)=0,"",DMAX(Entradas[#All],Entradas[[#Headers],[Fecha de última salida]],Inventario!Q907:Q908)))</f>
        <v/>
      </c>
      <c r="G908" s="27" t="e">
        <f>DGET(Lista_elementos[#All],Lista_elementos[[#Headers],[Inventario máximo (en unidades)]],Q907:Q908)</f>
        <v>#VALUE!</v>
      </c>
      <c r="H908" s="27" t="e">
        <f>DGET(Lista_elementos[#All],Lista_elementos[[#Headers],[Inventario mínimo (en unidades)]],Q907:Q908)</f>
        <v>#VALUE!</v>
      </c>
      <c r="I908" s="68" t="str">
        <f>+IF(R908=0,"",DGET(Entradas[#All],Entradas[[#Headers],[Lote]],Q907:R908))</f>
        <v/>
      </c>
      <c r="J908" s="20" t="str">
        <f ca="1">+IF(Inventario[[#This Row],[Días restantes (incluido hoy):]]="","",Inventario[[#This Row],[Días restantes (incluido hoy):]]+TODAY()-1)</f>
        <v/>
      </c>
      <c r="K908" s="27" t="str">
        <f t="shared" ref="K908" si="3147">IF(R908=0,"",R908)</f>
        <v/>
      </c>
      <c r="L908" s="27" t="str">
        <f>+IF(R908=0,"",DSUM(Entradas[#All],Entradas[[#Headers],[Cantidad Existente]],Inventario!Q907:R908))</f>
        <v/>
      </c>
      <c r="M908" s="65" t="e">
        <f>+Inventario[[#This Row],[Presentación (unidad)]]</f>
        <v>#VALUE!</v>
      </c>
      <c r="O908" s="17" t="str">
        <f t="shared" ref="O908" si="3148">+$O$6</f>
        <v>Elemento</v>
      </c>
      <c r="P908" s="17" t="str">
        <f t="shared" ref="P908" si="3149">+$P$6</f>
        <v>Días restantes:</v>
      </c>
      <c r="Q908" s="19" t="e">
        <f>Inventario[[#This Row],[Elemento]]</f>
        <v>#VALUE!</v>
      </c>
      <c r="R908" s="19">
        <f>+DMIN(Entradas[#All],R907,Q907:Q908)</f>
        <v>0</v>
      </c>
      <c r="S908" s="26" t="s">
        <v>10</v>
      </c>
    </row>
    <row r="909" spans="1:19" x14ac:dyDescent="0.25">
      <c r="A909" s="64" t="e">
        <f>DGET(Lista_elementos[#All],Lista_elementos[[#Headers],[Tipo]],Inventario!O908:O909)</f>
        <v>#VALUE!</v>
      </c>
      <c r="B909" s="27" t="e">
        <f>+Lista_elementos[[#This Row],[Elemento]]</f>
        <v>#VALUE!</v>
      </c>
      <c r="C90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09" s="27" t="e">
        <f>DGET(Lista_elementos[#All],Lista_elementos[[#Headers],[Presentación (Unidad)]],Inventario!O908:O909)</f>
        <v>#VALUE!</v>
      </c>
      <c r="E909" s="20" t="str">
        <f>+IF(COUNTIF(Entradas[Elemento],Inventario[[#This Row],[Elemento]])=0,"",IF(DMAX(Entradas[#All],Entradas[[#Headers],[Fecha de ingreso]],Inventario!O908:O909)=0,"No registra",DMAX(Entradas[#All],Entradas[[#Headers],[Fecha de ingreso]],Inventario!O908:O909)))</f>
        <v/>
      </c>
      <c r="F909" s="20" t="str">
        <f>+IF(COUNTIF(Entradas[Elemento],Inventario[[#This Row],[Elemento]])=0,"",IF(DMAX(Entradas[#All],Entradas[[#Headers],[Fecha de última salida]],Inventario!O908:O909)=0,"",DMAX(Entradas[#All],Entradas[[#Headers],[Fecha de última salida]],Inventario!O908:O909)))</f>
        <v/>
      </c>
      <c r="G909" s="27" t="e">
        <f>DGET(Lista_elementos[#All],Lista_elementos[[#Headers],[Inventario máximo (en unidades)]],O908:O909)</f>
        <v>#VALUE!</v>
      </c>
      <c r="H909" s="27" t="e">
        <f>DGET(Lista_elementos[#All],Lista_elementos[[#Headers],[Inventario mínimo (en unidades)]],O908:O909)</f>
        <v>#VALUE!</v>
      </c>
      <c r="I909" s="68" t="str">
        <f>+IF(P909=0,"",DGET(Entradas[#All],Entradas[[#Headers],[Lote]],O908:P909))</f>
        <v/>
      </c>
      <c r="J909" s="20" t="str">
        <f ca="1">+IF(Inventario[[#This Row],[Días restantes (incluido hoy):]]="","",Inventario[[#This Row],[Días restantes (incluido hoy):]]+TODAY()-1)</f>
        <v/>
      </c>
      <c r="K909" s="27" t="str">
        <f t="shared" ref="K909" si="3150">IF(P909=0,"",P909)</f>
        <v/>
      </c>
      <c r="L909" s="27" t="str">
        <f>+IF(P909=0,"",DSUM(Entradas[#All],Entradas[[#Headers],[Cantidad Existente]],Inventario!O908:P909))</f>
        <v/>
      </c>
      <c r="M909" s="65" t="e">
        <f>+Inventario[[#This Row],[Presentación (unidad)]]</f>
        <v>#VALUE!</v>
      </c>
      <c r="O909" s="19" t="e">
        <f t="shared" ref="O909" si="3151">+$B909</f>
        <v>#VALUE!</v>
      </c>
      <c r="P909" s="19">
        <f>+DMIN(Entradas[#All],P908,O908:O909)</f>
        <v>0</v>
      </c>
      <c r="Q909" s="17" t="str">
        <f t="shared" ref="Q909" si="3152">+$O$6</f>
        <v>Elemento</v>
      </c>
      <c r="R909" s="17" t="str">
        <f t="shared" ref="R909" si="3153">+$P$6</f>
        <v>Días restantes:</v>
      </c>
      <c r="S909" s="26" t="s">
        <v>10</v>
      </c>
    </row>
    <row r="910" spans="1:19" x14ac:dyDescent="0.25">
      <c r="A910" s="64" t="e">
        <f>DGET(Lista_elementos[#All],Lista_elementos[[#Headers],[Tipo]],Inventario!Q909:Q910)</f>
        <v>#VALUE!</v>
      </c>
      <c r="B910" s="27" t="e">
        <f>+Lista_elementos[[#This Row],[Elemento]]</f>
        <v>#VALUE!</v>
      </c>
      <c r="C91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0" s="27" t="e">
        <f>DGET(Lista_elementos[#All],Lista_elementos[[#Headers],[Presentación (Unidad)]],Inventario!Q909:Q910)</f>
        <v>#VALUE!</v>
      </c>
      <c r="E910" s="20" t="str">
        <f>+IF(COUNTIF(Entradas[Elemento],Inventario[[#This Row],[Elemento]])=0,"",IF(DMAX(Entradas[#All],Entradas[[#Headers],[Fecha de ingreso]],Inventario!Q909:Q910)=0,"No registra",DMAX(Entradas[#All],Entradas[[#Headers],[Fecha de ingreso]],Inventario!Q909:Q910)))</f>
        <v/>
      </c>
      <c r="F910" s="20" t="str">
        <f>+IF(COUNTIF(Entradas[Elemento],Inventario[[#This Row],[Elemento]])=0,"",IF(DMAX(Entradas[#All],Entradas[[#Headers],[Fecha de última salida]],Inventario!Q909:Q910)=0,"",DMAX(Entradas[#All],Entradas[[#Headers],[Fecha de última salida]],Inventario!Q909:Q910)))</f>
        <v/>
      </c>
      <c r="G910" s="27" t="e">
        <f>DGET(Lista_elementos[#All],Lista_elementos[[#Headers],[Inventario máximo (en unidades)]],Q909:Q910)</f>
        <v>#VALUE!</v>
      </c>
      <c r="H910" s="27" t="e">
        <f>DGET(Lista_elementos[#All],Lista_elementos[[#Headers],[Inventario mínimo (en unidades)]],Q909:Q910)</f>
        <v>#VALUE!</v>
      </c>
      <c r="I910" s="68" t="str">
        <f>+IF(R910=0,"",DGET(Entradas[#All],Entradas[[#Headers],[Lote]],Q909:R910))</f>
        <v/>
      </c>
      <c r="J910" s="20" t="str">
        <f ca="1">+IF(Inventario[[#This Row],[Días restantes (incluido hoy):]]="","",Inventario[[#This Row],[Días restantes (incluido hoy):]]+TODAY()-1)</f>
        <v/>
      </c>
      <c r="K910" s="27" t="str">
        <f t="shared" ref="K910" si="3154">IF(R910=0,"",R910)</f>
        <v/>
      </c>
      <c r="L910" s="27" t="str">
        <f>+IF(R910=0,"",DSUM(Entradas[#All],Entradas[[#Headers],[Cantidad Existente]],Inventario!Q909:R910))</f>
        <v/>
      </c>
      <c r="M910" s="65" t="e">
        <f>+Inventario[[#This Row],[Presentación (unidad)]]</f>
        <v>#VALUE!</v>
      </c>
      <c r="O910" s="17" t="str">
        <f t="shared" ref="O910" si="3155">+$O$6</f>
        <v>Elemento</v>
      </c>
      <c r="P910" s="17" t="str">
        <f t="shared" ref="P910" si="3156">+$P$6</f>
        <v>Días restantes:</v>
      </c>
      <c r="Q910" s="19" t="e">
        <f>Inventario[[#This Row],[Elemento]]</f>
        <v>#VALUE!</v>
      </c>
      <c r="R910" s="19">
        <f>+DMIN(Entradas[#All],R909,Q909:Q910)</f>
        <v>0</v>
      </c>
      <c r="S910" s="26" t="s">
        <v>10</v>
      </c>
    </row>
    <row r="911" spans="1:19" x14ac:dyDescent="0.25">
      <c r="A911" s="64" t="e">
        <f>DGET(Lista_elementos[#All],Lista_elementos[[#Headers],[Tipo]],Inventario!O910:O911)</f>
        <v>#VALUE!</v>
      </c>
      <c r="B911" s="27" t="e">
        <f>+Lista_elementos[[#This Row],[Elemento]]</f>
        <v>#VALUE!</v>
      </c>
      <c r="C91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1" s="27" t="e">
        <f>DGET(Lista_elementos[#All],Lista_elementos[[#Headers],[Presentación (Unidad)]],Inventario!O910:O911)</f>
        <v>#VALUE!</v>
      </c>
      <c r="E911" s="20" t="str">
        <f>+IF(COUNTIF(Entradas[Elemento],Inventario[[#This Row],[Elemento]])=0,"",IF(DMAX(Entradas[#All],Entradas[[#Headers],[Fecha de ingreso]],Inventario!O910:O911)=0,"No registra",DMAX(Entradas[#All],Entradas[[#Headers],[Fecha de ingreso]],Inventario!O910:O911)))</f>
        <v/>
      </c>
      <c r="F911" s="20" t="str">
        <f>+IF(COUNTIF(Entradas[Elemento],Inventario[[#This Row],[Elemento]])=0,"",IF(DMAX(Entradas[#All],Entradas[[#Headers],[Fecha de última salida]],Inventario!O910:O911)=0,"",DMAX(Entradas[#All],Entradas[[#Headers],[Fecha de última salida]],Inventario!O910:O911)))</f>
        <v/>
      </c>
      <c r="G911" s="27" t="e">
        <f>DGET(Lista_elementos[#All],Lista_elementos[[#Headers],[Inventario máximo (en unidades)]],O910:O911)</f>
        <v>#VALUE!</v>
      </c>
      <c r="H911" s="27" t="e">
        <f>DGET(Lista_elementos[#All],Lista_elementos[[#Headers],[Inventario mínimo (en unidades)]],O910:O911)</f>
        <v>#VALUE!</v>
      </c>
      <c r="I911" s="68" t="str">
        <f>+IF(P911=0,"",DGET(Entradas[#All],Entradas[[#Headers],[Lote]],O910:P911))</f>
        <v/>
      </c>
      <c r="J911" s="20" t="str">
        <f ca="1">+IF(Inventario[[#This Row],[Días restantes (incluido hoy):]]="","",Inventario[[#This Row],[Días restantes (incluido hoy):]]+TODAY()-1)</f>
        <v/>
      </c>
      <c r="K911" s="27" t="str">
        <f t="shared" ref="K911" si="3157">IF(P911=0,"",P911)</f>
        <v/>
      </c>
      <c r="L911" s="27" t="str">
        <f>+IF(P911=0,"",DSUM(Entradas[#All],Entradas[[#Headers],[Cantidad Existente]],Inventario!O910:P911))</f>
        <v/>
      </c>
      <c r="M911" s="65" t="e">
        <f>+Inventario[[#This Row],[Presentación (unidad)]]</f>
        <v>#VALUE!</v>
      </c>
      <c r="O911" s="19" t="e">
        <f t="shared" ref="O911" si="3158">+$B911</f>
        <v>#VALUE!</v>
      </c>
      <c r="P911" s="19">
        <f>+DMIN(Entradas[#All],P910,O910:O911)</f>
        <v>0</v>
      </c>
      <c r="Q911" s="17" t="str">
        <f t="shared" ref="Q911" si="3159">+$O$6</f>
        <v>Elemento</v>
      </c>
      <c r="R911" s="17" t="str">
        <f t="shared" ref="R911" si="3160">+$P$6</f>
        <v>Días restantes:</v>
      </c>
      <c r="S911" s="26" t="s">
        <v>10</v>
      </c>
    </row>
    <row r="912" spans="1:19" x14ac:dyDescent="0.25">
      <c r="A912" s="64" t="e">
        <f>DGET(Lista_elementos[#All],Lista_elementos[[#Headers],[Tipo]],Inventario!Q911:Q912)</f>
        <v>#VALUE!</v>
      </c>
      <c r="B912" s="27" t="e">
        <f>+Lista_elementos[[#This Row],[Elemento]]</f>
        <v>#VALUE!</v>
      </c>
      <c r="C91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2" s="27" t="e">
        <f>DGET(Lista_elementos[#All],Lista_elementos[[#Headers],[Presentación (Unidad)]],Inventario!Q911:Q912)</f>
        <v>#VALUE!</v>
      </c>
      <c r="E912" s="20" t="str">
        <f>+IF(COUNTIF(Entradas[Elemento],Inventario[[#This Row],[Elemento]])=0,"",IF(DMAX(Entradas[#All],Entradas[[#Headers],[Fecha de ingreso]],Inventario!Q911:Q912)=0,"No registra",DMAX(Entradas[#All],Entradas[[#Headers],[Fecha de ingreso]],Inventario!Q911:Q912)))</f>
        <v/>
      </c>
      <c r="F912" s="20" t="str">
        <f>+IF(COUNTIF(Entradas[Elemento],Inventario[[#This Row],[Elemento]])=0,"",IF(DMAX(Entradas[#All],Entradas[[#Headers],[Fecha de última salida]],Inventario!Q911:Q912)=0,"",DMAX(Entradas[#All],Entradas[[#Headers],[Fecha de última salida]],Inventario!Q911:Q912)))</f>
        <v/>
      </c>
      <c r="G912" s="27" t="e">
        <f>DGET(Lista_elementos[#All],Lista_elementos[[#Headers],[Inventario máximo (en unidades)]],Q911:Q912)</f>
        <v>#VALUE!</v>
      </c>
      <c r="H912" s="27" t="e">
        <f>DGET(Lista_elementos[#All],Lista_elementos[[#Headers],[Inventario mínimo (en unidades)]],Q911:Q912)</f>
        <v>#VALUE!</v>
      </c>
      <c r="I912" s="68" t="str">
        <f>+IF(R912=0,"",DGET(Entradas[#All],Entradas[[#Headers],[Lote]],Q911:R912))</f>
        <v/>
      </c>
      <c r="J912" s="20" t="str">
        <f ca="1">+IF(Inventario[[#This Row],[Días restantes (incluido hoy):]]="","",Inventario[[#This Row],[Días restantes (incluido hoy):]]+TODAY()-1)</f>
        <v/>
      </c>
      <c r="K912" s="27" t="str">
        <f t="shared" ref="K912" si="3161">IF(R912=0,"",R912)</f>
        <v/>
      </c>
      <c r="L912" s="27" t="str">
        <f>+IF(R912=0,"",DSUM(Entradas[#All],Entradas[[#Headers],[Cantidad Existente]],Inventario!Q911:R912))</f>
        <v/>
      </c>
      <c r="M912" s="65" t="e">
        <f>+Inventario[[#This Row],[Presentación (unidad)]]</f>
        <v>#VALUE!</v>
      </c>
      <c r="O912" s="17" t="str">
        <f t="shared" ref="O912" si="3162">+$O$6</f>
        <v>Elemento</v>
      </c>
      <c r="P912" s="17" t="str">
        <f t="shared" ref="P912" si="3163">+$P$6</f>
        <v>Días restantes:</v>
      </c>
      <c r="Q912" s="19" t="e">
        <f>Inventario[[#This Row],[Elemento]]</f>
        <v>#VALUE!</v>
      </c>
      <c r="R912" s="19">
        <f>+DMIN(Entradas[#All],R911,Q911:Q912)</f>
        <v>0</v>
      </c>
      <c r="S912" s="26" t="s">
        <v>10</v>
      </c>
    </row>
    <row r="913" spans="1:19" x14ac:dyDescent="0.25">
      <c r="A913" s="64" t="e">
        <f>DGET(Lista_elementos[#All],Lista_elementos[[#Headers],[Tipo]],Inventario!O912:O913)</f>
        <v>#VALUE!</v>
      </c>
      <c r="B913" s="27" t="e">
        <f>+Lista_elementos[[#This Row],[Elemento]]</f>
        <v>#VALUE!</v>
      </c>
      <c r="C91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3" s="27" t="e">
        <f>DGET(Lista_elementos[#All],Lista_elementos[[#Headers],[Presentación (Unidad)]],Inventario!O912:O913)</f>
        <v>#VALUE!</v>
      </c>
      <c r="E913" s="20" t="str">
        <f>+IF(COUNTIF(Entradas[Elemento],Inventario[[#This Row],[Elemento]])=0,"",IF(DMAX(Entradas[#All],Entradas[[#Headers],[Fecha de ingreso]],Inventario!O912:O913)=0,"No registra",DMAX(Entradas[#All],Entradas[[#Headers],[Fecha de ingreso]],Inventario!O912:O913)))</f>
        <v/>
      </c>
      <c r="F913" s="20" t="str">
        <f>+IF(COUNTIF(Entradas[Elemento],Inventario[[#This Row],[Elemento]])=0,"",IF(DMAX(Entradas[#All],Entradas[[#Headers],[Fecha de última salida]],Inventario!O912:O913)=0,"",DMAX(Entradas[#All],Entradas[[#Headers],[Fecha de última salida]],Inventario!O912:O913)))</f>
        <v/>
      </c>
      <c r="G913" s="27" t="e">
        <f>DGET(Lista_elementos[#All],Lista_elementos[[#Headers],[Inventario máximo (en unidades)]],O912:O913)</f>
        <v>#VALUE!</v>
      </c>
      <c r="H913" s="27" t="e">
        <f>DGET(Lista_elementos[#All],Lista_elementos[[#Headers],[Inventario mínimo (en unidades)]],O912:O913)</f>
        <v>#VALUE!</v>
      </c>
      <c r="I913" s="68" t="str">
        <f>+IF(P913=0,"",DGET(Entradas[#All],Entradas[[#Headers],[Lote]],O912:P913))</f>
        <v/>
      </c>
      <c r="J913" s="20" t="str">
        <f ca="1">+IF(Inventario[[#This Row],[Días restantes (incluido hoy):]]="","",Inventario[[#This Row],[Días restantes (incluido hoy):]]+TODAY()-1)</f>
        <v/>
      </c>
      <c r="K913" s="27" t="str">
        <f t="shared" ref="K913" si="3164">IF(P913=0,"",P913)</f>
        <v/>
      </c>
      <c r="L913" s="27" t="str">
        <f>+IF(P913=0,"",DSUM(Entradas[#All],Entradas[[#Headers],[Cantidad Existente]],Inventario!O912:P913))</f>
        <v/>
      </c>
      <c r="M913" s="65" t="e">
        <f>+Inventario[[#This Row],[Presentación (unidad)]]</f>
        <v>#VALUE!</v>
      </c>
      <c r="O913" s="19" t="e">
        <f t="shared" ref="O913" si="3165">+$B913</f>
        <v>#VALUE!</v>
      </c>
      <c r="P913" s="19">
        <f>+DMIN(Entradas[#All],P912,O912:O913)</f>
        <v>0</v>
      </c>
      <c r="Q913" s="17" t="str">
        <f t="shared" ref="Q913" si="3166">+$O$6</f>
        <v>Elemento</v>
      </c>
      <c r="R913" s="17" t="str">
        <f t="shared" ref="R913" si="3167">+$P$6</f>
        <v>Días restantes:</v>
      </c>
      <c r="S913" s="26" t="s">
        <v>10</v>
      </c>
    </row>
    <row r="914" spans="1:19" x14ac:dyDescent="0.25">
      <c r="A914" s="64" t="e">
        <f>DGET(Lista_elementos[#All],Lista_elementos[[#Headers],[Tipo]],Inventario!Q913:Q914)</f>
        <v>#VALUE!</v>
      </c>
      <c r="B914" s="27" t="e">
        <f>+Lista_elementos[[#This Row],[Elemento]]</f>
        <v>#VALUE!</v>
      </c>
      <c r="C91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4" s="27" t="e">
        <f>DGET(Lista_elementos[#All],Lista_elementos[[#Headers],[Presentación (Unidad)]],Inventario!Q913:Q914)</f>
        <v>#VALUE!</v>
      </c>
      <c r="E914" s="20" t="str">
        <f>+IF(COUNTIF(Entradas[Elemento],Inventario[[#This Row],[Elemento]])=0,"",IF(DMAX(Entradas[#All],Entradas[[#Headers],[Fecha de ingreso]],Inventario!Q913:Q914)=0,"No registra",DMAX(Entradas[#All],Entradas[[#Headers],[Fecha de ingreso]],Inventario!Q913:Q914)))</f>
        <v/>
      </c>
      <c r="F914" s="20" t="str">
        <f>+IF(COUNTIF(Entradas[Elemento],Inventario[[#This Row],[Elemento]])=0,"",IF(DMAX(Entradas[#All],Entradas[[#Headers],[Fecha de última salida]],Inventario!Q913:Q914)=0,"",DMAX(Entradas[#All],Entradas[[#Headers],[Fecha de última salida]],Inventario!Q913:Q914)))</f>
        <v/>
      </c>
      <c r="G914" s="27" t="e">
        <f>DGET(Lista_elementos[#All],Lista_elementos[[#Headers],[Inventario máximo (en unidades)]],Q913:Q914)</f>
        <v>#VALUE!</v>
      </c>
      <c r="H914" s="27" t="e">
        <f>DGET(Lista_elementos[#All],Lista_elementos[[#Headers],[Inventario mínimo (en unidades)]],Q913:Q914)</f>
        <v>#VALUE!</v>
      </c>
      <c r="I914" s="68" t="str">
        <f>+IF(R914=0,"",DGET(Entradas[#All],Entradas[[#Headers],[Lote]],Q913:R914))</f>
        <v/>
      </c>
      <c r="J914" s="20" t="str">
        <f ca="1">+IF(Inventario[[#This Row],[Días restantes (incluido hoy):]]="","",Inventario[[#This Row],[Días restantes (incluido hoy):]]+TODAY()-1)</f>
        <v/>
      </c>
      <c r="K914" s="27" t="str">
        <f t="shared" ref="K914" si="3168">IF(R914=0,"",R914)</f>
        <v/>
      </c>
      <c r="L914" s="27" t="str">
        <f>+IF(R914=0,"",DSUM(Entradas[#All],Entradas[[#Headers],[Cantidad Existente]],Inventario!Q913:R914))</f>
        <v/>
      </c>
      <c r="M914" s="65" t="e">
        <f>+Inventario[[#This Row],[Presentación (unidad)]]</f>
        <v>#VALUE!</v>
      </c>
      <c r="O914" s="17" t="str">
        <f t="shared" ref="O914" si="3169">+$O$6</f>
        <v>Elemento</v>
      </c>
      <c r="P914" s="17" t="str">
        <f t="shared" ref="P914" si="3170">+$P$6</f>
        <v>Días restantes:</v>
      </c>
      <c r="Q914" s="19" t="e">
        <f>Inventario[[#This Row],[Elemento]]</f>
        <v>#VALUE!</v>
      </c>
      <c r="R914" s="19">
        <f>+DMIN(Entradas[#All],R913,Q913:Q914)</f>
        <v>0</v>
      </c>
      <c r="S914" s="26" t="s">
        <v>10</v>
      </c>
    </row>
    <row r="915" spans="1:19" x14ac:dyDescent="0.25">
      <c r="A915" s="64" t="e">
        <f>DGET(Lista_elementos[#All],Lista_elementos[[#Headers],[Tipo]],Inventario!O914:O915)</f>
        <v>#VALUE!</v>
      </c>
      <c r="B915" s="27" t="e">
        <f>+Lista_elementos[[#This Row],[Elemento]]</f>
        <v>#VALUE!</v>
      </c>
      <c r="C91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5" s="27" t="e">
        <f>DGET(Lista_elementos[#All],Lista_elementos[[#Headers],[Presentación (Unidad)]],Inventario!O914:O915)</f>
        <v>#VALUE!</v>
      </c>
      <c r="E915" s="20" t="str">
        <f>+IF(COUNTIF(Entradas[Elemento],Inventario[[#This Row],[Elemento]])=0,"",IF(DMAX(Entradas[#All],Entradas[[#Headers],[Fecha de ingreso]],Inventario!O914:O915)=0,"No registra",DMAX(Entradas[#All],Entradas[[#Headers],[Fecha de ingreso]],Inventario!O914:O915)))</f>
        <v/>
      </c>
      <c r="F915" s="20" t="str">
        <f>+IF(COUNTIF(Entradas[Elemento],Inventario[[#This Row],[Elemento]])=0,"",IF(DMAX(Entradas[#All],Entradas[[#Headers],[Fecha de última salida]],Inventario!O914:O915)=0,"",DMAX(Entradas[#All],Entradas[[#Headers],[Fecha de última salida]],Inventario!O914:O915)))</f>
        <v/>
      </c>
      <c r="G915" s="27" t="e">
        <f>DGET(Lista_elementos[#All],Lista_elementos[[#Headers],[Inventario máximo (en unidades)]],O914:O915)</f>
        <v>#VALUE!</v>
      </c>
      <c r="H915" s="27" t="e">
        <f>DGET(Lista_elementos[#All],Lista_elementos[[#Headers],[Inventario mínimo (en unidades)]],O914:O915)</f>
        <v>#VALUE!</v>
      </c>
      <c r="I915" s="68" t="str">
        <f>+IF(P915=0,"",DGET(Entradas[#All],Entradas[[#Headers],[Lote]],O914:P915))</f>
        <v/>
      </c>
      <c r="J915" s="20" t="str">
        <f ca="1">+IF(Inventario[[#This Row],[Días restantes (incluido hoy):]]="","",Inventario[[#This Row],[Días restantes (incluido hoy):]]+TODAY()-1)</f>
        <v/>
      </c>
      <c r="K915" s="27" t="str">
        <f t="shared" ref="K915" si="3171">IF(P915=0,"",P915)</f>
        <v/>
      </c>
      <c r="L915" s="27" t="str">
        <f>+IF(P915=0,"",DSUM(Entradas[#All],Entradas[[#Headers],[Cantidad Existente]],Inventario!O914:P915))</f>
        <v/>
      </c>
      <c r="M915" s="65" t="e">
        <f>+Inventario[[#This Row],[Presentación (unidad)]]</f>
        <v>#VALUE!</v>
      </c>
      <c r="O915" s="19" t="e">
        <f t="shared" ref="O915" si="3172">+$B915</f>
        <v>#VALUE!</v>
      </c>
      <c r="P915" s="19">
        <f>+DMIN(Entradas[#All],P914,O914:O915)</f>
        <v>0</v>
      </c>
      <c r="Q915" s="17" t="str">
        <f t="shared" ref="Q915" si="3173">+$O$6</f>
        <v>Elemento</v>
      </c>
      <c r="R915" s="17" t="str">
        <f t="shared" ref="R915" si="3174">+$P$6</f>
        <v>Días restantes:</v>
      </c>
      <c r="S915" s="26" t="s">
        <v>10</v>
      </c>
    </row>
    <row r="916" spans="1:19" x14ac:dyDescent="0.25">
      <c r="A916" s="64" t="e">
        <f>DGET(Lista_elementos[#All],Lista_elementos[[#Headers],[Tipo]],Inventario!Q915:Q916)</f>
        <v>#VALUE!</v>
      </c>
      <c r="B916" s="27" t="e">
        <f>+Lista_elementos[[#This Row],[Elemento]]</f>
        <v>#VALUE!</v>
      </c>
      <c r="C91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6" s="27" t="e">
        <f>DGET(Lista_elementos[#All],Lista_elementos[[#Headers],[Presentación (Unidad)]],Inventario!Q915:Q916)</f>
        <v>#VALUE!</v>
      </c>
      <c r="E916" s="20" t="str">
        <f>+IF(COUNTIF(Entradas[Elemento],Inventario[[#This Row],[Elemento]])=0,"",IF(DMAX(Entradas[#All],Entradas[[#Headers],[Fecha de ingreso]],Inventario!Q915:Q916)=0,"No registra",DMAX(Entradas[#All],Entradas[[#Headers],[Fecha de ingreso]],Inventario!Q915:Q916)))</f>
        <v/>
      </c>
      <c r="F916" s="20" t="str">
        <f>+IF(COUNTIF(Entradas[Elemento],Inventario[[#This Row],[Elemento]])=0,"",IF(DMAX(Entradas[#All],Entradas[[#Headers],[Fecha de última salida]],Inventario!Q915:Q916)=0,"",DMAX(Entradas[#All],Entradas[[#Headers],[Fecha de última salida]],Inventario!Q915:Q916)))</f>
        <v/>
      </c>
      <c r="G916" s="27" t="e">
        <f>DGET(Lista_elementos[#All],Lista_elementos[[#Headers],[Inventario máximo (en unidades)]],Q915:Q916)</f>
        <v>#VALUE!</v>
      </c>
      <c r="H916" s="27" t="e">
        <f>DGET(Lista_elementos[#All],Lista_elementos[[#Headers],[Inventario mínimo (en unidades)]],Q915:Q916)</f>
        <v>#VALUE!</v>
      </c>
      <c r="I916" s="68" t="str">
        <f>+IF(R916=0,"",DGET(Entradas[#All],Entradas[[#Headers],[Lote]],Q915:R916))</f>
        <v/>
      </c>
      <c r="J916" s="20" t="str">
        <f ca="1">+IF(Inventario[[#This Row],[Días restantes (incluido hoy):]]="","",Inventario[[#This Row],[Días restantes (incluido hoy):]]+TODAY()-1)</f>
        <v/>
      </c>
      <c r="K916" s="27" t="str">
        <f t="shared" ref="K916" si="3175">IF(R916=0,"",R916)</f>
        <v/>
      </c>
      <c r="L916" s="27" t="str">
        <f>+IF(R916=0,"",DSUM(Entradas[#All],Entradas[[#Headers],[Cantidad Existente]],Inventario!Q915:R916))</f>
        <v/>
      </c>
      <c r="M916" s="65" t="e">
        <f>+Inventario[[#This Row],[Presentación (unidad)]]</f>
        <v>#VALUE!</v>
      </c>
      <c r="O916" s="17" t="str">
        <f t="shared" ref="O916" si="3176">+$O$6</f>
        <v>Elemento</v>
      </c>
      <c r="P916" s="17" t="str">
        <f t="shared" ref="P916" si="3177">+$P$6</f>
        <v>Días restantes:</v>
      </c>
      <c r="Q916" s="19" t="e">
        <f>Inventario[[#This Row],[Elemento]]</f>
        <v>#VALUE!</v>
      </c>
      <c r="R916" s="19">
        <f>+DMIN(Entradas[#All],R915,Q915:Q916)</f>
        <v>0</v>
      </c>
      <c r="S916" s="26" t="s">
        <v>10</v>
      </c>
    </row>
    <row r="917" spans="1:19" x14ac:dyDescent="0.25">
      <c r="A917" s="64" t="e">
        <f>DGET(Lista_elementos[#All],Lista_elementos[[#Headers],[Tipo]],Inventario!O916:O917)</f>
        <v>#VALUE!</v>
      </c>
      <c r="B917" s="27" t="e">
        <f>+Lista_elementos[[#This Row],[Elemento]]</f>
        <v>#VALUE!</v>
      </c>
      <c r="C91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7" s="27" t="e">
        <f>DGET(Lista_elementos[#All],Lista_elementos[[#Headers],[Presentación (Unidad)]],Inventario!O916:O917)</f>
        <v>#VALUE!</v>
      </c>
      <c r="E917" s="20" t="str">
        <f>+IF(COUNTIF(Entradas[Elemento],Inventario[[#This Row],[Elemento]])=0,"",IF(DMAX(Entradas[#All],Entradas[[#Headers],[Fecha de ingreso]],Inventario!O916:O917)=0,"No registra",DMAX(Entradas[#All],Entradas[[#Headers],[Fecha de ingreso]],Inventario!O916:O917)))</f>
        <v/>
      </c>
      <c r="F917" s="20" t="str">
        <f>+IF(COUNTIF(Entradas[Elemento],Inventario[[#This Row],[Elemento]])=0,"",IF(DMAX(Entradas[#All],Entradas[[#Headers],[Fecha de última salida]],Inventario!O916:O917)=0,"",DMAX(Entradas[#All],Entradas[[#Headers],[Fecha de última salida]],Inventario!O916:O917)))</f>
        <v/>
      </c>
      <c r="G917" s="27" t="e">
        <f>DGET(Lista_elementos[#All],Lista_elementos[[#Headers],[Inventario máximo (en unidades)]],O916:O917)</f>
        <v>#VALUE!</v>
      </c>
      <c r="H917" s="27" t="e">
        <f>DGET(Lista_elementos[#All],Lista_elementos[[#Headers],[Inventario mínimo (en unidades)]],O916:O917)</f>
        <v>#VALUE!</v>
      </c>
      <c r="I917" s="68" t="str">
        <f>+IF(P917=0,"",DGET(Entradas[#All],Entradas[[#Headers],[Lote]],O916:P917))</f>
        <v/>
      </c>
      <c r="J917" s="20" t="str">
        <f ca="1">+IF(Inventario[[#This Row],[Días restantes (incluido hoy):]]="","",Inventario[[#This Row],[Días restantes (incluido hoy):]]+TODAY()-1)</f>
        <v/>
      </c>
      <c r="K917" s="27" t="str">
        <f t="shared" ref="K917" si="3178">IF(P917=0,"",P917)</f>
        <v/>
      </c>
      <c r="L917" s="27" t="str">
        <f>+IF(P917=0,"",DSUM(Entradas[#All],Entradas[[#Headers],[Cantidad Existente]],Inventario!O916:P917))</f>
        <v/>
      </c>
      <c r="M917" s="65" t="e">
        <f>+Inventario[[#This Row],[Presentación (unidad)]]</f>
        <v>#VALUE!</v>
      </c>
      <c r="O917" s="19" t="e">
        <f t="shared" ref="O917" si="3179">+$B917</f>
        <v>#VALUE!</v>
      </c>
      <c r="P917" s="19">
        <f>+DMIN(Entradas[#All],P916,O916:O917)</f>
        <v>0</v>
      </c>
      <c r="Q917" s="17" t="str">
        <f t="shared" ref="Q917" si="3180">+$O$6</f>
        <v>Elemento</v>
      </c>
      <c r="R917" s="17" t="str">
        <f t="shared" ref="R917" si="3181">+$P$6</f>
        <v>Días restantes:</v>
      </c>
      <c r="S917" s="26" t="s">
        <v>10</v>
      </c>
    </row>
    <row r="918" spans="1:19" x14ac:dyDescent="0.25">
      <c r="A918" s="64" t="e">
        <f>DGET(Lista_elementos[#All],Lista_elementos[[#Headers],[Tipo]],Inventario!Q917:Q918)</f>
        <v>#VALUE!</v>
      </c>
      <c r="B918" s="27" t="e">
        <f>+Lista_elementos[[#This Row],[Elemento]]</f>
        <v>#VALUE!</v>
      </c>
      <c r="C91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8" s="27" t="e">
        <f>DGET(Lista_elementos[#All],Lista_elementos[[#Headers],[Presentación (Unidad)]],Inventario!Q917:Q918)</f>
        <v>#VALUE!</v>
      </c>
      <c r="E918" s="20" t="str">
        <f>+IF(COUNTIF(Entradas[Elemento],Inventario[[#This Row],[Elemento]])=0,"",IF(DMAX(Entradas[#All],Entradas[[#Headers],[Fecha de ingreso]],Inventario!Q917:Q918)=0,"No registra",DMAX(Entradas[#All],Entradas[[#Headers],[Fecha de ingreso]],Inventario!Q917:Q918)))</f>
        <v/>
      </c>
      <c r="F918" s="20" t="str">
        <f>+IF(COUNTIF(Entradas[Elemento],Inventario[[#This Row],[Elemento]])=0,"",IF(DMAX(Entradas[#All],Entradas[[#Headers],[Fecha de última salida]],Inventario!Q917:Q918)=0,"",DMAX(Entradas[#All],Entradas[[#Headers],[Fecha de última salida]],Inventario!Q917:Q918)))</f>
        <v/>
      </c>
      <c r="G918" s="27" t="e">
        <f>DGET(Lista_elementos[#All],Lista_elementos[[#Headers],[Inventario máximo (en unidades)]],Q917:Q918)</f>
        <v>#VALUE!</v>
      </c>
      <c r="H918" s="27" t="e">
        <f>DGET(Lista_elementos[#All],Lista_elementos[[#Headers],[Inventario mínimo (en unidades)]],Q917:Q918)</f>
        <v>#VALUE!</v>
      </c>
      <c r="I918" s="68" t="str">
        <f>+IF(R918=0,"",DGET(Entradas[#All],Entradas[[#Headers],[Lote]],Q917:R918))</f>
        <v/>
      </c>
      <c r="J918" s="20" t="str">
        <f ca="1">+IF(Inventario[[#This Row],[Días restantes (incluido hoy):]]="","",Inventario[[#This Row],[Días restantes (incluido hoy):]]+TODAY()-1)</f>
        <v/>
      </c>
      <c r="K918" s="27" t="str">
        <f t="shared" ref="K918" si="3182">IF(R918=0,"",R918)</f>
        <v/>
      </c>
      <c r="L918" s="27" t="str">
        <f>+IF(R918=0,"",DSUM(Entradas[#All],Entradas[[#Headers],[Cantidad Existente]],Inventario!Q917:R918))</f>
        <v/>
      </c>
      <c r="M918" s="65" t="e">
        <f>+Inventario[[#This Row],[Presentación (unidad)]]</f>
        <v>#VALUE!</v>
      </c>
      <c r="O918" s="17" t="str">
        <f t="shared" ref="O918" si="3183">+$O$6</f>
        <v>Elemento</v>
      </c>
      <c r="P918" s="17" t="str">
        <f t="shared" ref="P918" si="3184">+$P$6</f>
        <v>Días restantes:</v>
      </c>
      <c r="Q918" s="19" t="e">
        <f>Inventario[[#This Row],[Elemento]]</f>
        <v>#VALUE!</v>
      </c>
      <c r="R918" s="19">
        <f>+DMIN(Entradas[#All],R917,Q917:Q918)</f>
        <v>0</v>
      </c>
      <c r="S918" s="26" t="s">
        <v>10</v>
      </c>
    </row>
    <row r="919" spans="1:19" x14ac:dyDescent="0.25">
      <c r="A919" s="64" t="e">
        <f>DGET(Lista_elementos[#All],Lista_elementos[[#Headers],[Tipo]],Inventario!O918:O919)</f>
        <v>#VALUE!</v>
      </c>
      <c r="B919" s="27" t="e">
        <f>+Lista_elementos[[#This Row],[Elemento]]</f>
        <v>#VALUE!</v>
      </c>
      <c r="C91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19" s="27" t="e">
        <f>DGET(Lista_elementos[#All],Lista_elementos[[#Headers],[Presentación (Unidad)]],Inventario!O918:O919)</f>
        <v>#VALUE!</v>
      </c>
      <c r="E919" s="20" t="str">
        <f>+IF(COUNTIF(Entradas[Elemento],Inventario[[#This Row],[Elemento]])=0,"",IF(DMAX(Entradas[#All],Entradas[[#Headers],[Fecha de ingreso]],Inventario!O918:O919)=0,"No registra",DMAX(Entradas[#All],Entradas[[#Headers],[Fecha de ingreso]],Inventario!O918:O919)))</f>
        <v/>
      </c>
      <c r="F919" s="20" t="str">
        <f>+IF(COUNTIF(Entradas[Elemento],Inventario[[#This Row],[Elemento]])=0,"",IF(DMAX(Entradas[#All],Entradas[[#Headers],[Fecha de última salida]],Inventario!O918:O919)=0,"",DMAX(Entradas[#All],Entradas[[#Headers],[Fecha de última salida]],Inventario!O918:O919)))</f>
        <v/>
      </c>
      <c r="G919" s="27" t="e">
        <f>DGET(Lista_elementos[#All],Lista_elementos[[#Headers],[Inventario máximo (en unidades)]],O918:O919)</f>
        <v>#VALUE!</v>
      </c>
      <c r="H919" s="27" t="e">
        <f>DGET(Lista_elementos[#All],Lista_elementos[[#Headers],[Inventario mínimo (en unidades)]],O918:O919)</f>
        <v>#VALUE!</v>
      </c>
      <c r="I919" s="68" t="str">
        <f>+IF(P919=0,"",DGET(Entradas[#All],Entradas[[#Headers],[Lote]],O918:P919))</f>
        <v/>
      </c>
      <c r="J919" s="20" t="str">
        <f ca="1">+IF(Inventario[[#This Row],[Días restantes (incluido hoy):]]="","",Inventario[[#This Row],[Días restantes (incluido hoy):]]+TODAY()-1)</f>
        <v/>
      </c>
      <c r="K919" s="27" t="str">
        <f t="shared" ref="K919" si="3185">IF(P919=0,"",P919)</f>
        <v/>
      </c>
      <c r="L919" s="27" t="str">
        <f>+IF(P919=0,"",DSUM(Entradas[#All],Entradas[[#Headers],[Cantidad Existente]],Inventario!O918:P919))</f>
        <v/>
      </c>
      <c r="M919" s="65" t="e">
        <f>+Inventario[[#This Row],[Presentación (unidad)]]</f>
        <v>#VALUE!</v>
      </c>
      <c r="O919" s="19" t="e">
        <f t="shared" ref="O919" si="3186">+$B919</f>
        <v>#VALUE!</v>
      </c>
      <c r="P919" s="19">
        <f>+DMIN(Entradas[#All],P918,O918:O919)</f>
        <v>0</v>
      </c>
      <c r="Q919" s="17" t="str">
        <f t="shared" ref="Q919" si="3187">+$O$6</f>
        <v>Elemento</v>
      </c>
      <c r="R919" s="17" t="str">
        <f t="shared" ref="R919" si="3188">+$P$6</f>
        <v>Días restantes:</v>
      </c>
      <c r="S919" s="26" t="s">
        <v>10</v>
      </c>
    </row>
    <row r="920" spans="1:19" x14ac:dyDescent="0.25">
      <c r="A920" s="64" t="e">
        <f>DGET(Lista_elementos[#All],Lista_elementos[[#Headers],[Tipo]],Inventario!Q919:Q920)</f>
        <v>#VALUE!</v>
      </c>
      <c r="B920" s="27" t="e">
        <f>+Lista_elementos[[#This Row],[Elemento]]</f>
        <v>#VALUE!</v>
      </c>
      <c r="C92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0" s="27" t="e">
        <f>DGET(Lista_elementos[#All],Lista_elementos[[#Headers],[Presentación (Unidad)]],Inventario!Q919:Q920)</f>
        <v>#VALUE!</v>
      </c>
      <c r="E920" s="20" t="str">
        <f>+IF(COUNTIF(Entradas[Elemento],Inventario[[#This Row],[Elemento]])=0,"",IF(DMAX(Entradas[#All],Entradas[[#Headers],[Fecha de ingreso]],Inventario!Q919:Q920)=0,"No registra",DMAX(Entradas[#All],Entradas[[#Headers],[Fecha de ingreso]],Inventario!Q919:Q920)))</f>
        <v/>
      </c>
      <c r="F920" s="20" t="str">
        <f>+IF(COUNTIF(Entradas[Elemento],Inventario[[#This Row],[Elemento]])=0,"",IF(DMAX(Entradas[#All],Entradas[[#Headers],[Fecha de última salida]],Inventario!Q919:Q920)=0,"",DMAX(Entradas[#All],Entradas[[#Headers],[Fecha de última salida]],Inventario!Q919:Q920)))</f>
        <v/>
      </c>
      <c r="G920" s="27" t="e">
        <f>DGET(Lista_elementos[#All],Lista_elementos[[#Headers],[Inventario máximo (en unidades)]],Q919:Q920)</f>
        <v>#VALUE!</v>
      </c>
      <c r="H920" s="27" t="e">
        <f>DGET(Lista_elementos[#All],Lista_elementos[[#Headers],[Inventario mínimo (en unidades)]],Q919:Q920)</f>
        <v>#VALUE!</v>
      </c>
      <c r="I920" s="68" t="str">
        <f>+IF(R920=0,"",DGET(Entradas[#All],Entradas[[#Headers],[Lote]],Q919:R920))</f>
        <v/>
      </c>
      <c r="J920" s="20" t="str">
        <f ca="1">+IF(Inventario[[#This Row],[Días restantes (incluido hoy):]]="","",Inventario[[#This Row],[Días restantes (incluido hoy):]]+TODAY()-1)</f>
        <v/>
      </c>
      <c r="K920" s="27" t="str">
        <f t="shared" ref="K920" si="3189">IF(R920=0,"",R920)</f>
        <v/>
      </c>
      <c r="L920" s="27" t="str">
        <f>+IF(R920=0,"",DSUM(Entradas[#All],Entradas[[#Headers],[Cantidad Existente]],Inventario!Q919:R920))</f>
        <v/>
      </c>
      <c r="M920" s="65" t="e">
        <f>+Inventario[[#This Row],[Presentación (unidad)]]</f>
        <v>#VALUE!</v>
      </c>
      <c r="O920" s="17" t="str">
        <f t="shared" ref="O920" si="3190">+$O$6</f>
        <v>Elemento</v>
      </c>
      <c r="P920" s="17" t="str">
        <f t="shared" ref="P920" si="3191">+$P$6</f>
        <v>Días restantes:</v>
      </c>
      <c r="Q920" s="19" t="e">
        <f>Inventario[[#This Row],[Elemento]]</f>
        <v>#VALUE!</v>
      </c>
      <c r="R920" s="19">
        <f>+DMIN(Entradas[#All],R919,Q919:Q920)</f>
        <v>0</v>
      </c>
      <c r="S920" s="26" t="s">
        <v>10</v>
      </c>
    </row>
    <row r="921" spans="1:19" x14ac:dyDescent="0.25">
      <c r="A921" s="64" t="e">
        <f>DGET(Lista_elementos[#All],Lista_elementos[[#Headers],[Tipo]],Inventario!O920:O921)</f>
        <v>#VALUE!</v>
      </c>
      <c r="B921" s="27" t="e">
        <f>+Lista_elementos[[#This Row],[Elemento]]</f>
        <v>#VALUE!</v>
      </c>
      <c r="C92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1" s="27" t="e">
        <f>DGET(Lista_elementos[#All],Lista_elementos[[#Headers],[Presentación (Unidad)]],Inventario!O920:O921)</f>
        <v>#VALUE!</v>
      </c>
      <c r="E921" s="20" t="str">
        <f>+IF(COUNTIF(Entradas[Elemento],Inventario[[#This Row],[Elemento]])=0,"",IF(DMAX(Entradas[#All],Entradas[[#Headers],[Fecha de ingreso]],Inventario!O920:O921)=0,"No registra",DMAX(Entradas[#All],Entradas[[#Headers],[Fecha de ingreso]],Inventario!O920:O921)))</f>
        <v/>
      </c>
      <c r="F921" s="20" t="str">
        <f>+IF(COUNTIF(Entradas[Elemento],Inventario[[#This Row],[Elemento]])=0,"",IF(DMAX(Entradas[#All],Entradas[[#Headers],[Fecha de última salida]],Inventario!O920:O921)=0,"",DMAX(Entradas[#All],Entradas[[#Headers],[Fecha de última salida]],Inventario!O920:O921)))</f>
        <v/>
      </c>
      <c r="G921" s="27" t="e">
        <f>DGET(Lista_elementos[#All],Lista_elementos[[#Headers],[Inventario máximo (en unidades)]],O920:O921)</f>
        <v>#VALUE!</v>
      </c>
      <c r="H921" s="27" t="e">
        <f>DGET(Lista_elementos[#All],Lista_elementos[[#Headers],[Inventario mínimo (en unidades)]],O920:O921)</f>
        <v>#VALUE!</v>
      </c>
      <c r="I921" s="68" t="str">
        <f>+IF(P921=0,"",DGET(Entradas[#All],Entradas[[#Headers],[Lote]],O920:P921))</f>
        <v/>
      </c>
      <c r="J921" s="20" t="str">
        <f ca="1">+IF(Inventario[[#This Row],[Días restantes (incluido hoy):]]="","",Inventario[[#This Row],[Días restantes (incluido hoy):]]+TODAY()-1)</f>
        <v/>
      </c>
      <c r="K921" s="27" t="str">
        <f t="shared" ref="K921" si="3192">IF(P921=0,"",P921)</f>
        <v/>
      </c>
      <c r="L921" s="27" t="str">
        <f>+IF(P921=0,"",DSUM(Entradas[#All],Entradas[[#Headers],[Cantidad Existente]],Inventario!O920:P921))</f>
        <v/>
      </c>
      <c r="M921" s="65" t="e">
        <f>+Inventario[[#This Row],[Presentación (unidad)]]</f>
        <v>#VALUE!</v>
      </c>
      <c r="O921" s="19" t="e">
        <f t="shared" ref="O921" si="3193">+$B921</f>
        <v>#VALUE!</v>
      </c>
      <c r="P921" s="19">
        <f>+DMIN(Entradas[#All],P920,O920:O921)</f>
        <v>0</v>
      </c>
      <c r="Q921" s="17" t="str">
        <f t="shared" ref="Q921" si="3194">+$O$6</f>
        <v>Elemento</v>
      </c>
      <c r="R921" s="17" t="str">
        <f t="shared" ref="R921" si="3195">+$P$6</f>
        <v>Días restantes:</v>
      </c>
      <c r="S921" s="26" t="s">
        <v>10</v>
      </c>
    </row>
    <row r="922" spans="1:19" x14ac:dyDescent="0.25">
      <c r="A922" s="64" t="e">
        <f>DGET(Lista_elementos[#All],Lista_elementos[[#Headers],[Tipo]],Inventario!Q921:Q922)</f>
        <v>#VALUE!</v>
      </c>
      <c r="B922" s="27" t="e">
        <f>+Lista_elementos[[#This Row],[Elemento]]</f>
        <v>#VALUE!</v>
      </c>
      <c r="C92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2" s="27" t="e">
        <f>DGET(Lista_elementos[#All],Lista_elementos[[#Headers],[Presentación (Unidad)]],Inventario!Q921:Q922)</f>
        <v>#VALUE!</v>
      </c>
      <c r="E922" s="20" t="str">
        <f>+IF(COUNTIF(Entradas[Elemento],Inventario[[#This Row],[Elemento]])=0,"",IF(DMAX(Entradas[#All],Entradas[[#Headers],[Fecha de ingreso]],Inventario!Q921:Q922)=0,"No registra",DMAX(Entradas[#All],Entradas[[#Headers],[Fecha de ingreso]],Inventario!Q921:Q922)))</f>
        <v/>
      </c>
      <c r="F922" s="20" t="str">
        <f>+IF(COUNTIF(Entradas[Elemento],Inventario[[#This Row],[Elemento]])=0,"",IF(DMAX(Entradas[#All],Entradas[[#Headers],[Fecha de última salida]],Inventario!Q921:Q922)=0,"",DMAX(Entradas[#All],Entradas[[#Headers],[Fecha de última salida]],Inventario!Q921:Q922)))</f>
        <v/>
      </c>
      <c r="G922" s="27" t="e">
        <f>DGET(Lista_elementos[#All],Lista_elementos[[#Headers],[Inventario máximo (en unidades)]],Q921:Q922)</f>
        <v>#VALUE!</v>
      </c>
      <c r="H922" s="27" t="e">
        <f>DGET(Lista_elementos[#All],Lista_elementos[[#Headers],[Inventario mínimo (en unidades)]],Q921:Q922)</f>
        <v>#VALUE!</v>
      </c>
      <c r="I922" s="68" t="str">
        <f>+IF(R922=0,"",DGET(Entradas[#All],Entradas[[#Headers],[Lote]],Q921:R922))</f>
        <v/>
      </c>
      <c r="J922" s="20" t="str">
        <f ca="1">+IF(Inventario[[#This Row],[Días restantes (incluido hoy):]]="","",Inventario[[#This Row],[Días restantes (incluido hoy):]]+TODAY()-1)</f>
        <v/>
      </c>
      <c r="K922" s="27" t="str">
        <f t="shared" ref="K922" si="3196">IF(R922=0,"",R922)</f>
        <v/>
      </c>
      <c r="L922" s="27" t="str">
        <f>+IF(R922=0,"",DSUM(Entradas[#All],Entradas[[#Headers],[Cantidad Existente]],Inventario!Q921:R922))</f>
        <v/>
      </c>
      <c r="M922" s="65" t="e">
        <f>+Inventario[[#This Row],[Presentación (unidad)]]</f>
        <v>#VALUE!</v>
      </c>
      <c r="O922" s="17" t="str">
        <f t="shared" ref="O922" si="3197">+$O$6</f>
        <v>Elemento</v>
      </c>
      <c r="P922" s="17" t="str">
        <f t="shared" ref="P922" si="3198">+$P$6</f>
        <v>Días restantes:</v>
      </c>
      <c r="Q922" s="19" t="e">
        <f>Inventario[[#This Row],[Elemento]]</f>
        <v>#VALUE!</v>
      </c>
      <c r="R922" s="19">
        <f>+DMIN(Entradas[#All],R921,Q921:Q922)</f>
        <v>0</v>
      </c>
      <c r="S922" s="26" t="s">
        <v>10</v>
      </c>
    </row>
    <row r="923" spans="1:19" x14ac:dyDescent="0.25">
      <c r="A923" s="64" t="e">
        <f>DGET(Lista_elementos[#All],Lista_elementos[[#Headers],[Tipo]],Inventario!O922:O923)</f>
        <v>#VALUE!</v>
      </c>
      <c r="B923" s="27" t="e">
        <f>+Lista_elementos[[#This Row],[Elemento]]</f>
        <v>#VALUE!</v>
      </c>
      <c r="C92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3" s="27" t="e">
        <f>DGET(Lista_elementos[#All],Lista_elementos[[#Headers],[Presentación (Unidad)]],Inventario!O922:O923)</f>
        <v>#VALUE!</v>
      </c>
      <c r="E923" s="20" t="str">
        <f>+IF(COUNTIF(Entradas[Elemento],Inventario[[#This Row],[Elemento]])=0,"",IF(DMAX(Entradas[#All],Entradas[[#Headers],[Fecha de ingreso]],Inventario!O922:O923)=0,"No registra",DMAX(Entradas[#All],Entradas[[#Headers],[Fecha de ingreso]],Inventario!O922:O923)))</f>
        <v/>
      </c>
      <c r="F923" s="20" t="str">
        <f>+IF(COUNTIF(Entradas[Elemento],Inventario[[#This Row],[Elemento]])=0,"",IF(DMAX(Entradas[#All],Entradas[[#Headers],[Fecha de última salida]],Inventario!O922:O923)=0,"",DMAX(Entradas[#All],Entradas[[#Headers],[Fecha de última salida]],Inventario!O922:O923)))</f>
        <v/>
      </c>
      <c r="G923" s="27" t="e">
        <f>DGET(Lista_elementos[#All],Lista_elementos[[#Headers],[Inventario máximo (en unidades)]],O922:O923)</f>
        <v>#VALUE!</v>
      </c>
      <c r="H923" s="27" t="e">
        <f>DGET(Lista_elementos[#All],Lista_elementos[[#Headers],[Inventario mínimo (en unidades)]],O922:O923)</f>
        <v>#VALUE!</v>
      </c>
      <c r="I923" s="68" t="str">
        <f>+IF(P923=0,"",DGET(Entradas[#All],Entradas[[#Headers],[Lote]],O922:P923))</f>
        <v/>
      </c>
      <c r="J923" s="20" t="str">
        <f ca="1">+IF(Inventario[[#This Row],[Días restantes (incluido hoy):]]="","",Inventario[[#This Row],[Días restantes (incluido hoy):]]+TODAY()-1)</f>
        <v/>
      </c>
      <c r="K923" s="27" t="str">
        <f t="shared" ref="K923" si="3199">IF(P923=0,"",P923)</f>
        <v/>
      </c>
      <c r="L923" s="27" t="str">
        <f>+IF(P923=0,"",DSUM(Entradas[#All],Entradas[[#Headers],[Cantidad Existente]],Inventario!O922:P923))</f>
        <v/>
      </c>
      <c r="M923" s="65" t="e">
        <f>+Inventario[[#This Row],[Presentación (unidad)]]</f>
        <v>#VALUE!</v>
      </c>
      <c r="O923" s="19" t="e">
        <f t="shared" ref="O923" si="3200">+$B923</f>
        <v>#VALUE!</v>
      </c>
      <c r="P923" s="19">
        <f>+DMIN(Entradas[#All],P922,O922:O923)</f>
        <v>0</v>
      </c>
      <c r="Q923" s="17" t="str">
        <f t="shared" ref="Q923" si="3201">+$O$6</f>
        <v>Elemento</v>
      </c>
      <c r="R923" s="17" t="str">
        <f t="shared" ref="R923" si="3202">+$P$6</f>
        <v>Días restantes:</v>
      </c>
      <c r="S923" s="26" t="s">
        <v>10</v>
      </c>
    </row>
    <row r="924" spans="1:19" x14ac:dyDescent="0.25">
      <c r="A924" s="64" t="e">
        <f>DGET(Lista_elementos[#All],Lista_elementos[[#Headers],[Tipo]],Inventario!Q923:Q924)</f>
        <v>#VALUE!</v>
      </c>
      <c r="B924" s="27" t="e">
        <f>+Lista_elementos[[#This Row],[Elemento]]</f>
        <v>#VALUE!</v>
      </c>
      <c r="C92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4" s="27" t="e">
        <f>DGET(Lista_elementos[#All],Lista_elementos[[#Headers],[Presentación (Unidad)]],Inventario!Q923:Q924)</f>
        <v>#VALUE!</v>
      </c>
      <c r="E924" s="20" t="str">
        <f>+IF(COUNTIF(Entradas[Elemento],Inventario[[#This Row],[Elemento]])=0,"",IF(DMAX(Entradas[#All],Entradas[[#Headers],[Fecha de ingreso]],Inventario!Q923:Q924)=0,"No registra",DMAX(Entradas[#All],Entradas[[#Headers],[Fecha de ingreso]],Inventario!Q923:Q924)))</f>
        <v/>
      </c>
      <c r="F924" s="20" t="str">
        <f>+IF(COUNTIF(Entradas[Elemento],Inventario[[#This Row],[Elemento]])=0,"",IF(DMAX(Entradas[#All],Entradas[[#Headers],[Fecha de última salida]],Inventario!Q923:Q924)=0,"",DMAX(Entradas[#All],Entradas[[#Headers],[Fecha de última salida]],Inventario!Q923:Q924)))</f>
        <v/>
      </c>
      <c r="G924" s="27" t="e">
        <f>DGET(Lista_elementos[#All],Lista_elementos[[#Headers],[Inventario máximo (en unidades)]],Q923:Q924)</f>
        <v>#VALUE!</v>
      </c>
      <c r="H924" s="27" t="e">
        <f>DGET(Lista_elementos[#All],Lista_elementos[[#Headers],[Inventario mínimo (en unidades)]],Q923:Q924)</f>
        <v>#VALUE!</v>
      </c>
      <c r="I924" s="68" t="str">
        <f>+IF(R924=0,"",DGET(Entradas[#All],Entradas[[#Headers],[Lote]],Q923:R924))</f>
        <v/>
      </c>
      <c r="J924" s="20" t="str">
        <f ca="1">+IF(Inventario[[#This Row],[Días restantes (incluido hoy):]]="","",Inventario[[#This Row],[Días restantes (incluido hoy):]]+TODAY()-1)</f>
        <v/>
      </c>
      <c r="K924" s="27" t="str">
        <f t="shared" ref="K924" si="3203">IF(R924=0,"",R924)</f>
        <v/>
      </c>
      <c r="L924" s="27" t="str">
        <f>+IF(R924=0,"",DSUM(Entradas[#All],Entradas[[#Headers],[Cantidad Existente]],Inventario!Q923:R924))</f>
        <v/>
      </c>
      <c r="M924" s="65" t="e">
        <f>+Inventario[[#This Row],[Presentación (unidad)]]</f>
        <v>#VALUE!</v>
      </c>
      <c r="O924" s="17" t="str">
        <f t="shared" ref="O924" si="3204">+$O$6</f>
        <v>Elemento</v>
      </c>
      <c r="P924" s="17" t="str">
        <f t="shared" ref="P924" si="3205">+$P$6</f>
        <v>Días restantes:</v>
      </c>
      <c r="Q924" s="19" t="e">
        <f>Inventario[[#This Row],[Elemento]]</f>
        <v>#VALUE!</v>
      </c>
      <c r="R924" s="19">
        <f>+DMIN(Entradas[#All],R923,Q923:Q924)</f>
        <v>0</v>
      </c>
      <c r="S924" s="26" t="s">
        <v>10</v>
      </c>
    </row>
    <row r="925" spans="1:19" x14ac:dyDescent="0.25">
      <c r="A925" s="64" t="e">
        <f>DGET(Lista_elementos[#All],Lista_elementos[[#Headers],[Tipo]],Inventario!O924:O925)</f>
        <v>#VALUE!</v>
      </c>
      <c r="B925" s="27" t="e">
        <f>+Lista_elementos[[#This Row],[Elemento]]</f>
        <v>#VALUE!</v>
      </c>
      <c r="C92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5" s="27" t="e">
        <f>DGET(Lista_elementos[#All],Lista_elementos[[#Headers],[Presentación (Unidad)]],Inventario!O924:O925)</f>
        <v>#VALUE!</v>
      </c>
      <c r="E925" s="20" t="str">
        <f>+IF(COUNTIF(Entradas[Elemento],Inventario[[#This Row],[Elemento]])=0,"",IF(DMAX(Entradas[#All],Entradas[[#Headers],[Fecha de ingreso]],Inventario!O924:O925)=0,"No registra",DMAX(Entradas[#All],Entradas[[#Headers],[Fecha de ingreso]],Inventario!O924:O925)))</f>
        <v/>
      </c>
      <c r="F925" s="20" t="str">
        <f>+IF(COUNTIF(Entradas[Elemento],Inventario[[#This Row],[Elemento]])=0,"",IF(DMAX(Entradas[#All],Entradas[[#Headers],[Fecha de última salida]],Inventario!O924:O925)=0,"",DMAX(Entradas[#All],Entradas[[#Headers],[Fecha de última salida]],Inventario!O924:O925)))</f>
        <v/>
      </c>
      <c r="G925" s="27" t="e">
        <f>DGET(Lista_elementos[#All],Lista_elementos[[#Headers],[Inventario máximo (en unidades)]],O924:O925)</f>
        <v>#VALUE!</v>
      </c>
      <c r="H925" s="27" t="e">
        <f>DGET(Lista_elementos[#All],Lista_elementos[[#Headers],[Inventario mínimo (en unidades)]],O924:O925)</f>
        <v>#VALUE!</v>
      </c>
      <c r="I925" s="68" t="str">
        <f>+IF(P925=0,"",DGET(Entradas[#All],Entradas[[#Headers],[Lote]],O924:P925))</f>
        <v/>
      </c>
      <c r="J925" s="20" t="str">
        <f ca="1">+IF(Inventario[[#This Row],[Días restantes (incluido hoy):]]="","",Inventario[[#This Row],[Días restantes (incluido hoy):]]+TODAY()-1)</f>
        <v/>
      </c>
      <c r="K925" s="27" t="str">
        <f t="shared" ref="K925" si="3206">IF(P925=0,"",P925)</f>
        <v/>
      </c>
      <c r="L925" s="27" t="str">
        <f>+IF(P925=0,"",DSUM(Entradas[#All],Entradas[[#Headers],[Cantidad Existente]],Inventario!O924:P925))</f>
        <v/>
      </c>
      <c r="M925" s="65" t="e">
        <f>+Inventario[[#This Row],[Presentación (unidad)]]</f>
        <v>#VALUE!</v>
      </c>
      <c r="O925" s="19" t="e">
        <f t="shared" ref="O925" si="3207">+$B925</f>
        <v>#VALUE!</v>
      </c>
      <c r="P925" s="19">
        <f>+DMIN(Entradas[#All],P924,O924:O925)</f>
        <v>0</v>
      </c>
      <c r="Q925" s="17" t="str">
        <f t="shared" ref="Q925" si="3208">+$O$6</f>
        <v>Elemento</v>
      </c>
      <c r="R925" s="17" t="str">
        <f t="shared" ref="R925" si="3209">+$P$6</f>
        <v>Días restantes:</v>
      </c>
      <c r="S925" s="26" t="s">
        <v>10</v>
      </c>
    </row>
    <row r="926" spans="1:19" x14ac:dyDescent="0.25">
      <c r="A926" s="64" t="e">
        <f>DGET(Lista_elementos[#All],Lista_elementos[[#Headers],[Tipo]],Inventario!Q925:Q926)</f>
        <v>#VALUE!</v>
      </c>
      <c r="B926" s="27" t="e">
        <f>+Lista_elementos[[#This Row],[Elemento]]</f>
        <v>#VALUE!</v>
      </c>
      <c r="C92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6" s="27" t="e">
        <f>DGET(Lista_elementos[#All],Lista_elementos[[#Headers],[Presentación (Unidad)]],Inventario!Q925:Q926)</f>
        <v>#VALUE!</v>
      </c>
      <c r="E926" s="20" t="str">
        <f>+IF(COUNTIF(Entradas[Elemento],Inventario[[#This Row],[Elemento]])=0,"",IF(DMAX(Entradas[#All],Entradas[[#Headers],[Fecha de ingreso]],Inventario!Q925:Q926)=0,"No registra",DMAX(Entradas[#All],Entradas[[#Headers],[Fecha de ingreso]],Inventario!Q925:Q926)))</f>
        <v/>
      </c>
      <c r="F926" s="20" t="str">
        <f>+IF(COUNTIF(Entradas[Elemento],Inventario[[#This Row],[Elemento]])=0,"",IF(DMAX(Entradas[#All],Entradas[[#Headers],[Fecha de última salida]],Inventario!Q925:Q926)=0,"",DMAX(Entradas[#All],Entradas[[#Headers],[Fecha de última salida]],Inventario!Q925:Q926)))</f>
        <v/>
      </c>
      <c r="G926" s="27" t="e">
        <f>DGET(Lista_elementos[#All],Lista_elementos[[#Headers],[Inventario máximo (en unidades)]],Q925:Q926)</f>
        <v>#VALUE!</v>
      </c>
      <c r="H926" s="27" t="e">
        <f>DGET(Lista_elementos[#All],Lista_elementos[[#Headers],[Inventario mínimo (en unidades)]],Q925:Q926)</f>
        <v>#VALUE!</v>
      </c>
      <c r="I926" s="68" t="str">
        <f>+IF(R926=0,"",DGET(Entradas[#All],Entradas[[#Headers],[Lote]],Q925:R926))</f>
        <v/>
      </c>
      <c r="J926" s="20" t="str">
        <f ca="1">+IF(Inventario[[#This Row],[Días restantes (incluido hoy):]]="","",Inventario[[#This Row],[Días restantes (incluido hoy):]]+TODAY()-1)</f>
        <v/>
      </c>
      <c r="K926" s="27" t="str">
        <f t="shared" ref="K926" si="3210">IF(R926=0,"",R926)</f>
        <v/>
      </c>
      <c r="L926" s="27" t="str">
        <f>+IF(R926=0,"",DSUM(Entradas[#All],Entradas[[#Headers],[Cantidad Existente]],Inventario!Q925:R926))</f>
        <v/>
      </c>
      <c r="M926" s="65" t="e">
        <f>+Inventario[[#This Row],[Presentación (unidad)]]</f>
        <v>#VALUE!</v>
      </c>
      <c r="O926" s="17" t="str">
        <f t="shared" ref="O926" si="3211">+$O$6</f>
        <v>Elemento</v>
      </c>
      <c r="P926" s="17" t="str">
        <f t="shared" ref="P926" si="3212">+$P$6</f>
        <v>Días restantes:</v>
      </c>
      <c r="Q926" s="19" t="e">
        <f>Inventario[[#This Row],[Elemento]]</f>
        <v>#VALUE!</v>
      </c>
      <c r="R926" s="19">
        <f>+DMIN(Entradas[#All],R925,Q925:Q926)</f>
        <v>0</v>
      </c>
      <c r="S926" s="26" t="s">
        <v>10</v>
      </c>
    </row>
    <row r="927" spans="1:19" x14ac:dyDescent="0.25">
      <c r="A927" s="64" t="e">
        <f>DGET(Lista_elementos[#All],Lista_elementos[[#Headers],[Tipo]],Inventario!O926:O927)</f>
        <v>#VALUE!</v>
      </c>
      <c r="B927" s="27" t="e">
        <f>+Lista_elementos[[#This Row],[Elemento]]</f>
        <v>#VALUE!</v>
      </c>
      <c r="C92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7" s="27" t="e">
        <f>DGET(Lista_elementos[#All],Lista_elementos[[#Headers],[Presentación (Unidad)]],Inventario!O926:O927)</f>
        <v>#VALUE!</v>
      </c>
      <c r="E927" s="20" t="str">
        <f>+IF(COUNTIF(Entradas[Elemento],Inventario[[#This Row],[Elemento]])=0,"",IF(DMAX(Entradas[#All],Entradas[[#Headers],[Fecha de ingreso]],Inventario!O926:O927)=0,"No registra",DMAX(Entradas[#All],Entradas[[#Headers],[Fecha de ingreso]],Inventario!O926:O927)))</f>
        <v/>
      </c>
      <c r="F927" s="20" t="str">
        <f>+IF(COUNTIF(Entradas[Elemento],Inventario[[#This Row],[Elemento]])=0,"",IF(DMAX(Entradas[#All],Entradas[[#Headers],[Fecha de última salida]],Inventario!O926:O927)=0,"",DMAX(Entradas[#All],Entradas[[#Headers],[Fecha de última salida]],Inventario!O926:O927)))</f>
        <v/>
      </c>
      <c r="G927" s="27" t="e">
        <f>DGET(Lista_elementos[#All],Lista_elementos[[#Headers],[Inventario máximo (en unidades)]],O926:O927)</f>
        <v>#VALUE!</v>
      </c>
      <c r="H927" s="27" t="e">
        <f>DGET(Lista_elementos[#All],Lista_elementos[[#Headers],[Inventario mínimo (en unidades)]],O926:O927)</f>
        <v>#VALUE!</v>
      </c>
      <c r="I927" s="68" t="str">
        <f>+IF(P927=0,"",DGET(Entradas[#All],Entradas[[#Headers],[Lote]],O926:P927))</f>
        <v/>
      </c>
      <c r="J927" s="20" t="str">
        <f ca="1">+IF(Inventario[[#This Row],[Días restantes (incluido hoy):]]="","",Inventario[[#This Row],[Días restantes (incluido hoy):]]+TODAY()-1)</f>
        <v/>
      </c>
      <c r="K927" s="27" t="str">
        <f t="shared" ref="K927" si="3213">IF(P927=0,"",P927)</f>
        <v/>
      </c>
      <c r="L927" s="27" t="str">
        <f>+IF(P927=0,"",DSUM(Entradas[#All],Entradas[[#Headers],[Cantidad Existente]],Inventario!O926:P927))</f>
        <v/>
      </c>
      <c r="M927" s="65" t="e">
        <f>+Inventario[[#This Row],[Presentación (unidad)]]</f>
        <v>#VALUE!</v>
      </c>
      <c r="O927" s="19" t="e">
        <f t="shared" ref="O927" si="3214">+$B927</f>
        <v>#VALUE!</v>
      </c>
      <c r="P927" s="19">
        <f>+DMIN(Entradas[#All],P926,O926:O927)</f>
        <v>0</v>
      </c>
      <c r="Q927" s="17" t="str">
        <f t="shared" ref="Q927" si="3215">+$O$6</f>
        <v>Elemento</v>
      </c>
      <c r="R927" s="17" t="str">
        <f t="shared" ref="R927" si="3216">+$P$6</f>
        <v>Días restantes:</v>
      </c>
      <c r="S927" s="26" t="s">
        <v>10</v>
      </c>
    </row>
    <row r="928" spans="1:19" x14ac:dyDescent="0.25">
      <c r="A928" s="64" t="e">
        <f>DGET(Lista_elementos[#All],Lista_elementos[[#Headers],[Tipo]],Inventario!Q927:Q928)</f>
        <v>#VALUE!</v>
      </c>
      <c r="B928" s="27" t="e">
        <f>+Lista_elementos[[#This Row],[Elemento]]</f>
        <v>#VALUE!</v>
      </c>
      <c r="C92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8" s="27" t="e">
        <f>DGET(Lista_elementos[#All],Lista_elementos[[#Headers],[Presentación (Unidad)]],Inventario!Q927:Q928)</f>
        <v>#VALUE!</v>
      </c>
      <c r="E928" s="20" t="str">
        <f>+IF(COUNTIF(Entradas[Elemento],Inventario[[#This Row],[Elemento]])=0,"",IF(DMAX(Entradas[#All],Entradas[[#Headers],[Fecha de ingreso]],Inventario!Q927:Q928)=0,"No registra",DMAX(Entradas[#All],Entradas[[#Headers],[Fecha de ingreso]],Inventario!Q927:Q928)))</f>
        <v/>
      </c>
      <c r="F928" s="20" t="str">
        <f>+IF(COUNTIF(Entradas[Elemento],Inventario[[#This Row],[Elemento]])=0,"",IF(DMAX(Entradas[#All],Entradas[[#Headers],[Fecha de última salida]],Inventario!Q927:Q928)=0,"",DMAX(Entradas[#All],Entradas[[#Headers],[Fecha de última salida]],Inventario!Q927:Q928)))</f>
        <v/>
      </c>
      <c r="G928" s="27" t="e">
        <f>DGET(Lista_elementos[#All],Lista_elementos[[#Headers],[Inventario máximo (en unidades)]],Q927:Q928)</f>
        <v>#VALUE!</v>
      </c>
      <c r="H928" s="27" t="e">
        <f>DGET(Lista_elementos[#All],Lista_elementos[[#Headers],[Inventario mínimo (en unidades)]],Q927:Q928)</f>
        <v>#VALUE!</v>
      </c>
      <c r="I928" s="68" t="str">
        <f>+IF(R928=0,"",DGET(Entradas[#All],Entradas[[#Headers],[Lote]],Q927:R928))</f>
        <v/>
      </c>
      <c r="J928" s="20" t="str">
        <f ca="1">+IF(Inventario[[#This Row],[Días restantes (incluido hoy):]]="","",Inventario[[#This Row],[Días restantes (incluido hoy):]]+TODAY()-1)</f>
        <v/>
      </c>
      <c r="K928" s="27" t="str">
        <f t="shared" ref="K928" si="3217">IF(R928=0,"",R928)</f>
        <v/>
      </c>
      <c r="L928" s="27" t="str">
        <f>+IF(R928=0,"",DSUM(Entradas[#All],Entradas[[#Headers],[Cantidad Existente]],Inventario!Q927:R928))</f>
        <v/>
      </c>
      <c r="M928" s="65" t="e">
        <f>+Inventario[[#This Row],[Presentación (unidad)]]</f>
        <v>#VALUE!</v>
      </c>
      <c r="O928" s="17" t="str">
        <f t="shared" ref="O928" si="3218">+$O$6</f>
        <v>Elemento</v>
      </c>
      <c r="P928" s="17" t="str">
        <f t="shared" ref="P928" si="3219">+$P$6</f>
        <v>Días restantes:</v>
      </c>
      <c r="Q928" s="19" t="e">
        <f>Inventario[[#This Row],[Elemento]]</f>
        <v>#VALUE!</v>
      </c>
      <c r="R928" s="19">
        <f>+DMIN(Entradas[#All],R927,Q927:Q928)</f>
        <v>0</v>
      </c>
      <c r="S928" s="26" t="s">
        <v>10</v>
      </c>
    </row>
    <row r="929" spans="1:19" x14ac:dyDescent="0.25">
      <c r="A929" s="64" t="e">
        <f>DGET(Lista_elementos[#All],Lista_elementos[[#Headers],[Tipo]],Inventario!O928:O929)</f>
        <v>#VALUE!</v>
      </c>
      <c r="B929" s="27" t="e">
        <f>+Lista_elementos[[#This Row],[Elemento]]</f>
        <v>#VALUE!</v>
      </c>
      <c r="C92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29" s="27" t="e">
        <f>DGET(Lista_elementos[#All],Lista_elementos[[#Headers],[Presentación (Unidad)]],Inventario!O928:O929)</f>
        <v>#VALUE!</v>
      </c>
      <c r="E929" s="20" t="str">
        <f>+IF(COUNTIF(Entradas[Elemento],Inventario[[#This Row],[Elemento]])=0,"",IF(DMAX(Entradas[#All],Entradas[[#Headers],[Fecha de ingreso]],Inventario!O928:O929)=0,"No registra",DMAX(Entradas[#All],Entradas[[#Headers],[Fecha de ingreso]],Inventario!O928:O929)))</f>
        <v/>
      </c>
      <c r="F929" s="20" t="str">
        <f>+IF(COUNTIF(Entradas[Elemento],Inventario[[#This Row],[Elemento]])=0,"",IF(DMAX(Entradas[#All],Entradas[[#Headers],[Fecha de última salida]],Inventario!O928:O929)=0,"",DMAX(Entradas[#All],Entradas[[#Headers],[Fecha de última salida]],Inventario!O928:O929)))</f>
        <v/>
      </c>
      <c r="G929" s="27" t="e">
        <f>DGET(Lista_elementos[#All],Lista_elementos[[#Headers],[Inventario máximo (en unidades)]],O928:O929)</f>
        <v>#VALUE!</v>
      </c>
      <c r="H929" s="27" t="e">
        <f>DGET(Lista_elementos[#All],Lista_elementos[[#Headers],[Inventario mínimo (en unidades)]],O928:O929)</f>
        <v>#VALUE!</v>
      </c>
      <c r="I929" s="68" t="str">
        <f>+IF(P929=0,"",DGET(Entradas[#All],Entradas[[#Headers],[Lote]],O928:P929))</f>
        <v/>
      </c>
      <c r="J929" s="20" t="str">
        <f ca="1">+IF(Inventario[[#This Row],[Días restantes (incluido hoy):]]="","",Inventario[[#This Row],[Días restantes (incluido hoy):]]+TODAY()-1)</f>
        <v/>
      </c>
      <c r="K929" s="27" t="str">
        <f t="shared" ref="K929" si="3220">IF(P929=0,"",P929)</f>
        <v/>
      </c>
      <c r="L929" s="27" t="str">
        <f>+IF(P929=0,"",DSUM(Entradas[#All],Entradas[[#Headers],[Cantidad Existente]],Inventario!O928:P929))</f>
        <v/>
      </c>
      <c r="M929" s="65" t="e">
        <f>+Inventario[[#This Row],[Presentación (unidad)]]</f>
        <v>#VALUE!</v>
      </c>
      <c r="O929" s="19" t="e">
        <f t="shared" ref="O929" si="3221">+$B929</f>
        <v>#VALUE!</v>
      </c>
      <c r="P929" s="19">
        <f>+DMIN(Entradas[#All],P928,O928:O929)</f>
        <v>0</v>
      </c>
      <c r="Q929" s="17" t="str">
        <f t="shared" ref="Q929" si="3222">+$O$6</f>
        <v>Elemento</v>
      </c>
      <c r="R929" s="17" t="str">
        <f t="shared" ref="R929" si="3223">+$P$6</f>
        <v>Días restantes:</v>
      </c>
      <c r="S929" s="26" t="s">
        <v>10</v>
      </c>
    </row>
    <row r="930" spans="1:19" x14ac:dyDescent="0.25">
      <c r="A930" s="64" t="e">
        <f>DGET(Lista_elementos[#All],Lista_elementos[[#Headers],[Tipo]],Inventario!Q929:Q930)</f>
        <v>#VALUE!</v>
      </c>
      <c r="B930" s="27" t="e">
        <f>+Lista_elementos[[#This Row],[Elemento]]</f>
        <v>#VALUE!</v>
      </c>
      <c r="C93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0" s="27" t="e">
        <f>DGET(Lista_elementos[#All],Lista_elementos[[#Headers],[Presentación (Unidad)]],Inventario!Q929:Q930)</f>
        <v>#VALUE!</v>
      </c>
      <c r="E930" s="20" t="str">
        <f>+IF(COUNTIF(Entradas[Elemento],Inventario[[#This Row],[Elemento]])=0,"",IF(DMAX(Entradas[#All],Entradas[[#Headers],[Fecha de ingreso]],Inventario!Q929:Q930)=0,"No registra",DMAX(Entradas[#All],Entradas[[#Headers],[Fecha de ingreso]],Inventario!Q929:Q930)))</f>
        <v/>
      </c>
      <c r="F930" s="20" t="str">
        <f>+IF(COUNTIF(Entradas[Elemento],Inventario[[#This Row],[Elemento]])=0,"",IF(DMAX(Entradas[#All],Entradas[[#Headers],[Fecha de última salida]],Inventario!Q929:Q930)=0,"",DMAX(Entradas[#All],Entradas[[#Headers],[Fecha de última salida]],Inventario!Q929:Q930)))</f>
        <v/>
      </c>
      <c r="G930" s="27" t="e">
        <f>DGET(Lista_elementos[#All],Lista_elementos[[#Headers],[Inventario máximo (en unidades)]],Q929:Q930)</f>
        <v>#VALUE!</v>
      </c>
      <c r="H930" s="27" t="e">
        <f>DGET(Lista_elementos[#All],Lista_elementos[[#Headers],[Inventario mínimo (en unidades)]],Q929:Q930)</f>
        <v>#VALUE!</v>
      </c>
      <c r="I930" s="68" t="str">
        <f>+IF(R930=0,"",DGET(Entradas[#All],Entradas[[#Headers],[Lote]],Q929:R930))</f>
        <v/>
      </c>
      <c r="J930" s="20" t="str">
        <f ca="1">+IF(Inventario[[#This Row],[Días restantes (incluido hoy):]]="","",Inventario[[#This Row],[Días restantes (incluido hoy):]]+TODAY()-1)</f>
        <v/>
      </c>
      <c r="K930" s="27" t="str">
        <f t="shared" ref="K930" si="3224">IF(R930=0,"",R930)</f>
        <v/>
      </c>
      <c r="L930" s="27" t="str">
        <f>+IF(R930=0,"",DSUM(Entradas[#All],Entradas[[#Headers],[Cantidad Existente]],Inventario!Q929:R930))</f>
        <v/>
      </c>
      <c r="M930" s="65" t="e">
        <f>+Inventario[[#This Row],[Presentación (unidad)]]</f>
        <v>#VALUE!</v>
      </c>
      <c r="O930" s="17" t="str">
        <f t="shared" ref="O930" si="3225">+$O$6</f>
        <v>Elemento</v>
      </c>
      <c r="P930" s="17" t="str">
        <f t="shared" ref="P930" si="3226">+$P$6</f>
        <v>Días restantes:</v>
      </c>
      <c r="Q930" s="19" t="e">
        <f>Inventario[[#This Row],[Elemento]]</f>
        <v>#VALUE!</v>
      </c>
      <c r="R930" s="19">
        <f>+DMIN(Entradas[#All],R929,Q929:Q930)</f>
        <v>0</v>
      </c>
      <c r="S930" s="26" t="s">
        <v>10</v>
      </c>
    </row>
    <row r="931" spans="1:19" x14ac:dyDescent="0.25">
      <c r="A931" s="64" t="e">
        <f>DGET(Lista_elementos[#All],Lista_elementos[[#Headers],[Tipo]],Inventario!O930:O931)</f>
        <v>#VALUE!</v>
      </c>
      <c r="B931" s="27" t="e">
        <f>+Lista_elementos[[#This Row],[Elemento]]</f>
        <v>#VALUE!</v>
      </c>
      <c r="C93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1" s="27" t="e">
        <f>DGET(Lista_elementos[#All],Lista_elementos[[#Headers],[Presentación (Unidad)]],Inventario!O930:O931)</f>
        <v>#VALUE!</v>
      </c>
      <c r="E931" s="20" t="str">
        <f>+IF(COUNTIF(Entradas[Elemento],Inventario[[#This Row],[Elemento]])=0,"",IF(DMAX(Entradas[#All],Entradas[[#Headers],[Fecha de ingreso]],Inventario!O930:O931)=0,"No registra",DMAX(Entradas[#All],Entradas[[#Headers],[Fecha de ingreso]],Inventario!O930:O931)))</f>
        <v/>
      </c>
      <c r="F931" s="20" t="str">
        <f>+IF(COUNTIF(Entradas[Elemento],Inventario[[#This Row],[Elemento]])=0,"",IF(DMAX(Entradas[#All],Entradas[[#Headers],[Fecha de última salida]],Inventario!O930:O931)=0,"",DMAX(Entradas[#All],Entradas[[#Headers],[Fecha de última salida]],Inventario!O930:O931)))</f>
        <v/>
      </c>
      <c r="G931" s="27" t="e">
        <f>DGET(Lista_elementos[#All],Lista_elementos[[#Headers],[Inventario máximo (en unidades)]],O930:O931)</f>
        <v>#VALUE!</v>
      </c>
      <c r="H931" s="27" t="e">
        <f>DGET(Lista_elementos[#All],Lista_elementos[[#Headers],[Inventario mínimo (en unidades)]],O930:O931)</f>
        <v>#VALUE!</v>
      </c>
      <c r="I931" s="68" t="str">
        <f>+IF(P931=0,"",DGET(Entradas[#All],Entradas[[#Headers],[Lote]],O930:P931))</f>
        <v/>
      </c>
      <c r="J931" s="20" t="str">
        <f ca="1">+IF(Inventario[[#This Row],[Días restantes (incluido hoy):]]="","",Inventario[[#This Row],[Días restantes (incluido hoy):]]+TODAY()-1)</f>
        <v/>
      </c>
      <c r="K931" s="27" t="str">
        <f t="shared" ref="K931" si="3227">IF(P931=0,"",P931)</f>
        <v/>
      </c>
      <c r="L931" s="27" t="str">
        <f>+IF(P931=0,"",DSUM(Entradas[#All],Entradas[[#Headers],[Cantidad Existente]],Inventario!O930:P931))</f>
        <v/>
      </c>
      <c r="M931" s="65" t="e">
        <f>+Inventario[[#This Row],[Presentación (unidad)]]</f>
        <v>#VALUE!</v>
      </c>
      <c r="O931" s="19" t="e">
        <f t="shared" ref="O931" si="3228">+$B931</f>
        <v>#VALUE!</v>
      </c>
      <c r="P931" s="19">
        <f>+DMIN(Entradas[#All],P930,O930:O931)</f>
        <v>0</v>
      </c>
      <c r="Q931" s="17" t="str">
        <f t="shared" ref="Q931" si="3229">+$O$6</f>
        <v>Elemento</v>
      </c>
      <c r="R931" s="17" t="str">
        <f t="shared" ref="R931" si="3230">+$P$6</f>
        <v>Días restantes:</v>
      </c>
      <c r="S931" s="26" t="s">
        <v>10</v>
      </c>
    </row>
    <row r="932" spans="1:19" x14ac:dyDescent="0.25">
      <c r="A932" s="64" t="e">
        <f>DGET(Lista_elementos[#All],Lista_elementos[[#Headers],[Tipo]],Inventario!Q931:Q932)</f>
        <v>#VALUE!</v>
      </c>
      <c r="B932" s="27" t="e">
        <f>+Lista_elementos[[#This Row],[Elemento]]</f>
        <v>#VALUE!</v>
      </c>
      <c r="C93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2" s="27" t="e">
        <f>DGET(Lista_elementos[#All],Lista_elementos[[#Headers],[Presentación (Unidad)]],Inventario!Q931:Q932)</f>
        <v>#VALUE!</v>
      </c>
      <c r="E932" s="20" t="str">
        <f>+IF(COUNTIF(Entradas[Elemento],Inventario[[#This Row],[Elemento]])=0,"",IF(DMAX(Entradas[#All],Entradas[[#Headers],[Fecha de ingreso]],Inventario!Q931:Q932)=0,"No registra",DMAX(Entradas[#All],Entradas[[#Headers],[Fecha de ingreso]],Inventario!Q931:Q932)))</f>
        <v/>
      </c>
      <c r="F932" s="20" t="str">
        <f>+IF(COUNTIF(Entradas[Elemento],Inventario[[#This Row],[Elemento]])=0,"",IF(DMAX(Entradas[#All],Entradas[[#Headers],[Fecha de última salida]],Inventario!Q931:Q932)=0,"",DMAX(Entradas[#All],Entradas[[#Headers],[Fecha de última salida]],Inventario!Q931:Q932)))</f>
        <v/>
      </c>
      <c r="G932" s="27" t="e">
        <f>DGET(Lista_elementos[#All],Lista_elementos[[#Headers],[Inventario máximo (en unidades)]],Q931:Q932)</f>
        <v>#VALUE!</v>
      </c>
      <c r="H932" s="27" t="e">
        <f>DGET(Lista_elementos[#All],Lista_elementos[[#Headers],[Inventario mínimo (en unidades)]],Q931:Q932)</f>
        <v>#VALUE!</v>
      </c>
      <c r="I932" s="68" t="str">
        <f>+IF(R932=0,"",DGET(Entradas[#All],Entradas[[#Headers],[Lote]],Q931:R932))</f>
        <v/>
      </c>
      <c r="J932" s="20" t="str">
        <f ca="1">+IF(Inventario[[#This Row],[Días restantes (incluido hoy):]]="","",Inventario[[#This Row],[Días restantes (incluido hoy):]]+TODAY()-1)</f>
        <v/>
      </c>
      <c r="K932" s="27" t="str">
        <f t="shared" ref="K932" si="3231">IF(R932=0,"",R932)</f>
        <v/>
      </c>
      <c r="L932" s="27" t="str">
        <f>+IF(R932=0,"",DSUM(Entradas[#All],Entradas[[#Headers],[Cantidad Existente]],Inventario!Q931:R932))</f>
        <v/>
      </c>
      <c r="M932" s="65" t="e">
        <f>+Inventario[[#This Row],[Presentación (unidad)]]</f>
        <v>#VALUE!</v>
      </c>
      <c r="O932" s="17" t="str">
        <f t="shared" ref="O932" si="3232">+$O$6</f>
        <v>Elemento</v>
      </c>
      <c r="P932" s="17" t="str">
        <f t="shared" ref="P932" si="3233">+$P$6</f>
        <v>Días restantes:</v>
      </c>
      <c r="Q932" s="19" t="e">
        <f>Inventario[[#This Row],[Elemento]]</f>
        <v>#VALUE!</v>
      </c>
      <c r="R932" s="19">
        <f>+DMIN(Entradas[#All],R931,Q931:Q932)</f>
        <v>0</v>
      </c>
      <c r="S932" s="26" t="s">
        <v>10</v>
      </c>
    </row>
    <row r="933" spans="1:19" x14ac:dyDescent="0.25">
      <c r="A933" s="64" t="e">
        <f>DGET(Lista_elementos[#All],Lista_elementos[[#Headers],[Tipo]],Inventario!O932:O933)</f>
        <v>#VALUE!</v>
      </c>
      <c r="B933" s="27" t="e">
        <f>+Lista_elementos[[#This Row],[Elemento]]</f>
        <v>#VALUE!</v>
      </c>
      <c r="C93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3" s="27" t="e">
        <f>DGET(Lista_elementos[#All],Lista_elementos[[#Headers],[Presentación (Unidad)]],Inventario!O932:O933)</f>
        <v>#VALUE!</v>
      </c>
      <c r="E933" s="20" t="str">
        <f>+IF(COUNTIF(Entradas[Elemento],Inventario[[#This Row],[Elemento]])=0,"",IF(DMAX(Entradas[#All],Entradas[[#Headers],[Fecha de ingreso]],Inventario!O932:O933)=0,"No registra",DMAX(Entradas[#All],Entradas[[#Headers],[Fecha de ingreso]],Inventario!O932:O933)))</f>
        <v/>
      </c>
      <c r="F933" s="20" t="str">
        <f>+IF(COUNTIF(Entradas[Elemento],Inventario[[#This Row],[Elemento]])=0,"",IF(DMAX(Entradas[#All],Entradas[[#Headers],[Fecha de última salida]],Inventario!O932:O933)=0,"",DMAX(Entradas[#All],Entradas[[#Headers],[Fecha de última salida]],Inventario!O932:O933)))</f>
        <v/>
      </c>
      <c r="G933" s="27" t="e">
        <f>DGET(Lista_elementos[#All],Lista_elementos[[#Headers],[Inventario máximo (en unidades)]],O932:O933)</f>
        <v>#VALUE!</v>
      </c>
      <c r="H933" s="27" t="e">
        <f>DGET(Lista_elementos[#All],Lista_elementos[[#Headers],[Inventario mínimo (en unidades)]],O932:O933)</f>
        <v>#VALUE!</v>
      </c>
      <c r="I933" s="68" t="str">
        <f>+IF(P933=0,"",DGET(Entradas[#All],Entradas[[#Headers],[Lote]],O932:P933))</f>
        <v/>
      </c>
      <c r="J933" s="20" t="str">
        <f ca="1">+IF(Inventario[[#This Row],[Días restantes (incluido hoy):]]="","",Inventario[[#This Row],[Días restantes (incluido hoy):]]+TODAY()-1)</f>
        <v/>
      </c>
      <c r="K933" s="27" t="str">
        <f t="shared" ref="K933" si="3234">IF(P933=0,"",P933)</f>
        <v/>
      </c>
      <c r="L933" s="27" t="str">
        <f>+IF(P933=0,"",DSUM(Entradas[#All],Entradas[[#Headers],[Cantidad Existente]],Inventario!O932:P933))</f>
        <v/>
      </c>
      <c r="M933" s="65" t="e">
        <f>+Inventario[[#This Row],[Presentación (unidad)]]</f>
        <v>#VALUE!</v>
      </c>
      <c r="O933" s="19" t="e">
        <f t="shared" ref="O933" si="3235">+$B933</f>
        <v>#VALUE!</v>
      </c>
      <c r="P933" s="19">
        <f>+DMIN(Entradas[#All],P932,O932:O933)</f>
        <v>0</v>
      </c>
      <c r="Q933" s="17" t="str">
        <f t="shared" ref="Q933" si="3236">+$O$6</f>
        <v>Elemento</v>
      </c>
      <c r="R933" s="17" t="str">
        <f t="shared" ref="R933" si="3237">+$P$6</f>
        <v>Días restantes:</v>
      </c>
      <c r="S933" s="26" t="s">
        <v>10</v>
      </c>
    </row>
    <row r="934" spans="1:19" x14ac:dyDescent="0.25">
      <c r="A934" s="64" t="e">
        <f>DGET(Lista_elementos[#All],Lista_elementos[[#Headers],[Tipo]],Inventario!Q933:Q934)</f>
        <v>#VALUE!</v>
      </c>
      <c r="B934" s="27" t="e">
        <f>+Lista_elementos[[#This Row],[Elemento]]</f>
        <v>#VALUE!</v>
      </c>
      <c r="C93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4" s="27" t="e">
        <f>DGET(Lista_elementos[#All],Lista_elementos[[#Headers],[Presentación (Unidad)]],Inventario!Q933:Q934)</f>
        <v>#VALUE!</v>
      </c>
      <c r="E934" s="20" t="str">
        <f>+IF(COUNTIF(Entradas[Elemento],Inventario[[#This Row],[Elemento]])=0,"",IF(DMAX(Entradas[#All],Entradas[[#Headers],[Fecha de ingreso]],Inventario!Q933:Q934)=0,"No registra",DMAX(Entradas[#All],Entradas[[#Headers],[Fecha de ingreso]],Inventario!Q933:Q934)))</f>
        <v/>
      </c>
      <c r="F934" s="20" t="str">
        <f>+IF(COUNTIF(Entradas[Elemento],Inventario[[#This Row],[Elemento]])=0,"",IF(DMAX(Entradas[#All],Entradas[[#Headers],[Fecha de última salida]],Inventario!Q933:Q934)=0,"",DMAX(Entradas[#All],Entradas[[#Headers],[Fecha de última salida]],Inventario!Q933:Q934)))</f>
        <v/>
      </c>
      <c r="G934" s="27" t="e">
        <f>DGET(Lista_elementos[#All],Lista_elementos[[#Headers],[Inventario máximo (en unidades)]],Q933:Q934)</f>
        <v>#VALUE!</v>
      </c>
      <c r="H934" s="27" t="e">
        <f>DGET(Lista_elementos[#All],Lista_elementos[[#Headers],[Inventario mínimo (en unidades)]],Q933:Q934)</f>
        <v>#VALUE!</v>
      </c>
      <c r="I934" s="68" t="str">
        <f>+IF(R934=0,"",DGET(Entradas[#All],Entradas[[#Headers],[Lote]],Q933:R934))</f>
        <v/>
      </c>
      <c r="J934" s="20" t="str">
        <f ca="1">+IF(Inventario[[#This Row],[Días restantes (incluido hoy):]]="","",Inventario[[#This Row],[Días restantes (incluido hoy):]]+TODAY()-1)</f>
        <v/>
      </c>
      <c r="K934" s="27" t="str">
        <f t="shared" ref="K934" si="3238">IF(R934=0,"",R934)</f>
        <v/>
      </c>
      <c r="L934" s="27" t="str">
        <f>+IF(R934=0,"",DSUM(Entradas[#All],Entradas[[#Headers],[Cantidad Existente]],Inventario!Q933:R934))</f>
        <v/>
      </c>
      <c r="M934" s="65" t="e">
        <f>+Inventario[[#This Row],[Presentación (unidad)]]</f>
        <v>#VALUE!</v>
      </c>
      <c r="O934" s="17" t="str">
        <f t="shared" ref="O934" si="3239">+$O$6</f>
        <v>Elemento</v>
      </c>
      <c r="P934" s="17" t="str">
        <f t="shared" ref="P934" si="3240">+$P$6</f>
        <v>Días restantes:</v>
      </c>
      <c r="Q934" s="19" t="e">
        <f>Inventario[[#This Row],[Elemento]]</f>
        <v>#VALUE!</v>
      </c>
      <c r="R934" s="19">
        <f>+DMIN(Entradas[#All],R933,Q933:Q934)</f>
        <v>0</v>
      </c>
      <c r="S934" s="26" t="s">
        <v>10</v>
      </c>
    </row>
    <row r="935" spans="1:19" x14ac:dyDescent="0.25">
      <c r="A935" s="64" t="e">
        <f>DGET(Lista_elementos[#All],Lista_elementos[[#Headers],[Tipo]],Inventario!O934:O935)</f>
        <v>#VALUE!</v>
      </c>
      <c r="B935" s="27" t="e">
        <f>+Lista_elementos[[#This Row],[Elemento]]</f>
        <v>#VALUE!</v>
      </c>
      <c r="C93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5" s="27" t="e">
        <f>DGET(Lista_elementos[#All],Lista_elementos[[#Headers],[Presentación (Unidad)]],Inventario!O934:O935)</f>
        <v>#VALUE!</v>
      </c>
      <c r="E935" s="20" t="str">
        <f>+IF(COUNTIF(Entradas[Elemento],Inventario[[#This Row],[Elemento]])=0,"",IF(DMAX(Entradas[#All],Entradas[[#Headers],[Fecha de ingreso]],Inventario!O934:O935)=0,"No registra",DMAX(Entradas[#All],Entradas[[#Headers],[Fecha de ingreso]],Inventario!O934:O935)))</f>
        <v/>
      </c>
      <c r="F935" s="20" t="str">
        <f>+IF(COUNTIF(Entradas[Elemento],Inventario[[#This Row],[Elemento]])=0,"",IF(DMAX(Entradas[#All],Entradas[[#Headers],[Fecha de última salida]],Inventario!O934:O935)=0,"",DMAX(Entradas[#All],Entradas[[#Headers],[Fecha de última salida]],Inventario!O934:O935)))</f>
        <v/>
      </c>
      <c r="G935" s="27" t="e">
        <f>DGET(Lista_elementos[#All],Lista_elementos[[#Headers],[Inventario máximo (en unidades)]],O934:O935)</f>
        <v>#VALUE!</v>
      </c>
      <c r="H935" s="27" t="e">
        <f>DGET(Lista_elementos[#All],Lista_elementos[[#Headers],[Inventario mínimo (en unidades)]],O934:O935)</f>
        <v>#VALUE!</v>
      </c>
      <c r="I935" s="68" t="str">
        <f>+IF(P935=0,"",DGET(Entradas[#All],Entradas[[#Headers],[Lote]],O934:P935))</f>
        <v/>
      </c>
      <c r="J935" s="20" t="str">
        <f ca="1">+IF(Inventario[[#This Row],[Días restantes (incluido hoy):]]="","",Inventario[[#This Row],[Días restantes (incluido hoy):]]+TODAY()-1)</f>
        <v/>
      </c>
      <c r="K935" s="27" t="str">
        <f t="shared" ref="K935" si="3241">IF(P935=0,"",P935)</f>
        <v/>
      </c>
      <c r="L935" s="27" t="str">
        <f>+IF(P935=0,"",DSUM(Entradas[#All],Entradas[[#Headers],[Cantidad Existente]],Inventario!O934:P935))</f>
        <v/>
      </c>
      <c r="M935" s="65" t="e">
        <f>+Inventario[[#This Row],[Presentación (unidad)]]</f>
        <v>#VALUE!</v>
      </c>
      <c r="O935" s="19" t="e">
        <f t="shared" ref="O935" si="3242">+$B935</f>
        <v>#VALUE!</v>
      </c>
      <c r="P935" s="19">
        <f>+DMIN(Entradas[#All],P934,O934:O935)</f>
        <v>0</v>
      </c>
      <c r="Q935" s="17" t="str">
        <f t="shared" ref="Q935" si="3243">+$O$6</f>
        <v>Elemento</v>
      </c>
      <c r="R935" s="17" t="str">
        <f t="shared" ref="R935" si="3244">+$P$6</f>
        <v>Días restantes:</v>
      </c>
      <c r="S935" s="26" t="s">
        <v>10</v>
      </c>
    </row>
    <row r="936" spans="1:19" x14ac:dyDescent="0.25">
      <c r="A936" s="64" t="e">
        <f>DGET(Lista_elementos[#All],Lista_elementos[[#Headers],[Tipo]],Inventario!Q935:Q936)</f>
        <v>#VALUE!</v>
      </c>
      <c r="B936" s="27" t="e">
        <f>+Lista_elementos[[#This Row],[Elemento]]</f>
        <v>#VALUE!</v>
      </c>
      <c r="C93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6" s="27" t="e">
        <f>DGET(Lista_elementos[#All],Lista_elementos[[#Headers],[Presentación (Unidad)]],Inventario!Q935:Q936)</f>
        <v>#VALUE!</v>
      </c>
      <c r="E936" s="20" t="str">
        <f>+IF(COUNTIF(Entradas[Elemento],Inventario[[#This Row],[Elemento]])=0,"",IF(DMAX(Entradas[#All],Entradas[[#Headers],[Fecha de ingreso]],Inventario!Q935:Q936)=0,"No registra",DMAX(Entradas[#All],Entradas[[#Headers],[Fecha de ingreso]],Inventario!Q935:Q936)))</f>
        <v/>
      </c>
      <c r="F936" s="20" t="str">
        <f>+IF(COUNTIF(Entradas[Elemento],Inventario[[#This Row],[Elemento]])=0,"",IF(DMAX(Entradas[#All],Entradas[[#Headers],[Fecha de última salida]],Inventario!Q935:Q936)=0,"",DMAX(Entradas[#All],Entradas[[#Headers],[Fecha de última salida]],Inventario!Q935:Q936)))</f>
        <v/>
      </c>
      <c r="G936" s="27" t="e">
        <f>DGET(Lista_elementos[#All],Lista_elementos[[#Headers],[Inventario máximo (en unidades)]],Q935:Q936)</f>
        <v>#VALUE!</v>
      </c>
      <c r="H936" s="27" t="e">
        <f>DGET(Lista_elementos[#All],Lista_elementos[[#Headers],[Inventario mínimo (en unidades)]],Q935:Q936)</f>
        <v>#VALUE!</v>
      </c>
      <c r="I936" s="68" t="str">
        <f>+IF(R936=0,"",DGET(Entradas[#All],Entradas[[#Headers],[Lote]],Q935:R936))</f>
        <v/>
      </c>
      <c r="J936" s="20" t="str">
        <f ca="1">+IF(Inventario[[#This Row],[Días restantes (incluido hoy):]]="","",Inventario[[#This Row],[Días restantes (incluido hoy):]]+TODAY()-1)</f>
        <v/>
      </c>
      <c r="K936" s="27" t="str">
        <f t="shared" ref="K936" si="3245">IF(R936=0,"",R936)</f>
        <v/>
      </c>
      <c r="L936" s="27" t="str">
        <f>+IF(R936=0,"",DSUM(Entradas[#All],Entradas[[#Headers],[Cantidad Existente]],Inventario!Q935:R936))</f>
        <v/>
      </c>
      <c r="M936" s="65" t="e">
        <f>+Inventario[[#This Row],[Presentación (unidad)]]</f>
        <v>#VALUE!</v>
      </c>
      <c r="O936" s="17" t="str">
        <f t="shared" ref="O936" si="3246">+$O$6</f>
        <v>Elemento</v>
      </c>
      <c r="P936" s="17" t="str">
        <f t="shared" ref="P936" si="3247">+$P$6</f>
        <v>Días restantes:</v>
      </c>
      <c r="Q936" s="19" t="e">
        <f>Inventario[[#This Row],[Elemento]]</f>
        <v>#VALUE!</v>
      </c>
      <c r="R936" s="19">
        <f>+DMIN(Entradas[#All],R935,Q935:Q936)</f>
        <v>0</v>
      </c>
      <c r="S936" s="26" t="s">
        <v>10</v>
      </c>
    </row>
    <row r="937" spans="1:19" x14ac:dyDescent="0.25">
      <c r="A937" s="64" t="e">
        <f>DGET(Lista_elementos[#All],Lista_elementos[[#Headers],[Tipo]],Inventario!O936:O937)</f>
        <v>#VALUE!</v>
      </c>
      <c r="B937" s="27" t="e">
        <f>+Lista_elementos[[#This Row],[Elemento]]</f>
        <v>#VALUE!</v>
      </c>
      <c r="C93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7" s="27" t="e">
        <f>DGET(Lista_elementos[#All],Lista_elementos[[#Headers],[Presentación (Unidad)]],Inventario!O936:O937)</f>
        <v>#VALUE!</v>
      </c>
      <c r="E937" s="20" t="str">
        <f>+IF(COUNTIF(Entradas[Elemento],Inventario[[#This Row],[Elemento]])=0,"",IF(DMAX(Entradas[#All],Entradas[[#Headers],[Fecha de ingreso]],Inventario!O936:O937)=0,"No registra",DMAX(Entradas[#All],Entradas[[#Headers],[Fecha de ingreso]],Inventario!O936:O937)))</f>
        <v/>
      </c>
      <c r="F937" s="20" t="str">
        <f>+IF(COUNTIF(Entradas[Elemento],Inventario[[#This Row],[Elemento]])=0,"",IF(DMAX(Entradas[#All],Entradas[[#Headers],[Fecha de última salida]],Inventario!O936:O937)=0,"",DMAX(Entradas[#All],Entradas[[#Headers],[Fecha de última salida]],Inventario!O936:O937)))</f>
        <v/>
      </c>
      <c r="G937" s="27" t="e">
        <f>DGET(Lista_elementos[#All],Lista_elementos[[#Headers],[Inventario máximo (en unidades)]],O936:O937)</f>
        <v>#VALUE!</v>
      </c>
      <c r="H937" s="27" t="e">
        <f>DGET(Lista_elementos[#All],Lista_elementos[[#Headers],[Inventario mínimo (en unidades)]],O936:O937)</f>
        <v>#VALUE!</v>
      </c>
      <c r="I937" s="68" t="str">
        <f>+IF(P937=0,"",DGET(Entradas[#All],Entradas[[#Headers],[Lote]],O936:P937))</f>
        <v/>
      </c>
      <c r="J937" s="20" t="str">
        <f ca="1">+IF(Inventario[[#This Row],[Días restantes (incluido hoy):]]="","",Inventario[[#This Row],[Días restantes (incluido hoy):]]+TODAY()-1)</f>
        <v/>
      </c>
      <c r="K937" s="27" t="str">
        <f t="shared" ref="K937" si="3248">IF(P937=0,"",P937)</f>
        <v/>
      </c>
      <c r="L937" s="27" t="str">
        <f>+IF(P937=0,"",DSUM(Entradas[#All],Entradas[[#Headers],[Cantidad Existente]],Inventario!O936:P937))</f>
        <v/>
      </c>
      <c r="M937" s="65" t="e">
        <f>+Inventario[[#This Row],[Presentación (unidad)]]</f>
        <v>#VALUE!</v>
      </c>
      <c r="O937" s="19" t="e">
        <f t="shared" ref="O937" si="3249">+$B937</f>
        <v>#VALUE!</v>
      </c>
      <c r="P937" s="19">
        <f>+DMIN(Entradas[#All],P936,O936:O937)</f>
        <v>0</v>
      </c>
      <c r="Q937" s="17" t="str">
        <f t="shared" ref="Q937" si="3250">+$O$6</f>
        <v>Elemento</v>
      </c>
      <c r="R937" s="17" t="str">
        <f t="shared" ref="R937" si="3251">+$P$6</f>
        <v>Días restantes:</v>
      </c>
      <c r="S937" s="26" t="s">
        <v>10</v>
      </c>
    </row>
    <row r="938" spans="1:19" x14ac:dyDescent="0.25">
      <c r="A938" s="64" t="e">
        <f>DGET(Lista_elementos[#All],Lista_elementos[[#Headers],[Tipo]],Inventario!Q937:Q938)</f>
        <v>#VALUE!</v>
      </c>
      <c r="B938" s="27" t="e">
        <f>+Lista_elementos[[#This Row],[Elemento]]</f>
        <v>#VALUE!</v>
      </c>
      <c r="C93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8" s="27" t="e">
        <f>DGET(Lista_elementos[#All],Lista_elementos[[#Headers],[Presentación (Unidad)]],Inventario!Q937:Q938)</f>
        <v>#VALUE!</v>
      </c>
      <c r="E938" s="20" t="str">
        <f>+IF(COUNTIF(Entradas[Elemento],Inventario[[#This Row],[Elemento]])=0,"",IF(DMAX(Entradas[#All],Entradas[[#Headers],[Fecha de ingreso]],Inventario!Q937:Q938)=0,"No registra",DMAX(Entradas[#All],Entradas[[#Headers],[Fecha de ingreso]],Inventario!Q937:Q938)))</f>
        <v/>
      </c>
      <c r="F938" s="20" t="str">
        <f>+IF(COUNTIF(Entradas[Elemento],Inventario[[#This Row],[Elemento]])=0,"",IF(DMAX(Entradas[#All],Entradas[[#Headers],[Fecha de última salida]],Inventario!Q937:Q938)=0,"",DMAX(Entradas[#All],Entradas[[#Headers],[Fecha de última salida]],Inventario!Q937:Q938)))</f>
        <v/>
      </c>
      <c r="G938" s="27" t="e">
        <f>DGET(Lista_elementos[#All],Lista_elementos[[#Headers],[Inventario máximo (en unidades)]],Q937:Q938)</f>
        <v>#VALUE!</v>
      </c>
      <c r="H938" s="27" t="e">
        <f>DGET(Lista_elementos[#All],Lista_elementos[[#Headers],[Inventario mínimo (en unidades)]],Q937:Q938)</f>
        <v>#VALUE!</v>
      </c>
      <c r="I938" s="68" t="str">
        <f>+IF(R938=0,"",DGET(Entradas[#All],Entradas[[#Headers],[Lote]],Q937:R938))</f>
        <v/>
      </c>
      <c r="J938" s="20" t="str">
        <f ca="1">+IF(Inventario[[#This Row],[Días restantes (incluido hoy):]]="","",Inventario[[#This Row],[Días restantes (incluido hoy):]]+TODAY()-1)</f>
        <v/>
      </c>
      <c r="K938" s="27" t="str">
        <f t="shared" ref="K938" si="3252">IF(R938=0,"",R938)</f>
        <v/>
      </c>
      <c r="L938" s="27" t="str">
        <f>+IF(R938=0,"",DSUM(Entradas[#All],Entradas[[#Headers],[Cantidad Existente]],Inventario!Q937:R938))</f>
        <v/>
      </c>
      <c r="M938" s="65" t="e">
        <f>+Inventario[[#This Row],[Presentación (unidad)]]</f>
        <v>#VALUE!</v>
      </c>
      <c r="O938" s="17" t="str">
        <f t="shared" ref="O938" si="3253">+$O$6</f>
        <v>Elemento</v>
      </c>
      <c r="P938" s="17" t="str">
        <f t="shared" ref="P938" si="3254">+$P$6</f>
        <v>Días restantes:</v>
      </c>
      <c r="Q938" s="19" t="e">
        <f>Inventario[[#This Row],[Elemento]]</f>
        <v>#VALUE!</v>
      </c>
      <c r="R938" s="19">
        <f>+DMIN(Entradas[#All],R937,Q937:Q938)</f>
        <v>0</v>
      </c>
      <c r="S938" s="26" t="s">
        <v>10</v>
      </c>
    </row>
    <row r="939" spans="1:19" x14ac:dyDescent="0.25">
      <c r="A939" s="64" t="e">
        <f>DGET(Lista_elementos[#All],Lista_elementos[[#Headers],[Tipo]],Inventario!O938:O939)</f>
        <v>#VALUE!</v>
      </c>
      <c r="B939" s="27" t="e">
        <f>+Lista_elementos[[#This Row],[Elemento]]</f>
        <v>#VALUE!</v>
      </c>
      <c r="C93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39" s="27" t="e">
        <f>DGET(Lista_elementos[#All],Lista_elementos[[#Headers],[Presentación (Unidad)]],Inventario!O938:O939)</f>
        <v>#VALUE!</v>
      </c>
      <c r="E939" s="20" t="str">
        <f>+IF(COUNTIF(Entradas[Elemento],Inventario[[#This Row],[Elemento]])=0,"",IF(DMAX(Entradas[#All],Entradas[[#Headers],[Fecha de ingreso]],Inventario!O938:O939)=0,"No registra",DMAX(Entradas[#All],Entradas[[#Headers],[Fecha de ingreso]],Inventario!O938:O939)))</f>
        <v/>
      </c>
      <c r="F939" s="20" t="str">
        <f>+IF(COUNTIF(Entradas[Elemento],Inventario[[#This Row],[Elemento]])=0,"",IF(DMAX(Entradas[#All],Entradas[[#Headers],[Fecha de última salida]],Inventario!O938:O939)=0,"",DMAX(Entradas[#All],Entradas[[#Headers],[Fecha de última salida]],Inventario!O938:O939)))</f>
        <v/>
      </c>
      <c r="G939" s="27" t="e">
        <f>DGET(Lista_elementos[#All],Lista_elementos[[#Headers],[Inventario máximo (en unidades)]],O938:O939)</f>
        <v>#VALUE!</v>
      </c>
      <c r="H939" s="27" t="e">
        <f>DGET(Lista_elementos[#All],Lista_elementos[[#Headers],[Inventario mínimo (en unidades)]],O938:O939)</f>
        <v>#VALUE!</v>
      </c>
      <c r="I939" s="68" t="str">
        <f>+IF(P939=0,"",DGET(Entradas[#All],Entradas[[#Headers],[Lote]],O938:P939))</f>
        <v/>
      </c>
      <c r="J939" s="20" t="str">
        <f ca="1">+IF(Inventario[[#This Row],[Días restantes (incluido hoy):]]="","",Inventario[[#This Row],[Días restantes (incluido hoy):]]+TODAY()-1)</f>
        <v/>
      </c>
      <c r="K939" s="27" t="str">
        <f t="shared" ref="K939" si="3255">IF(P939=0,"",P939)</f>
        <v/>
      </c>
      <c r="L939" s="27" t="str">
        <f>+IF(P939=0,"",DSUM(Entradas[#All],Entradas[[#Headers],[Cantidad Existente]],Inventario!O938:P939))</f>
        <v/>
      </c>
      <c r="M939" s="65" t="e">
        <f>+Inventario[[#This Row],[Presentación (unidad)]]</f>
        <v>#VALUE!</v>
      </c>
      <c r="O939" s="19" t="e">
        <f t="shared" ref="O939" si="3256">+$B939</f>
        <v>#VALUE!</v>
      </c>
      <c r="P939" s="19">
        <f>+DMIN(Entradas[#All],P938,O938:O939)</f>
        <v>0</v>
      </c>
      <c r="Q939" s="17" t="str">
        <f t="shared" ref="Q939" si="3257">+$O$6</f>
        <v>Elemento</v>
      </c>
      <c r="R939" s="17" t="str">
        <f t="shared" ref="R939" si="3258">+$P$6</f>
        <v>Días restantes:</v>
      </c>
      <c r="S939" s="26" t="s">
        <v>10</v>
      </c>
    </row>
    <row r="940" spans="1:19" x14ac:dyDescent="0.25">
      <c r="A940" s="64" t="e">
        <f>DGET(Lista_elementos[#All],Lista_elementos[[#Headers],[Tipo]],Inventario!Q939:Q940)</f>
        <v>#VALUE!</v>
      </c>
      <c r="B940" s="27" t="e">
        <f>+Lista_elementos[[#This Row],[Elemento]]</f>
        <v>#VALUE!</v>
      </c>
      <c r="C94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0" s="27" t="e">
        <f>DGET(Lista_elementos[#All],Lista_elementos[[#Headers],[Presentación (Unidad)]],Inventario!Q939:Q940)</f>
        <v>#VALUE!</v>
      </c>
      <c r="E940" s="20" t="str">
        <f>+IF(COUNTIF(Entradas[Elemento],Inventario[[#This Row],[Elemento]])=0,"",IF(DMAX(Entradas[#All],Entradas[[#Headers],[Fecha de ingreso]],Inventario!Q939:Q940)=0,"No registra",DMAX(Entradas[#All],Entradas[[#Headers],[Fecha de ingreso]],Inventario!Q939:Q940)))</f>
        <v/>
      </c>
      <c r="F940" s="20" t="str">
        <f>+IF(COUNTIF(Entradas[Elemento],Inventario[[#This Row],[Elemento]])=0,"",IF(DMAX(Entradas[#All],Entradas[[#Headers],[Fecha de última salida]],Inventario!Q939:Q940)=0,"",DMAX(Entradas[#All],Entradas[[#Headers],[Fecha de última salida]],Inventario!Q939:Q940)))</f>
        <v/>
      </c>
      <c r="G940" s="27" t="e">
        <f>DGET(Lista_elementos[#All],Lista_elementos[[#Headers],[Inventario máximo (en unidades)]],Q939:Q940)</f>
        <v>#VALUE!</v>
      </c>
      <c r="H940" s="27" t="e">
        <f>DGET(Lista_elementos[#All],Lista_elementos[[#Headers],[Inventario mínimo (en unidades)]],Q939:Q940)</f>
        <v>#VALUE!</v>
      </c>
      <c r="I940" s="68" t="str">
        <f>+IF(R940=0,"",DGET(Entradas[#All],Entradas[[#Headers],[Lote]],Q939:R940))</f>
        <v/>
      </c>
      <c r="J940" s="20" t="str">
        <f ca="1">+IF(Inventario[[#This Row],[Días restantes (incluido hoy):]]="","",Inventario[[#This Row],[Días restantes (incluido hoy):]]+TODAY()-1)</f>
        <v/>
      </c>
      <c r="K940" s="27" t="str">
        <f t="shared" ref="K940" si="3259">IF(R940=0,"",R940)</f>
        <v/>
      </c>
      <c r="L940" s="27" t="str">
        <f>+IF(R940=0,"",DSUM(Entradas[#All],Entradas[[#Headers],[Cantidad Existente]],Inventario!Q939:R940))</f>
        <v/>
      </c>
      <c r="M940" s="65" t="e">
        <f>+Inventario[[#This Row],[Presentación (unidad)]]</f>
        <v>#VALUE!</v>
      </c>
      <c r="O940" s="17" t="str">
        <f t="shared" ref="O940" si="3260">+$O$6</f>
        <v>Elemento</v>
      </c>
      <c r="P940" s="17" t="str">
        <f t="shared" ref="P940" si="3261">+$P$6</f>
        <v>Días restantes:</v>
      </c>
      <c r="Q940" s="19" t="e">
        <f>Inventario[[#This Row],[Elemento]]</f>
        <v>#VALUE!</v>
      </c>
      <c r="R940" s="19">
        <f>+DMIN(Entradas[#All],R939,Q939:Q940)</f>
        <v>0</v>
      </c>
      <c r="S940" s="26" t="s">
        <v>10</v>
      </c>
    </row>
    <row r="941" spans="1:19" x14ac:dyDescent="0.25">
      <c r="A941" s="64" t="e">
        <f>DGET(Lista_elementos[#All],Lista_elementos[[#Headers],[Tipo]],Inventario!O940:O941)</f>
        <v>#VALUE!</v>
      </c>
      <c r="B941" s="27" t="e">
        <f>+Lista_elementos[[#This Row],[Elemento]]</f>
        <v>#VALUE!</v>
      </c>
      <c r="C94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1" s="27" t="e">
        <f>DGET(Lista_elementos[#All],Lista_elementos[[#Headers],[Presentación (Unidad)]],Inventario!O940:O941)</f>
        <v>#VALUE!</v>
      </c>
      <c r="E941" s="20" t="str">
        <f>+IF(COUNTIF(Entradas[Elemento],Inventario[[#This Row],[Elemento]])=0,"",IF(DMAX(Entradas[#All],Entradas[[#Headers],[Fecha de ingreso]],Inventario!O940:O941)=0,"No registra",DMAX(Entradas[#All],Entradas[[#Headers],[Fecha de ingreso]],Inventario!O940:O941)))</f>
        <v/>
      </c>
      <c r="F941" s="20" t="str">
        <f>+IF(COUNTIF(Entradas[Elemento],Inventario[[#This Row],[Elemento]])=0,"",IF(DMAX(Entradas[#All],Entradas[[#Headers],[Fecha de última salida]],Inventario!O940:O941)=0,"",DMAX(Entradas[#All],Entradas[[#Headers],[Fecha de última salida]],Inventario!O940:O941)))</f>
        <v/>
      </c>
      <c r="G941" s="27" t="e">
        <f>DGET(Lista_elementos[#All],Lista_elementos[[#Headers],[Inventario máximo (en unidades)]],O940:O941)</f>
        <v>#VALUE!</v>
      </c>
      <c r="H941" s="27" t="e">
        <f>DGET(Lista_elementos[#All],Lista_elementos[[#Headers],[Inventario mínimo (en unidades)]],O940:O941)</f>
        <v>#VALUE!</v>
      </c>
      <c r="I941" s="68" t="str">
        <f>+IF(P941=0,"",DGET(Entradas[#All],Entradas[[#Headers],[Lote]],O940:P941))</f>
        <v/>
      </c>
      <c r="J941" s="20" t="str">
        <f ca="1">+IF(Inventario[[#This Row],[Días restantes (incluido hoy):]]="","",Inventario[[#This Row],[Días restantes (incluido hoy):]]+TODAY()-1)</f>
        <v/>
      </c>
      <c r="K941" s="27" t="str">
        <f t="shared" ref="K941" si="3262">IF(P941=0,"",P941)</f>
        <v/>
      </c>
      <c r="L941" s="27" t="str">
        <f>+IF(P941=0,"",DSUM(Entradas[#All],Entradas[[#Headers],[Cantidad Existente]],Inventario!O940:P941))</f>
        <v/>
      </c>
      <c r="M941" s="65" t="e">
        <f>+Inventario[[#This Row],[Presentación (unidad)]]</f>
        <v>#VALUE!</v>
      </c>
      <c r="O941" s="19" t="e">
        <f t="shared" ref="O941" si="3263">+$B941</f>
        <v>#VALUE!</v>
      </c>
      <c r="P941" s="19">
        <f>+DMIN(Entradas[#All],P940,O940:O941)</f>
        <v>0</v>
      </c>
      <c r="Q941" s="17" t="str">
        <f t="shared" ref="Q941" si="3264">+$O$6</f>
        <v>Elemento</v>
      </c>
      <c r="R941" s="17" t="str">
        <f t="shared" ref="R941" si="3265">+$P$6</f>
        <v>Días restantes:</v>
      </c>
      <c r="S941" s="26" t="s">
        <v>10</v>
      </c>
    </row>
    <row r="942" spans="1:19" x14ac:dyDescent="0.25">
      <c r="A942" s="64" t="e">
        <f>DGET(Lista_elementos[#All],Lista_elementos[[#Headers],[Tipo]],Inventario!Q941:Q942)</f>
        <v>#VALUE!</v>
      </c>
      <c r="B942" s="27" t="e">
        <f>+Lista_elementos[[#This Row],[Elemento]]</f>
        <v>#VALUE!</v>
      </c>
      <c r="C94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2" s="27" t="e">
        <f>DGET(Lista_elementos[#All],Lista_elementos[[#Headers],[Presentación (Unidad)]],Inventario!Q941:Q942)</f>
        <v>#VALUE!</v>
      </c>
      <c r="E942" s="20" t="str">
        <f>+IF(COUNTIF(Entradas[Elemento],Inventario[[#This Row],[Elemento]])=0,"",IF(DMAX(Entradas[#All],Entradas[[#Headers],[Fecha de ingreso]],Inventario!Q941:Q942)=0,"No registra",DMAX(Entradas[#All],Entradas[[#Headers],[Fecha de ingreso]],Inventario!Q941:Q942)))</f>
        <v/>
      </c>
      <c r="F942" s="20" t="str">
        <f>+IF(COUNTIF(Entradas[Elemento],Inventario[[#This Row],[Elemento]])=0,"",IF(DMAX(Entradas[#All],Entradas[[#Headers],[Fecha de última salida]],Inventario!Q941:Q942)=0,"",DMAX(Entradas[#All],Entradas[[#Headers],[Fecha de última salida]],Inventario!Q941:Q942)))</f>
        <v/>
      </c>
      <c r="G942" s="27" t="e">
        <f>DGET(Lista_elementos[#All],Lista_elementos[[#Headers],[Inventario máximo (en unidades)]],Q941:Q942)</f>
        <v>#VALUE!</v>
      </c>
      <c r="H942" s="27" t="e">
        <f>DGET(Lista_elementos[#All],Lista_elementos[[#Headers],[Inventario mínimo (en unidades)]],Q941:Q942)</f>
        <v>#VALUE!</v>
      </c>
      <c r="I942" s="68" t="str">
        <f>+IF(R942=0,"",DGET(Entradas[#All],Entradas[[#Headers],[Lote]],Q941:R942))</f>
        <v/>
      </c>
      <c r="J942" s="20" t="str">
        <f ca="1">+IF(Inventario[[#This Row],[Días restantes (incluido hoy):]]="","",Inventario[[#This Row],[Días restantes (incluido hoy):]]+TODAY()-1)</f>
        <v/>
      </c>
      <c r="K942" s="27" t="str">
        <f t="shared" ref="K942" si="3266">IF(R942=0,"",R942)</f>
        <v/>
      </c>
      <c r="L942" s="27" t="str">
        <f>+IF(R942=0,"",DSUM(Entradas[#All],Entradas[[#Headers],[Cantidad Existente]],Inventario!Q941:R942))</f>
        <v/>
      </c>
      <c r="M942" s="65" t="e">
        <f>+Inventario[[#This Row],[Presentación (unidad)]]</f>
        <v>#VALUE!</v>
      </c>
      <c r="O942" s="17" t="str">
        <f t="shared" ref="O942" si="3267">+$O$6</f>
        <v>Elemento</v>
      </c>
      <c r="P942" s="17" t="str">
        <f t="shared" ref="P942" si="3268">+$P$6</f>
        <v>Días restantes:</v>
      </c>
      <c r="Q942" s="19" t="e">
        <f>Inventario[[#This Row],[Elemento]]</f>
        <v>#VALUE!</v>
      </c>
      <c r="R942" s="19">
        <f>+DMIN(Entradas[#All],R941,Q941:Q942)</f>
        <v>0</v>
      </c>
      <c r="S942" s="26" t="s">
        <v>10</v>
      </c>
    </row>
    <row r="943" spans="1:19" x14ac:dyDescent="0.25">
      <c r="A943" s="64" t="e">
        <f>DGET(Lista_elementos[#All],Lista_elementos[[#Headers],[Tipo]],Inventario!O942:O943)</f>
        <v>#VALUE!</v>
      </c>
      <c r="B943" s="27" t="e">
        <f>+Lista_elementos[[#This Row],[Elemento]]</f>
        <v>#VALUE!</v>
      </c>
      <c r="C94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3" s="27" t="e">
        <f>DGET(Lista_elementos[#All],Lista_elementos[[#Headers],[Presentación (Unidad)]],Inventario!O942:O943)</f>
        <v>#VALUE!</v>
      </c>
      <c r="E943" s="20" t="str">
        <f>+IF(COUNTIF(Entradas[Elemento],Inventario[[#This Row],[Elemento]])=0,"",IF(DMAX(Entradas[#All],Entradas[[#Headers],[Fecha de ingreso]],Inventario!O942:O943)=0,"No registra",DMAX(Entradas[#All],Entradas[[#Headers],[Fecha de ingreso]],Inventario!O942:O943)))</f>
        <v/>
      </c>
      <c r="F943" s="20" t="str">
        <f>+IF(COUNTIF(Entradas[Elemento],Inventario[[#This Row],[Elemento]])=0,"",IF(DMAX(Entradas[#All],Entradas[[#Headers],[Fecha de última salida]],Inventario!O942:O943)=0,"",DMAX(Entradas[#All],Entradas[[#Headers],[Fecha de última salida]],Inventario!O942:O943)))</f>
        <v/>
      </c>
      <c r="G943" s="27" t="e">
        <f>DGET(Lista_elementos[#All],Lista_elementos[[#Headers],[Inventario máximo (en unidades)]],O942:O943)</f>
        <v>#VALUE!</v>
      </c>
      <c r="H943" s="27" t="e">
        <f>DGET(Lista_elementos[#All],Lista_elementos[[#Headers],[Inventario mínimo (en unidades)]],O942:O943)</f>
        <v>#VALUE!</v>
      </c>
      <c r="I943" s="68" t="str">
        <f>+IF(P943=0,"",DGET(Entradas[#All],Entradas[[#Headers],[Lote]],O942:P943))</f>
        <v/>
      </c>
      <c r="J943" s="20" t="str">
        <f ca="1">+IF(Inventario[[#This Row],[Días restantes (incluido hoy):]]="","",Inventario[[#This Row],[Días restantes (incluido hoy):]]+TODAY()-1)</f>
        <v/>
      </c>
      <c r="K943" s="27" t="str">
        <f t="shared" ref="K943" si="3269">IF(P943=0,"",P943)</f>
        <v/>
      </c>
      <c r="L943" s="27" t="str">
        <f>+IF(P943=0,"",DSUM(Entradas[#All],Entradas[[#Headers],[Cantidad Existente]],Inventario!O942:P943))</f>
        <v/>
      </c>
      <c r="M943" s="65" t="e">
        <f>+Inventario[[#This Row],[Presentación (unidad)]]</f>
        <v>#VALUE!</v>
      </c>
      <c r="O943" s="19" t="e">
        <f t="shared" ref="O943" si="3270">+$B943</f>
        <v>#VALUE!</v>
      </c>
      <c r="P943" s="19">
        <f>+DMIN(Entradas[#All],P942,O942:O943)</f>
        <v>0</v>
      </c>
      <c r="Q943" s="17" t="str">
        <f t="shared" ref="Q943" si="3271">+$O$6</f>
        <v>Elemento</v>
      </c>
      <c r="R943" s="17" t="str">
        <f t="shared" ref="R943" si="3272">+$P$6</f>
        <v>Días restantes:</v>
      </c>
      <c r="S943" s="26" t="s">
        <v>10</v>
      </c>
    </row>
    <row r="944" spans="1:19" x14ac:dyDescent="0.25">
      <c r="A944" s="64" t="e">
        <f>DGET(Lista_elementos[#All],Lista_elementos[[#Headers],[Tipo]],Inventario!Q943:Q944)</f>
        <v>#VALUE!</v>
      </c>
      <c r="B944" s="27" t="e">
        <f>+Lista_elementos[[#This Row],[Elemento]]</f>
        <v>#VALUE!</v>
      </c>
      <c r="C94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4" s="27" t="e">
        <f>DGET(Lista_elementos[#All],Lista_elementos[[#Headers],[Presentación (Unidad)]],Inventario!Q943:Q944)</f>
        <v>#VALUE!</v>
      </c>
      <c r="E944" s="20" t="str">
        <f>+IF(COUNTIF(Entradas[Elemento],Inventario[[#This Row],[Elemento]])=0,"",IF(DMAX(Entradas[#All],Entradas[[#Headers],[Fecha de ingreso]],Inventario!Q943:Q944)=0,"No registra",DMAX(Entradas[#All],Entradas[[#Headers],[Fecha de ingreso]],Inventario!Q943:Q944)))</f>
        <v/>
      </c>
      <c r="F944" s="20" t="str">
        <f>+IF(COUNTIF(Entradas[Elemento],Inventario[[#This Row],[Elemento]])=0,"",IF(DMAX(Entradas[#All],Entradas[[#Headers],[Fecha de última salida]],Inventario!Q943:Q944)=0,"",DMAX(Entradas[#All],Entradas[[#Headers],[Fecha de última salida]],Inventario!Q943:Q944)))</f>
        <v/>
      </c>
      <c r="G944" s="27" t="e">
        <f>DGET(Lista_elementos[#All],Lista_elementos[[#Headers],[Inventario máximo (en unidades)]],Q943:Q944)</f>
        <v>#VALUE!</v>
      </c>
      <c r="H944" s="27" t="e">
        <f>DGET(Lista_elementos[#All],Lista_elementos[[#Headers],[Inventario mínimo (en unidades)]],Q943:Q944)</f>
        <v>#VALUE!</v>
      </c>
      <c r="I944" s="68" t="str">
        <f>+IF(R944=0,"",DGET(Entradas[#All],Entradas[[#Headers],[Lote]],Q943:R944))</f>
        <v/>
      </c>
      <c r="J944" s="20" t="str">
        <f ca="1">+IF(Inventario[[#This Row],[Días restantes (incluido hoy):]]="","",Inventario[[#This Row],[Días restantes (incluido hoy):]]+TODAY()-1)</f>
        <v/>
      </c>
      <c r="K944" s="27" t="str">
        <f t="shared" ref="K944" si="3273">IF(R944=0,"",R944)</f>
        <v/>
      </c>
      <c r="L944" s="27" t="str">
        <f>+IF(R944=0,"",DSUM(Entradas[#All],Entradas[[#Headers],[Cantidad Existente]],Inventario!Q943:R944))</f>
        <v/>
      </c>
      <c r="M944" s="65" t="e">
        <f>+Inventario[[#This Row],[Presentación (unidad)]]</f>
        <v>#VALUE!</v>
      </c>
      <c r="O944" s="17" t="str">
        <f t="shared" ref="O944" si="3274">+$O$6</f>
        <v>Elemento</v>
      </c>
      <c r="P944" s="17" t="str">
        <f t="shared" ref="P944" si="3275">+$P$6</f>
        <v>Días restantes:</v>
      </c>
      <c r="Q944" s="19" t="e">
        <f>Inventario[[#This Row],[Elemento]]</f>
        <v>#VALUE!</v>
      </c>
      <c r="R944" s="19">
        <f>+DMIN(Entradas[#All],R943,Q943:Q944)</f>
        <v>0</v>
      </c>
      <c r="S944" s="26" t="s">
        <v>10</v>
      </c>
    </row>
    <row r="945" spans="1:19" x14ac:dyDescent="0.25">
      <c r="A945" s="64" t="e">
        <f>DGET(Lista_elementos[#All],Lista_elementos[[#Headers],[Tipo]],Inventario!O944:O945)</f>
        <v>#VALUE!</v>
      </c>
      <c r="B945" s="27" t="e">
        <f>+Lista_elementos[[#This Row],[Elemento]]</f>
        <v>#VALUE!</v>
      </c>
      <c r="C94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5" s="27" t="e">
        <f>DGET(Lista_elementos[#All],Lista_elementos[[#Headers],[Presentación (Unidad)]],Inventario!O944:O945)</f>
        <v>#VALUE!</v>
      </c>
      <c r="E945" s="20" t="str">
        <f>+IF(COUNTIF(Entradas[Elemento],Inventario[[#This Row],[Elemento]])=0,"",IF(DMAX(Entradas[#All],Entradas[[#Headers],[Fecha de ingreso]],Inventario!O944:O945)=0,"No registra",DMAX(Entradas[#All],Entradas[[#Headers],[Fecha de ingreso]],Inventario!O944:O945)))</f>
        <v/>
      </c>
      <c r="F945" s="20" t="str">
        <f>+IF(COUNTIF(Entradas[Elemento],Inventario[[#This Row],[Elemento]])=0,"",IF(DMAX(Entradas[#All],Entradas[[#Headers],[Fecha de última salida]],Inventario!O944:O945)=0,"",DMAX(Entradas[#All],Entradas[[#Headers],[Fecha de última salida]],Inventario!O944:O945)))</f>
        <v/>
      </c>
      <c r="G945" s="27" t="e">
        <f>DGET(Lista_elementos[#All],Lista_elementos[[#Headers],[Inventario máximo (en unidades)]],O944:O945)</f>
        <v>#VALUE!</v>
      </c>
      <c r="H945" s="27" t="e">
        <f>DGET(Lista_elementos[#All],Lista_elementos[[#Headers],[Inventario mínimo (en unidades)]],O944:O945)</f>
        <v>#VALUE!</v>
      </c>
      <c r="I945" s="68" t="str">
        <f>+IF(P945=0,"",DGET(Entradas[#All],Entradas[[#Headers],[Lote]],O944:P945))</f>
        <v/>
      </c>
      <c r="J945" s="20" t="str">
        <f ca="1">+IF(Inventario[[#This Row],[Días restantes (incluido hoy):]]="","",Inventario[[#This Row],[Días restantes (incluido hoy):]]+TODAY()-1)</f>
        <v/>
      </c>
      <c r="K945" s="27" t="str">
        <f t="shared" ref="K945" si="3276">IF(P945=0,"",P945)</f>
        <v/>
      </c>
      <c r="L945" s="27" t="str">
        <f>+IF(P945=0,"",DSUM(Entradas[#All],Entradas[[#Headers],[Cantidad Existente]],Inventario!O944:P945))</f>
        <v/>
      </c>
      <c r="M945" s="65" t="e">
        <f>+Inventario[[#This Row],[Presentación (unidad)]]</f>
        <v>#VALUE!</v>
      </c>
      <c r="O945" s="19" t="e">
        <f t="shared" ref="O945" si="3277">+$B945</f>
        <v>#VALUE!</v>
      </c>
      <c r="P945" s="19">
        <f>+DMIN(Entradas[#All],P944,O944:O945)</f>
        <v>0</v>
      </c>
      <c r="Q945" s="17" t="str">
        <f t="shared" ref="Q945" si="3278">+$O$6</f>
        <v>Elemento</v>
      </c>
      <c r="R945" s="17" t="str">
        <f t="shared" ref="R945" si="3279">+$P$6</f>
        <v>Días restantes:</v>
      </c>
      <c r="S945" s="26" t="s">
        <v>10</v>
      </c>
    </row>
    <row r="946" spans="1:19" x14ac:dyDescent="0.25">
      <c r="A946" s="64" t="e">
        <f>DGET(Lista_elementos[#All],Lista_elementos[[#Headers],[Tipo]],Inventario!Q945:Q946)</f>
        <v>#VALUE!</v>
      </c>
      <c r="B946" s="27" t="e">
        <f>+Lista_elementos[[#This Row],[Elemento]]</f>
        <v>#VALUE!</v>
      </c>
      <c r="C94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6" s="27" t="e">
        <f>DGET(Lista_elementos[#All],Lista_elementos[[#Headers],[Presentación (Unidad)]],Inventario!Q945:Q946)</f>
        <v>#VALUE!</v>
      </c>
      <c r="E946" s="20" t="str">
        <f>+IF(COUNTIF(Entradas[Elemento],Inventario[[#This Row],[Elemento]])=0,"",IF(DMAX(Entradas[#All],Entradas[[#Headers],[Fecha de ingreso]],Inventario!Q945:Q946)=0,"No registra",DMAX(Entradas[#All],Entradas[[#Headers],[Fecha de ingreso]],Inventario!Q945:Q946)))</f>
        <v/>
      </c>
      <c r="F946" s="20" t="str">
        <f>+IF(COUNTIF(Entradas[Elemento],Inventario[[#This Row],[Elemento]])=0,"",IF(DMAX(Entradas[#All],Entradas[[#Headers],[Fecha de última salida]],Inventario!Q945:Q946)=0,"",DMAX(Entradas[#All],Entradas[[#Headers],[Fecha de última salida]],Inventario!Q945:Q946)))</f>
        <v/>
      </c>
      <c r="G946" s="27" t="e">
        <f>DGET(Lista_elementos[#All],Lista_elementos[[#Headers],[Inventario máximo (en unidades)]],Q945:Q946)</f>
        <v>#VALUE!</v>
      </c>
      <c r="H946" s="27" t="e">
        <f>DGET(Lista_elementos[#All],Lista_elementos[[#Headers],[Inventario mínimo (en unidades)]],Q945:Q946)</f>
        <v>#VALUE!</v>
      </c>
      <c r="I946" s="68" t="str">
        <f>+IF(R946=0,"",DGET(Entradas[#All],Entradas[[#Headers],[Lote]],Q945:R946))</f>
        <v/>
      </c>
      <c r="J946" s="20" t="str">
        <f ca="1">+IF(Inventario[[#This Row],[Días restantes (incluido hoy):]]="","",Inventario[[#This Row],[Días restantes (incluido hoy):]]+TODAY()-1)</f>
        <v/>
      </c>
      <c r="K946" s="27" t="str">
        <f t="shared" ref="K946" si="3280">IF(R946=0,"",R946)</f>
        <v/>
      </c>
      <c r="L946" s="27" t="str">
        <f>+IF(R946=0,"",DSUM(Entradas[#All],Entradas[[#Headers],[Cantidad Existente]],Inventario!Q945:R946))</f>
        <v/>
      </c>
      <c r="M946" s="65" t="e">
        <f>+Inventario[[#This Row],[Presentación (unidad)]]</f>
        <v>#VALUE!</v>
      </c>
      <c r="O946" s="17" t="str">
        <f t="shared" ref="O946" si="3281">+$O$6</f>
        <v>Elemento</v>
      </c>
      <c r="P946" s="17" t="str">
        <f t="shared" ref="P946" si="3282">+$P$6</f>
        <v>Días restantes:</v>
      </c>
      <c r="Q946" s="19" t="e">
        <f>Inventario[[#This Row],[Elemento]]</f>
        <v>#VALUE!</v>
      </c>
      <c r="R946" s="19">
        <f>+DMIN(Entradas[#All],R945,Q945:Q946)</f>
        <v>0</v>
      </c>
      <c r="S946" s="26" t="s">
        <v>10</v>
      </c>
    </row>
    <row r="947" spans="1:19" x14ac:dyDescent="0.25">
      <c r="A947" s="64" t="e">
        <f>DGET(Lista_elementos[#All],Lista_elementos[[#Headers],[Tipo]],Inventario!O946:O947)</f>
        <v>#VALUE!</v>
      </c>
      <c r="B947" s="27" t="e">
        <f>+Lista_elementos[[#This Row],[Elemento]]</f>
        <v>#VALUE!</v>
      </c>
      <c r="C94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7" s="27" t="e">
        <f>DGET(Lista_elementos[#All],Lista_elementos[[#Headers],[Presentación (Unidad)]],Inventario!O946:O947)</f>
        <v>#VALUE!</v>
      </c>
      <c r="E947" s="20" t="str">
        <f>+IF(COUNTIF(Entradas[Elemento],Inventario[[#This Row],[Elemento]])=0,"",IF(DMAX(Entradas[#All],Entradas[[#Headers],[Fecha de ingreso]],Inventario!O946:O947)=0,"No registra",DMAX(Entradas[#All],Entradas[[#Headers],[Fecha de ingreso]],Inventario!O946:O947)))</f>
        <v/>
      </c>
      <c r="F947" s="20" t="str">
        <f>+IF(COUNTIF(Entradas[Elemento],Inventario[[#This Row],[Elemento]])=0,"",IF(DMAX(Entradas[#All],Entradas[[#Headers],[Fecha de última salida]],Inventario!O946:O947)=0,"",DMAX(Entradas[#All],Entradas[[#Headers],[Fecha de última salida]],Inventario!O946:O947)))</f>
        <v/>
      </c>
      <c r="G947" s="27" t="e">
        <f>DGET(Lista_elementos[#All],Lista_elementos[[#Headers],[Inventario máximo (en unidades)]],O946:O947)</f>
        <v>#VALUE!</v>
      </c>
      <c r="H947" s="27" t="e">
        <f>DGET(Lista_elementos[#All],Lista_elementos[[#Headers],[Inventario mínimo (en unidades)]],O946:O947)</f>
        <v>#VALUE!</v>
      </c>
      <c r="I947" s="68" t="str">
        <f>+IF(P947=0,"",DGET(Entradas[#All],Entradas[[#Headers],[Lote]],O946:P947))</f>
        <v/>
      </c>
      <c r="J947" s="20" t="str">
        <f ca="1">+IF(Inventario[[#This Row],[Días restantes (incluido hoy):]]="","",Inventario[[#This Row],[Días restantes (incluido hoy):]]+TODAY()-1)</f>
        <v/>
      </c>
      <c r="K947" s="27" t="str">
        <f t="shared" ref="K947" si="3283">IF(P947=0,"",P947)</f>
        <v/>
      </c>
      <c r="L947" s="27" t="str">
        <f>+IF(P947=0,"",DSUM(Entradas[#All],Entradas[[#Headers],[Cantidad Existente]],Inventario!O946:P947))</f>
        <v/>
      </c>
      <c r="M947" s="65" t="e">
        <f>+Inventario[[#This Row],[Presentación (unidad)]]</f>
        <v>#VALUE!</v>
      </c>
      <c r="O947" s="19" t="e">
        <f t="shared" ref="O947" si="3284">+$B947</f>
        <v>#VALUE!</v>
      </c>
      <c r="P947" s="19">
        <f>+DMIN(Entradas[#All],P946,O946:O947)</f>
        <v>0</v>
      </c>
      <c r="Q947" s="17" t="str">
        <f t="shared" ref="Q947" si="3285">+$O$6</f>
        <v>Elemento</v>
      </c>
      <c r="R947" s="17" t="str">
        <f t="shared" ref="R947" si="3286">+$P$6</f>
        <v>Días restantes:</v>
      </c>
      <c r="S947" s="26" t="s">
        <v>10</v>
      </c>
    </row>
    <row r="948" spans="1:19" x14ac:dyDescent="0.25">
      <c r="A948" s="64" t="e">
        <f>DGET(Lista_elementos[#All],Lista_elementos[[#Headers],[Tipo]],Inventario!Q947:Q948)</f>
        <v>#VALUE!</v>
      </c>
      <c r="B948" s="27" t="e">
        <f>+Lista_elementos[[#This Row],[Elemento]]</f>
        <v>#VALUE!</v>
      </c>
      <c r="C94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8" s="27" t="e">
        <f>DGET(Lista_elementos[#All],Lista_elementos[[#Headers],[Presentación (Unidad)]],Inventario!Q947:Q948)</f>
        <v>#VALUE!</v>
      </c>
      <c r="E948" s="20" t="str">
        <f>+IF(COUNTIF(Entradas[Elemento],Inventario[[#This Row],[Elemento]])=0,"",IF(DMAX(Entradas[#All],Entradas[[#Headers],[Fecha de ingreso]],Inventario!Q947:Q948)=0,"No registra",DMAX(Entradas[#All],Entradas[[#Headers],[Fecha de ingreso]],Inventario!Q947:Q948)))</f>
        <v/>
      </c>
      <c r="F948" s="20" t="str">
        <f>+IF(COUNTIF(Entradas[Elemento],Inventario[[#This Row],[Elemento]])=0,"",IF(DMAX(Entradas[#All],Entradas[[#Headers],[Fecha de última salida]],Inventario!Q947:Q948)=0,"",DMAX(Entradas[#All],Entradas[[#Headers],[Fecha de última salida]],Inventario!Q947:Q948)))</f>
        <v/>
      </c>
      <c r="G948" s="27" t="e">
        <f>DGET(Lista_elementos[#All],Lista_elementos[[#Headers],[Inventario máximo (en unidades)]],Q947:Q948)</f>
        <v>#VALUE!</v>
      </c>
      <c r="H948" s="27" t="e">
        <f>DGET(Lista_elementos[#All],Lista_elementos[[#Headers],[Inventario mínimo (en unidades)]],Q947:Q948)</f>
        <v>#VALUE!</v>
      </c>
      <c r="I948" s="68" t="str">
        <f>+IF(R948=0,"",DGET(Entradas[#All],Entradas[[#Headers],[Lote]],Q947:R948))</f>
        <v/>
      </c>
      <c r="J948" s="20" t="str">
        <f ca="1">+IF(Inventario[[#This Row],[Días restantes (incluido hoy):]]="","",Inventario[[#This Row],[Días restantes (incluido hoy):]]+TODAY()-1)</f>
        <v/>
      </c>
      <c r="K948" s="27" t="str">
        <f t="shared" ref="K948" si="3287">IF(R948=0,"",R948)</f>
        <v/>
      </c>
      <c r="L948" s="27" t="str">
        <f>+IF(R948=0,"",DSUM(Entradas[#All],Entradas[[#Headers],[Cantidad Existente]],Inventario!Q947:R948))</f>
        <v/>
      </c>
      <c r="M948" s="65" t="e">
        <f>+Inventario[[#This Row],[Presentación (unidad)]]</f>
        <v>#VALUE!</v>
      </c>
      <c r="O948" s="17" t="str">
        <f t="shared" ref="O948" si="3288">+$O$6</f>
        <v>Elemento</v>
      </c>
      <c r="P948" s="17" t="str">
        <f t="shared" ref="P948" si="3289">+$P$6</f>
        <v>Días restantes:</v>
      </c>
      <c r="Q948" s="19" t="e">
        <f>Inventario[[#This Row],[Elemento]]</f>
        <v>#VALUE!</v>
      </c>
      <c r="R948" s="19">
        <f>+DMIN(Entradas[#All],R947,Q947:Q948)</f>
        <v>0</v>
      </c>
      <c r="S948" s="26" t="s">
        <v>10</v>
      </c>
    </row>
    <row r="949" spans="1:19" x14ac:dyDescent="0.25">
      <c r="A949" s="64" t="e">
        <f>DGET(Lista_elementos[#All],Lista_elementos[[#Headers],[Tipo]],Inventario!O948:O949)</f>
        <v>#VALUE!</v>
      </c>
      <c r="B949" s="27" t="e">
        <f>+Lista_elementos[[#This Row],[Elemento]]</f>
        <v>#VALUE!</v>
      </c>
      <c r="C94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49" s="27" t="e">
        <f>DGET(Lista_elementos[#All],Lista_elementos[[#Headers],[Presentación (Unidad)]],Inventario!O948:O949)</f>
        <v>#VALUE!</v>
      </c>
      <c r="E949" s="20" t="str">
        <f>+IF(COUNTIF(Entradas[Elemento],Inventario[[#This Row],[Elemento]])=0,"",IF(DMAX(Entradas[#All],Entradas[[#Headers],[Fecha de ingreso]],Inventario!O948:O949)=0,"No registra",DMAX(Entradas[#All],Entradas[[#Headers],[Fecha de ingreso]],Inventario!O948:O949)))</f>
        <v/>
      </c>
      <c r="F949" s="20" t="str">
        <f>+IF(COUNTIF(Entradas[Elemento],Inventario[[#This Row],[Elemento]])=0,"",IF(DMAX(Entradas[#All],Entradas[[#Headers],[Fecha de última salida]],Inventario!O948:O949)=0,"",DMAX(Entradas[#All],Entradas[[#Headers],[Fecha de última salida]],Inventario!O948:O949)))</f>
        <v/>
      </c>
      <c r="G949" s="27" t="e">
        <f>DGET(Lista_elementos[#All],Lista_elementos[[#Headers],[Inventario máximo (en unidades)]],O948:O949)</f>
        <v>#VALUE!</v>
      </c>
      <c r="H949" s="27" t="e">
        <f>DGET(Lista_elementos[#All],Lista_elementos[[#Headers],[Inventario mínimo (en unidades)]],O948:O949)</f>
        <v>#VALUE!</v>
      </c>
      <c r="I949" s="68" t="str">
        <f>+IF(P949=0,"",DGET(Entradas[#All],Entradas[[#Headers],[Lote]],O948:P949))</f>
        <v/>
      </c>
      <c r="J949" s="20" t="str">
        <f ca="1">+IF(Inventario[[#This Row],[Días restantes (incluido hoy):]]="","",Inventario[[#This Row],[Días restantes (incluido hoy):]]+TODAY()-1)</f>
        <v/>
      </c>
      <c r="K949" s="27" t="str">
        <f t="shared" ref="K949" si="3290">IF(P949=0,"",P949)</f>
        <v/>
      </c>
      <c r="L949" s="27" t="str">
        <f>+IF(P949=0,"",DSUM(Entradas[#All],Entradas[[#Headers],[Cantidad Existente]],Inventario!O948:P949))</f>
        <v/>
      </c>
      <c r="M949" s="65" t="e">
        <f>+Inventario[[#This Row],[Presentación (unidad)]]</f>
        <v>#VALUE!</v>
      </c>
      <c r="O949" s="19" t="e">
        <f t="shared" ref="O949" si="3291">+$B949</f>
        <v>#VALUE!</v>
      </c>
      <c r="P949" s="19">
        <f>+DMIN(Entradas[#All],P948,O948:O949)</f>
        <v>0</v>
      </c>
      <c r="Q949" s="17" t="str">
        <f t="shared" ref="Q949" si="3292">+$O$6</f>
        <v>Elemento</v>
      </c>
      <c r="R949" s="17" t="str">
        <f t="shared" ref="R949" si="3293">+$P$6</f>
        <v>Días restantes:</v>
      </c>
      <c r="S949" s="26" t="s">
        <v>10</v>
      </c>
    </row>
    <row r="950" spans="1:19" x14ac:dyDescent="0.25">
      <c r="A950" s="64" t="e">
        <f>DGET(Lista_elementos[#All],Lista_elementos[[#Headers],[Tipo]],Inventario!Q949:Q950)</f>
        <v>#VALUE!</v>
      </c>
      <c r="B950" s="27" t="e">
        <f>+Lista_elementos[[#This Row],[Elemento]]</f>
        <v>#VALUE!</v>
      </c>
      <c r="C95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0" s="27" t="e">
        <f>DGET(Lista_elementos[#All],Lista_elementos[[#Headers],[Presentación (Unidad)]],Inventario!Q949:Q950)</f>
        <v>#VALUE!</v>
      </c>
      <c r="E950" s="20" t="str">
        <f>+IF(COUNTIF(Entradas[Elemento],Inventario[[#This Row],[Elemento]])=0,"",IF(DMAX(Entradas[#All],Entradas[[#Headers],[Fecha de ingreso]],Inventario!Q949:Q950)=0,"No registra",DMAX(Entradas[#All],Entradas[[#Headers],[Fecha de ingreso]],Inventario!Q949:Q950)))</f>
        <v/>
      </c>
      <c r="F950" s="20" t="str">
        <f>+IF(COUNTIF(Entradas[Elemento],Inventario[[#This Row],[Elemento]])=0,"",IF(DMAX(Entradas[#All],Entradas[[#Headers],[Fecha de última salida]],Inventario!Q949:Q950)=0,"",DMAX(Entradas[#All],Entradas[[#Headers],[Fecha de última salida]],Inventario!Q949:Q950)))</f>
        <v/>
      </c>
      <c r="G950" s="27" t="e">
        <f>DGET(Lista_elementos[#All],Lista_elementos[[#Headers],[Inventario máximo (en unidades)]],Q949:Q950)</f>
        <v>#VALUE!</v>
      </c>
      <c r="H950" s="27" t="e">
        <f>DGET(Lista_elementos[#All],Lista_elementos[[#Headers],[Inventario mínimo (en unidades)]],Q949:Q950)</f>
        <v>#VALUE!</v>
      </c>
      <c r="I950" s="68" t="str">
        <f>+IF(R950=0,"",DGET(Entradas[#All],Entradas[[#Headers],[Lote]],Q949:R950))</f>
        <v/>
      </c>
      <c r="J950" s="20" t="str">
        <f ca="1">+IF(Inventario[[#This Row],[Días restantes (incluido hoy):]]="","",Inventario[[#This Row],[Días restantes (incluido hoy):]]+TODAY()-1)</f>
        <v/>
      </c>
      <c r="K950" s="27" t="str">
        <f t="shared" ref="K950" si="3294">IF(R950=0,"",R950)</f>
        <v/>
      </c>
      <c r="L950" s="27" t="str">
        <f>+IF(R950=0,"",DSUM(Entradas[#All],Entradas[[#Headers],[Cantidad Existente]],Inventario!Q949:R950))</f>
        <v/>
      </c>
      <c r="M950" s="65" t="e">
        <f>+Inventario[[#This Row],[Presentación (unidad)]]</f>
        <v>#VALUE!</v>
      </c>
      <c r="O950" s="17" t="str">
        <f t="shared" ref="O950" si="3295">+$O$6</f>
        <v>Elemento</v>
      </c>
      <c r="P950" s="17" t="str">
        <f t="shared" ref="P950" si="3296">+$P$6</f>
        <v>Días restantes:</v>
      </c>
      <c r="Q950" s="19" t="e">
        <f>Inventario[[#This Row],[Elemento]]</f>
        <v>#VALUE!</v>
      </c>
      <c r="R950" s="19">
        <f>+DMIN(Entradas[#All],R949,Q949:Q950)</f>
        <v>0</v>
      </c>
      <c r="S950" s="26" t="s">
        <v>10</v>
      </c>
    </row>
    <row r="951" spans="1:19" x14ac:dyDescent="0.25">
      <c r="A951" s="64" t="e">
        <f>DGET(Lista_elementos[#All],Lista_elementos[[#Headers],[Tipo]],Inventario!O950:O951)</f>
        <v>#VALUE!</v>
      </c>
      <c r="B951" s="27" t="e">
        <f>+Lista_elementos[[#This Row],[Elemento]]</f>
        <v>#VALUE!</v>
      </c>
      <c r="C95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1" s="27" t="e">
        <f>DGET(Lista_elementos[#All],Lista_elementos[[#Headers],[Presentación (Unidad)]],Inventario!O950:O951)</f>
        <v>#VALUE!</v>
      </c>
      <c r="E951" s="20" t="str">
        <f>+IF(COUNTIF(Entradas[Elemento],Inventario[[#This Row],[Elemento]])=0,"",IF(DMAX(Entradas[#All],Entradas[[#Headers],[Fecha de ingreso]],Inventario!O950:O951)=0,"No registra",DMAX(Entradas[#All],Entradas[[#Headers],[Fecha de ingreso]],Inventario!O950:O951)))</f>
        <v/>
      </c>
      <c r="F951" s="20" t="str">
        <f>+IF(COUNTIF(Entradas[Elemento],Inventario[[#This Row],[Elemento]])=0,"",IF(DMAX(Entradas[#All],Entradas[[#Headers],[Fecha de última salida]],Inventario!O950:O951)=0,"",DMAX(Entradas[#All],Entradas[[#Headers],[Fecha de última salida]],Inventario!O950:O951)))</f>
        <v/>
      </c>
      <c r="G951" s="27" t="e">
        <f>DGET(Lista_elementos[#All],Lista_elementos[[#Headers],[Inventario máximo (en unidades)]],O950:O951)</f>
        <v>#VALUE!</v>
      </c>
      <c r="H951" s="27" t="e">
        <f>DGET(Lista_elementos[#All],Lista_elementos[[#Headers],[Inventario mínimo (en unidades)]],O950:O951)</f>
        <v>#VALUE!</v>
      </c>
      <c r="I951" s="68" t="str">
        <f>+IF(P951=0,"",DGET(Entradas[#All],Entradas[[#Headers],[Lote]],O950:P951))</f>
        <v/>
      </c>
      <c r="J951" s="20" t="str">
        <f ca="1">+IF(Inventario[[#This Row],[Días restantes (incluido hoy):]]="","",Inventario[[#This Row],[Días restantes (incluido hoy):]]+TODAY()-1)</f>
        <v/>
      </c>
      <c r="K951" s="27" t="str">
        <f t="shared" ref="K951" si="3297">IF(P951=0,"",P951)</f>
        <v/>
      </c>
      <c r="L951" s="27" t="str">
        <f>+IF(P951=0,"",DSUM(Entradas[#All],Entradas[[#Headers],[Cantidad Existente]],Inventario!O950:P951))</f>
        <v/>
      </c>
      <c r="M951" s="65" t="e">
        <f>+Inventario[[#This Row],[Presentación (unidad)]]</f>
        <v>#VALUE!</v>
      </c>
      <c r="O951" s="19" t="e">
        <f t="shared" ref="O951" si="3298">+$B951</f>
        <v>#VALUE!</v>
      </c>
      <c r="P951" s="19">
        <f>+DMIN(Entradas[#All],P950,O950:O951)</f>
        <v>0</v>
      </c>
      <c r="Q951" s="17" t="str">
        <f t="shared" ref="Q951" si="3299">+$O$6</f>
        <v>Elemento</v>
      </c>
      <c r="R951" s="17" t="str">
        <f t="shared" ref="R951" si="3300">+$P$6</f>
        <v>Días restantes:</v>
      </c>
      <c r="S951" s="26" t="s">
        <v>10</v>
      </c>
    </row>
    <row r="952" spans="1:19" x14ac:dyDescent="0.25">
      <c r="A952" s="64" t="e">
        <f>DGET(Lista_elementos[#All],Lista_elementos[[#Headers],[Tipo]],Inventario!Q951:Q952)</f>
        <v>#VALUE!</v>
      </c>
      <c r="B952" s="27" t="e">
        <f>+Lista_elementos[[#This Row],[Elemento]]</f>
        <v>#VALUE!</v>
      </c>
      <c r="C95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2" s="27" t="e">
        <f>DGET(Lista_elementos[#All],Lista_elementos[[#Headers],[Presentación (Unidad)]],Inventario!Q951:Q952)</f>
        <v>#VALUE!</v>
      </c>
      <c r="E952" s="20" t="str">
        <f>+IF(COUNTIF(Entradas[Elemento],Inventario[[#This Row],[Elemento]])=0,"",IF(DMAX(Entradas[#All],Entradas[[#Headers],[Fecha de ingreso]],Inventario!Q951:Q952)=0,"No registra",DMAX(Entradas[#All],Entradas[[#Headers],[Fecha de ingreso]],Inventario!Q951:Q952)))</f>
        <v/>
      </c>
      <c r="F952" s="20" t="str">
        <f>+IF(COUNTIF(Entradas[Elemento],Inventario[[#This Row],[Elemento]])=0,"",IF(DMAX(Entradas[#All],Entradas[[#Headers],[Fecha de última salida]],Inventario!Q951:Q952)=0,"",DMAX(Entradas[#All],Entradas[[#Headers],[Fecha de última salida]],Inventario!Q951:Q952)))</f>
        <v/>
      </c>
      <c r="G952" s="27" t="e">
        <f>DGET(Lista_elementos[#All],Lista_elementos[[#Headers],[Inventario máximo (en unidades)]],Q951:Q952)</f>
        <v>#VALUE!</v>
      </c>
      <c r="H952" s="27" t="e">
        <f>DGET(Lista_elementos[#All],Lista_elementos[[#Headers],[Inventario mínimo (en unidades)]],Q951:Q952)</f>
        <v>#VALUE!</v>
      </c>
      <c r="I952" s="68" t="str">
        <f>+IF(R952=0,"",DGET(Entradas[#All],Entradas[[#Headers],[Lote]],Q951:R952))</f>
        <v/>
      </c>
      <c r="J952" s="20" t="str">
        <f ca="1">+IF(Inventario[[#This Row],[Días restantes (incluido hoy):]]="","",Inventario[[#This Row],[Días restantes (incluido hoy):]]+TODAY()-1)</f>
        <v/>
      </c>
      <c r="K952" s="27" t="str">
        <f t="shared" ref="K952" si="3301">IF(R952=0,"",R952)</f>
        <v/>
      </c>
      <c r="L952" s="27" t="str">
        <f>+IF(R952=0,"",DSUM(Entradas[#All],Entradas[[#Headers],[Cantidad Existente]],Inventario!Q951:R952))</f>
        <v/>
      </c>
      <c r="M952" s="65" t="e">
        <f>+Inventario[[#This Row],[Presentación (unidad)]]</f>
        <v>#VALUE!</v>
      </c>
      <c r="O952" s="17" t="str">
        <f t="shared" ref="O952" si="3302">+$O$6</f>
        <v>Elemento</v>
      </c>
      <c r="P952" s="17" t="str">
        <f t="shared" ref="P952" si="3303">+$P$6</f>
        <v>Días restantes:</v>
      </c>
      <c r="Q952" s="19" t="e">
        <f>Inventario[[#This Row],[Elemento]]</f>
        <v>#VALUE!</v>
      </c>
      <c r="R952" s="19">
        <f>+DMIN(Entradas[#All],R951,Q951:Q952)</f>
        <v>0</v>
      </c>
      <c r="S952" s="26" t="s">
        <v>10</v>
      </c>
    </row>
    <row r="953" spans="1:19" x14ac:dyDescent="0.25">
      <c r="A953" s="64" t="e">
        <f>DGET(Lista_elementos[#All],Lista_elementos[[#Headers],[Tipo]],Inventario!O952:O953)</f>
        <v>#VALUE!</v>
      </c>
      <c r="B953" s="27" t="e">
        <f>+Lista_elementos[[#This Row],[Elemento]]</f>
        <v>#VALUE!</v>
      </c>
      <c r="C95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3" s="27" t="e">
        <f>DGET(Lista_elementos[#All],Lista_elementos[[#Headers],[Presentación (Unidad)]],Inventario!O952:O953)</f>
        <v>#VALUE!</v>
      </c>
      <c r="E953" s="20" t="str">
        <f>+IF(COUNTIF(Entradas[Elemento],Inventario[[#This Row],[Elemento]])=0,"",IF(DMAX(Entradas[#All],Entradas[[#Headers],[Fecha de ingreso]],Inventario!O952:O953)=0,"No registra",DMAX(Entradas[#All],Entradas[[#Headers],[Fecha de ingreso]],Inventario!O952:O953)))</f>
        <v/>
      </c>
      <c r="F953" s="20" t="str">
        <f>+IF(COUNTIF(Entradas[Elemento],Inventario[[#This Row],[Elemento]])=0,"",IF(DMAX(Entradas[#All],Entradas[[#Headers],[Fecha de última salida]],Inventario!O952:O953)=0,"",DMAX(Entradas[#All],Entradas[[#Headers],[Fecha de última salida]],Inventario!O952:O953)))</f>
        <v/>
      </c>
      <c r="G953" s="27" t="e">
        <f>DGET(Lista_elementos[#All],Lista_elementos[[#Headers],[Inventario máximo (en unidades)]],O952:O953)</f>
        <v>#VALUE!</v>
      </c>
      <c r="H953" s="27" t="e">
        <f>DGET(Lista_elementos[#All],Lista_elementos[[#Headers],[Inventario mínimo (en unidades)]],O952:O953)</f>
        <v>#VALUE!</v>
      </c>
      <c r="I953" s="68" t="str">
        <f>+IF(P953=0,"",DGET(Entradas[#All],Entradas[[#Headers],[Lote]],O952:P953))</f>
        <v/>
      </c>
      <c r="J953" s="20" t="str">
        <f ca="1">+IF(Inventario[[#This Row],[Días restantes (incluido hoy):]]="","",Inventario[[#This Row],[Días restantes (incluido hoy):]]+TODAY()-1)</f>
        <v/>
      </c>
      <c r="K953" s="27" t="str">
        <f t="shared" ref="K953" si="3304">IF(P953=0,"",P953)</f>
        <v/>
      </c>
      <c r="L953" s="27" t="str">
        <f>+IF(P953=0,"",DSUM(Entradas[#All],Entradas[[#Headers],[Cantidad Existente]],Inventario!O952:P953))</f>
        <v/>
      </c>
      <c r="M953" s="65" t="e">
        <f>+Inventario[[#This Row],[Presentación (unidad)]]</f>
        <v>#VALUE!</v>
      </c>
      <c r="O953" s="19" t="e">
        <f t="shared" ref="O953" si="3305">+$B953</f>
        <v>#VALUE!</v>
      </c>
      <c r="P953" s="19">
        <f>+DMIN(Entradas[#All],P952,O952:O953)</f>
        <v>0</v>
      </c>
      <c r="Q953" s="17" t="str">
        <f t="shared" ref="Q953" si="3306">+$O$6</f>
        <v>Elemento</v>
      </c>
      <c r="R953" s="17" t="str">
        <f t="shared" ref="R953" si="3307">+$P$6</f>
        <v>Días restantes:</v>
      </c>
      <c r="S953" s="26" t="s">
        <v>10</v>
      </c>
    </row>
    <row r="954" spans="1:19" x14ac:dyDescent="0.25">
      <c r="A954" s="64" t="e">
        <f>DGET(Lista_elementos[#All],Lista_elementos[[#Headers],[Tipo]],Inventario!Q953:Q954)</f>
        <v>#VALUE!</v>
      </c>
      <c r="B954" s="27" t="e">
        <f>+Lista_elementos[[#This Row],[Elemento]]</f>
        <v>#VALUE!</v>
      </c>
      <c r="C95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4" s="27" t="e">
        <f>DGET(Lista_elementos[#All],Lista_elementos[[#Headers],[Presentación (Unidad)]],Inventario!Q953:Q954)</f>
        <v>#VALUE!</v>
      </c>
      <c r="E954" s="20" t="str">
        <f>+IF(COUNTIF(Entradas[Elemento],Inventario[[#This Row],[Elemento]])=0,"",IF(DMAX(Entradas[#All],Entradas[[#Headers],[Fecha de ingreso]],Inventario!Q953:Q954)=0,"No registra",DMAX(Entradas[#All],Entradas[[#Headers],[Fecha de ingreso]],Inventario!Q953:Q954)))</f>
        <v/>
      </c>
      <c r="F954" s="20" t="str">
        <f>+IF(COUNTIF(Entradas[Elemento],Inventario[[#This Row],[Elemento]])=0,"",IF(DMAX(Entradas[#All],Entradas[[#Headers],[Fecha de última salida]],Inventario!Q953:Q954)=0,"",DMAX(Entradas[#All],Entradas[[#Headers],[Fecha de última salida]],Inventario!Q953:Q954)))</f>
        <v/>
      </c>
      <c r="G954" s="27" t="e">
        <f>DGET(Lista_elementos[#All],Lista_elementos[[#Headers],[Inventario máximo (en unidades)]],Q953:Q954)</f>
        <v>#VALUE!</v>
      </c>
      <c r="H954" s="27" t="e">
        <f>DGET(Lista_elementos[#All],Lista_elementos[[#Headers],[Inventario mínimo (en unidades)]],Q953:Q954)</f>
        <v>#VALUE!</v>
      </c>
      <c r="I954" s="68" t="str">
        <f>+IF(R954=0,"",DGET(Entradas[#All],Entradas[[#Headers],[Lote]],Q953:R954))</f>
        <v/>
      </c>
      <c r="J954" s="20" t="str">
        <f ca="1">+IF(Inventario[[#This Row],[Días restantes (incluido hoy):]]="","",Inventario[[#This Row],[Días restantes (incluido hoy):]]+TODAY()-1)</f>
        <v/>
      </c>
      <c r="K954" s="27" t="str">
        <f t="shared" ref="K954" si="3308">IF(R954=0,"",R954)</f>
        <v/>
      </c>
      <c r="L954" s="27" t="str">
        <f>+IF(R954=0,"",DSUM(Entradas[#All],Entradas[[#Headers],[Cantidad Existente]],Inventario!Q953:R954))</f>
        <v/>
      </c>
      <c r="M954" s="65" t="e">
        <f>+Inventario[[#This Row],[Presentación (unidad)]]</f>
        <v>#VALUE!</v>
      </c>
      <c r="O954" s="17" t="str">
        <f t="shared" ref="O954" si="3309">+$O$6</f>
        <v>Elemento</v>
      </c>
      <c r="P954" s="17" t="str">
        <f t="shared" ref="P954" si="3310">+$P$6</f>
        <v>Días restantes:</v>
      </c>
      <c r="Q954" s="19" t="e">
        <f>Inventario[[#This Row],[Elemento]]</f>
        <v>#VALUE!</v>
      </c>
      <c r="R954" s="19">
        <f>+DMIN(Entradas[#All],R953,Q953:Q954)</f>
        <v>0</v>
      </c>
      <c r="S954" s="26" t="s">
        <v>10</v>
      </c>
    </row>
    <row r="955" spans="1:19" x14ac:dyDescent="0.25">
      <c r="A955" s="64" t="e">
        <f>DGET(Lista_elementos[#All],Lista_elementos[[#Headers],[Tipo]],Inventario!O954:O955)</f>
        <v>#VALUE!</v>
      </c>
      <c r="B955" s="27" t="e">
        <f>+Lista_elementos[[#This Row],[Elemento]]</f>
        <v>#VALUE!</v>
      </c>
      <c r="C95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5" s="27" t="e">
        <f>DGET(Lista_elementos[#All],Lista_elementos[[#Headers],[Presentación (Unidad)]],Inventario!O954:O955)</f>
        <v>#VALUE!</v>
      </c>
      <c r="E955" s="20" t="str">
        <f>+IF(COUNTIF(Entradas[Elemento],Inventario[[#This Row],[Elemento]])=0,"",IF(DMAX(Entradas[#All],Entradas[[#Headers],[Fecha de ingreso]],Inventario!O954:O955)=0,"No registra",DMAX(Entradas[#All],Entradas[[#Headers],[Fecha de ingreso]],Inventario!O954:O955)))</f>
        <v/>
      </c>
      <c r="F955" s="20" t="str">
        <f>+IF(COUNTIF(Entradas[Elemento],Inventario[[#This Row],[Elemento]])=0,"",IF(DMAX(Entradas[#All],Entradas[[#Headers],[Fecha de última salida]],Inventario!O954:O955)=0,"",DMAX(Entradas[#All],Entradas[[#Headers],[Fecha de última salida]],Inventario!O954:O955)))</f>
        <v/>
      </c>
      <c r="G955" s="27" t="e">
        <f>DGET(Lista_elementos[#All],Lista_elementos[[#Headers],[Inventario máximo (en unidades)]],O954:O955)</f>
        <v>#VALUE!</v>
      </c>
      <c r="H955" s="27" t="e">
        <f>DGET(Lista_elementos[#All],Lista_elementos[[#Headers],[Inventario mínimo (en unidades)]],O954:O955)</f>
        <v>#VALUE!</v>
      </c>
      <c r="I955" s="68" t="str">
        <f>+IF(P955=0,"",DGET(Entradas[#All],Entradas[[#Headers],[Lote]],O954:P955))</f>
        <v/>
      </c>
      <c r="J955" s="20" t="str">
        <f ca="1">+IF(Inventario[[#This Row],[Días restantes (incluido hoy):]]="","",Inventario[[#This Row],[Días restantes (incluido hoy):]]+TODAY()-1)</f>
        <v/>
      </c>
      <c r="K955" s="27" t="str">
        <f t="shared" ref="K955" si="3311">IF(P955=0,"",P955)</f>
        <v/>
      </c>
      <c r="L955" s="27" t="str">
        <f>+IF(P955=0,"",DSUM(Entradas[#All],Entradas[[#Headers],[Cantidad Existente]],Inventario!O954:P955))</f>
        <v/>
      </c>
      <c r="M955" s="65" t="e">
        <f>+Inventario[[#This Row],[Presentación (unidad)]]</f>
        <v>#VALUE!</v>
      </c>
      <c r="O955" s="19" t="e">
        <f t="shared" ref="O955" si="3312">+$B955</f>
        <v>#VALUE!</v>
      </c>
      <c r="P955" s="19">
        <f>+DMIN(Entradas[#All],P954,O954:O955)</f>
        <v>0</v>
      </c>
      <c r="Q955" s="17" t="str">
        <f t="shared" ref="Q955" si="3313">+$O$6</f>
        <v>Elemento</v>
      </c>
      <c r="R955" s="17" t="str">
        <f t="shared" ref="R955" si="3314">+$P$6</f>
        <v>Días restantes:</v>
      </c>
      <c r="S955" s="26" t="s">
        <v>10</v>
      </c>
    </row>
    <row r="956" spans="1:19" x14ac:dyDescent="0.25">
      <c r="A956" s="64" t="e">
        <f>DGET(Lista_elementos[#All],Lista_elementos[[#Headers],[Tipo]],Inventario!Q955:Q956)</f>
        <v>#VALUE!</v>
      </c>
      <c r="B956" s="27" t="e">
        <f>+Lista_elementos[[#This Row],[Elemento]]</f>
        <v>#VALUE!</v>
      </c>
      <c r="C95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6" s="27" t="e">
        <f>DGET(Lista_elementos[#All],Lista_elementos[[#Headers],[Presentación (Unidad)]],Inventario!Q955:Q956)</f>
        <v>#VALUE!</v>
      </c>
      <c r="E956" s="20" t="str">
        <f>+IF(COUNTIF(Entradas[Elemento],Inventario[[#This Row],[Elemento]])=0,"",IF(DMAX(Entradas[#All],Entradas[[#Headers],[Fecha de ingreso]],Inventario!Q955:Q956)=0,"No registra",DMAX(Entradas[#All],Entradas[[#Headers],[Fecha de ingreso]],Inventario!Q955:Q956)))</f>
        <v/>
      </c>
      <c r="F956" s="20" t="str">
        <f>+IF(COUNTIF(Entradas[Elemento],Inventario[[#This Row],[Elemento]])=0,"",IF(DMAX(Entradas[#All],Entradas[[#Headers],[Fecha de última salida]],Inventario!Q955:Q956)=0,"",DMAX(Entradas[#All],Entradas[[#Headers],[Fecha de última salida]],Inventario!Q955:Q956)))</f>
        <v/>
      </c>
      <c r="G956" s="27" t="e">
        <f>DGET(Lista_elementos[#All],Lista_elementos[[#Headers],[Inventario máximo (en unidades)]],Q955:Q956)</f>
        <v>#VALUE!</v>
      </c>
      <c r="H956" s="27" t="e">
        <f>DGET(Lista_elementos[#All],Lista_elementos[[#Headers],[Inventario mínimo (en unidades)]],Q955:Q956)</f>
        <v>#VALUE!</v>
      </c>
      <c r="I956" s="68" t="str">
        <f>+IF(R956=0,"",DGET(Entradas[#All],Entradas[[#Headers],[Lote]],Q955:R956))</f>
        <v/>
      </c>
      <c r="J956" s="20" t="str">
        <f ca="1">+IF(Inventario[[#This Row],[Días restantes (incluido hoy):]]="","",Inventario[[#This Row],[Días restantes (incluido hoy):]]+TODAY()-1)</f>
        <v/>
      </c>
      <c r="K956" s="27" t="str">
        <f t="shared" ref="K956" si="3315">IF(R956=0,"",R956)</f>
        <v/>
      </c>
      <c r="L956" s="27" t="str">
        <f>+IF(R956=0,"",DSUM(Entradas[#All],Entradas[[#Headers],[Cantidad Existente]],Inventario!Q955:R956))</f>
        <v/>
      </c>
      <c r="M956" s="65" t="e">
        <f>+Inventario[[#This Row],[Presentación (unidad)]]</f>
        <v>#VALUE!</v>
      </c>
      <c r="O956" s="17" t="str">
        <f t="shared" ref="O956" si="3316">+$O$6</f>
        <v>Elemento</v>
      </c>
      <c r="P956" s="17" t="str">
        <f t="shared" ref="P956" si="3317">+$P$6</f>
        <v>Días restantes:</v>
      </c>
      <c r="Q956" s="19" t="e">
        <f>Inventario[[#This Row],[Elemento]]</f>
        <v>#VALUE!</v>
      </c>
      <c r="R956" s="19">
        <f>+DMIN(Entradas[#All],R955,Q955:Q956)</f>
        <v>0</v>
      </c>
      <c r="S956" s="26" t="s">
        <v>10</v>
      </c>
    </row>
    <row r="957" spans="1:19" x14ac:dyDescent="0.25">
      <c r="A957" s="64" t="e">
        <f>DGET(Lista_elementos[#All],Lista_elementos[[#Headers],[Tipo]],Inventario!O956:O957)</f>
        <v>#VALUE!</v>
      </c>
      <c r="B957" s="27" t="e">
        <f>+Lista_elementos[[#This Row],[Elemento]]</f>
        <v>#VALUE!</v>
      </c>
      <c r="C95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7" s="27" t="e">
        <f>DGET(Lista_elementos[#All],Lista_elementos[[#Headers],[Presentación (Unidad)]],Inventario!O956:O957)</f>
        <v>#VALUE!</v>
      </c>
      <c r="E957" s="20" t="str">
        <f>+IF(COUNTIF(Entradas[Elemento],Inventario[[#This Row],[Elemento]])=0,"",IF(DMAX(Entradas[#All],Entradas[[#Headers],[Fecha de ingreso]],Inventario!O956:O957)=0,"No registra",DMAX(Entradas[#All],Entradas[[#Headers],[Fecha de ingreso]],Inventario!O956:O957)))</f>
        <v/>
      </c>
      <c r="F957" s="20" t="str">
        <f>+IF(COUNTIF(Entradas[Elemento],Inventario[[#This Row],[Elemento]])=0,"",IF(DMAX(Entradas[#All],Entradas[[#Headers],[Fecha de última salida]],Inventario!O956:O957)=0,"",DMAX(Entradas[#All],Entradas[[#Headers],[Fecha de última salida]],Inventario!O956:O957)))</f>
        <v/>
      </c>
      <c r="G957" s="27" t="e">
        <f>DGET(Lista_elementos[#All],Lista_elementos[[#Headers],[Inventario máximo (en unidades)]],O956:O957)</f>
        <v>#VALUE!</v>
      </c>
      <c r="H957" s="27" t="e">
        <f>DGET(Lista_elementos[#All],Lista_elementos[[#Headers],[Inventario mínimo (en unidades)]],O956:O957)</f>
        <v>#VALUE!</v>
      </c>
      <c r="I957" s="68" t="str">
        <f>+IF(P957=0,"",DGET(Entradas[#All],Entradas[[#Headers],[Lote]],O956:P957))</f>
        <v/>
      </c>
      <c r="J957" s="20" t="str">
        <f ca="1">+IF(Inventario[[#This Row],[Días restantes (incluido hoy):]]="","",Inventario[[#This Row],[Días restantes (incluido hoy):]]+TODAY()-1)</f>
        <v/>
      </c>
      <c r="K957" s="27" t="str">
        <f t="shared" ref="K957" si="3318">IF(P957=0,"",P957)</f>
        <v/>
      </c>
      <c r="L957" s="27" t="str">
        <f>+IF(P957=0,"",DSUM(Entradas[#All],Entradas[[#Headers],[Cantidad Existente]],Inventario!O956:P957))</f>
        <v/>
      </c>
      <c r="M957" s="65" t="e">
        <f>+Inventario[[#This Row],[Presentación (unidad)]]</f>
        <v>#VALUE!</v>
      </c>
      <c r="O957" s="19" t="e">
        <f t="shared" ref="O957" si="3319">+$B957</f>
        <v>#VALUE!</v>
      </c>
      <c r="P957" s="19">
        <f>+DMIN(Entradas[#All],P956,O956:O957)</f>
        <v>0</v>
      </c>
      <c r="Q957" s="17" t="str">
        <f t="shared" ref="Q957" si="3320">+$O$6</f>
        <v>Elemento</v>
      </c>
      <c r="R957" s="17" t="str">
        <f t="shared" ref="R957" si="3321">+$P$6</f>
        <v>Días restantes:</v>
      </c>
      <c r="S957" s="26" t="s">
        <v>10</v>
      </c>
    </row>
    <row r="958" spans="1:19" x14ac:dyDescent="0.25">
      <c r="A958" s="64" t="e">
        <f>DGET(Lista_elementos[#All],Lista_elementos[[#Headers],[Tipo]],Inventario!Q957:Q958)</f>
        <v>#VALUE!</v>
      </c>
      <c r="B958" s="27" t="e">
        <f>+Lista_elementos[[#This Row],[Elemento]]</f>
        <v>#VALUE!</v>
      </c>
      <c r="C95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8" s="27" t="e">
        <f>DGET(Lista_elementos[#All],Lista_elementos[[#Headers],[Presentación (Unidad)]],Inventario!Q957:Q958)</f>
        <v>#VALUE!</v>
      </c>
      <c r="E958" s="20" t="str">
        <f>+IF(COUNTIF(Entradas[Elemento],Inventario[[#This Row],[Elemento]])=0,"",IF(DMAX(Entradas[#All],Entradas[[#Headers],[Fecha de ingreso]],Inventario!Q957:Q958)=0,"No registra",DMAX(Entradas[#All],Entradas[[#Headers],[Fecha de ingreso]],Inventario!Q957:Q958)))</f>
        <v/>
      </c>
      <c r="F958" s="20" t="str">
        <f>+IF(COUNTIF(Entradas[Elemento],Inventario[[#This Row],[Elemento]])=0,"",IF(DMAX(Entradas[#All],Entradas[[#Headers],[Fecha de última salida]],Inventario!Q957:Q958)=0,"",DMAX(Entradas[#All],Entradas[[#Headers],[Fecha de última salida]],Inventario!Q957:Q958)))</f>
        <v/>
      </c>
      <c r="G958" s="27" t="e">
        <f>DGET(Lista_elementos[#All],Lista_elementos[[#Headers],[Inventario máximo (en unidades)]],Q957:Q958)</f>
        <v>#VALUE!</v>
      </c>
      <c r="H958" s="27" t="e">
        <f>DGET(Lista_elementos[#All],Lista_elementos[[#Headers],[Inventario mínimo (en unidades)]],Q957:Q958)</f>
        <v>#VALUE!</v>
      </c>
      <c r="I958" s="68" t="str">
        <f>+IF(R958=0,"",DGET(Entradas[#All],Entradas[[#Headers],[Lote]],Q957:R958))</f>
        <v/>
      </c>
      <c r="J958" s="20" t="str">
        <f ca="1">+IF(Inventario[[#This Row],[Días restantes (incluido hoy):]]="","",Inventario[[#This Row],[Días restantes (incluido hoy):]]+TODAY()-1)</f>
        <v/>
      </c>
      <c r="K958" s="27" t="str">
        <f t="shared" ref="K958" si="3322">IF(R958=0,"",R958)</f>
        <v/>
      </c>
      <c r="L958" s="27" t="str">
        <f>+IF(R958=0,"",DSUM(Entradas[#All],Entradas[[#Headers],[Cantidad Existente]],Inventario!Q957:R958))</f>
        <v/>
      </c>
      <c r="M958" s="65" t="e">
        <f>+Inventario[[#This Row],[Presentación (unidad)]]</f>
        <v>#VALUE!</v>
      </c>
      <c r="O958" s="17" t="str">
        <f t="shared" ref="O958" si="3323">+$O$6</f>
        <v>Elemento</v>
      </c>
      <c r="P958" s="17" t="str">
        <f t="shared" ref="P958" si="3324">+$P$6</f>
        <v>Días restantes:</v>
      </c>
      <c r="Q958" s="19" t="e">
        <f>Inventario[[#This Row],[Elemento]]</f>
        <v>#VALUE!</v>
      </c>
      <c r="R958" s="19">
        <f>+DMIN(Entradas[#All],R957,Q957:Q958)</f>
        <v>0</v>
      </c>
      <c r="S958" s="26" t="s">
        <v>10</v>
      </c>
    </row>
    <row r="959" spans="1:19" x14ac:dyDescent="0.25">
      <c r="A959" s="64" t="e">
        <f>DGET(Lista_elementos[#All],Lista_elementos[[#Headers],[Tipo]],Inventario!O958:O959)</f>
        <v>#VALUE!</v>
      </c>
      <c r="B959" s="27" t="e">
        <f>+Lista_elementos[[#This Row],[Elemento]]</f>
        <v>#VALUE!</v>
      </c>
      <c r="C95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59" s="27" t="e">
        <f>DGET(Lista_elementos[#All],Lista_elementos[[#Headers],[Presentación (Unidad)]],Inventario!O958:O959)</f>
        <v>#VALUE!</v>
      </c>
      <c r="E959" s="20" t="str">
        <f>+IF(COUNTIF(Entradas[Elemento],Inventario[[#This Row],[Elemento]])=0,"",IF(DMAX(Entradas[#All],Entradas[[#Headers],[Fecha de ingreso]],Inventario!O958:O959)=0,"No registra",DMAX(Entradas[#All],Entradas[[#Headers],[Fecha de ingreso]],Inventario!O958:O959)))</f>
        <v/>
      </c>
      <c r="F959" s="20" t="str">
        <f>+IF(COUNTIF(Entradas[Elemento],Inventario[[#This Row],[Elemento]])=0,"",IF(DMAX(Entradas[#All],Entradas[[#Headers],[Fecha de última salida]],Inventario!O958:O959)=0,"",DMAX(Entradas[#All],Entradas[[#Headers],[Fecha de última salida]],Inventario!O958:O959)))</f>
        <v/>
      </c>
      <c r="G959" s="27" t="e">
        <f>DGET(Lista_elementos[#All],Lista_elementos[[#Headers],[Inventario máximo (en unidades)]],O958:O959)</f>
        <v>#VALUE!</v>
      </c>
      <c r="H959" s="27" t="e">
        <f>DGET(Lista_elementos[#All],Lista_elementos[[#Headers],[Inventario mínimo (en unidades)]],O958:O959)</f>
        <v>#VALUE!</v>
      </c>
      <c r="I959" s="68" t="str">
        <f>+IF(P959=0,"",DGET(Entradas[#All],Entradas[[#Headers],[Lote]],O958:P959))</f>
        <v/>
      </c>
      <c r="J959" s="20" t="str">
        <f ca="1">+IF(Inventario[[#This Row],[Días restantes (incluido hoy):]]="","",Inventario[[#This Row],[Días restantes (incluido hoy):]]+TODAY()-1)</f>
        <v/>
      </c>
      <c r="K959" s="27" t="str">
        <f t="shared" ref="K959" si="3325">IF(P959=0,"",P959)</f>
        <v/>
      </c>
      <c r="L959" s="27" t="str">
        <f>+IF(P959=0,"",DSUM(Entradas[#All],Entradas[[#Headers],[Cantidad Existente]],Inventario!O958:P959))</f>
        <v/>
      </c>
      <c r="M959" s="65" t="e">
        <f>+Inventario[[#This Row],[Presentación (unidad)]]</f>
        <v>#VALUE!</v>
      </c>
      <c r="O959" s="19" t="e">
        <f t="shared" ref="O959" si="3326">+$B959</f>
        <v>#VALUE!</v>
      </c>
      <c r="P959" s="19">
        <f>+DMIN(Entradas[#All],P958,O958:O959)</f>
        <v>0</v>
      </c>
      <c r="Q959" s="17" t="str">
        <f t="shared" ref="Q959" si="3327">+$O$6</f>
        <v>Elemento</v>
      </c>
      <c r="R959" s="17" t="str">
        <f t="shared" ref="R959" si="3328">+$P$6</f>
        <v>Días restantes:</v>
      </c>
      <c r="S959" s="26" t="s">
        <v>10</v>
      </c>
    </row>
    <row r="960" spans="1:19" x14ac:dyDescent="0.25">
      <c r="A960" s="64" t="e">
        <f>DGET(Lista_elementos[#All],Lista_elementos[[#Headers],[Tipo]],Inventario!Q959:Q960)</f>
        <v>#VALUE!</v>
      </c>
      <c r="B960" s="27" t="e">
        <f>+Lista_elementos[[#This Row],[Elemento]]</f>
        <v>#VALUE!</v>
      </c>
      <c r="C96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0" s="27" t="e">
        <f>DGET(Lista_elementos[#All],Lista_elementos[[#Headers],[Presentación (Unidad)]],Inventario!Q959:Q960)</f>
        <v>#VALUE!</v>
      </c>
      <c r="E960" s="20" t="str">
        <f>+IF(COUNTIF(Entradas[Elemento],Inventario[[#This Row],[Elemento]])=0,"",IF(DMAX(Entradas[#All],Entradas[[#Headers],[Fecha de ingreso]],Inventario!Q959:Q960)=0,"No registra",DMAX(Entradas[#All],Entradas[[#Headers],[Fecha de ingreso]],Inventario!Q959:Q960)))</f>
        <v/>
      </c>
      <c r="F960" s="20" t="str">
        <f>+IF(COUNTIF(Entradas[Elemento],Inventario[[#This Row],[Elemento]])=0,"",IF(DMAX(Entradas[#All],Entradas[[#Headers],[Fecha de última salida]],Inventario!Q959:Q960)=0,"",DMAX(Entradas[#All],Entradas[[#Headers],[Fecha de última salida]],Inventario!Q959:Q960)))</f>
        <v/>
      </c>
      <c r="G960" s="27" t="e">
        <f>DGET(Lista_elementos[#All],Lista_elementos[[#Headers],[Inventario máximo (en unidades)]],Q959:Q960)</f>
        <v>#VALUE!</v>
      </c>
      <c r="H960" s="27" t="e">
        <f>DGET(Lista_elementos[#All],Lista_elementos[[#Headers],[Inventario mínimo (en unidades)]],Q959:Q960)</f>
        <v>#VALUE!</v>
      </c>
      <c r="I960" s="68" t="str">
        <f>+IF(R960=0,"",DGET(Entradas[#All],Entradas[[#Headers],[Lote]],Q959:R960))</f>
        <v/>
      </c>
      <c r="J960" s="20" t="str">
        <f ca="1">+IF(Inventario[[#This Row],[Días restantes (incluido hoy):]]="","",Inventario[[#This Row],[Días restantes (incluido hoy):]]+TODAY()-1)</f>
        <v/>
      </c>
      <c r="K960" s="27" t="str">
        <f t="shared" ref="K960" si="3329">IF(R960=0,"",R960)</f>
        <v/>
      </c>
      <c r="L960" s="27" t="str">
        <f>+IF(R960=0,"",DSUM(Entradas[#All],Entradas[[#Headers],[Cantidad Existente]],Inventario!Q959:R960))</f>
        <v/>
      </c>
      <c r="M960" s="65" t="e">
        <f>+Inventario[[#This Row],[Presentación (unidad)]]</f>
        <v>#VALUE!</v>
      </c>
      <c r="O960" s="17" t="str">
        <f t="shared" ref="O960" si="3330">+$O$6</f>
        <v>Elemento</v>
      </c>
      <c r="P960" s="17" t="str">
        <f t="shared" ref="P960" si="3331">+$P$6</f>
        <v>Días restantes:</v>
      </c>
      <c r="Q960" s="19" t="e">
        <f>Inventario[[#This Row],[Elemento]]</f>
        <v>#VALUE!</v>
      </c>
      <c r="R960" s="19">
        <f>+DMIN(Entradas[#All],R959,Q959:Q960)</f>
        <v>0</v>
      </c>
      <c r="S960" s="26" t="s">
        <v>10</v>
      </c>
    </row>
    <row r="961" spans="1:19" x14ac:dyDescent="0.25">
      <c r="A961" s="64" t="e">
        <f>DGET(Lista_elementos[#All],Lista_elementos[[#Headers],[Tipo]],Inventario!O960:O961)</f>
        <v>#VALUE!</v>
      </c>
      <c r="B961" s="27" t="e">
        <f>+Lista_elementos[[#This Row],[Elemento]]</f>
        <v>#VALUE!</v>
      </c>
      <c r="C96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1" s="27" t="e">
        <f>DGET(Lista_elementos[#All],Lista_elementos[[#Headers],[Presentación (Unidad)]],Inventario!O960:O961)</f>
        <v>#VALUE!</v>
      </c>
      <c r="E961" s="20" t="str">
        <f>+IF(COUNTIF(Entradas[Elemento],Inventario[[#This Row],[Elemento]])=0,"",IF(DMAX(Entradas[#All],Entradas[[#Headers],[Fecha de ingreso]],Inventario!O960:O961)=0,"No registra",DMAX(Entradas[#All],Entradas[[#Headers],[Fecha de ingreso]],Inventario!O960:O961)))</f>
        <v/>
      </c>
      <c r="F961" s="20" t="str">
        <f>+IF(COUNTIF(Entradas[Elemento],Inventario[[#This Row],[Elemento]])=0,"",IF(DMAX(Entradas[#All],Entradas[[#Headers],[Fecha de última salida]],Inventario!O960:O961)=0,"",DMAX(Entradas[#All],Entradas[[#Headers],[Fecha de última salida]],Inventario!O960:O961)))</f>
        <v/>
      </c>
      <c r="G961" s="27" t="e">
        <f>DGET(Lista_elementos[#All],Lista_elementos[[#Headers],[Inventario máximo (en unidades)]],O960:O961)</f>
        <v>#VALUE!</v>
      </c>
      <c r="H961" s="27" t="e">
        <f>DGET(Lista_elementos[#All],Lista_elementos[[#Headers],[Inventario mínimo (en unidades)]],O960:O961)</f>
        <v>#VALUE!</v>
      </c>
      <c r="I961" s="68" t="str">
        <f>+IF(P961=0,"",DGET(Entradas[#All],Entradas[[#Headers],[Lote]],O960:P961))</f>
        <v/>
      </c>
      <c r="J961" s="20" t="str">
        <f ca="1">+IF(Inventario[[#This Row],[Días restantes (incluido hoy):]]="","",Inventario[[#This Row],[Días restantes (incluido hoy):]]+TODAY()-1)</f>
        <v/>
      </c>
      <c r="K961" s="27" t="str">
        <f t="shared" ref="K961" si="3332">IF(P961=0,"",P961)</f>
        <v/>
      </c>
      <c r="L961" s="27" t="str">
        <f>+IF(P961=0,"",DSUM(Entradas[#All],Entradas[[#Headers],[Cantidad Existente]],Inventario!O960:P961))</f>
        <v/>
      </c>
      <c r="M961" s="65" t="e">
        <f>+Inventario[[#This Row],[Presentación (unidad)]]</f>
        <v>#VALUE!</v>
      </c>
      <c r="O961" s="19" t="e">
        <f t="shared" ref="O961" si="3333">+$B961</f>
        <v>#VALUE!</v>
      </c>
      <c r="P961" s="19">
        <f>+DMIN(Entradas[#All],P960,O960:O961)</f>
        <v>0</v>
      </c>
      <c r="Q961" s="17" t="str">
        <f t="shared" ref="Q961" si="3334">+$O$6</f>
        <v>Elemento</v>
      </c>
      <c r="R961" s="17" t="str">
        <f t="shared" ref="R961" si="3335">+$P$6</f>
        <v>Días restantes:</v>
      </c>
      <c r="S961" s="26" t="s">
        <v>10</v>
      </c>
    </row>
    <row r="962" spans="1:19" x14ac:dyDescent="0.25">
      <c r="A962" s="64" t="e">
        <f>DGET(Lista_elementos[#All],Lista_elementos[[#Headers],[Tipo]],Inventario!Q961:Q962)</f>
        <v>#VALUE!</v>
      </c>
      <c r="B962" s="27" t="e">
        <f>+Lista_elementos[[#This Row],[Elemento]]</f>
        <v>#VALUE!</v>
      </c>
      <c r="C96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2" s="27" t="e">
        <f>DGET(Lista_elementos[#All],Lista_elementos[[#Headers],[Presentación (Unidad)]],Inventario!Q961:Q962)</f>
        <v>#VALUE!</v>
      </c>
      <c r="E962" s="20" t="str">
        <f>+IF(COUNTIF(Entradas[Elemento],Inventario[[#This Row],[Elemento]])=0,"",IF(DMAX(Entradas[#All],Entradas[[#Headers],[Fecha de ingreso]],Inventario!Q961:Q962)=0,"No registra",DMAX(Entradas[#All],Entradas[[#Headers],[Fecha de ingreso]],Inventario!Q961:Q962)))</f>
        <v/>
      </c>
      <c r="F962" s="20" t="str">
        <f>+IF(COUNTIF(Entradas[Elemento],Inventario[[#This Row],[Elemento]])=0,"",IF(DMAX(Entradas[#All],Entradas[[#Headers],[Fecha de última salida]],Inventario!Q961:Q962)=0,"",DMAX(Entradas[#All],Entradas[[#Headers],[Fecha de última salida]],Inventario!Q961:Q962)))</f>
        <v/>
      </c>
      <c r="G962" s="27" t="e">
        <f>DGET(Lista_elementos[#All],Lista_elementos[[#Headers],[Inventario máximo (en unidades)]],Q961:Q962)</f>
        <v>#VALUE!</v>
      </c>
      <c r="H962" s="27" t="e">
        <f>DGET(Lista_elementos[#All],Lista_elementos[[#Headers],[Inventario mínimo (en unidades)]],Q961:Q962)</f>
        <v>#VALUE!</v>
      </c>
      <c r="I962" s="68" t="str">
        <f>+IF(R962=0,"",DGET(Entradas[#All],Entradas[[#Headers],[Lote]],Q961:R962))</f>
        <v/>
      </c>
      <c r="J962" s="20" t="str">
        <f ca="1">+IF(Inventario[[#This Row],[Días restantes (incluido hoy):]]="","",Inventario[[#This Row],[Días restantes (incluido hoy):]]+TODAY()-1)</f>
        <v/>
      </c>
      <c r="K962" s="27" t="str">
        <f t="shared" ref="K962" si="3336">IF(R962=0,"",R962)</f>
        <v/>
      </c>
      <c r="L962" s="27" t="str">
        <f>+IF(R962=0,"",DSUM(Entradas[#All],Entradas[[#Headers],[Cantidad Existente]],Inventario!Q961:R962))</f>
        <v/>
      </c>
      <c r="M962" s="65" t="e">
        <f>+Inventario[[#This Row],[Presentación (unidad)]]</f>
        <v>#VALUE!</v>
      </c>
      <c r="O962" s="17" t="str">
        <f t="shared" ref="O962" si="3337">+$O$6</f>
        <v>Elemento</v>
      </c>
      <c r="P962" s="17" t="str">
        <f t="shared" ref="P962" si="3338">+$P$6</f>
        <v>Días restantes:</v>
      </c>
      <c r="Q962" s="19" t="e">
        <f>Inventario[[#This Row],[Elemento]]</f>
        <v>#VALUE!</v>
      </c>
      <c r="R962" s="19">
        <f>+DMIN(Entradas[#All],R961,Q961:Q962)</f>
        <v>0</v>
      </c>
      <c r="S962" s="26" t="s">
        <v>10</v>
      </c>
    </row>
    <row r="963" spans="1:19" x14ac:dyDescent="0.25">
      <c r="A963" s="64" t="e">
        <f>DGET(Lista_elementos[#All],Lista_elementos[[#Headers],[Tipo]],Inventario!O962:O963)</f>
        <v>#VALUE!</v>
      </c>
      <c r="B963" s="27" t="e">
        <f>+Lista_elementos[[#This Row],[Elemento]]</f>
        <v>#VALUE!</v>
      </c>
      <c r="C96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3" s="27" t="e">
        <f>DGET(Lista_elementos[#All],Lista_elementos[[#Headers],[Presentación (Unidad)]],Inventario!O962:O963)</f>
        <v>#VALUE!</v>
      </c>
      <c r="E963" s="20" t="str">
        <f>+IF(COUNTIF(Entradas[Elemento],Inventario[[#This Row],[Elemento]])=0,"",IF(DMAX(Entradas[#All],Entradas[[#Headers],[Fecha de ingreso]],Inventario!O962:O963)=0,"No registra",DMAX(Entradas[#All],Entradas[[#Headers],[Fecha de ingreso]],Inventario!O962:O963)))</f>
        <v/>
      </c>
      <c r="F963" s="20" t="str">
        <f>+IF(COUNTIF(Entradas[Elemento],Inventario[[#This Row],[Elemento]])=0,"",IF(DMAX(Entradas[#All],Entradas[[#Headers],[Fecha de última salida]],Inventario!O962:O963)=0,"",DMAX(Entradas[#All],Entradas[[#Headers],[Fecha de última salida]],Inventario!O962:O963)))</f>
        <v/>
      </c>
      <c r="G963" s="27" t="e">
        <f>DGET(Lista_elementos[#All],Lista_elementos[[#Headers],[Inventario máximo (en unidades)]],O962:O963)</f>
        <v>#VALUE!</v>
      </c>
      <c r="H963" s="27" t="e">
        <f>DGET(Lista_elementos[#All],Lista_elementos[[#Headers],[Inventario mínimo (en unidades)]],O962:O963)</f>
        <v>#VALUE!</v>
      </c>
      <c r="I963" s="68" t="str">
        <f>+IF(P963=0,"",DGET(Entradas[#All],Entradas[[#Headers],[Lote]],O962:P963))</f>
        <v/>
      </c>
      <c r="J963" s="20" t="str">
        <f ca="1">+IF(Inventario[[#This Row],[Días restantes (incluido hoy):]]="","",Inventario[[#This Row],[Días restantes (incluido hoy):]]+TODAY()-1)</f>
        <v/>
      </c>
      <c r="K963" s="27" t="str">
        <f t="shared" ref="K963" si="3339">IF(P963=0,"",P963)</f>
        <v/>
      </c>
      <c r="L963" s="27" t="str">
        <f>+IF(P963=0,"",DSUM(Entradas[#All],Entradas[[#Headers],[Cantidad Existente]],Inventario!O962:P963))</f>
        <v/>
      </c>
      <c r="M963" s="65" t="e">
        <f>+Inventario[[#This Row],[Presentación (unidad)]]</f>
        <v>#VALUE!</v>
      </c>
      <c r="O963" s="19" t="e">
        <f t="shared" ref="O963" si="3340">+$B963</f>
        <v>#VALUE!</v>
      </c>
      <c r="P963" s="19">
        <f>+DMIN(Entradas[#All],P962,O962:O963)</f>
        <v>0</v>
      </c>
      <c r="Q963" s="17" t="str">
        <f t="shared" ref="Q963" si="3341">+$O$6</f>
        <v>Elemento</v>
      </c>
      <c r="R963" s="17" t="str">
        <f t="shared" ref="R963" si="3342">+$P$6</f>
        <v>Días restantes:</v>
      </c>
      <c r="S963" s="26" t="s">
        <v>10</v>
      </c>
    </row>
    <row r="964" spans="1:19" x14ac:dyDescent="0.25">
      <c r="A964" s="64" t="e">
        <f>DGET(Lista_elementos[#All],Lista_elementos[[#Headers],[Tipo]],Inventario!Q963:Q964)</f>
        <v>#VALUE!</v>
      </c>
      <c r="B964" s="27" t="e">
        <f>+Lista_elementos[[#This Row],[Elemento]]</f>
        <v>#VALUE!</v>
      </c>
      <c r="C96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4" s="27" t="e">
        <f>DGET(Lista_elementos[#All],Lista_elementos[[#Headers],[Presentación (Unidad)]],Inventario!Q963:Q964)</f>
        <v>#VALUE!</v>
      </c>
      <c r="E964" s="20" t="str">
        <f>+IF(COUNTIF(Entradas[Elemento],Inventario[[#This Row],[Elemento]])=0,"",IF(DMAX(Entradas[#All],Entradas[[#Headers],[Fecha de ingreso]],Inventario!Q963:Q964)=0,"No registra",DMAX(Entradas[#All],Entradas[[#Headers],[Fecha de ingreso]],Inventario!Q963:Q964)))</f>
        <v/>
      </c>
      <c r="F964" s="20" t="str">
        <f>+IF(COUNTIF(Entradas[Elemento],Inventario[[#This Row],[Elemento]])=0,"",IF(DMAX(Entradas[#All],Entradas[[#Headers],[Fecha de última salida]],Inventario!Q963:Q964)=0,"",DMAX(Entradas[#All],Entradas[[#Headers],[Fecha de última salida]],Inventario!Q963:Q964)))</f>
        <v/>
      </c>
      <c r="G964" s="27" t="e">
        <f>DGET(Lista_elementos[#All],Lista_elementos[[#Headers],[Inventario máximo (en unidades)]],Q963:Q964)</f>
        <v>#VALUE!</v>
      </c>
      <c r="H964" s="27" t="e">
        <f>DGET(Lista_elementos[#All],Lista_elementos[[#Headers],[Inventario mínimo (en unidades)]],Q963:Q964)</f>
        <v>#VALUE!</v>
      </c>
      <c r="I964" s="68" t="str">
        <f>+IF(R964=0,"",DGET(Entradas[#All],Entradas[[#Headers],[Lote]],Q963:R964))</f>
        <v/>
      </c>
      <c r="J964" s="20" t="str">
        <f ca="1">+IF(Inventario[[#This Row],[Días restantes (incluido hoy):]]="","",Inventario[[#This Row],[Días restantes (incluido hoy):]]+TODAY()-1)</f>
        <v/>
      </c>
      <c r="K964" s="27" t="str">
        <f t="shared" ref="K964" si="3343">IF(R964=0,"",R964)</f>
        <v/>
      </c>
      <c r="L964" s="27" t="str">
        <f>+IF(R964=0,"",DSUM(Entradas[#All],Entradas[[#Headers],[Cantidad Existente]],Inventario!Q963:R964))</f>
        <v/>
      </c>
      <c r="M964" s="65" t="e">
        <f>+Inventario[[#This Row],[Presentación (unidad)]]</f>
        <v>#VALUE!</v>
      </c>
      <c r="O964" s="17" t="str">
        <f t="shared" ref="O964" si="3344">+$O$6</f>
        <v>Elemento</v>
      </c>
      <c r="P964" s="17" t="str">
        <f t="shared" ref="P964" si="3345">+$P$6</f>
        <v>Días restantes:</v>
      </c>
      <c r="Q964" s="19" t="e">
        <f>Inventario[[#This Row],[Elemento]]</f>
        <v>#VALUE!</v>
      </c>
      <c r="R964" s="19">
        <f>+DMIN(Entradas[#All],R963,Q963:Q964)</f>
        <v>0</v>
      </c>
      <c r="S964" s="26" t="s">
        <v>10</v>
      </c>
    </row>
    <row r="965" spans="1:19" x14ac:dyDescent="0.25">
      <c r="A965" s="64" t="e">
        <f>DGET(Lista_elementos[#All],Lista_elementos[[#Headers],[Tipo]],Inventario!O964:O965)</f>
        <v>#VALUE!</v>
      </c>
      <c r="B965" s="27" t="e">
        <f>+Lista_elementos[[#This Row],[Elemento]]</f>
        <v>#VALUE!</v>
      </c>
      <c r="C96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5" s="27" t="e">
        <f>DGET(Lista_elementos[#All],Lista_elementos[[#Headers],[Presentación (Unidad)]],Inventario!O964:O965)</f>
        <v>#VALUE!</v>
      </c>
      <c r="E965" s="20" t="str">
        <f>+IF(COUNTIF(Entradas[Elemento],Inventario[[#This Row],[Elemento]])=0,"",IF(DMAX(Entradas[#All],Entradas[[#Headers],[Fecha de ingreso]],Inventario!O964:O965)=0,"No registra",DMAX(Entradas[#All],Entradas[[#Headers],[Fecha de ingreso]],Inventario!O964:O965)))</f>
        <v/>
      </c>
      <c r="F965" s="20" t="str">
        <f>+IF(COUNTIF(Entradas[Elemento],Inventario[[#This Row],[Elemento]])=0,"",IF(DMAX(Entradas[#All],Entradas[[#Headers],[Fecha de última salida]],Inventario!O964:O965)=0,"",DMAX(Entradas[#All],Entradas[[#Headers],[Fecha de última salida]],Inventario!O964:O965)))</f>
        <v/>
      </c>
      <c r="G965" s="27" t="e">
        <f>DGET(Lista_elementos[#All],Lista_elementos[[#Headers],[Inventario máximo (en unidades)]],O964:O965)</f>
        <v>#VALUE!</v>
      </c>
      <c r="H965" s="27" t="e">
        <f>DGET(Lista_elementos[#All],Lista_elementos[[#Headers],[Inventario mínimo (en unidades)]],O964:O965)</f>
        <v>#VALUE!</v>
      </c>
      <c r="I965" s="68" t="str">
        <f>+IF(P965=0,"",DGET(Entradas[#All],Entradas[[#Headers],[Lote]],O964:P965))</f>
        <v/>
      </c>
      <c r="J965" s="20" t="str">
        <f ca="1">+IF(Inventario[[#This Row],[Días restantes (incluido hoy):]]="","",Inventario[[#This Row],[Días restantes (incluido hoy):]]+TODAY()-1)</f>
        <v/>
      </c>
      <c r="K965" s="27" t="str">
        <f t="shared" ref="K965" si="3346">IF(P965=0,"",P965)</f>
        <v/>
      </c>
      <c r="L965" s="27" t="str">
        <f>+IF(P965=0,"",DSUM(Entradas[#All],Entradas[[#Headers],[Cantidad Existente]],Inventario!O964:P965))</f>
        <v/>
      </c>
      <c r="M965" s="65" t="e">
        <f>+Inventario[[#This Row],[Presentación (unidad)]]</f>
        <v>#VALUE!</v>
      </c>
      <c r="O965" s="19" t="e">
        <f t="shared" ref="O965" si="3347">+$B965</f>
        <v>#VALUE!</v>
      </c>
      <c r="P965" s="19">
        <f>+DMIN(Entradas[#All],P964,O964:O965)</f>
        <v>0</v>
      </c>
      <c r="Q965" s="17" t="str">
        <f t="shared" ref="Q965" si="3348">+$O$6</f>
        <v>Elemento</v>
      </c>
      <c r="R965" s="17" t="str">
        <f t="shared" ref="R965" si="3349">+$P$6</f>
        <v>Días restantes:</v>
      </c>
      <c r="S965" s="26" t="s">
        <v>10</v>
      </c>
    </row>
    <row r="966" spans="1:19" x14ac:dyDescent="0.25">
      <c r="A966" s="64" t="e">
        <f>DGET(Lista_elementos[#All],Lista_elementos[[#Headers],[Tipo]],Inventario!Q965:Q966)</f>
        <v>#VALUE!</v>
      </c>
      <c r="B966" s="27" t="e">
        <f>+Lista_elementos[[#This Row],[Elemento]]</f>
        <v>#VALUE!</v>
      </c>
      <c r="C96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6" s="27" t="e">
        <f>DGET(Lista_elementos[#All],Lista_elementos[[#Headers],[Presentación (Unidad)]],Inventario!Q965:Q966)</f>
        <v>#VALUE!</v>
      </c>
      <c r="E966" s="20" t="str">
        <f>+IF(COUNTIF(Entradas[Elemento],Inventario[[#This Row],[Elemento]])=0,"",IF(DMAX(Entradas[#All],Entradas[[#Headers],[Fecha de ingreso]],Inventario!Q965:Q966)=0,"No registra",DMAX(Entradas[#All],Entradas[[#Headers],[Fecha de ingreso]],Inventario!Q965:Q966)))</f>
        <v/>
      </c>
      <c r="F966" s="20" t="str">
        <f>+IF(COUNTIF(Entradas[Elemento],Inventario[[#This Row],[Elemento]])=0,"",IF(DMAX(Entradas[#All],Entradas[[#Headers],[Fecha de última salida]],Inventario!Q965:Q966)=0,"",DMAX(Entradas[#All],Entradas[[#Headers],[Fecha de última salida]],Inventario!Q965:Q966)))</f>
        <v/>
      </c>
      <c r="G966" s="27" t="e">
        <f>DGET(Lista_elementos[#All],Lista_elementos[[#Headers],[Inventario máximo (en unidades)]],Q965:Q966)</f>
        <v>#VALUE!</v>
      </c>
      <c r="H966" s="27" t="e">
        <f>DGET(Lista_elementos[#All],Lista_elementos[[#Headers],[Inventario mínimo (en unidades)]],Q965:Q966)</f>
        <v>#VALUE!</v>
      </c>
      <c r="I966" s="68" t="str">
        <f>+IF(R966=0,"",DGET(Entradas[#All],Entradas[[#Headers],[Lote]],Q965:R966))</f>
        <v/>
      </c>
      <c r="J966" s="20" t="str">
        <f ca="1">+IF(Inventario[[#This Row],[Días restantes (incluido hoy):]]="","",Inventario[[#This Row],[Días restantes (incluido hoy):]]+TODAY()-1)</f>
        <v/>
      </c>
      <c r="K966" s="27" t="str">
        <f t="shared" ref="K966" si="3350">IF(R966=0,"",R966)</f>
        <v/>
      </c>
      <c r="L966" s="27" t="str">
        <f>+IF(R966=0,"",DSUM(Entradas[#All],Entradas[[#Headers],[Cantidad Existente]],Inventario!Q965:R966))</f>
        <v/>
      </c>
      <c r="M966" s="65" t="e">
        <f>+Inventario[[#This Row],[Presentación (unidad)]]</f>
        <v>#VALUE!</v>
      </c>
      <c r="O966" s="17" t="str">
        <f t="shared" ref="O966" si="3351">+$O$6</f>
        <v>Elemento</v>
      </c>
      <c r="P966" s="17" t="str">
        <f t="shared" ref="P966" si="3352">+$P$6</f>
        <v>Días restantes:</v>
      </c>
      <c r="Q966" s="19" t="e">
        <f>Inventario[[#This Row],[Elemento]]</f>
        <v>#VALUE!</v>
      </c>
      <c r="R966" s="19">
        <f>+DMIN(Entradas[#All],R965,Q965:Q966)</f>
        <v>0</v>
      </c>
      <c r="S966" s="26" t="s">
        <v>10</v>
      </c>
    </row>
    <row r="967" spans="1:19" x14ac:dyDescent="0.25">
      <c r="A967" s="64" t="e">
        <f>DGET(Lista_elementos[#All],Lista_elementos[[#Headers],[Tipo]],Inventario!O966:O967)</f>
        <v>#VALUE!</v>
      </c>
      <c r="B967" s="27" t="e">
        <f>+Lista_elementos[[#This Row],[Elemento]]</f>
        <v>#VALUE!</v>
      </c>
      <c r="C96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7" s="27" t="e">
        <f>DGET(Lista_elementos[#All],Lista_elementos[[#Headers],[Presentación (Unidad)]],Inventario!O966:O967)</f>
        <v>#VALUE!</v>
      </c>
      <c r="E967" s="20" t="str">
        <f>+IF(COUNTIF(Entradas[Elemento],Inventario[[#This Row],[Elemento]])=0,"",IF(DMAX(Entradas[#All],Entradas[[#Headers],[Fecha de ingreso]],Inventario!O966:O967)=0,"No registra",DMAX(Entradas[#All],Entradas[[#Headers],[Fecha de ingreso]],Inventario!O966:O967)))</f>
        <v/>
      </c>
      <c r="F967" s="20" t="str">
        <f>+IF(COUNTIF(Entradas[Elemento],Inventario[[#This Row],[Elemento]])=0,"",IF(DMAX(Entradas[#All],Entradas[[#Headers],[Fecha de última salida]],Inventario!O966:O967)=0,"",DMAX(Entradas[#All],Entradas[[#Headers],[Fecha de última salida]],Inventario!O966:O967)))</f>
        <v/>
      </c>
      <c r="G967" s="27" t="e">
        <f>DGET(Lista_elementos[#All],Lista_elementos[[#Headers],[Inventario máximo (en unidades)]],O966:O967)</f>
        <v>#VALUE!</v>
      </c>
      <c r="H967" s="27" t="e">
        <f>DGET(Lista_elementos[#All],Lista_elementos[[#Headers],[Inventario mínimo (en unidades)]],O966:O967)</f>
        <v>#VALUE!</v>
      </c>
      <c r="I967" s="68" t="str">
        <f>+IF(P967=0,"",DGET(Entradas[#All],Entradas[[#Headers],[Lote]],O966:P967))</f>
        <v/>
      </c>
      <c r="J967" s="20" t="str">
        <f ca="1">+IF(Inventario[[#This Row],[Días restantes (incluido hoy):]]="","",Inventario[[#This Row],[Días restantes (incluido hoy):]]+TODAY()-1)</f>
        <v/>
      </c>
      <c r="K967" s="27" t="str">
        <f t="shared" ref="K967" si="3353">IF(P967=0,"",P967)</f>
        <v/>
      </c>
      <c r="L967" s="27" t="str">
        <f>+IF(P967=0,"",DSUM(Entradas[#All],Entradas[[#Headers],[Cantidad Existente]],Inventario!O966:P967))</f>
        <v/>
      </c>
      <c r="M967" s="65" t="e">
        <f>+Inventario[[#This Row],[Presentación (unidad)]]</f>
        <v>#VALUE!</v>
      </c>
      <c r="O967" s="19" t="e">
        <f t="shared" ref="O967" si="3354">+$B967</f>
        <v>#VALUE!</v>
      </c>
      <c r="P967" s="19">
        <f>+DMIN(Entradas[#All],P966,O966:O967)</f>
        <v>0</v>
      </c>
      <c r="Q967" s="17" t="str">
        <f t="shared" ref="Q967" si="3355">+$O$6</f>
        <v>Elemento</v>
      </c>
      <c r="R967" s="17" t="str">
        <f t="shared" ref="R967" si="3356">+$P$6</f>
        <v>Días restantes:</v>
      </c>
      <c r="S967" s="26" t="s">
        <v>10</v>
      </c>
    </row>
    <row r="968" spans="1:19" x14ac:dyDescent="0.25">
      <c r="A968" s="64" t="e">
        <f>DGET(Lista_elementos[#All],Lista_elementos[[#Headers],[Tipo]],Inventario!Q967:Q968)</f>
        <v>#VALUE!</v>
      </c>
      <c r="B968" s="27" t="e">
        <f>+Lista_elementos[[#This Row],[Elemento]]</f>
        <v>#VALUE!</v>
      </c>
      <c r="C96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8" s="27" t="e">
        <f>DGET(Lista_elementos[#All],Lista_elementos[[#Headers],[Presentación (Unidad)]],Inventario!Q967:Q968)</f>
        <v>#VALUE!</v>
      </c>
      <c r="E968" s="20" t="str">
        <f>+IF(COUNTIF(Entradas[Elemento],Inventario[[#This Row],[Elemento]])=0,"",IF(DMAX(Entradas[#All],Entradas[[#Headers],[Fecha de ingreso]],Inventario!Q967:Q968)=0,"No registra",DMAX(Entradas[#All],Entradas[[#Headers],[Fecha de ingreso]],Inventario!Q967:Q968)))</f>
        <v/>
      </c>
      <c r="F968" s="20" t="str">
        <f>+IF(COUNTIF(Entradas[Elemento],Inventario[[#This Row],[Elemento]])=0,"",IF(DMAX(Entradas[#All],Entradas[[#Headers],[Fecha de última salida]],Inventario!Q967:Q968)=0,"",DMAX(Entradas[#All],Entradas[[#Headers],[Fecha de última salida]],Inventario!Q967:Q968)))</f>
        <v/>
      </c>
      <c r="G968" s="27" t="e">
        <f>DGET(Lista_elementos[#All],Lista_elementos[[#Headers],[Inventario máximo (en unidades)]],Q967:Q968)</f>
        <v>#VALUE!</v>
      </c>
      <c r="H968" s="27" t="e">
        <f>DGET(Lista_elementos[#All],Lista_elementos[[#Headers],[Inventario mínimo (en unidades)]],Q967:Q968)</f>
        <v>#VALUE!</v>
      </c>
      <c r="I968" s="68" t="str">
        <f>+IF(R968=0,"",DGET(Entradas[#All],Entradas[[#Headers],[Lote]],Q967:R968))</f>
        <v/>
      </c>
      <c r="J968" s="20" t="str">
        <f ca="1">+IF(Inventario[[#This Row],[Días restantes (incluido hoy):]]="","",Inventario[[#This Row],[Días restantes (incluido hoy):]]+TODAY()-1)</f>
        <v/>
      </c>
      <c r="K968" s="27" t="str">
        <f t="shared" ref="K968" si="3357">IF(R968=0,"",R968)</f>
        <v/>
      </c>
      <c r="L968" s="27" t="str">
        <f>+IF(R968=0,"",DSUM(Entradas[#All],Entradas[[#Headers],[Cantidad Existente]],Inventario!Q967:R968))</f>
        <v/>
      </c>
      <c r="M968" s="65" t="e">
        <f>+Inventario[[#This Row],[Presentación (unidad)]]</f>
        <v>#VALUE!</v>
      </c>
      <c r="O968" s="17" t="str">
        <f t="shared" ref="O968" si="3358">+$O$6</f>
        <v>Elemento</v>
      </c>
      <c r="P968" s="17" t="str">
        <f t="shared" ref="P968" si="3359">+$P$6</f>
        <v>Días restantes:</v>
      </c>
      <c r="Q968" s="19" t="e">
        <f>Inventario[[#This Row],[Elemento]]</f>
        <v>#VALUE!</v>
      </c>
      <c r="R968" s="19">
        <f>+DMIN(Entradas[#All],R967,Q967:Q968)</f>
        <v>0</v>
      </c>
      <c r="S968" s="26" t="s">
        <v>10</v>
      </c>
    </row>
    <row r="969" spans="1:19" x14ac:dyDescent="0.25">
      <c r="A969" s="64" t="e">
        <f>DGET(Lista_elementos[#All],Lista_elementos[[#Headers],[Tipo]],Inventario!O968:O969)</f>
        <v>#VALUE!</v>
      </c>
      <c r="B969" s="27" t="e">
        <f>+Lista_elementos[[#This Row],[Elemento]]</f>
        <v>#VALUE!</v>
      </c>
      <c r="C96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69" s="27" t="e">
        <f>DGET(Lista_elementos[#All],Lista_elementos[[#Headers],[Presentación (Unidad)]],Inventario!O968:O969)</f>
        <v>#VALUE!</v>
      </c>
      <c r="E969" s="20" t="str">
        <f>+IF(COUNTIF(Entradas[Elemento],Inventario[[#This Row],[Elemento]])=0,"",IF(DMAX(Entradas[#All],Entradas[[#Headers],[Fecha de ingreso]],Inventario!O968:O969)=0,"No registra",DMAX(Entradas[#All],Entradas[[#Headers],[Fecha de ingreso]],Inventario!O968:O969)))</f>
        <v/>
      </c>
      <c r="F969" s="20" t="str">
        <f>+IF(COUNTIF(Entradas[Elemento],Inventario[[#This Row],[Elemento]])=0,"",IF(DMAX(Entradas[#All],Entradas[[#Headers],[Fecha de última salida]],Inventario!O968:O969)=0,"",DMAX(Entradas[#All],Entradas[[#Headers],[Fecha de última salida]],Inventario!O968:O969)))</f>
        <v/>
      </c>
      <c r="G969" s="27" t="e">
        <f>DGET(Lista_elementos[#All],Lista_elementos[[#Headers],[Inventario máximo (en unidades)]],O968:O969)</f>
        <v>#VALUE!</v>
      </c>
      <c r="H969" s="27" t="e">
        <f>DGET(Lista_elementos[#All],Lista_elementos[[#Headers],[Inventario mínimo (en unidades)]],O968:O969)</f>
        <v>#VALUE!</v>
      </c>
      <c r="I969" s="68" t="str">
        <f>+IF(P969=0,"",DGET(Entradas[#All],Entradas[[#Headers],[Lote]],O968:P969))</f>
        <v/>
      </c>
      <c r="J969" s="20" t="str">
        <f ca="1">+IF(Inventario[[#This Row],[Días restantes (incluido hoy):]]="","",Inventario[[#This Row],[Días restantes (incluido hoy):]]+TODAY()-1)</f>
        <v/>
      </c>
      <c r="K969" s="27" t="str">
        <f t="shared" ref="K969" si="3360">IF(P969=0,"",P969)</f>
        <v/>
      </c>
      <c r="L969" s="27" t="str">
        <f>+IF(P969=0,"",DSUM(Entradas[#All],Entradas[[#Headers],[Cantidad Existente]],Inventario!O968:P969))</f>
        <v/>
      </c>
      <c r="M969" s="65" t="e">
        <f>+Inventario[[#This Row],[Presentación (unidad)]]</f>
        <v>#VALUE!</v>
      </c>
      <c r="O969" s="19" t="e">
        <f t="shared" ref="O969" si="3361">+$B969</f>
        <v>#VALUE!</v>
      </c>
      <c r="P969" s="19">
        <f>+DMIN(Entradas[#All],P968,O968:O969)</f>
        <v>0</v>
      </c>
      <c r="Q969" s="17" t="str">
        <f t="shared" ref="Q969" si="3362">+$O$6</f>
        <v>Elemento</v>
      </c>
      <c r="R969" s="17" t="str">
        <f t="shared" ref="R969" si="3363">+$P$6</f>
        <v>Días restantes:</v>
      </c>
      <c r="S969" s="26" t="s">
        <v>10</v>
      </c>
    </row>
    <row r="970" spans="1:19" x14ac:dyDescent="0.25">
      <c r="A970" s="64" t="e">
        <f>DGET(Lista_elementos[#All],Lista_elementos[[#Headers],[Tipo]],Inventario!Q969:Q970)</f>
        <v>#VALUE!</v>
      </c>
      <c r="B970" s="27" t="e">
        <f>+Lista_elementos[[#This Row],[Elemento]]</f>
        <v>#VALUE!</v>
      </c>
      <c r="C97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0" s="27" t="e">
        <f>DGET(Lista_elementos[#All],Lista_elementos[[#Headers],[Presentación (Unidad)]],Inventario!Q969:Q970)</f>
        <v>#VALUE!</v>
      </c>
      <c r="E970" s="20" t="str">
        <f>+IF(COUNTIF(Entradas[Elemento],Inventario[[#This Row],[Elemento]])=0,"",IF(DMAX(Entradas[#All],Entradas[[#Headers],[Fecha de ingreso]],Inventario!Q969:Q970)=0,"No registra",DMAX(Entradas[#All],Entradas[[#Headers],[Fecha de ingreso]],Inventario!Q969:Q970)))</f>
        <v/>
      </c>
      <c r="F970" s="20" t="str">
        <f>+IF(COUNTIF(Entradas[Elemento],Inventario[[#This Row],[Elemento]])=0,"",IF(DMAX(Entradas[#All],Entradas[[#Headers],[Fecha de última salida]],Inventario!Q969:Q970)=0,"",DMAX(Entradas[#All],Entradas[[#Headers],[Fecha de última salida]],Inventario!Q969:Q970)))</f>
        <v/>
      </c>
      <c r="G970" s="27" t="e">
        <f>DGET(Lista_elementos[#All],Lista_elementos[[#Headers],[Inventario máximo (en unidades)]],Q969:Q970)</f>
        <v>#VALUE!</v>
      </c>
      <c r="H970" s="27" t="e">
        <f>DGET(Lista_elementos[#All],Lista_elementos[[#Headers],[Inventario mínimo (en unidades)]],Q969:Q970)</f>
        <v>#VALUE!</v>
      </c>
      <c r="I970" s="68" t="str">
        <f>+IF(R970=0,"",DGET(Entradas[#All],Entradas[[#Headers],[Lote]],Q969:R970))</f>
        <v/>
      </c>
      <c r="J970" s="20" t="str">
        <f ca="1">+IF(Inventario[[#This Row],[Días restantes (incluido hoy):]]="","",Inventario[[#This Row],[Días restantes (incluido hoy):]]+TODAY()-1)</f>
        <v/>
      </c>
      <c r="K970" s="27" t="str">
        <f t="shared" ref="K970" si="3364">IF(R970=0,"",R970)</f>
        <v/>
      </c>
      <c r="L970" s="27" t="str">
        <f>+IF(R970=0,"",DSUM(Entradas[#All],Entradas[[#Headers],[Cantidad Existente]],Inventario!Q969:R970))</f>
        <v/>
      </c>
      <c r="M970" s="65" t="e">
        <f>+Inventario[[#This Row],[Presentación (unidad)]]</f>
        <v>#VALUE!</v>
      </c>
      <c r="O970" s="17" t="str">
        <f t="shared" ref="O970" si="3365">+$O$6</f>
        <v>Elemento</v>
      </c>
      <c r="P970" s="17" t="str">
        <f t="shared" ref="P970" si="3366">+$P$6</f>
        <v>Días restantes:</v>
      </c>
      <c r="Q970" s="19" t="e">
        <f>Inventario[[#This Row],[Elemento]]</f>
        <v>#VALUE!</v>
      </c>
      <c r="R970" s="19">
        <f>+DMIN(Entradas[#All],R969,Q969:Q970)</f>
        <v>0</v>
      </c>
      <c r="S970" s="26" t="s">
        <v>10</v>
      </c>
    </row>
    <row r="971" spans="1:19" x14ac:dyDescent="0.25">
      <c r="A971" s="64" t="e">
        <f>DGET(Lista_elementos[#All],Lista_elementos[[#Headers],[Tipo]],Inventario!O970:O971)</f>
        <v>#VALUE!</v>
      </c>
      <c r="B971" s="27" t="e">
        <f>+Lista_elementos[[#This Row],[Elemento]]</f>
        <v>#VALUE!</v>
      </c>
      <c r="C97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1" s="27" t="e">
        <f>DGET(Lista_elementos[#All],Lista_elementos[[#Headers],[Presentación (Unidad)]],Inventario!O970:O971)</f>
        <v>#VALUE!</v>
      </c>
      <c r="E971" s="20" t="str">
        <f>+IF(COUNTIF(Entradas[Elemento],Inventario[[#This Row],[Elemento]])=0,"",IF(DMAX(Entradas[#All],Entradas[[#Headers],[Fecha de ingreso]],Inventario!O970:O971)=0,"No registra",DMAX(Entradas[#All],Entradas[[#Headers],[Fecha de ingreso]],Inventario!O970:O971)))</f>
        <v/>
      </c>
      <c r="F971" s="20" t="str">
        <f>+IF(COUNTIF(Entradas[Elemento],Inventario[[#This Row],[Elemento]])=0,"",IF(DMAX(Entradas[#All],Entradas[[#Headers],[Fecha de última salida]],Inventario!O970:O971)=0,"",DMAX(Entradas[#All],Entradas[[#Headers],[Fecha de última salida]],Inventario!O970:O971)))</f>
        <v/>
      </c>
      <c r="G971" s="27" t="e">
        <f>DGET(Lista_elementos[#All],Lista_elementos[[#Headers],[Inventario máximo (en unidades)]],O970:O971)</f>
        <v>#VALUE!</v>
      </c>
      <c r="H971" s="27" t="e">
        <f>DGET(Lista_elementos[#All],Lista_elementos[[#Headers],[Inventario mínimo (en unidades)]],O970:O971)</f>
        <v>#VALUE!</v>
      </c>
      <c r="I971" s="68" t="str">
        <f>+IF(P971=0,"",DGET(Entradas[#All],Entradas[[#Headers],[Lote]],O970:P971))</f>
        <v/>
      </c>
      <c r="J971" s="20" t="str">
        <f ca="1">+IF(Inventario[[#This Row],[Días restantes (incluido hoy):]]="","",Inventario[[#This Row],[Días restantes (incluido hoy):]]+TODAY()-1)</f>
        <v/>
      </c>
      <c r="K971" s="27" t="str">
        <f t="shared" ref="K971" si="3367">IF(P971=0,"",P971)</f>
        <v/>
      </c>
      <c r="L971" s="27" t="str">
        <f>+IF(P971=0,"",DSUM(Entradas[#All],Entradas[[#Headers],[Cantidad Existente]],Inventario!O970:P971))</f>
        <v/>
      </c>
      <c r="M971" s="65" t="e">
        <f>+Inventario[[#This Row],[Presentación (unidad)]]</f>
        <v>#VALUE!</v>
      </c>
      <c r="O971" s="19" t="e">
        <f t="shared" ref="O971" si="3368">+$B971</f>
        <v>#VALUE!</v>
      </c>
      <c r="P971" s="19">
        <f>+DMIN(Entradas[#All],P970,O970:O971)</f>
        <v>0</v>
      </c>
      <c r="Q971" s="17" t="str">
        <f t="shared" ref="Q971" si="3369">+$O$6</f>
        <v>Elemento</v>
      </c>
      <c r="R971" s="17" t="str">
        <f t="shared" ref="R971" si="3370">+$P$6</f>
        <v>Días restantes:</v>
      </c>
      <c r="S971" s="26" t="s">
        <v>10</v>
      </c>
    </row>
    <row r="972" spans="1:19" x14ac:dyDescent="0.25">
      <c r="A972" s="64" t="e">
        <f>DGET(Lista_elementos[#All],Lista_elementos[[#Headers],[Tipo]],Inventario!Q971:Q972)</f>
        <v>#VALUE!</v>
      </c>
      <c r="B972" s="27" t="e">
        <f>+Lista_elementos[[#This Row],[Elemento]]</f>
        <v>#VALUE!</v>
      </c>
      <c r="C97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2" s="27" t="e">
        <f>DGET(Lista_elementos[#All],Lista_elementos[[#Headers],[Presentación (Unidad)]],Inventario!Q971:Q972)</f>
        <v>#VALUE!</v>
      </c>
      <c r="E972" s="20" t="str">
        <f>+IF(COUNTIF(Entradas[Elemento],Inventario[[#This Row],[Elemento]])=0,"",IF(DMAX(Entradas[#All],Entradas[[#Headers],[Fecha de ingreso]],Inventario!Q971:Q972)=0,"No registra",DMAX(Entradas[#All],Entradas[[#Headers],[Fecha de ingreso]],Inventario!Q971:Q972)))</f>
        <v/>
      </c>
      <c r="F972" s="20" t="str">
        <f>+IF(COUNTIF(Entradas[Elemento],Inventario[[#This Row],[Elemento]])=0,"",IF(DMAX(Entradas[#All],Entradas[[#Headers],[Fecha de última salida]],Inventario!Q971:Q972)=0,"",DMAX(Entradas[#All],Entradas[[#Headers],[Fecha de última salida]],Inventario!Q971:Q972)))</f>
        <v/>
      </c>
      <c r="G972" s="27" t="e">
        <f>DGET(Lista_elementos[#All],Lista_elementos[[#Headers],[Inventario máximo (en unidades)]],Q971:Q972)</f>
        <v>#VALUE!</v>
      </c>
      <c r="H972" s="27" t="e">
        <f>DGET(Lista_elementos[#All],Lista_elementos[[#Headers],[Inventario mínimo (en unidades)]],Q971:Q972)</f>
        <v>#VALUE!</v>
      </c>
      <c r="I972" s="68" t="str">
        <f>+IF(R972=0,"",DGET(Entradas[#All],Entradas[[#Headers],[Lote]],Q971:R972))</f>
        <v/>
      </c>
      <c r="J972" s="20" t="str">
        <f ca="1">+IF(Inventario[[#This Row],[Días restantes (incluido hoy):]]="","",Inventario[[#This Row],[Días restantes (incluido hoy):]]+TODAY()-1)</f>
        <v/>
      </c>
      <c r="K972" s="27" t="str">
        <f t="shared" ref="K972" si="3371">IF(R972=0,"",R972)</f>
        <v/>
      </c>
      <c r="L972" s="27" t="str">
        <f>+IF(R972=0,"",DSUM(Entradas[#All],Entradas[[#Headers],[Cantidad Existente]],Inventario!Q971:R972))</f>
        <v/>
      </c>
      <c r="M972" s="65" t="e">
        <f>+Inventario[[#This Row],[Presentación (unidad)]]</f>
        <v>#VALUE!</v>
      </c>
      <c r="O972" s="17" t="str">
        <f t="shared" ref="O972" si="3372">+$O$6</f>
        <v>Elemento</v>
      </c>
      <c r="P972" s="17" t="str">
        <f t="shared" ref="P972" si="3373">+$P$6</f>
        <v>Días restantes:</v>
      </c>
      <c r="Q972" s="19" t="e">
        <f>Inventario[[#This Row],[Elemento]]</f>
        <v>#VALUE!</v>
      </c>
      <c r="R972" s="19">
        <f>+DMIN(Entradas[#All],R971,Q971:Q972)</f>
        <v>0</v>
      </c>
      <c r="S972" s="26" t="s">
        <v>10</v>
      </c>
    </row>
    <row r="973" spans="1:19" x14ac:dyDescent="0.25">
      <c r="A973" s="64" t="e">
        <f>DGET(Lista_elementos[#All],Lista_elementos[[#Headers],[Tipo]],Inventario!O972:O973)</f>
        <v>#VALUE!</v>
      </c>
      <c r="B973" s="27" t="e">
        <f>+Lista_elementos[[#This Row],[Elemento]]</f>
        <v>#VALUE!</v>
      </c>
      <c r="C97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3" s="27" t="e">
        <f>DGET(Lista_elementos[#All],Lista_elementos[[#Headers],[Presentación (Unidad)]],Inventario!O972:O973)</f>
        <v>#VALUE!</v>
      </c>
      <c r="E973" s="20" t="str">
        <f>+IF(COUNTIF(Entradas[Elemento],Inventario[[#This Row],[Elemento]])=0,"",IF(DMAX(Entradas[#All],Entradas[[#Headers],[Fecha de ingreso]],Inventario!O972:O973)=0,"No registra",DMAX(Entradas[#All],Entradas[[#Headers],[Fecha de ingreso]],Inventario!O972:O973)))</f>
        <v/>
      </c>
      <c r="F973" s="20" t="str">
        <f>+IF(COUNTIF(Entradas[Elemento],Inventario[[#This Row],[Elemento]])=0,"",IF(DMAX(Entradas[#All],Entradas[[#Headers],[Fecha de última salida]],Inventario!O972:O973)=0,"",DMAX(Entradas[#All],Entradas[[#Headers],[Fecha de última salida]],Inventario!O972:O973)))</f>
        <v/>
      </c>
      <c r="G973" s="27" t="e">
        <f>DGET(Lista_elementos[#All],Lista_elementos[[#Headers],[Inventario máximo (en unidades)]],O972:O973)</f>
        <v>#VALUE!</v>
      </c>
      <c r="H973" s="27" t="e">
        <f>DGET(Lista_elementos[#All],Lista_elementos[[#Headers],[Inventario mínimo (en unidades)]],O972:O973)</f>
        <v>#VALUE!</v>
      </c>
      <c r="I973" s="68" t="str">
        <f>+IF(P973=0,"",DGET(Entradas[#All],Entradas[[#Headers],[Lote]],O972:P973))</f>
        <v/>
      </c>
      <c r="J973" s="20" t="str">
        <f ca="1">+IF(Inventario[[#This Row],[Días restantes (incluido hoy):]]="","",Inventario[[#This Row],[Días restantes (incluido hoy):]]+TODAY()-1)</f>
        <v/>
      </c>
      <c r="K973" s="27" t="str">
        <f t="shared" ref="K973" si="3374">IF(P973=0,"",P973)</f>
        <v/>
      </c>
      <c r="L973" s="27" t="str">
        <f>+IF(P973=0,"",DSUM(Entradas[#All],Entradas[[#Headers],[Cantidad Existente]],Inventario!O972:P973))</f>
        <v/>
      </c>
      <c r="M973" s="65" t="e">
        <f>+Inventario[[#This Row],[Presentación (unidad)]]</f>
        <v>#VALUE!</v>
      </c>
      <c r="O973" s="19" t="e">
        <f t="shared" ref="O973" si="3375">+$B973</f>
        <v>#VALUE!</v>
      </c>
      <c r="P973" s="19">
        <f>+DMIN(Entradas[#All],P972,O972:O973)</f>
        <v>0</v>
      </c>
      <c r="Q973" s="17" t="str">
        <f t="shared" ref="Q973" si="3376">+$O$6</f>
        <v>Elemento</v>
      </c>
      <c r="R973" s="17" t="str">
        <f t="shared" ref="R973" si="3377">+$P$6</f>
        <v>Días restantes:</v>
      </c>
      <c r="S973" s="26" t="s">
        <v>10</v>
      </c>
    </row>
    <row r="974" spans="1:19" x14ac:dyDescent="0.25">
      <c r="A974" s="64" t="e">
        <f>DGET(Lista_elementos[#All],Lista_elementos[[#Headers],[Tipo]],Inventario!Q973:Q974)</f>
        <v>#VALUE!</v>
      </c>
      <c r="B974" s="27" t="e">
        <f>+Lista_elementos[[#This Row],[Elemento]]</f>
        <v>#VALUE!</v>
      </c>
      <c r="C97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4" s="27" t="e">
        <f>DGET(Lista_elementos[#All],Lista_elementos[[#Headers],[Presentación (Unidad)]],Inventario!Q973:Q974)</f>
        <v>#VALUE!</v>
      </c>
      <c r="E974" s="20" t="str">
        <f>+IF(COUNTIF(Entradas[Elemento],Inventario[[#This Row],[Elemento]])=0,"",IF(DMAX(Entradas[#All],Entradas[[#Headers],[Fecha de ingreso]],Inventario!Q973:Q974)=0,"No registra",DMAX(Entradas[#All],Entradas[[#Headers],[Fecha de ingreso]],Inventario!Q973:Q974)))</f>
        <v/>
      </c>
      <c r="F974" s="20" t="str">
        <f>+IF(COUNTIF(Entradas[Elemento],Inventario[[#This Row],[Elemento]])=0,"",IF(DMAX(Entradas[#All],Entradas[[#Headers],[Fecha de última salida]],Inventario!Q973:Q974)=0,"",DMAX(Entradas[#All],Entradas[[#Headers],[Fecha de última salida]],Inventario!Q973:Q974)))</f>
        <v/>
      </c>
      <c r="G974" s="27" t="e">
        <f>DGET(Lista_elementos[#All],Lista_elementos[[#Headers],[Inventario máximo (en unidades)]],Q973:Q974)</f>
        <v>#VALUE!</v>
      </c>
      <c r="H974" s="27" t="e">
        <f>DGET(Lista_elementos[#All],Lista_elementos[[#Headers],[Inventario mínimo (en unidades)]],Q973:Q974)</f>
        <v>#VALUE!</v>
      </c>
      <c r="I974" s="68" t="str">
        <f>+IF(R974=0,"",DGET(Entradas[#All],Entradas[[#Headers],[Lote]],Q973:R974))</f>
        <v/>
      </c>
      <c r="J974" s="20" t="str">
        <f ca="1">+IF(Inventario[[#This Row],[Días restantes (incluido hoy):]]="","",Inventario[[#This Row],[Días restantes (incluido hoy):]]+TODAY()-1)</f>
        <v/>
      </c>
      <c r="K974" s="27" t="str">
        <f t="shared" ref="K974" si="3378">IF(R974=0,"",R974)</f>
        <v/>
      </c>
      <c r="L974" s="27" t="str">
        <f>+IF(R974=0,"",DSUM(Entradas[#All],Entradas[[#Headers],[Cantidad Existente]],Inventario!Q973:R974))</f>
        <v/>
      </c>
      <c r="M974" s="65" t="e">
        <f>+Inventario[[#This Row],[Presentación (unidad)]]</f>
        <v>#VALUE!</v>
      </c>
      <c r="O974" s="17" t="str">
        <f t="shared" ref="O974" si="3379">+$O$6</f>
        <v>Elemento</v>
      </c>
      <c r="P974" s="17" t="str">
        <f t="shared" ref="P974" si="3380">+$P$6</f>
        <v>Días restantes:</v>
      </c>
      <c r="Q974" s="19" t="e">
        <f>Inventario[[#This Row],[Elemento]]</f>
        <v>#VALUE!</v>
      </c>
      <c r="R974" s="19">
        <f>+DMIN(Entradas[#All],R973,Q973:Q974)</f>
        <v>0</v>
      </c>
      <c r="S974" s="26" t="s">
        <v>10</v>
      </c>
    </row>
    <row r="975" spans="1:19" x14ac:dyDescent="0.25">
      <c r="A975" s="64" t="e">
        <f>DGET(Lista_elementos[#All],Lista_elementos[[#Headers],[Tipo]],Inventario!O974:O975)</f>
        <v>#VALUE!</v>
      </c>
      <c r="B975" s="27" t="e">
        <f>+Lista_elementos[[#This Row],[Elemento]]</f>
        <v>#VALUE!</v>
      </c>
      <c r="C97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5" s="27" t="e">
        <f>DGET(Lista_elementos[#All],Lista_elementos[[#Headers],[Presentación (Unidad)]],Inventario!O974:O975)</f>
        <v>#VALUE!</v>
      </c>
      <c r="E975" s="20" t="str">
        <f>+IF(COUNTIF(Entradas[Elemento],Inventario[[#This Row],[Elemento]])=0,"",IF(DMAX(Entradas[#All],Entradas[[#Headers],[Fecha de ingreso]],Inventario!O974:O975)=0,"No registra",DMAX(Entradas[#All],Entradas[[#Headers],[Fecha de ingreso]],Inventario!O974:O975)))</f>
        <v/>
      </c>
      <c r="F975" s="20" t="str">
        <f>+IF(COUNTIF(Entradas[Elemento],Inventario[[#This Row],[Elemento]])=0,"",IF(DMAX(Entradas[#All],Entradas[[#Headers],[Fecha de última salida]],Inventario!O974:O975)=0,"",DMAX(Entradas[#All],Entradas[[#Headers],[Fecha de última salida]],Inventario!O974:O975)))</f>
        <v/>
      </c>
      <c r="G975" s="27" t="e">
        <f>DGET(Lista_elementos[#All],Lista_elementos[[#Headers],[Inventario máximo (en unidades)]],O974:O975)</f>
        <v>#VALUE!</v>
      </c>
      <c r="H975" s="27" t="e">
        <f>DGET(Lista_elementos[#All],Lista_elementos[[#Headers],[Inventario mínimo (en unidades)]],O974:O975)</f>
        <v>#VALUE!</v>
      </c>
      <c r="I975" s="68" t="str">
        <f>+IF(P975=0,"",DGET(Entradas[#All],Entradas[[#Headers],[Lote]],O974:P975))</f>
        <v/>
      </c>
      <c r="J975" s="20" t="str">
        <f ca="1">+IF(Inventario[[#This Row],[Días restantes (incluido hoy):]]="","",Inventario[[#This Row],[Días restantes (incluido hoy):]]+TODAY()-1)</f>
        <v/>
      </c>
      <c r="K975" s="27" t="str">
        <f t="shared" ref="K975" si="3381">IF(P975=0,"",P975)</f>
        <v/>
      </c>
      <c r="L975" s="27" t="str">
        <f>+IF(P975=0,"",DSUM(Entradas[#All],Entradas[[#Headers],[Cantidad Existente]],Inventario!O974:P975))</f>
        <v/>
      </c>
      <c r="M975" s="65" t="e">
        <f>+Inventario[[#This Row],[Presentación (unidad)]]</f>
        <v>#VALUE!</v>
      </c>
      <c r="O975" s="19" t="e">
        <f t="shared" ref="O975" si="3382">+$B975</f>
        <v>#VALUE!</v>
      </c>
      <c r="P975" s="19">
        <f>+DMIN(Entradas[#All],P974,O974:O975)</f>
        <v>0</v>
      </c>
      <c r="Q975" s="17" t="str">
        <f t="shared" ref="Q975" si="3383">+$O$6</f>
        <v>Elemento</v>
      </c>
      <c r="R975" s="17" t="str">
        <f t="shared" ref="R975" si="3384">+$P$6</f>
        <v>Días restantes:</v>
      </c>
      <c r="S975" s="26" t="s">
        <v>10</v>
      </c>
    </row>
    <row r="976" spans="1:19" x14ac:dyDescent="0.25">
      <c r="A976" s="64" t="e">
        <f>DGET(Lista_elementos[#All],Lista_elementos[[#Headers],[Tipo]],Inventario!Q975:Q976)</f>
        <v>#VALUE!</v>
      </c>
      <c r="B976" s="27" t="e">
        <f>+Lista_elementos[[#This Row],[Elemento]]</f>
        <v>#VALUE!</v>
      </c>
      <c r="C97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6" s="27" t="e">
        <f>DGET(Lista_elementos[#All],Lista_elementos[[#Headers],[Presentación (Unidad)]],Inventario!Q975:Q976)</f>
        <v>#VALUE!</v>
      </c>
      <c r="E976" s="20" t="str">
        <f>+IF(COUNTIF(Entradas[Elemento],Inventario[[#This Row],[Elemento]])=0,"",IF(DMAX(Entradas[#All],Entradas[[#Headers],[Fecha de ingreso]],Inventario!Q975:Q976)=0,"No registra",DMAX(Entradas[#All],Entradas[[#Headers],[Fecha de ingreso]],Inventario!Q975:Q976)))</f>
        <v/>
      </c>
      <c r="F976" s="20" t="str">
        <f>+IF(COUNTIF(Entradas[Elemento],Inventario[[#This Row],[Elemento]])=0,"",IF(DMAX(Entradas[#All],Entradas[[#Headers],[Fecha de última salida]],Inventario!Q975:Q976)=0,"",DMAX(Entradas[#All],Entradas[[#Headers],[Fecha de última salida]],Inventario!Q975:Q976)))</f>
        <v/>
      </c>
      <c r="G976" s="27" t="e">
        <f>DGET(Lista_elementos[#All],Lista_elementos[[#Headers],[Inventario máximo (en unidades)]],Q975:Q976)</f>
        <v>#VALUE!</v>
      </c>
      <c r="H976" s="27" t="e">
        <f>DGET(Lista_elementos[#All],Lista_elementos[[#Headers],[Inventario mínimo (en unidades)]],Q975:Q976)</f>
        <v>#VALUE!</v>
      </c>
      <c r="I976" s="68" t="str">
        <f>+IF(R976=0,"",DGET(Entradas[#All],Entradas[[#Headers],[Lote]],Q975:R976))</f>
        <v/>
      </c>
      <c r="J976" s="20" t="str">
        <f ca="1">+IF(Inventario[[#This Row],[Días restantes (incluido hoy):]]="","",Inventario[[#This Row],[Días restantes (incluido hoy):]]+TODAY()-1)</f>
        <v/>
      </c>
      <c r="K976" s="27" t="str">
        <f t="shared" ref="K976" si="3385">IF(R976=0,"",R976)</f>
        <v/>
      </c>
      <c r="L976" s="27" t="str">
        <f>+IF(R976=0,"",DSUM(Entradas[#All],Entradas[[#Headers],[Cantidad Existente]],Inventario!Q975:R976))</f>
        <v/>
      </c>
      <c r="M976" s="65" t="e">
        <f>+Inventario[[#This Row],[Presentación (unidad)]]</f>
        <v>#VALUE!</v>
      </c>
      <c r="O976" s="17" t="str">
        <f t="shared" ref="O976" si="3386">+$O$6</f>
        <v>Elemento</v>
      </c>
      <c r="P976" s="17" t="str">
        <f t="shared" ref="P976" si="3387">+$P$6</f>
        <v>Días restantes:</v>
      </c>
      <c r="Q976" s="19" t="e">
        <f>Inventario[[#This Row],[Elemento]]</f>
        <v>#VALUE!</v>
      </c>
      <c r="R976" s="19">
        <f>+DMIN(Entradas[#All],R975,Q975:Q976)</f>
        <v>0</v>
      </c>
      <c r="S976" s="26" t="s">
        <v>10</v>
      </c>
    </row>
    <row r="977" spans="1:19" x14ac:dyDescent="0.25">
      <c r="A977" s="64" t="e">
        <f>DGET(Lista_elementos[#All],Lista_elementos[[#Headers],[Tipo]],Inventario!O976:O977)</f>
        <v>#VALUE!</v>
      </c>
      <c r="B977" s="27" t="e">
        <f>+Lista_elementos[[#This Row],[Elemento]]</f>
        <v>#VALUE!</v>
      </c>
      <c r="C97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7" s="27" t="e">
        <f>DGET(Lista_elementos[#All],Lista_elementos[[#Headers],[Presentación (Unidad)]],Inventario!O976:O977)</f>
        <v>#VALUE!</v>
      </c>
      <c r="E977" s="20" t="str">
        <f>+IF(COUNTIF(Entradas[Elemento],Inventario[[#This Row],[Elemento]])=0,"",IF(DMAX(Entradas[#All],Entradas[[#Headers],[Fecha de ingreso]],Inventario!O976:O977)=0,"No registra",DMAX(Entradas[#All],Entradas[[#Headers],[Fecha de ingreso]],Inventario!O976:O977)))</f>
        <v/>
      </c>
      <c r="F977" s="20" t="str">
        <f>+IF(COUNTIF(Entradas[Elemento],Inventario[[#This Row],[Elemento]])=0,"",IF(DMAX(Entradas[#All],Entradas[[#Headers],[Fecha de última salida]],Inventario!O976:O977)=0,"",DMAX(Entradas[#All],Entradas[[#Headers],[Fecha de última salida]],Inventario!O976:O977)))</f>
        <v/>
      </c>
      <c r="G977" s="27" t="e">
        <f>DGET(Lista_elementos[#All],Lista_elementos[[#Headers],[Inventario máximo (en unidades)]],O976:O977)</f>
        <v>#VALUE!</v>
      </c>
      <c r="H977" s="27" t="e">
        <f>DGET(Lista_elementos[#All],Lista_elementos[[#Headers],[Inventario mínimo (en unidades)]],O976:O977)</f>
        <v>#VALUE!</v>
      </c>
      <c r="I977" s="68" t="str">
        <f>+IF(P977=0,"",DGET(Entradas[#All],Entradas[[#Headers],[Lote]],O976:P977))</f>
        <v/>
      </c>
      <c r="J977" s="20" t="str">
        <f ca="1">+IF(Inventario[[#This Row],[Días restantes (incluido hoy):]]="","",Inventario[[#This Row],[Días restantes (incluido hoy):]]+TODAY()-1)</f>
        <v/>
      </c>
      <c r="K977" s="27" t="str">
        <f t="shared" ref="K977" si="3388">IF(P977=0,"",P977)</f>
        <v/>
      </c>
      <c r="L977" s="27" t="str">
        <f>+IF(P977=0,"",DSUM(Entradas[#All],Entradas[[#Headers],[Cantidad Existente]],Inventario!O976:P977))</f>
        <v/>
      </c>
      <c r="M977" s="65" t="e">
        <f>+Inventario[[#This Row],[Presentación (unidad)]]</f>
        <v>#VALUE!</v>
      </c>
      <c r="O977" s="19" t="e">
        <f t="shared" ref="O977" si="3389">+$B977</f>
        <v>#VALUE!</v>
      </c>
      <c r="P977" s="19">
        <f>+DMIN(Entradas[#All],P976,O976:O977)</f>
        <v>0</v>
      </c>
      <c r="Q977" s="17" t="str">
        <f t="shared" ref="Q977" si="3390">+$O$6</f>
        <v>Elemento</v>
      </c>
      <c r="R977" s="17" t="str">
        <f t="shared" ref="R977" si="3391">+$P$6</f>
        <v>Días restantes:</v>
      </c>
      <c r="S977" s="26" t="s">
        <v>10</v>
      </c>
    </row>
    <row r="978" spans="1:19" x14ac:dyDescent="0.25">
      <c r="A978" s="64" t="e">
        <f>DGET(Lista_elementos[#All],Lista_elementos[[#Headers],[Tipo]],Inventario!Q977:Q978)</f>
        <v>#VALUE!</v>
      </c>
      <c r="B978" s="27" t="e">
        <f>+Lista_elementos[[#This Row],[Elemento]]</f>
        <v>#VALUE!</v>
      </c>
      <c r="C97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8" s="27" t="e">
        <f>DGET(Lista_elementos[#All],Lista_elementos[[#Headers],[Presentación (Unidad)]],Inventario!Q977:Q978)</f>
        <v>#VALUE!</v>
      </c>
      <c r="E978" s="20" t="str">
        <f>+IF(COUNTIF(Entradas[Elemento],Inventario[[#This Row],[Elemento]])=0,"",IF(DMAX(Entradas[#All],Entradas[[#Headers],[Fecha de ingreso]],Inventario!Q977:Q978)=0,"No registra",DMAX(Entradas[#All],Entradas[[#Headers],[Fecha de ingreso]],Inventario!Q977:Q978)))</f>
        <v/>
      </c>
      <c r="F978" s="20" t="str">
        <f>+IF(COUNTIF(Entradas[Elemento],Inventario[[#This Row],[Elemento]])=0,"",IF(DMAX(Entradas[#All],Entradas[[#Headers],[Fecha de última salida]],Inventario!Q977:Q978)=0,"",DMAX(Entradas[#All],Entradas[[#Headers],[Fecha de última salida]],Inventario!Q977:Q978)))</f>
        <v/>
      </c>
      <c r="G978" s="27" t="e">
        <f>DGET(Lista_elementos[#All],Lista_elementos[[#Headers],[Inventario máximo (en unidades)]],Q977:Q978)</f>
        <v>#VALUE!</v>
      </c>
      <c r="H978" s="27" t="e">
        <f>DGET(Lista_elementos[#All],Lista_elementos[[#Headers],[Inventario mínimo (en unidades)]],Q977:Q978)</f>
        <v>#VALUE!</v>
      </c>
      <c r="I978" s="68" t="str">
        <f>+IF(R978=0,"",DGET(Entradas[#All],Entradas[[#Headers],[Lote]],Q977:R978))</f>
        <v/>
      </c>
      <c r="J978" s="20" t="str">
        <f ca="1">+IF(Inventario[[#This Row],[Días restantes (incluido hoy):]]="","",Inventario[[#This Row],[Días restantes (incluido hoy):]]+TODAY()-1)</f>
        <v/>
      </c>
      <c r="K978" s="27" t="str">
        <f t="shared" ref="K978" si="3392">IF(R978=0,"",R978)</f>
        <v/>
      </c>
      <c r="L978" s="27" t="str">
        <f>+IF(R978=0,"",DSUM(Entradas[#All],Entradas[[#Headers],[Cantidad Existente]],Inventario!Q977:R978))</f>
        <v/>
      </c>
      <c r="M978" s="65" t="e">
        <f>+Inventario[[#This Row],[Presentación (unidad)]]</f>
        <v>#VALUE!</v>
      </c>
      <c r="O978" s="17" t="str">
        <f t="shared" ref="O978" si="3393">+$O$6</f>
        <v>Elemento</v>
      </c>
      <c r="P978" s="17" t="str">
        <f t="shared" ref="P978" si="3394">+$P$6</f>
        <v>Días restantes:</v>
      </c>
      <c r="Q978" s="19" t="e">
        <f>Inventario[[#This Row],[Elemento]]</f>
        <v>#VALUE!</v>
      </c>
      <c r="R978" s="19">
        <f>+DMIN(Entradas[#All],R977,Q977:Q978)</f>
        <v>0</v>
      </c>
      <c r="S978" s="26" t="s">
        <v>10</v>
      </c>
    </row>
    <row r="979" spans="1:19" x14ac:dyDescent="0.25">
      <c r="A979" s="64" t="e">
        <f>DGET(Lista_elementos[#All],Lista_elementos[[#Headers],[Tipo]],Inventario!O978:O979)</f>
        <v>#VALUE!</v>
      </c>
      <c r="B979" s="27" t="e">
        <f>+Lista_elementos[[#This Row],[Elemento]]</f>
        <v>#VALUE!</v>
      </c>
      <c r="C97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79" s="27" t="e">
        <f>DGET(Lista_elementos[#All],Lista_elementos[[#Headers],[Presentación (Unidad)]],Inventario!O978:O979)</f>
        <v>#VALUE!</v>
      </c>
      <c r="E979" s="20" t="str">
        <f>+IF(COUNTIF(Entradas[Elemento],Inventario[[#This Row],[Elemento]])=0,"",IF(DMAX(Entradas[#All],Entradas[[#Headers],[Fecha de ingreso]],Inventario!O978:O979)=0,"No registra",DMAX(Entradas[#All],Entradas[[#Headers],[Fecha de ingreso]],Inventario!O978:O979)))</f>
        <v/>
      </c>
      <c r="F979" s="20" t="str">
        <f>+IF(COUNTIF(Entradas[Elemento],Inventario[[#This Row],[Elemento]])=0,"",IF(DMAX(Entradas[#All],Entradas[[#Headers],[Fecha de última salida]],Inventario!O978:O979)=0,"",DMAX(Entradas[#All],Entradas[[#Headers],[Fecha de última salida]],Inventario!O978:O979)))</f>
        <v/>
      </c>
      <c r="G979" s="27" t="e">
        <f>DGET(Lista_elementos[#All],Lista_elementos[[#Headers],[Inventario máximo (en unidades)]],O978:O979)</f>
        <v>#VALUE!</v>
      </c>
      <c r="H979" s="27" t="e">
        <f>DGET(Lista_elementos[#All],Lista_elementos[[#Headers],[Inventario mínimo (en unidades)]],O978:O979)</f>
        <v>#VALUE!</v>
      </c>
      <c r="I979" s="68" t="str">
        <f>+IF(P979=0,"",DGET(Entradas[#All],Entradas[[#Headers],[Lote]],O978:P979))</f>
        <v/>
      </c>
      <c r="J979" s="20" t="str">
        <f ca="1">+IF(Inventario[[#This Row],[Días restantes (incluido hoy):]]="","",Inventario[[#This Row],[Días restantes (incluido hoy):]]+TODAY()-1)</f>
        <v/>
      </c>
      <c r="K979" s="27" t="str">
        <f t="shared" ref="K979" si="3395">IF(P979=0,"",P979)</f>
        <v/>
      </c>
      <c r="L979" s="27" t="str">
        <f>+IF(P979=0,"",DSUM(Entradas[#All],Entradas[[#Headers],[Cantidad Existente]],Inventario!O978:P979))</f>
        <v/>
      </c>
      <c r="M979" s="65" t="e">
        <f>+Inventario[[#This Row],[Presentación (unidad)]]</f>
        <v>#VALUE!</v>
      </c>
      <c r="O979" s="19" t="e">
        <f t="shared" ref="O979" si="3396">+$B979</f>
        <v>#VALUE!</v>
      </c>
      <c r="P979" s="19">
        <f>+DMIN(Entradas[#All],P978,O978:O979)</f>
        <v>0</v>
      </c>
      <c r="Q979" s="17" t="str">
        <f t="shared" ref="Q979" si="3397">+$O$6</f>
        <v>Elemento</v>
      </c>
      <c r="R979" s="17" t="str">
        <f t="shared" ref="R979" si="3398">+$P$6</f>
        <v>Días restantes:</v>
      </c>
      <c r="S979" s="26" t="s">
        <v>10</v>
      </c>
    </row>
    <row r="980" spans="1:19" x14ac:dyDescent="0.25">
      <c r="A980" s="64" t="e">
        <f>DGET(Lista_elementos[#All],Lista_elementos[[#Headers],[Tipo]],Inventario!Q979:Q980)</f>
        <v>#VALUE!</v>
      </c>
      <c r="B980" s="27" t="e">
        <f>+Lista_elementos[[#This Row],[Elemento]]</f>
        <v>#VALUE!</v>
      </c>
      <c r="C98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0" s="27" t="e">
        <f>DGET(Lista_elementos[#All],Lista_elementos[[#Headers],[Presentación (Unidad)]],Inventario!Q979:Q980)</f>
        <v>#VALUE!</v>
      </c>
      <c r="E980" s="20" t="str">
        <f>+IF(COUNTIF(Entradas[Elemento],Inventario[[#This Row],[Elemento]])=0,"",IF(DMAX(Entradas[#All],Entradas[[#Headers],[Fecha de ingreso]],Inventario!Q979:Q980)=0,"No registra",DMAX(Entradas[#All],Entradas[[#Headers],[Fecha de ingreso]],Inventario!Q979:Q980)))</f>
        <v/>
      </c>
      <c r="F980" s="20" t="str">
        <f>+IF(COUNTIF(Entradas[Elemento],Inventario[[#This Row],[Elemento]])=0,"",IF(DMAX(Entradas[#All],Entradas[[#Headers],[Fecha de última salida]],Inventario!Q979:Q980)=0,"",DMAX(Entradas[#All],Entradas[[#Headers],[Fecha de última salida]],Inventario!Q979:Q980)))</f>
        <v/>
      </c>
      <c r="G980" s="27" t="e">
        <f>DGET(Lista_elementos[#All],Lista_elementos[[#Headers],[Inventario máximo (en unidades)]],Q979:Q980)</f>
        <v>#VALUE!</v>
      </c>
      <c r="H980" s="27" t="e">
        <f>DGET(Lista_elementos[#All],Lista_elementos[[#Headers],[Inventario mínimo (en unidades)]],Q979:Q980)</f>
        <v>#VALUE!</v>
      </c>
      <c r="I980" s="68" t="str">
        <f>+IF(R980=0,"",DGET(Entradas[#All],Entradas[[#Headers],[Lote]],Q979:R980))</f>
        <v/>
      </c>
      <c r="J980" s="20" t="str">
        <f ca="1">+IF(Inventario[[#This Row],[Días restantes (incluido hoy):]]="","",Inventario[[#This Row],[Días restantes (incluido hoy):]]+TODAY()-1)</f>
        <v/>
      </c>
      <c r="K980" s="27" t="str">
        <f t="shared" ref="K980" si="3399">IF(R980=0,"",R980)</f>
        <v/>
      </c>
      <c r="L980" s="27" t="str">
        <f>+IF(R980=0,"",DSUM(Entradas[#All],Entradas[[#Headers],[Cantidad Existente]],Inventario!Q979:R980))</f>
        <v/>
      </c>
      <c r="M980" s="65" t="e">
        <f>+Inventario[[#This Row],[Presentación (unidad)]]</f>
        <v>#VALUE!</v>
      </c>
      <c r="O980" s="17" t="str">
        <f t="shared" ref="O980" si="3400">+$O$6</f>
        <v>Elemento</v>
      </c>
      <c r="P980" s="17" t="str">
        <f t="shared" ref="P980" si="3401">+$P$6</f>
        <v>Días restantes:</v>
      </c>
      <c r="Q980" s="19" t="e">
        <f>Inventario[[#This Row],[Elemento]]</f>
        <v>#VALUE!</v>
      </c>
      <c r="R980" s="19">
        <f>+DMIN(Entradas[#All],R979,Q979:Q980)</f>
        <v>0</v>
      </c>
      <c r="S980" s="26" t="s">
        <v>10</v>
      </c>
    </row>
    <row r="981" spans="1:19" x14ac:dyDescent="0.25">
      <c r="A981" s="64" t="e">
        <f>DGET(Lista_elementos[#All],Lista_elementos[[#Headers],[Tipo]],Inventario!O980:O981)</f>
        <v>#VALUE!</v>
      </c>
      <c r="B981" s="27" t="e">
        <f>+Lista_elementos[[#This Row],[Elemento]]</f>
        <v>#VALUE!</v>
      </c>
      <c r="C98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1" s="27" t="e">
        <f>DGET(Lista_elementos[#All],Lista_elementos[[#Headers],[Presentación (Unidad)]],Inventario!O980:O981)</f>
        <v>#VALUE!</v>
      </c>
      <c r="E981" s="20" t="str">
        <f>+IF(COUNTIF(Entradas[Elemento],Inventario[[#This Row],[Elemento]])=0,"",IF(DMAX(Entradas[#All],Entradas[[#Headers],[Fecha de ingreso]],Inventario!O980:O981)=0,"No registra",DMAX(Entradas[#All],Entradas[[#Headers],[Fecha de ingreso]],Inventario!O980:O981)))</f>
        <v/>
      </c>
      <c r="F981" s="20" t="str">
        <f>+IF(COUNTIF(Entradas[Elemento],Inventario[[#This Row],[Elemento]])=0,"",IF(DMAX(Entradas[#All],Entradas[[#Headers],[Fecha de última salida]],Inventario!O980:O981)=0,"",DMAX(Entradas[#All],Entradas[[#Headers],[Fecha de última salida]],Inventario!O980:O981)))</f>
        <v/>
      </c>
      <c r="G981" s="27" t="e">
        <f>DGET(Lista_elementos[#All],Lista_elementos[[#Headers],[Inventario máximo (en unidades)]],O980:O981)</f>
        <v>#VALUE!</v>
      </c>
      <c r="H981" s="27" t="e">
        <f>DGET(Lista_elementos[#All],Lista_elementos[[#Headers],[Inventario mínimo (en unidades)]],O980:O981)</f>
        <v>#VALUE!</v>
      </c>
      <c r="I981" s="68" t="str">
        <f>+IF(P981=0,"",DGET(Entradas[#All],Entradas[[#Headers],[Lote]],O980:P981))</f>
        <v/>
      </c>
      <c r="J981" s="20" t="str">
        <f ca="1">+IF(Inventario[[#This Row],[Días restantes (incluido hoy):]]="","",Inventario[[#This Row],[Días restantes (incluido hoy):]]+TODAY()-1)</f>
        <v/>
      </c>
      <c r="K981" s="27" t="str">
        <f t="shared" ref="K981" si="3402">IF(P981=0,"",P981)</f>
        <v/>
      </c>
      <c r="L981" s="27" t="str">
        <f>+IF(P981=0,"",DSUM(Entradas[#All],Entradas[[#Headers],[Cantidad Existente]],Inventario!O980:P981))</f>
        <v/>
      </c>
      <c r="M981" s="65" t="e">
        <f>+Inventario[[#This Row],[Presentación (unidad)]]</f>
        <v>#VALUE!</v>
      </c>
      <c r="O981" s="19" t="e">
        <f t="shared" ref="O981" si="3403">+$B981</f>
        <v>#VALUE!</v>
      </c>
      <c r="P981" s="19">
        <f>+DMIN(Entradas[#All],P980,O980:O981)</f>
        <v>0</v>
      </c>
      <c r="Q981" s="17" t="str">
        <f t="shared" ref="Q981" si="3404">+$O$6</f>
        <v>Elemento</v>
      </c>
      <c r="R981" s="17" t="str">
        <f t="shared" ref="R981" si="3405">+$P$6</f>
        <v>Días restantes:</v>
      </c>
      <c r="S981" s="26" t="s">
        <v>10</v>
      </c>
    </row>
    <row r="982" spans="1:19" x14ac:dyDescent="0.25">
      <c r="A982" s="64" t="e">
        <f>DGET(Lista_elementos[#All],Lista_elementos[[#Headers],[Tipo]],Inventario!Q981:Q982)</f>
        <v>#VALUE!</v>
      </c>
      <c r="B982" s="27" t="e">
        <f>+Lista_elementos[[#This Row],[Elemento]]</f>
        <v>#VALUE!</v>
      </c>
      <c r="C98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2" s="27" t="e">
        <f>DGET(Lista_elementos[#All],Lista_elementos[[#Headers],[Presentación (Unidad)]],Inventario!Q981:Q982)</f>
        <v>#VALUE!</v>
      </c>
      <c r="E982" s="20" t="str">
        <f>+IF(COUNTIF(Entradas[Elemento],Inventario[[#This Row],[Elemento]])=0,"",IF(DMAX(Entradas[#All],Entradas[[#Headers],[Fecha de ingreso]],Inventario!Q981:Q982)=0,"No registra",DMAX(Entradas[#All],Entradas[[#Headers],[Fecha de ingreso]],Inventario!Q981:Q982)))</f>
        <v/>
      </c>
      <c r="F982" s="20" t="str">
        <f>+IF(COUNTIF(Entradas[Elemento],Inventario[[#This Row],[Elemento]])=0,"",IF(DMAX(Entradas[#All],Entradas[[#Headers],[Fecha de última salida]],Inventario!Q981:Q982)=0,"",DMAX(Entradas[#All],Entradas[[#Headers],[Fecha de última salida]],Inventario!Q981:Q982)))</f>
        <v/>
      </c>
      <c r="G982" s="27" t="e">
        <f>DGET(Lista_elementos[#All],Lista_elementos[[#Headers],[Inventario máximo (en unidades)]],Q981:Q982)</f>
        <v>#VALUE!</v>
      </c>
      <c r="H982" s="27" t="e">
        <f>DGET(Lista_elementos[#All],Lista_elementos[[#Headers],[Inventario mínimo (en unidades)]],Q981:Q982)</f>
        <v>#VALUE!</v>
      </c>
      <c r="I982" s="68" t="str">
        <f>+IF(R982=0,"",DGET(Entradas[#All],Entradas[[#Headers],[Lote]],Q981:R982))</f>
        <v/>
      </c>
      <c r="J982" s="20" t="str">
        <f ca="1">+IF(Inventario[[#This Row],[Días restantes (incluido hoy):]]="","",Inventario[[#This Row],[Días restantes (incluido hoy):]]+TODAY()-1)</f>
        <v/>
      </c>
      <c r="K982" s="27" t="str">
        <f t="shared" ref="K982" si="3406">IF(R982=0,"",R982)</f>
        <v/>
      </c>
      <c r="L982" s="27" t="str">
        <f>+IF(R982=0,"",DSUM(Entradas[#All],Entradas[[#Headers],[Cantidad Existente]],Inventario!Q981:R982))</f>
        <v/>
      </c>
      <c r="M982" s="65" t="e">
        <f>+Inventario[[#This Row],[Presentación (unidad)]]</f>
        <v>#VALUE!</v>
      </c>
      <c r="O982" s="17" t="str">
        <f t="shared" ref="O982" si="3407">+$O$6</f>
        <v>Elemento</v>
      </c>
      <c r="P982" s="17" t="str">
        <f t="shared" ref="P982" si="3408">+$P$6</f>
        <v>Días restantes:</v>
      </c>
      <c r="Q982" s="19" t="e">
        <f>Inventario[[#This Row],[Elemento]]</f>
        <v>#VALUE!</v>
      </c>
      <c r="R982" s="19">
        <f>+DMIN(Entradas[#All],R981,Q981:Q982)</f>
        <v>0</v>
      </c>
      <c r="S982" s="26" t="s">
        <v>10</v>
      </c>
    </row>
    <row r="983" spans="1:19" x14ac:dyDescent="0.25">
      <c r="A983" s="64" t="e">
        <f>DGET(Lista_elementos[#All],Lista_elementos[[#Headers],[Tipo]],Inventario!O982:O983)</f>
        <v>#VALUE!</v>
      </c>
      <c r="B983" s="27" t="e">
        <f>+Lista_elementos[[#This Row],[Elemento]]</f>
        <v>#VALUE!</v>
      </c>
      <c r="C98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3" s="27" t="e">
        <f>DGET(Lista_elementos[#All],Lista_elementos[[#Headers],[Presentación (Unidad)]],Inventario!O982:O983)</f>
        <v>#VALUE!</v>
      </c>
      <c r="E983" s="20" t="str">
        <f>+IF(COUNTIF(Entradas[Elemento],Inventario[[#This Row],[Elemento]])=0,"",IF(DMAX(Entradas[#All],Entradas[[#Headers],[Fecha de ingreso]],Inventario!O982:O983)=0,"No registra",DMAX(Entradas[#All],Entradas[[#Headers],[Fecha de ingreso]],Inventario!O982:O983)))</f>
        <v/>
      </c>
      <c r="F983" s="20" t="str">
        <f>+IF(COUNTIF(Entradas[Elemento],Inventario[[#This Row],[Elemento]])=0,"",IF(DMAX(Entradas[#All],Entradas[[#Headers],[Fecha de última salida]],Inventario!O982:O983)=0,"",DMAX(Entradas[#All],Entradas[[#Headers],[Fecha de última salida]],Inventario!O982:O983)))</f>
        <v/>
      </c>
      <c r="G983" s="27" t="e">
        <f>DGET(Lista_elementos[#All],Lista_elementos[[#Headers],[Inventario máximo (en unidades)]],O982:O983)</f>
        <v>#VALUE!</v>
      </c>
      <c r="H983" s="27" t="e">
        <f>DGET(Lista_elementos[#All],Lista_elementos[[#Headers],[Inventario mínimo (en unidades)]],O982:O983)</f>
        <v>#VALUE!</v>
      </c>
      <c r="I983" s="68" t="str">
        <f>+IF(P983=0,"",DGET(Entradas[#All],Entradas[[#Headers],[Lote]],O982:P983))</f>
        <v/>
      </c>
      <c r="J983" s="20" t="str">
        <f ca="1">+IF(Inventario[[#This Row],[Días restantes (incluido hoy):]]="","",Inventario[[#This Row],[Días restantes (incluido hoy):]]+TODAY()-1)</f>
        <v/>
      </c>
      <c r="K983" s="27" t="str">
        <f t="shared" ref="K983" si="3409">IF(P983=0,"",P983)</f>
        <v/>
      </c>
      <c r="L983" s="27" t="str">
        <f>+IF(P983=0,"",DSUM(Entradas[#All],Entradas[[#Headers],[Cantidad Existente]],Inventario!O982:P983))</f>
        <v/>
      </c>
      <c r="M983" s="65" t="e">
        <f>+Inventario[[#This Row],[Presentación (unidad)]]</f>
        <v>#VALUE!</v>
      </c>
      <c r="O983" s="19" t="e">
        <f t="shared" ref="O983" si="3410">+$B983</f>
        <v>#VALUE!</v>
      </c>
      <c r="P983" s="19">
        <f>+DMIN(Entradas[#All],P982,O982:O983)</f>
        <v>0</v>
      </c>
      <c r="Q983" s="17" t="str">
        <f t="shared" ref="Q983" si="3411">+$O$6</f>
        <v>Elemento</v>
      </c>
      <c r="R983" s="17" t="str">
        <f t="shared" ref="R983" si="3412">+$P$6</f>
        <v>Días restantes:</v>
      </c>
      <c r="S983" s="26" t="s">
        <v>10</v>
      </c>
    </row>
    <row r="984" spans="1:19" x14ac:dyDescent="0.25">
      <c r="A984" s="64" t="e">
        <f>DGET(Lista_elementos[#All],Lista_elementos[[#Headers],[Tipo]],Inventario!Q983:Q984)</f>
        <v>#VALUE!</v>
      </c>
      <c r="B984" s="27" t="e">
        <f>+Lista_elementos[[#This Row],[Elemento]]</f>
        <v>#VALUE!</v>
      </c>
      <c r="C98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4" s="27" t="e">
        <f>DGET(Lista_elementos[#All],Lista_elementos[[#Headers],[Presentación (Unidad)]],Inventario!Q983:Q984)</f>
        <v>#VALUE!</v>
      </c>
      <c r="E984" s="20" t="str">
        <f>+IF(COUNTIF(Entradas[Elemento],Inventario[[#This Row],[Elemento]])=0,"",IF(DMAX(Entradas[#All],Entradas[[#Headers],[Fecha de ingreso]],Inventario!Q983:Q984)=0,"No registra",DMAX(Entradas[#All],Entradas[[#Headers],[Fecha de ingreso]],Inventario!Q983:Q984)))</f>
        <v/>
      </c>
      <c r="F984" s="20" t="str">
        <f>+IF(COUNTIF(Entradas[Elemento],Inventario[[#This Row],[Elemento]])=0,"",IF(DMAX(Entradas[#All],Entradas[[#Headers],[Fecha de última salida]],Inventario!Q983:Q984)=0,"",DMAX(Entradas[#All],Entradas[[#Headers],[Fecha de última salida]],Inventario!Q983:Q984)))</f>
        <v/>
      </c>
      <c r="G984" s="27" t="e">
        <f>DGET(Lista_elementos[#All],Lista_elementos[[#Headers],[Inventario máximo (en unidades)]],Q983:Q984)</f>
        <v>#VALUE!</v>
      </c>
      <c r="H984" s="27" t="e">
        <f>DGET(Lista_elementos[#All],Lista_elementos[[#Headers],[Inventario mínimo (en unidades)]],Q983:Q984)</f>
        <v>#VALUE!</v>
      </c>
      <c r="I984" s="68" t="str">
        <f>+IF(R984=0,"",DGET(Entradas[#All],Entradas[[#Headers],[Lote]],Q983:R984))</f>
        <v/>
      </c>
      <c r="J984" s="20" t="str">
        <f ca="1">+IF(Inventario[[#This Row],[Días restantes (incluido hoy):]]="","",Inventario[[#This Row],[Días restantes (incluido hoy):]]+TODAY()-1)</f>
        <v/>
      </c>
      <c r="K984" s="27" t="str">
        <f t="shared" ref="K984" si="3413">IF(R984=0,"",R984)</f>
        <v/>
      </c>
      <c r="L984" s="27" t="str">
        <f>+IF(R984=0,"",DSUM(Entradas[#All],Entradas[[#Headers],[Cantidad Existente]],Inventario!Q983:R984))</f>
        <v/>
      </c>
      <c r="M984" s="65" t="e">
        <f>+Inventario[[#This Row],[Presentación (unidad)]]</f>
        <v>#VALUE!</v>
      </c>
      <c r="O984" s="17" t="str">
        <f t="shared" ref="O984" si="3414">+$O$6</f>
        <v>Elemento</v>
      </c>
      <c r="P984" s="17" t="str">
        <f t="shared" ref="P984" si="3415">+$P$6</f>
        <v>Días restantes:</v>
      </c>
      <c r="Q984" s="19" t="e">
        <f>Inventario[[#This Row],[Elemento]]</f>
        <v>#VALUE!</v>
      </c>
      <c r="R984" s="19">
        <f>+DMIN(Entradas[#All],R983,Q983:Q984)</f>
        <v>0</v>
      </c>
      <c r="S984" s="26" t="s">
        <v>10</v>
      </c>
    </row>
    <row r="985" spans="1:19" x14ac:dyDescent="0.25">
      <c r="A985" s="64" t="e">
        <f>DGET(Lista_elementos[#All],Lista_elementos[[#Headers],[Tipo]],Inventario!O984:O985)</f>
        <v>#VALUE!</v>
      </c>
      <c r="B985" s="27" t="e">
        <f>+Lista_elementos[[#This Row],[Elemento]]</f>
        <v>#VALUE!</v>
      </c>
      <c r="C98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5" s="27" t="e">
        <f>DGET(Lista_elementos[#All],Lista_elementos[[#Headers],[Presentación (Unidad)]],Inventario!O984:O985)</f>
        <v>#VALUE!</v>
      </c>
      <c r="E985" s="20" t="str">
        <f>+IF(COUNTIF(Entradas[Elemento],Inventario[[#This Row],[Elemento]])=0,"",IF(DMAX(Entradas[#All],Entradas[[#Headers],[Fecha de ingreso]],Inventario!O984:O985)=0,"No registra",DMAX(Entradas[#All],Entradas[[#Headers],[Fecha de ingreso]],Inventario!O984:O985)))</f>
        <v/>
      </c>
      <c r="F985" s="20" t="str">
        <f>+IF(COUNTIF(Entradas[Elemento],Inventario[[#This Row],[Elemento]])=0,"",IF(DMAX(Entradas[#All],Entradas[[#Headers],[Fecha de última salida]],Inventario!O984:O985)=0,"",DMAX(Entradas[#All],Entradas[[#Headers],[Fecha de última salida]],Inventario!O984:O985)))</f>
        <v/>
      </c>
      <c r="G985" s="27" t="e">
        <f>DGET(Lista_elementos[#All],Lista_elementos[[#Headers],[Inventario máximo (en unidades)]],O984:O985)</f>
        <v>#VALUE!</v>
      </c>
      <c r="H985" s="27" t="e">
        <f>DGET(Lista_elementos[#All],Lista_elementos[[#Headers],[Inventario mínimo (en unidades)]],O984:O985)</f>
        <v>#VALUE!</v>
      </c>
      <c r="I985" s="68" t="str">
        <f>+IF(P985=0,"",DGET(Entradas[#All],Entradas[[#Headers],[Lote]],O984:P985))</f>
        <v/>
      </c>
      <c r="J985" s="20" t="str">
        <f ca="1">+IF(Inventario[[#This Row],[Días restantes (incluido hoy):]]="","",Inventario[[#This Row],[Días restantes (incluido hoy):]]+TODAY()-1)</f>
        <v/>
      </c>
      <c r="K985" s="27" t="str">
        <f t="shared" ref="K985" si="3416">IF(P985=0,"",P985)</f>
        <v/>
      </c>
      <c r="L985" s="27" t="str">
        <f>+IF(P985=0,"",DSUM(Entradas[#All],Entradas[[#Headers],[Cantidad Existente]],Inventario!O984:P985))</f>
        <v/>
      </c>
      <c r="M985" s="65" t="e">
        <f>+Inventario[[#This Row],[Presentación (unidad)]]</f>
        <v>#VALUE!</v>
      </c>
      <c r="O985" s="19" t="e">
        <f t="shared" ref="O985" si="3417">+$B985</f>
        <v>#VALUE!</v>
      </c>
      <c r="P985" s="19">
        <f>+DMIN(Entradas[#All],P984,O984:O985)</f>
        <v>0</v>
      </c>
      <c r="Q985" s="17" t="str">
        <f t="shared" ref="Q985" si="3418">+$O$6</f>
        <v>Elemento</v>
      </c>
      <c r="R985" s="17" t="str">
        <f t="shared" ref="R985" si="3419">+$P$6</f>
        <v>Días restantes:</v>
      </c>
      <c r="S985" s="26" t="s">
        <v>10</v>
      </c>
    </row>
    <row r="986" spans="1:19" x14ac:dyDescent="0.25">
      <c r="A986" s="64" t="e">
        <f>DGET(Lista_elementos[#All],Lista_elementos[[#Headers],[Tipo]],Inventario!Q985:Q986)</f>
        <v>#VALUE!</v>
      </c>
      <c r="B986" s="27" t="e">
        <f>+Lista_elementos[[#This Row],[Elemento]]</f>
        <v>#VALUE!</v>
      </c>
      <c r="C98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6" s="27" t="e">
        <f>DGET(Lista_elementos[#All],Lista_elementos[[#Headers],[Presentación (Unidad)]],Inventario!Q985:Q986)</f>
        <v>#VALUE!</v>
      </c>
      <c r="E986" s="20" t="str">
        <f>+IF(COUNTIF(Entradas[Elemento],Inventario[[#This Row],[Elemento]])=0,"",IF(DMAX(Entradas[#All],Entradas[[#Headers],[Fecha de ingreso]],Inventario!Q985:Q986)=0,"No registra",DMAX(Entradas[#All],Entradas[[#Headers],[Fecha de ingreso]],Inventario!Q985:Q986)))</f>
        <v/>
      </c>
      <c r="F986" s="20" t="str">
        <f>+IF(COUNTIF(Entradas[Elemento],Inventario[[#This Row],[Elemento]])=0,"",IF(DMAX(Entradas[#All],Entradas[[#Headers],[Fecha de última salida]],Inventario!Q985:Q986)=0,"",DMAX(Entradas[#All],Entradas[[#Headers],[Fecha de última salida]],Inventario!Q985:Q986)))</f>
        <v/>
      </c>
      <c r="G986" s="27" t="e">
        <f>DGET(Lista_elementos[#All],Lista_elementos[[#Headers],[Inventario máximo (en unidades)]],Q985:Q986)</f>
        <v>#VALUE!</v>
      </c>
      <c r="H986" s="27" t="e">
        <f>DGET(Lista_elementos[#All],Lista_elementos[[#Headers],[Inventario mínimo (en unidades)]],Q985:Q986)</f>
        <v>#VALUE!</v>
      </c>
      <c r="I986" s="68" t="str">
        <f>+IF(R986=0,"",DGET(Entradas[#All],Entradas[[#Headers],[Lote]],Q985:R986))</f>
        <v/>
      </c>
      <c r="J986" s="20" t="str">
        <f ca="1">+IF(Inventario[[#This Row],[Días restantes (incluido hoy):]]="","",Inventario[[#This Row],[Días restantes (incluido hoy):]]+TODAY()-1)</f>
        <v/>
      </c>
      <c r="K986" s="27" t="str">
        <f t="shared" ref="K986" si="3420">IF(R986=0,"",R986)</f>
        <v/>
      </c>
      <c r="L986" s="27" t="str">
        <f>+IF(R986=0,"",DSUM(Entradas[#All],Entradas[[#Headers],[Cantidad Existente]],Inventario!Q985:R986))</f>
        <v/>
      </c>
      <c r="M986" s="65" t="e">
        <f>+Inventario[[#This Row],[Presentación (unidad)]]</f>
        <v>#VALUE!</v>
      </c>
      <c r="O986" s="17" t="str">
        <f t="shared" ref="O986" si="3421">+$O$6</f>
        <v>Elemento</v>
      </c>
      <c r="P986" s="17" t="str">
        <f t="shared" ref="P986" si="3422">+$P$6</f>
        <v>Días restantes:</v>
      </c>
      <c r="Q986" s="19" t="e">
        <f>Inventario[[#This Row],[Elemento]]</f>
        <v>#VALUE!</v>
      </c>
      <c r="R986" s="19">
        <f>+DMIN(Entradas[#All],R985,Q985:Q986)</f>
        <v>0</v>
      </c>
      <c r="S986" s="26" t="s">
        <v>10</v>
      </c>
    </row>
    <row r="987" spans="1:19" x14ac:dyDescent="0.25">
      <c r="A987" s="64" t="e">
        <f>DGET(Lista_elementos[#All],Lista_elementos[[#Headers],[Tipo]],Inventario!O986:O987)</f>
        <v>#VALUE!</v>
      </c>
      <c r="B987" s="27" t="e">
        <f>+Lista_elementos[[#This Row],[Elemento]]</f>
        <v>#VALUE!</v>
      </c>
      <c r="C98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7" s="27" t="e">
        <f>DGET(Lista_elementos[#All],Lista_elementos[[#Headers],[Presentación (Unidad)]],Inventario!O986:O987)</f>
        <v>#VALUE!</v>
      </c>
      <c r="E987" s="20" t="str">
        <f>+IF(COUNTIF(Entradas[Elemento],Inventario[[#This Row],[Elemento]])=0,"",IF(DMAX(Entradas[#All],Entradas[[#Headers],[Fecha de ingreso]],Inventario!O986:O987)=0,"No registra",DMAX(Entradas[#All],Entradas[[#Headers],[Fecha de ingreso]],Inventario!O986:O987)))</f>
        <v/>
      </c>
      <c r="F987" s="20" t="str">
        <f>+IF(COUNTIF(Entradas[Elemento],Inventario[[#This Row],[Elemento]])=0,"",IF(DMAX(Entradas[#All],Entradas[[#Headers],[Fecha de última salida]],Inventario!O986:O987)=0,"",DMAX(Entradas[#All],Entradas[[#Headers],[Fecha de última salida]],Inventario!O986:O987)))</f>
        <v/>
      </c>
      <c r="G987" s="27" t="e">
        <f>DGET(Lista_elementos[#All],Lista_elementos[[#Headers],[Inventario máximo (en unidades)]],O986:O987)</f>
        <v>#VALUE!</v>
      </c>
      <c r="H987" s="27" t="e">
        <f>DGET(Lista_elementos[#All],Lista_elementos[[#Headers],[Inventario mínimo (en unidades)]],O986:O987)</f>
        <v>#VALUE!</v>
      </c>
      <c r="I987" s="68" t="str">
        <f>+IF(P987=0,"",DGET(Entradas[#All],Entradas[[#Headers],[Lote]],O986:P987))</f>
        <v/>
      </c>
      <c r="J987" s="20" t="str">
        <f ca="1">+IF(Inventario[[#This Row],[Días restantes (incluido hoy):]]="","",Inventario[[#This Row],[Días restantes (incluido hoy):]]+TODAY()-1)</f>
        <v/>
      </c>
      <c r="K987" s="27" t="str">
        <f t="shared" ref="K987" si="3423">IF(P987=0,"",P987)</f>
        <v/>
      </c>
      <c r="L987" s="27" t="str">
        <f>+IF(P987=0,"",DSUM(Entradas[#All],Entradas[[#Headers],[Cantidad Existente]],Inventario!O986:P987))</f>
        <v/>
      </c>
      <c r="M987" s="65" t="e">
        <f>+Inventario[[#This Row],[Presentación (unidad)]]</f>
        <v>#VALUE!</v>
      </c>
      <c r="O987" s="19" t="e">
        <f t="shared" ref="O987" si="3424">+$B987</f>
        <v>#VALUE!</v>
      </c>
      <c r="P987" s="19">
        <f>+DMIN(Entradas[#All],P986,O986:O987)</f>
        <v>0</v>
      </c>
      <c r="Q987" s="17" t="str">
        <f t="shared" ref="Q987" si="3425">+$O$6</f>
        <v>Elemento</v>
      </c>
      <c r="R987" s="17" t="str">
        <f t="shared" ref="R987" si="3426">+$P$6</f>
        <v>Días restantes:</v>
      </c>
      <c r="S987" s="26" t="s">
        <v>10</v>
      </c>
    </row>
    <row r="988" spans="1:19" x14ac:dyDescent="0.25">
      <c r="A988" s="64" t="e">
        <f>DGET(Lista_elementos[#All],Lista_elementos[[#Headers],[Tipo]],Inventario!Q987:Q988)</f>
        <v>#VALUE!</v>
      </c>
      <c r="B988" s="27" t="e">
        <f>+Lista_elementos[[#This Row],[Elemento]]</f>
        <v>#VALUE!</v>
      </c>
      <c r="C98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8" s="27" t="e">
        <f>DGET(Lista_elementos[#All],Lista_elementos[[#Headers],[Presentación (Unidad)]],Inventario!Q987:Q988)</f>
        <v>#VALUE!</v>
      </c>
      <c r="E988" s="20" t="str">
        <f>+IF(COUNTIF(Entradas[Elemento],Inventario[[#This Row],[Elemento]])=0,"",IF(DMAX(Entradas[#All],Entradas[[#Headers],[Fecha de ingreso]],Inventario!Q987:Q988)=0,"No registra",DMAX(Entradas[#All],Entradas[[#Headers],[Fecha de ingreso]],Inventario!Q987:Q988)))</f>
        <v/>
      </c>
      <c r="F988" s="20" t="str">
        <f>+IF(COUNTIF(Entradas[Elemento],Inventario[[#This Row],[Elemento]])=0,"",IF(DMAX(Entradas[#All],Entradas[[#Headers],[Fecha de última salida]],Inventario!Q987:Q988)=0,"",DMAX(Entradas[#All],Entradas[[#Headers],[Fecha de última salida]],Inventario!Q987:Q988)))</f>
        <v/>
      </c>
      <c r="G988" s="27" t="e">
        <f>DGET(Lista_elementos[#All],Lista_elementos[[#Headers],[Inventario máximo (en unidades)]],Q987:Q988)</f>
        <v>#VALUE!</v>
      </c>
      <c r="H988" s="27" t="e">
        <f>DGET(Lista_elementos[#All],Lista_elementos[[#Headers],[Inventario mínimo (en unidades)]],Q987:Q988)</f>
        <v>#VALUE!</v>
      </c>
      <c r="I988" s="68" t="str">
        <f>+IF(R988=0,"",DGET(Entradas[#All],Entradas[[#Headers],[Lote]],Q987:R988))</f>
        <v/>
      </c>
      <c r="J988" s="20" t="str">
        <f ca="1">+IF(Inventario[[#This Row],[Días restantes (incluido hoy):]]="","",Inventario[[#This Row],[Días restantes (incluido hoy):]]+TODAY()-1)</f>
        <v/>
      </c>
      <c r="K988" s="27" t="str">
        <f t="shared" ref="K988" si="3427">IF(R988=0,"",R988)</f>
        <v/>
      </c>
      <c r="L988" s="27" t="str">
        <f>+IF(R988=0,"",DSUM(Entradas[#All],Entradas[[#Headers],[Cantidad Existente]],Inventario!Q987:R988))</f>
        <v/>
      </c>
      <c r="M988" s="65" t="e">
        <f>+Inventario[[#This Row],[Presentación (unidad)]]</f>
        <v>#VALUE!</v>
      </c>
      <c r="O988" s="17" t="str">
        <f t="shared" ref="O988" si="3428">+$O$6</f>
        <v>Elemento</v>
      </c>
      <c r="P988" s="17" t="str">
        <f t="shared" ref="P988" si="3429">+$P$6</f>
        <v>Días restantes:</v>
      </c>
      <c r="Q988" s="19" t="e">
        <f>Inventario[[#This Row],[Elemento]]</f>
        <v>#VALUE!</v>
      </c>
      <c r="R988" s="19">
        <f>+DMIN(Entradas[#All],R987,Q987:Q988)</f>
        <v>0</v>
      </c>
      <c r="S988" s="26" t="s">
        <v>10</v>
      </c>
    </row>
    <row r="989" spans="1:19" x14ac:dyDescent="0.25">
      <c r="A989" s="64" t="e">
        <f>DGET(Lista_elementos[#All],Lista_elementos[[#Headers],[Tipo]],Inventario!O988:O989)</f>
        <v>#VALUE!</v>
      </c>
      <c r="B989" s="27" t="e">
        <f>+Lista_elementos[[#This Row],[Elemento]]</f>
        <v>#VALUE!</v>
      </c>
      <c r="C98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89" s="27" t="e">
        <f>DGET(Lista_elementos[#All],Lista_elementos[[#Headers],[Presentación (Unidad)]],Inventario!O988:O989)</f>
        <v>#VALUE!</v>
      </c>
      <c r="E989" s="20" t="str">
        <f>+IF(COUNTIF(Entradas[Elemento],Inventario[[#This Row],[Elemento]])=0,"",IF(DMAX(Entradas[#All],Entradas[[#Headers],[Fecha de ingreso]],Inventario!O988:O989)=0,"No registra",DMAX(Entradas[#All],Entradas[[#Headers],[Fecha de ingreso]],Inventario!O988:O989)))</f>
        <v/>
      </c>
      <c r="F989" s="20" t="str">
        <f>+IF(COUNTIF(Entradas[Elemento],Inventario[[#This Row],[Elemento]])=0,"",IF(DMAX(Entradas[#All],Entradas[[#Headers],[Fecha de última salida]],Inventario!O988:O989)=0,"",DMAX(Entradas[#All],Entradas[[#Headers],[Fecha de última salida]],Inventario!O988:O989)))</f>
        <v/>
      </c>
      <c r="G989" s="27" t="e">
        <f>DGET(Lista_elementos[#All],Lista_elementos[[#Headers],[Inventario máximo (en unidades)]],O988:O989)</f>
        <v>#VALUE!</v>
      </c>
      <c r="H989" s="27" t="e">
        <f>DGET(Lista_elementos[#All],Lista_elementos[[#Headers],[Inventario mínimo (en unidades)]],O988:O989)</f>
        <v>#VALUE!</v>
      </c>
      <c r="I989" s="68" t="str">
        <f>+IF(P989=0,"",DGET(Entradas[#All],Entradas[[#Headers],[Lote]],O988:P989))</f>
        <v/>
      </c>
      <c r="J989" s="20" t="str">
        <f ca="1">+IF(Inventario[[#This Row],[Días restantes (incluido hoy):]]="","",Inventario[[#This Row],[Días restantes (incluido hoy):]]+TODAY()-1)</f>
        <v/>
      </c>
      <c r="K989" s="27" t="str">
        <f t="shared" ref="K989" si="3430">IF(P989=0,"",P989)</f>
        <v/>
      </c>
      <c r="L989" s="27" t="str">
        <f>+IF(P989=0,"",DSUM(Entradas[#All],Entradas[[#Headers],[Cantidad Existente]],Inventario!O988:P989))</f>
        <v/>
      </c>
      <c r="M989" s="65" t="e">
        <f>+Inventario[[#This Row],[Presentación (unidad)]]</f>
        <v>#VALUE!</v>
      </c>
      <c r="O989" s="19" t="e">
        <f t="shared" ref="O989" si="3431">+$B989</f>
        <v>#VALUE!</v>
      </c>
      <c r="P989" s="19">
        <f>+DMIN(Entradas[#All],P988,O988:O989)</f>
        <v>0</v>
      </c>
      <c r="Q989" s="17" t="str">
        <f t="shared" ref="Q989" si="3432">+$O$6</f>
        <v>Elemento</v>
      </c>
      <c r="R989" s="17" t="str">
        <f t="shared" ref="R989" si="3433">+$P$6</f>
        <v>Días restantes:</v>
      </c>
      <c r="S989" s="26" t="s">
        <v>10</v>
      </c>
    </row>
    <row r="990" spans="1:19" x14ac:dyDescent="0.25">
      <c r="A990" s="64" t="e">
        <f>DGET(Lista_elementos[#All],Lista_elementos[[#Headers],[Tipo]],Inventario!Q989:Q990)</f>
        <v>#VALUE!</v>
      </c>
      <c r="B990" s="27" t="e">
        <f>+Lista_elementos[[#This Row],[Elemento]]</f>
        <v>#VALUE!</v>
      </c>
      <c r="C99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0" s="27" t="e">
        <f>DGET(Lista_elementos[#All],Lista_elementos[[#Headers],[Presentación (Unidad)]],Inventario!Q989:Q990)</f>
        <v>#VALUE!</v>
      </c>
      <c r="E990" s="20" t="str">
        <f>+IF(COUNTIF(Entradas[Elemento],Inventario[[#This Row],[Elemento]])=0,"",IF(DMAX(Entradas[#All],Entradas[[#Headers],[Fecha de ingreso]],Inventario!Q989:Q990)=0,"No registra",DMAX(Entradas[#All],Entradas[[#Headers],[Fecha de ingreso]],Inventario!Q989:Q990)))</f>
        <v/>
      </c>
      <c r="F990" s="20" t="str">
        <f>+IF(COUNTIF(Entradas[Elemento],Inventario[[#This Row],[Elemento]])=0,"",IF(DMAX(Entradas[#All],Entradas[[#Headers],[Fecha de última salida]],Inventario!Q989:Q990)=0,"",DMAX(Entradas[#All],Entradas[[#Headers],[Fecha de última salida]],Inventario!Q989:Q990)))</f>
        <v/>
      </c>
      <c r="G990" s="27" t="e">
        <f>DGET(Lista_elementos[#All],Lista_elementos[[#Headers],[Inventario máximo (en unidades)]],Q989:Q990)</f>
        <v>#VALUE!</v>
      </c>
      <c r="H990" s="27" t="e">
        <f>DGET(Lista_elementos[#All],Lista_elementos[[#Headers],[Inventario mínimo (en unidades)]],Q989:Q990)</f>
        <v>#VALUE!</v>
      </c>
      <c r="I990" s="68" t="str">
        <f>+IF(R990=0,"",DGET(Entradas[#All],Entradas[[#Headers],[Lote]],Q989:R990))</f>
        <v/>
      </c>
      <c r="J990" s="20" t="str">
        <f ca="1">+IF(Inventario[[#This Row],[Días restantes (incluido hoy):]]="","",Inventario[[#This Row],[Días restantes (incluido hoy):]]+TODAY()-1)</f>
        <v/>
      </c>
      <c r="K990" s="27" t="str">
        <f t="shared" ref="K990" si="3434">IF(R990=0,"",R990)</f>
        <v/>
      </c>
      <c r="L990" s="27" t="str">
        <f>+IF(R990=0,"",DSUM(Entradas[#All],Entradas[[#Headers],[Cantidad Existente]],Inventario!Q989:R990))</f>
        <v/>
      </c>
      <c r="M990" s="65" t="e">
        <f>+Inventario[[#This Row],[Presentación (unidad)]]</f>
        <v>#VALUE!</v>
      </c>
      <c r="O990" s="17" t="str">
        <f t="shared" ref="O990" si="3435">+$O$6</f>
        <v>Elemento</v>
      </c>
      <c r="P990" s="17" t="str">
        <f t="shared" ref="P990" si="3436">+$P$6</f>
        <v>Días restantes:</v>
      </c>
      <c r="Q990" s="19" t="e">
        <f>Inventario[[#This Row],[Elemento]]</f>
        <v>#VALUE!</v>
      </c>
      <c r="R990" s="19">
        <f>+DMIN(Entradas[#All],R989,Q989:Q990)</f>
        <v>0</v>
      </c>
      <c r="S990" s="26" t="s">
        <v>10</v>
      </c>
    </row>
    <row r="991" spans="1:19" x14ac:dyDescent="0.25">
      <c r="A991" s="64" t="e">
        <f>DGET(Lista_elementos[#All],Lista_elementos[[#Headers],[Tipo]],Inventario!O990:O991)</f>
        <v>#VALUE!</v>
      </c>
      <c r="B991" s="27" t="e">
        <f>+Lista_elementos[[#This Row],[Elemento]]</f>
        <v>#VALUE!</v>
      </c>
      <c r="C99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1" s="27" t="e">
        <f>DGET(Lista_elementos[#All],Lista_elementos[[#Headers],[Presentación (Unidad)]],Inventario!O990:O991)</f>
        <v>#VALUE!</v>
      </c>
      <c r="E991" s="20" t="str">
        <f>+IF(COUNTIF(Entradas[Elemento],Inventario[[#This Row],[Elemento]])=0,"",IF(DMAX(Entradas[#All],Entradas[[#Headers],[Fecha de ingreso]],Inventario!O990:O991)=0,"No registra",DMAX(Entradas[#All],Entradas[[#Headers],[Fecha de ingreso]],Inventario!O990:O991)))</f>
        <v/>
      </c>
      <c r="F991" s="20" t="str">
        <f>+IF(COUNTIF(Entradas[Elemento],Inventario[[#This Row],[Elemento]])=0,"",IF(DMAX(Entradas[#All],Entradas[[#Headers],[Fecha de última salida]],Inventario!O990:O991)=0,"",DMAX(Entradas[#All],Entradas[[#Headers],[Fecha de última salida]],Inventario!O990:O991)))</f>
        <v/>
      </c>
      <c r="G991" s="27" t="e">
        <f>DGET(Lista_elementos[#All],Lista_elementos[[#Headers],[Inventario máximo (en unidades)]],O990:O991)</f>
        <v>#VALUE!</v>
      </c>
      <c r="H991" s="27" t="e">
        <f>DGET(Lista_elementos[#All],Lista_elementos[[#Headers],[Inventario mínimo (en unidades)]],O990:O991)</f>
        <v>#VALUE!</v>
      </c>
      <c r="I991" s="68" t="str">
        <f>+IF(P991=0,"",DGET(Entradas[#All],Entradas[[#Headers],[Lote]],O990:P991))</f>
        <v/>
      </c>
      <c r="J991" s="20" t="str">
        <f ca="1">+IF(Inventario[[#This Row],[Días restantes (incluido hoy):]]="","",Inventario[[#This Row],[Días restantes (incluido hoy):]]+TODAY()-1)</f>
        <v/>
      </c>
      <c r="K991" s="27" t="str">
        <f t="shared" ref="K991" si="3437">IF(P991=0,"",P991)</f>
        <v/>
      </c>
      <c r="L991" s="27" t="str">
        <f>+IF(P991=0,"",DSUM(Entradas[#All],Entradas[[#Headers],[Cantidad Existente]],Inventario!O990:P991))</f>
        <v/>
      </c>
      <c r="M991" s="65" t="e">
        <f>+Inventario[[#This Row],[Presentación (unidad)]]</f>
        <v>#VALUE!</v>
      </c>
      <c r="O991" s="19" t="e">
        <f t="shared" ref="O991" si="3438">+$B991</f>
        <v>#VALUE!</v>
      </c>
      <c r="P991" s="19">
        <f>+DMIN(Entradas[#All],P990,O990:O991)</f>
        <v>0</v>
      </c>
      <c r="Q991" s="17" t="str">
        <f t="shared" ref="Q991" si="3439">+$O$6</f>
        <v>Elemento</v>
      </c>
      <c r="R991" s="17" t="str">
        <f t="shared" ref="R991" si="3440">+$P$6</f>
        <v>Días restantes:</v>
      </c>
      <c r="S991" s="26" t="s">
        <v>10</v>
      </c>
    </row>
    <row r="992" spans="1:19" x14ac:dyDescent="0.25">
      <c r="A992" s="64" t="e">
        <f>DGET(Lista_elementos[#All],Lista_elementos[[#Headers],[Tipo]],Inventario!Q991:Q992)</f>
        <v>#VALUE!</v>
      </c>
      <c r="B992" s="27" t="e">
        <f>+Lista_elementos[[#This Row],[Elemento]]</f>
        <v>#VALUE!</v>
      </c>
      <c r="C99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2" s="27" t="e">
        <f>DGET(Lista_elementos[#All],Lista_elementos[[#Headers],[Presentación (Unidad)]],Inventario!Q991:Q992)</f>
        <v>#VALUE!</v>
      </c>
      <c r="E992" s="20" t="str">
        <f>+IF(COUNTIF(Entradas[Elemento],Inventario[[#This Row],[Elemento]])=0,"",IF(DMAX(Entradas[#All],Entradas[[#Headers],[Fecha de ingreso]],Inventario!Q991:Q992)=0,"No registra",DMAX(Entradas[#All],Entradas[[#Headers],[Fecha de ingreso]],Inventario!Q991:Q992)))</f>
        <v/>
      </c>
      <c r="F992" s="20" t="str">
        <f>+IF(COUNTIF(Entradas[Elemento],Inventario[[#This Row],[Elemento]])=0,"",IF(DMAX(Entradas[#All],Entradas[[#Headers],[Fecha de última salida]],Inventario!Q991:Q992)=0,"",DMAX(Entradas[#All],Entradas[[#Headers],[Fecha de última salida]],Inventario!Q991:Q992)))</f>
        <v/>
      </c>
      <c r="G992" s="27" t="e">
        <f>DGET(Lista_elementos[#All],Lista_elementos[[#Headers],[Inventario máximo (en unidades)]],Q991:Q992)</f>
        <v>#VALUE!</v>
      </c>
      <c r="H992" s="27" t="e">
        <f>DGET(Lista_elementos[#All],Lista_elementos[[#Headers],[Inventario mínimo (en unidades)]],Q991:Q992)</f>
        <v>#VALUE!</v>
      </c>
      <c r="I992" s="68" t="str">
        <f>+IF(R992=0,"",DGET(Entradas[#All],Entradas[[#Headers],[Lote]],Q991:R992))</f>
        <v/>
      </c>
      <c r="J992" s="20" t="str">
        <f ca="1">+IF(Inventario[[#This Row],[Días restantes (incluido hoy):]]="","",Inventario[[#This Row],[Días restantes (incluido hoy):]]+TODAY()-1)</f>
        <v/>
      </c>
      <c r="K992" s="27" t="str">
        <f t="shared" ref="K992" si="3441">IF(R992=0,"",R992)</f>
        <v/>
      </c>
      <c r="L992" s="27" t="str">
        <f>+IF(R992=0,"",DSUM(Entradas[#All],Entradas[[#Headers],[Cantidad Existente]],Inventario!Q991:R992))</f>
        <v/>
      </c>
      <c r="M992" s="65" t="e">
        <f>+Inventario[[#This Row],[Presentación (unidad)]]</f>
        <v>#VALUE!</v>
      </c>
      <c r="O992" s="17" t="str">
        <f t="shared" ref="O992" si="3442">+$O$6</f>
        <v>Elemento</v>
      </c>
      <c r="P992" s="17" t="str">
        <f t="shared" ref="P992" si="3443">+$P$6</f>
        <v>Días restantes:</v>
      </c>
      <c r="Q992" s="19" t="e">
        <f>Inventario[[#This Row],[Elemento]]</f>
        <v>#VALUE!</v>
      </c>
      <c r="R992" s="19">
        <f>+DMIN(Entradas[#All],R991,Q991:Q992)</f>
        <v>0</v>
      </c>
      <c r="S992" s="26" t="s">
        <v>10</v>
      </c>
    </row>
    <row r="993" spans="1:19" x14ac:dyDescent="0.25">
      <c r="A993" s="64" t="e">
        <f>DGET(Lista_elementos[#All],Lista_elementos[[#Headers],[Tipo]],Inventario!O992:O993)</f>
        <v>#VALUE!</v>
      </c>
      <c r="B993" s="27" t="e">
        <f>+Lista_elementos[[#This Row],[Elemento]]</f>
        <v>#VALUE!</v>
      </c>
      <c r="C99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3" s="27" t="e">
        <f>DGET(Lista_elementos[#All],Lista_elementos[[#Headers],[Presentación (Unidad)]],Inventario!O992:O993)</f>
        <v>#VALUE!</v>
      </c>
      <c r="E993" s="20" t="str">
        <f>+IF(COUNTIF(Entradas[Elemento],Inventario[[#This Row],[Elemento]])=0,"",IF(DMAX(Entradas[#All],Entradas[[#Headers],[Fecha de ingreso]],Inventario!O992:O993)=0,"No registra",DMAX(Entradas[#All],Entradas[[#Headers],[Fecha de ingreso]],Inventario!O992:O993)))</f>
        <v/>
      </c>
      <c r="F993" s="20" t="str">
        <f>+IF(COUNTIF(Entradas[Elemento],Inventario[[#This Row],[Elemento]])=0,"",IF(DMAX(Entradas[#All],Entradas[[#Headers],[Fecha de última salida]],Inventario!O992:O993)=0,"",DMAX(Entradas[#All],Entradas[[#Headers],[Fecha de última salida]],Inventario!O992:O993)))</f>
        <v/>
      </c>
      <c r="G993" s="27" t="e">
        <f>DGET(Lista_elementos[#All],Lista_elementos[[#Headers],[Inventario máximo (en unidades)]],O992:O993)</f>
        <v>#VALUE!</v>
      </c>
      <c r="H993" s="27" t="e">
        <f>DGET(Lista_elementos[#All],Lista_elementos[[#Headers],[Inventario mínimo (en unidades)]],O992:O993)</f>
        <v>#VALUE!</v>
      </c>
      <c r="I993" s="68" t="str">
        <f>+IF(P993=0,"",DGET(Entradas[#All],Entradas[[#Headers],[Lote]],O992:P993))</f>
        <v/>
      </c>
      <c r="J993" s="20" t="str">
        <f ca="1">+IF(Inventario[[#This Row],[Días restantes (incluido hoy):]]="","",Inventario[[#This Row],[Días restantes (incluido hoy):]]+TODAY()-1)</f>
        <v/>
      </c>
      <c r="K993" s="27" t="str">
        <f t="shared" ref="K993" si="3444">IF(P993=0,"",P993)</f>
        <v/>
      </c>
      <c r="L993" s="27" t="str">
        <f>+IF(P993=0,"",DSUM(Entradas[#All],Entradas[[#Headers],[Cantidad Existente]],Inventario!O992:P993))</f>
        <v/>
      </c>
      <c r="M993" s="65" t="e">
        <f>+Inventario[[#This Row],[Presentación (unidad)]]</f>
        <v>#VALUE!</v>
      </c>
      <c r="O993" s="19" t="e">
        <f t="shared" ref="O993" si="3445">+$B993</f>
        <v>#VALUE!</v>
      </c>
      <c r="P993" s="19">
        <f>+DMIN(Entradas[#All],P992,O992:O993)</f>
        <v>0</v>
      </c>
      <c r="Q993" s="17" t="str">
        <f t="shared" ref="Q993" si="3446">+$O$6</f>
        <v>Elemento</v>
      </c>
      <c r="R993" s="17" t="str">
        <f t="shared" ref="R993" si="3447">+$P$6</f>
        <v>Días restantes:</v>
      </c>
      <c r="S993" s="26" t="s">
        <v>10</v>
      </c>
    </row>
    <row r="994" spans="1:19" x14ac:dyDescent="0.25">
      <c r="A994" s="64" t="e">
        <f>DGET(Lista_elementos[#All],Lista_elementos[[#Headers],[Tipo]],Inventario!Q993:Q994)</f>
        <v>#VALUE!</v>
      </c>
      <c r="B994" s="27" t="e">
        <f>+Lista_elementos[[#This Row],[Elemento]]</f>
        <v>#VALUE!</v>
      </c>
      <c r="C99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4" s="27" t="e">
        <f>DGET(Lista_elementos[#All],Lista_elementos[[#Headers],[Presentación (Unidad)]],Inventario!Q993:Q994)</f>
        <v>#VALUE!</v>
      </c>
      <c r="E994" s="20" t="str">
        <f>+IF(COUNTIF(Entradas[Elemento],Inventario[[#This Row],[Elemento]])=0,"",IF(DMAX(Entradas[#All],Entradas[[#Headers],[Fecha de ingreso]],Inventario!Q993:Q994)=0,"No registra",DMAX(Entradas[#All],Entradas[[#Headers],[Fecha de ingreso]],Inventario!Q993:Q994)))</f>
        <v/>
      </c>
      <c r="F994" s="20" t="str">
        <f>+IF(COUNTIF(Entradas[Elemento],Inventario[[#This Row],[Elemento]])=0,"",IF(DMAX(Entradas[#All],Entradas[[#Headers],[Fecha de última salida]],Inventario!Q993:Q994)=0,"",DMAX(Entradas[#All],Entradas[[#Headers],[Fecha de última salida]],Inventario!Q993:Q994)))</f>
        <v/>
      </c>
      <c r="G994" s="27" t="e">
        <f>DGET(Lista_elementos[#All],Lista_elementos[[#Headers],[Inventario máximo (en unidades)]],Q993:Q994)</f>
        <v>#VALUE!</v>
      </c>
      <c r="H994" s="27" t="e">
        <f>DGET(Lista_elementos[#All],Lista_elementos[[#Headers],[Inventario mínimo (en unidades)]],Q993:Q994)</f>
        <v>#VALUE!</v>
      </c>
      <c r="I994" s="68" t="str">
        <f>+IF(R994=0,"",DGET(Entradas[#All],Entradas[[#Headers],[Lote]],Q993:R994))</f>
        <v/>
      </c>
      <c r="J994" s="20" t="str">
        <f ca="1">+IF(Inventario[[#This Row],[Días restantes (incluido hoy):]]="","",Inventario[[#This Row],[Días restantes (incluido hoy):]]+TODAY()-1)</f>
        <v/>
      </c>
      <c r="K994" s="27" t="str">
        <f t="shared" ref="K994" si="3448">IF(R994=0,"",R994)</f>
        <v/>
      </c>
      <c r="L994" s="27" t="str">
        <f>+IF(R994=0,"",DSUM(Entradas[#All],Entradas[[#Headers],[Cantidad Existente]],Inventario!Q993:R994))</f>
        <v/>
      </c>
      <c r="M994" s="65" t="e">
        <f>+Inventario[[#This Row],[Presentación (unidad)]]</f>
        <v>#VALUE!</v>
      </c>
      <c r="O994" s="17" t="str">
        <f t="shared" ref="O994" si="3449">+$O$6</f>
        <v>Elemento</v>
      </c>
      <c r="P994" s="17" t="str">
        <f t="shared" ref="P994" si="3450">+$P$6</f>
        <v>Días restantes:</v>
      </c>
      <c r="Q994" s="19" t="e">
        <f>Inventario[[#This Row],[Elemento]]</f>
        <v>#VALUE!</v>
      </c>
      <c r="R994" s="19">
        <f>+DMIN(Entradas[#All],R993,Q993:Q994)</f>
        <v>0</v>
      </c>
      <c r="S994" s="26" t="s">
        <v>10</v>
      </c>
    </row>
    <row r="995" spans="1:19" x14ac:dyDescent="0.25">
      <c r="A995" s="64" t="e">
        <f>DGET(Lista_elementos[#All],Lista_elementos[[#Headers],[Tipo]],Inventario!O994:O995)</f>
        <v>#VALUE!</v>
      </c>
      <c r="B995" s="27" t="e">
        <f>+Lista_elementos[[#This Row],[Elemento]]</f>
        <v>#VALUE!</v>
      </c>
      <c r="C99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5" s="27" t="e">
        <f>DGET(Lista_elementos[#All],Lista_elementos[[#Headers],[Presentación (Unidad)]],Inventario!O994:O995)</f>
        <v>#VALUE!</v>
      </c>
      <c r="E995" s="20" t="str">
        <f>+IF(COUNTIF(Entradas[Elemento],Inventario[[#This Row],[Elemento]])=0,"",IF(DMAX(Entradas[#All],Entradas[[#Headers],[Fecha de ingreso]],Inventario!O994:O995)=0,"No registra",DMAX(Entradas[#All],Entradas[[#Headers],[Fecha de ingreso]],Inventario!O994:O995)))</f>
        <v/>
      </c>
      <c r="F995" s="20" t="str">
        <f>+IF(COUNTIF(Entradas[Elemento],Inventario[[#This Row],[Elemento]])=0,"",IF(DMAX(Entradas[#All],Entradas[[#Headers],[Fecha de última salida]],Inventario!O994:O995)=0,"",DMAX(Entradas[#All],Entradas[[#Headers],[Fecha de última salida]],Inventario!O994:O995)))</f>
        <v/>
      </c>
      <c r="G995" s="27" t="e">
        <f>DGET(Lista_elementos[#All],Lista_elementos[[#Headers],[Inventario máximo (en unidades)]],O994:O995)</f>
        <v>#VALUE!</v>
      </c>
      <c r="H995" s="27" t="e">
        <f>DGET(Lista_elementos[#All],Lista_elementos[[#Headers],[Inventario mínimo (en unidades)]],O994:O995)</f>
        <v>#VALUE!</v>
      </c>
      <c r="I995" s="68" t="str">
        <f>+IF(P995=0,"",DGET(Entradas[#All],Entradas[[#Headers],[Lote]],O994:P995))</f>
        <v/>
      </c>
      <c r="J995" s="20" t="str">
        <f ca="1">+IF(Inventario[[#This Row],[Días restantes (incluido hoy):]]="","",Inventario[[#This Row],[Días restantes (incluido hoy):]]+TODAY()-1)</f>
        <v/>
      </c>
      <c r="K995" s="27" t="str">
        <f t="shared" ref="K995" si="3451">IF(P995=0,"",P995)</f>
        <v/>
      </c>
      <c r="L995" s="27" t="str">
        <f>+IF(P995=0,"",DSUM(Entradas[#All],Entradas[[#Headers],[Cantidad Existente]],Inventario!O994:P995))</f>
        <v/>
      </c>
      <c r="M995" s="65" t="e">
        <f>+Inventario[[#This Row],[Presentación (unidad)]]</f>
        <v>#VALUE!</v>
      </c>
      <c r="O995" s="19" t="e">
        <f t="shared" ref="O995" si="3452">+$B995</f>
        <v>#VALUE!</v>
      </c>
      <c r="P995" s="19">
        <f>+DMIN(Entradas[#All],P994,O994:O995)</f>
        <v>0</v>
      </c>
      <c r="Q995" s="17" t="str">
        <f t="shared" ref="Q995" si="3453">+$O$6</f>
        <v>Elemento</v>
      </c>
      <c r="R995" s="17" t="str">
        <f t="shared" ref="R995" si="3454">+$P$6</f>
        <v>Días restantes:</v>
      </c>
      <c r="S995" s="26" t="s">
        <v>10</v>
      </c>
    </row>
    <row r="996" spans="1:19" x14ac:dyDescent="0.25">
      <c r="A996" s="64" t="e">
        <f>DGET(Lista_elementos[#All],Lista_elementos[[#Headers],[Tipo]],Inventario!Q995:Q996)</f>
        <v>#VALUE!</v>
      </c>
      <c r="B996" s="27" t="e">
        <f>+Lista_elementos[[#This Row],[Elemento]]</f>
        <v>#VALUE!</v>
      </c>
      <c r="C996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6" s="27" t="e">
        <f>DGET(Lista_elementos[#All],Lista_elementos[[#Headers],[Presentación (Unidad)]],Inventario!Q995:Q996)</f>
        <v>#VALUE!</v>
      </c>
      <c r="E996" s="20" t="str">
        <f>+IF(COUNTIF(Entradas[Elemento],Inventario[[#This Row],[Elemento]])=0,"",IF(DMAX(Entradas[#All],Entradas[[#Headers],[Fecha de ingreso]],Inventario!Q995:Q996)=0,"No registra",DMAX(Entradas[#All],Entradas[[#Headers],[Fecha de ingreso]],Inventario!Q995:Q996)))</f>
        <v/>
      </c>
      <c r="F996" s="20" t="str">
        <f>+IF(COUNTIF(Entradas[Elemento],Inventario[[#This Row],[Elemento]])=0,"",IF(DMAX(Entradas[#All],Entradas[[#Headers],[Fecha de última salida]],Inventario!Q995:Q996)=0,"",DMAX(Entradas[#All],Entradas[[#Headers],[Fecha de última salida]],Inventario!Q995:Q996)))</f>
        <v/>
      </c>
      <c r="G996" s="27" t="e">
        <f>DGET(Lista_elementos[#All],Lista_elementos[[#Headers],[Inventario máximo (en unidades)]],Q995:Q996)</f>
        <v>#VALUE!</v>
      </c>
      <c r="H996" s="27" t="e">
        <f>DGET(Lista_elementos[#All],Lista_elementos[[#Headers],[Inventario mínimo (en unidades)]],Q995:Q996)</f>
        <v>#VALUE!</v>
      </c>
      <c r="I996" s="68" t="str">
        <f>+IF(R996=0,"",DGET(Entradas[#All],Entradas[[#Headers],[Lote]],Q995:R996))</f>
        <v/>
      </c>
      <c r="J996" s="20" t="str">
        <f ca="1">+IF(Inventario[[#This Row],[Días restantes (incluido hoy):]]="","",Inventario[[#This Row],[Días restantes (incluido hoy):]]+TODAY()-1)</f>
        <v/>
      </c>
      <c r="K996" s="27" t="str">
        <f t="shared" ref="K996" si="3455">IF(R996=0,"",R996)</f>
        <v/>
      </c>
      <c r="L996" s="27" t="str">
        <f>+IF(R996=0,"",DSUM(Entradas[#All],Entradas[[#Headers],[Cantidad Existente]],Inventario!Q995:R996))</f>
        <v/>
      </c>
      <c r="M996" s="65" t="e">
        <f>+Inventario[[#This Row],[Presentación (unidad)]]</f>
        <v>#VALUE!</v>
      </c>
      <c r="O996" s="17" t="str">
        <f t="shared" ref="O996" si="3456">+$O$6</f>
        <v>Elemento</v>
      </c>
      <c r="P996" s="17" t="str">
        <f t="shared" ref="P996" si="3457">+$P$6</f>
        <v>Días restantes:</v>
      </c>
      <c r="Q996" s="19" t="e">
        <f>Inventario[[#This Row],[Elemento]]</f>
        <v>#VALUE!</v>
      </c>
      <c r="R996" s="19">
        <f>+DMIN(Entradas[#All],R995,Q995:Q996)</f>
        <v>0</v>
      </c>
      <c r="S996" s="26" t="s">
        <v>10</v>
      </c>
    </row>
    <row r="997" spans="1:19" x14ac:dyDescent="0.25">
      <c r="A997" s="64" t="e">
        <f>DGET(Lista_elementos[#All],Lista_elementos[[#Headers],[Tipo]],Inventario!O996:O997)</f>
        <v>#VALUE!</v>
      </c>
      <c r="B997" s="27" t="e">
        <f>+Lista_elementos[[#This Row],[Elemento]]</f>
        <v>#VALUE!</v>
      </c>
      <c r="C997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7" s="27" t="e">
        <f>DGET(Lista_elementos[#All],Lista_elementos[[#Headers],[Presentación (Unidad)]],Inventario!O996:O997)</f>
        <v>#VALUE!</v>
      </c>
      <c r="E997" s="20" t="str">
        <f>+IF(COUNTIF(Entradas[Elemento],Inventario[[#This Row],[Elemento]])=0,"",IF(DMAX(Entradas[#All],Entradas[[#Headers],[Fecha de ingreso]],Inventario!O996:O997)=0,"No registra",DMAX(Entradas[#All],Entradas[[#Headers],[Fecha de ingreso]],Inventario!O996:O997)))</f>
        <v/>
      </c>
      <c r="F997" s="20" t="str">
        <f>+IF(COUNTIF(Entradas[Elemento],Inventario[[#This Row],[Elemento]])=0,"",IF(DMAX(Entradas[#All],Entradas[[#Headers],[Fecha de última salida]],Inventario!O996:O997)=0,"",DMAX(Entradas[#All],Entradas[[#Headers],[Fecha de última salida]],Inventario!O996:O997)))</f>
        <v/>
      </c>
      <c r="G997" s="27" t="e">
        <f>DGET(Lista_elementos[#All],Lista_elementos[[#Headers],[Inventario máximo (en unidades)]],O996:O997)</f>
        <v>#VALUE!</v>
      </c>
      <c r="H997" s="27" t="e">
        <f>DGET(Lista_elementos[#All],Lista_elementos[[#Headers],[Inventario mínimo (en unidades)]],O996:O997)</f>
        <v>#VALUE!</v>
      </c>
      <c r="I997" s="68" t="str">
        <f>+IF(P997=0,"",DGET(Entradas[#All],Entradas[[#Headers],[Lote]],O996:P997))</f>
        <v/>
      </c>
      <c r="J997" s="20" t="str">
        <f ca="1">+IF(Inventario[[#This Row],[Días restantes (incluido hoy):]]="","",Inventario[[#This Row],[Días restantes (incluido hoy):]]+TODAY()-1)</f>
        <v/>
      </c>
      <c r="K997" s="27" t="str">
        <f t="shared" ref="K997" si="3458">IF(P997=0,"",P997)</f>
        <v/>
      </c>
      <c r="L997" s="27" t="str">
        <f>+IF(P997=0,"",DSUM(Entradas[#All],Entradas[[#Headers],[Cantidad Existente]],Inventario!O996:P997))</f>
        <v/>
      </c>
      <c r="M997" s="65" t="e">
        <f>+Inventario[[#This Row],[Presentación (unidad)]]</f>
        <v>#VALUE!</v>
      </c>
      <c r="O997" s="19" t="e">
        <f t="shared" ref="O997" si="3459">+$B997</f>
        <v>#VALUE!</v>
      </c>
      <c r="P997" s="19">
        <f>+DMIN(Entradas[#All],P996,O996:O997)</f>
        <v>0</v>
      </c>
      <c r="Q997" s="17" t="str">
        <f t="shared" ref="Q997" si="3460">+$O$6</f>
        <v>Elemento</v>
      </c>
      <c r="R997" s="17" t="str">
        <f t="shared" ref="R997" si="3461">+$P$6</f>
        <v>Días restantes:</v>
      </c>
      <c r="S997" s="26" t="s">
        <v>10</v>
      </c>
    </row>
    <row r="998" spans="1:19" x14ac:dyDescent="0.25">
      <c r="A998" s="64" t="e">
        <f>DGET(Lista_elementos[#All],Lista_elementos[[#Headers],[Tipo]],Inventario!Q997:Q998)</f>
        <v>#VALUE!</v>
      </c>
      <c r="B998" s="27" t="e">
        <f>+Lista_elementos[[#This Row],[Elemento]]</f>
        <v>#VALUE!</v>
      </c>
      <c r="C998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8" s="27" t="e">
        <f>DGET(Lista_elementos[#All],Lista_elementos[[#Headers],[Presentación (Unidad)]],Inventario!Q997:Q998)</f>
        <v>#VALUE!</v>
      </c>
      <c r="E998" s="20" t="str">
        <f>+IF(COUNTIF(Entradas[Elemento],Inventario[[#This Row],[Elemento]])=0,"",IF(DMAX(Entradas[#All],Entradas[[#Headers],[Fecha de ingreso]],Inventario!Q997:Q998)=0,"No registra",DMAX(Entradas[#All],Entradas[[#Headers],[Fecha de ingreso]],Inventario!Q997:Q998)))</f>
        <v/>
      </c>
      <c r="F998" s="20" t="str">
        <f>+IF(COUNTIF(Entradas[Elemento],Inventario[[#This Row],[Elemento]])=0,"",IF(DMAX(Entradas[#All],Entradas[[#Headers],[Fecha de última salida]],Inventario!Q997:Q998)=0,"",DMAX(Entradas[#All],Entradas[[#Headers],[Fecha de última salida]],Inventario!Q997:Q998)))</f>
        <v/>
      </c>
      <c r="G998" s="27" t="e">
        <f>DGET(Lista_elementos[#All],Lista_elementos[[#Headers],[Inventario máximo (en unidades)]],Q997:Q998)</f>
        <v>#VALUE!</v>
      </c>
      <c r="H998" s="27" t="e">
        <f>DGET(Lista_elementos[#All],Lista_elementos[[#Headers],[Inventario mínimo (en unidades)]],Q997:Q998)</f>
        <v>#VALUE!</v>
      </c>
      <c r="I998" s="68" t="str">
        <f>+IF(R998=0,"",DGET(Entradas[#All],Entradas[[#Headers],[Lote]],Q997:R998))</f>
        <v/>
      </c>
      <c r="J998" s="20" t="str">
        <f ca="1">+IF(Inventario[[#This Row],[Días restantes (incluido hoy):]]="","",Inventario[[#This Row],[Días restantes (incluido hoy):]]+TODAY()-1)</f>
        <v/>
      </c>
      <c r="K998" s="27" t="str">
        <f t="shared" ref="K998" si="3462">IF(R998=0,"",R998)</f>
        <v/>
      </c>
      <c r="L998" s="27" t="str">
        <f>+IF(R998=0,"",DSUM(Entradas[#All],Entradas[[#Headers],[Cantidad Existente]],Inventario!Q997:R998))</f>
        <v/>
      </c>
      <c r="M998" s="65" t="e">
        <f>+Inventario[[#This Row],[Presentación (unidad)]]</f>
        <v>#VALUE!</v>
      </c>
      <c r="O998" s="17" t="str">
        <f t="shared" ref="O998" si="3463">+$O$6</f>
        <v>Elemento</v>
      </c>
      <c r="P998" s="17" t="str">
        <f t="shared" ref="P998" si="3464">+$P$6</f>
        <v>Días restantes:</v>
      </c>
      <c r="Q998" s="19" t="e">
        <f>Inventario[[#This Row],[Elemento]]</f>
        <v>#VALUE!</v>
      </c>
      <c r="R998" s="19">
        <f>+DMIN(Entradas[#All],R997,Q997:Q998)</f>
        <v>0</v>
      </c>
      <c r="S998" s="26" t="s">
        <v>10</v>
      </c>
    </row>
    <row r="999" spans="1:19" x14ac:dyDescent="0.25">
      <c r="A999" s="64" t="e">
        <f>DGET(Lista_elementos[#All],Lista_elementos[[#Headers],[Tipo]],Inventario!O998:O999)</f>
        <v>#VALUE!</v>
      </c>
      <c r="B999" s="27" t="e">
        <f>+Lista_elementos[[#This Row],[Elemento]]</f>
        <v>#VALUE!</v>
      </c>
      <c r="C999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999" s="27" t="e">
        <f>DGET(Lista_elementos[#All],Lista_elementos[[#Headers],[Presentación (Unidad)]],Inventario!O998:O999)</f>
        <v>#VALUE!</v>
      </c>
      <c r="E999" s="20" t="str">
        <f>+IF(COUNTIF(Entradas[Elemento],Inventario[[#This Row],[Elemento]])=0,"",IF(DMAX(Entradas[#All],Entradas[[#Headers],[Fecha de ingreso]],Inventario!O998:O999)=0,"No registra",DMAX(Entradas[#All],Entradas[[#Headers],[Fecha de ingreso]],Inventario!O998:O999)))</f>
        <v/>
      </c>
      <c r="F999" s="20" t="str">
        <f>+IF(COUNTIF(Entradas[Elemento],Inventario[[#This Row],[Elemento]])=0,"",IF(DMAX(Entradas[#All],Entradas[[#Headers],[Fecha de última salida]],Inventario!O998:O999)=0,"",DMAX(Entradas[#All],Entradas[[#Headers],[Fecha de última salida]],Inventario!O998:O999)))</f>
        <v/>
      </c>
      <c r="G999" s="27" t="e">
        <f>DGET(Lista_elementos[#All],Lista_elementos[[#Headers],[Inventario máximo (en unidades)]],O998:O999)</f>
        <v>#VALUE!</v>
      </c>
      <c r="H999" s="27" t="e">
        <f>DGET(Lista_elementos[#All],Lista_elementos[[#Headers],[Inventario mínimo (en unidades)]],O998:O999)</f>
        <v>#VALUE!</v>
      </c>
      <c r="I999" s="68" t="str">
        <f>+IF(P999=0,"",DGET(Entradas[#All],Entradas[[#Headers],[Lote]],O998:P999))</f>
        <v/>
      </c>
      <c r="J999" s="20" t="str">
        <f ca="1">+IF(Inventario[[#This Row],[Días restantes (incluido hoy):]]="","",Inventario[[#This Row],[Días restantes (incluido hoy):]]+TODAY()-1)</f>
        <v/>
      </c>
      <c r="K999" s="27" t="str">
        <f t="shared" ref="K999" si="3465">IF(P999=0,"",P999)</f>
        <v/>
      </c>
      <c r="L999" s="27" t="str">
        <f>+IF(P999=0,"",DSUM(Entradas[#All],Entradas[[#Headers],[Cantidad Existente]],Inventario!O998:P999))</f>
        <v/>
      </c>
      <c r="M999" s="65" t="e">
        <f>+Inventario[[#This Row],[Presentación (unidad)]]</f>
        <v>#VALUE!</v>
      </c>
      <c r="O999" s="19" t="e">
        <f t="shared" ref="O999" si="3466">+$B999</f>
        <v>#VALUE!</v>
      </c>
      <c r="P999" s="19">
        <f>+DMIN(Entradas[#All],P998,O998:O999)</f>
        <v>0</v>
      </c>
      <c r="Q999" s="17" t="str">
        <f t="shared" ref="Q999" si="3467">+$O$6</f>
        <v>Elemento</v>
      </c>
      <c r="R999" s="17" t="str">
        <f t="shared" ref="R999" si="3468">+$P$6</f>
        <v>Días restantes:</v>
      </c>
      <c r="S999" s="26" t="s">
        <v>10</v>
      </c>
    </row>
    <row r="1000" spans="1:19" x14ac:dyDescent="0.25">
      <c r="A1000" s="64" t="e">
        <f>DGET(Lista_elementos[#All],Lista_elementos[[#Headers],[Tipo]],Inventario!Q999:Q1000)</f>
        <v>#VALUE!</v>
      </c>
      <c r="B1000" s="27" t="e">
        <f>+Lista_elementos[[#This Row],[Elemento]]</f>
        <v>#VALUE!</v>
      </c>
      <c r="C1000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00" s="27" t="e">
        <f>DGET(Lista_elementos[#All],Lista_elementos[[#Headers],[Presentación (Unidad)]],Inventario!Q999:Q1000)</f>
        <v>#VALUE!</v>
      </c>
      <c r="E1000" s="20" t="str">
        <f>+IF(COUNTIF(Entradas[Elemento],Inventario[[#This Row],[Elemento]])=0,"",IF(DMAX(Entradas[#All],Entradas[[#Headers],[Fecha de ingreso]],Inventario!Q999:Q1000)=0,"No registra",DMAX(Entradas[#All],Entradas[[#Headers],[Fecha de ingreso]],Inventario!Q999:Q1000)))</f>
        <v/>
      </c>
      <c r="F1000" s="20" t="str">
        <f>+IF(COUNTIF(Entradas[Elemento],Inventario[[#This Row],[Elemento]])=0,"",IF(DMAX(Entradas[#All],Entradas[[#Headers],[Fecha de última salida]],Inventario!Q999:Q1000)=0,"",DMAX(Entradas[#All],Entradas[[#Headers],[Fecha de última salida]],Inventario!Q999:Q1000)))</f>
        <v/>
      </c>
      <c r="G1000" s="27" t="e">
        <f>DGET(Lista_elementos[#All],Lista_elementos[[#Headers],[Inventario máximo (en unidades)]],Q999:Q1000)</f>
        <v>#VALUE!</v>
      </c>
      <c r="H1000" s="27" t="e">
        <f>DGET(Lista_elementos[#All],Lista_elementos[[#Headers],[Inventario mínimo (en unidades)]],Q999:Q1000)</f>
        <v>#VALUE!</v>
      </c>
      <c r="I1000" s="68" t="str">
        <f>+IF(R1000=0,"",DGET(Entradas[#All],Entradas[[#Headers],[Lote]],Q999:R1000))</f>
        <v/>
      </c>
      <c r="J1000" s="20" t="str">
        <f ca="1">+IF(Inventario[[#This Row],[Días restantes (incluido hoy):]]="","",Inventario[[#This Row],[Días restantes (incluido hoy):]]+TODAY()-1)</f>
        <v/>
      </c>
      <c r="K1000" s="27" t="str">
        <f t="shared" ref="K1000" si="3469">IF(R1000=0,"",R1000)</f>
        <v/>
      </c>
      <c r="L1000" s="27" t="str">
        <f>+IF(R1000=0,"",DSUM(Entradas[#All],Entradas[[#Headers],[Cantidad Existente]],Inventario!Q999:R1000))</f>
        <v/>
      </c>
      <c r="M1000" s="65" t="e">
        <f>+Inventario[[#This Row],[Presentación (unidad)]]</f>
        <v>#VALUE!</v>
      </c>
      <c r="O1000" s="17" t="str">
        <f t="shared" ref="O1000" si="3470">+$O$6</f>
        <v>Elemento</v>
      </c>
      <c r="P1000" s="17" t="str">
        <f t="shared" ref="P1000" si="3471">+$P$6</f>
        <v>Días restantes:</v>
      </c>
      <c r="Q1000" s="19" t="e">
        <f>Inventario[[#This Row],[Elemento]]</f>
        <v>#VALUE!</v>
      </c>
      <c r="R1000" s="19">
        <f>+DMIN(Entradas[#All],R999,Q999:Q1000)</f>
        <v>0</v>
      </c>
      <c r="S1000" s="26" t="s">
        <v>10</v>
      </c>
    </row>
    <row r="1001" spans="1:19" x14ac:dyDescent="0.25">
      <c r="A1001" s="64" t="e">
        <f>DGET(Lista_elementos[#All],Lista_elementos[[#Headers],[Tipo]],Inventario!O1000:O1001)</f>
        <v>#VALUE!</v>
      </c>
      <c r="B1001" s="27" t="e">
        <f>+Lista_elementos[[#This Row],[Elemento]]</f>
        <v>#VALUE!</v>
      </c>
      <c r="C1001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01" s="27" t="e">
        <f>DGET(Lista_elementos[#All],Lista_elementos[[#Headers],[Presentación (Unidad)]],Inventario!O1000:O1001)</f>
        <v>#VALUE!</v>
      </c>
      <c r="E1001" s="20" t="str">
        <f>+IF(COUNTIF(Entradas[Elemento],Inventario[[#This Row],[Elemento]])=0,"",IF(DMAX(Entradas[#All],Entradas[[#Headers],[Fecha de ingreso]],Inventario!O1000:O1001)=0,"No registra",DMAX(Entradas[#All],Entradas[[#Headers],[Fecha de ingreso]],Inventario!O1000:O1001)))</f>
        <v/>
      </c>
      <c r="F1001" s="20" t="str">
        <f>+IF(COUNTIF(Entradas[Elemento],Inventario[[#This Row],[Elemento]])=0,"",IF(DMAX(Entradas[#All],Entradas[[#Headers],[Fecha de última salida]],Inventario!O1000:O1001)=0,"",DMAX(Entradas[#All],Entradas[[#Headers],[Fecha de última salida]],Inventario!O1000:O1001)))</f>
        <v/>
      </c>
      <c r="G1001" s="27" t="e">
        <f>DGET(Lista_elementos[#All],Lista_elementos[[#Headers],[Inventario máximo (en unidades)]],O1000:O1001)</f>
        <v>#VALUE!</v>
      </c>
      <c r="H1001" s="27" t="e">
        <f>DGET(Lista_elementos[#All],Lista_elementos[[#Headers],[Inventario mínimo (en unidades)]],O1000:O1001)</f>
        <v>#VALUE!</v>
      </c>
      <c r="I1001" s="68" t="str">
        <f>+IF(P1001=0,"",DGET(Entradas[#All],Entradas[[#Headers],[Lote]],O1000:P1001))</f>
        <v/>
      </c>
      <c r="J1001" s="20" t="str">
        <f ca="1">+IF(Inventario[[#This Row],[Días restantes (incluido hoy):]]="","",Inventario[[#This Row],[Días restantes (incluido hoy):]]+TODAY()-1)</f>
        <v/>
      </c>
      <c r="K1001" s="27" t="str">
        <f t="shared" ref="K1001" si="3472">IF(P1001=0,"",P1001)</f>
        <v/>
      </c>
      <c r="L1001" s="27" t="str">
        <f>+IF(P1001=0,"",DSUM(Entradas[#All],Entradas[[#Headers],[Cantidad Existente]],Inventario!O1000:P1001))</f>
        <v/>
      </c>
      <c r="M1001" s="65" t="e">
        <f>+Inventario[[#This Row],[Presentación (unidad)]]</f>
        <v>#VALUE!</v>
      </c>
      <c r="O1001" s="19" t="e">
        <f t="shared" ref="O1001" si="3473">+$B1001</f>
        <v>#VALUE!</v>
      </c>
      <c r="P1001" s="19">
        <f>+DMIN(Entradas[#All],P1000,O1000:O1001)</f>
        <v>0</v>
      </c>
      <c r="Q1001" s="17" t="str">
        <f t="shared" ref="Q1001" si="3474">+$O$6</f>
        <v>Elemento</v>
      </c>
      <c r="R1001" s="17" t="str">
        <f t="shared" ref="R1001" si="3475">+$P$6</f>
        <v>Días restantes:</v>
      </c>
      <c r="S1001" s="26" t="s">
        <v>10</v>
      </c>
    </row>
    <row r="1002" spans="1:19" x14ac:dyDescent="0.25">
      <c r="A1002" s="64" t="e">
        <f>DGET(Lista_elementos[#All],Lista_elementos[[#Headers],[Tipo]],Inventario!Q1001:Q1002)</f>
        <v>#VALUE!</v>
      </c>
      <c r="B1002" s="27" t="e">
        <f>+Lista_elementos[[#This Row],[Elemento]]</f>
        <v>#VALUE!</v>
      </c>
      <c r="C1002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02" s="27" t="e">
        <f>DGET(Lista_elementos[#All],Lista_elementos[[#Headers],[Presentación (Unidad)]],Inventario!Q1001:Q1002)</f>
        <v>#VALUE!</v>
      </c>
      <c r="E1002" s="20" t="str">
        <f>+IF(COUNTIF(Entradas[Elemento],Inventario[[#This Row],[Elemento]])=0,"",IF(DMAX(Entradas[#All],Entradas[[#Headers],[Fecha de ingreso]],Inventario!Q1001:Q1002)=0,"No registra",DMAX(Entradas[#All],Entradas[[#Headers],[Fecha de ingreso]],Inventario!Q1001:Q1002)))</f>
        <v/>
      </c>
      <c r="F1002" s="20" t="str">
        <f>+IF(COUNTIF(Entradas[Elemento],Inventario[[#This Row],[Elemento]])=0,"",IF(DMAX(Entradas[#All],Entradas[[#Headers],[Fecha de última salida]],Inventario!Q1001:Q1002)=0,"",DMAX(Entradas[#All],Entradas[[#Headers],[Fecha de última salida]],Inventario!Q1001:Q1002)))</f>
        <v/>
      </c>
      <c r="G1002" s="27" t="e">
        <f>DGET(Lista_elementos[#All],Lista_elementos[[#Headers],[Inventario máximo (en unidades)]],Q1001:Q1002)</f>
        <v>#VALUE!</v>
      </c>
      <c r="H1002" s="27" t="e">
        <f>DGET(Lista_elementos[#All],Lista_elementos[[#Headers],[Inventario mínimo (en unidades)]],Q1001:Q1002)</f>
        <v>#VALUE!</v>
      </c>
      <c r="I1002" s="68" t="str">
        <f>+IF(R1002=0,"",DGET(Entradas[#All],Entradas[[#Headers],[Lote]],Q1001:R1002))</f>
        <v/>
      </c>
      <c r="J1002" s="20" t="str">
        <f ca="1">+IF(Inventario[[#This Row],[Días restantes (incluido hoy):]]="","",Inventario[[#This Row],[Días restantes (incluido hoy):]]+TODAY()-1)</f>
        <v/>
      </c>
      <c r="K1002" s="27" t="str">
        <f t="shared" ref="K1002" si="3476">IF(R1002=0,"",R1002)</f>
        <v/>
      </c>
      <c r="L1002" s="27" t="str">
        <f>+IF(R1002=0,"",DSUM(Entradas[#All],Entradas[[#Headers],[Cantidad Existente]],Inventario!Q1001:R1002))</f>
        <v/>
      </c>
      <c r="M1002" s="65" t="e">
        <f>+Inventario[[#This Row],[Presentación (unidad)]]</f>
        <v>#VALUE!</v>
      </c>
      <c r="O1002" s="17" t="str">
        <f t="shared" ref="O1002" si="3477">+$O$6</f>
        <v>Elemento</v>
      </c>
      <c r="P1002" s="17" t="str">
        <f t="shared" ref="P1002" si="3478">+$P$6</f>
        <v>Días restantes:</v>
      </c>
      <c r="Q1002" s="19" t="e">
        <f>Inventario[[#This Row],[Elemento]]</f>
        <v>#VALUE!</v>
      </c>
      <c r="R1002" s="19">
        <f>+DMIN(Entradas[#All],R1001,Q1001:Q1002)</f>
        <v>0</v>
      </c>
      <c r="S1002" s="26" t="s">
        <v>10</v>
      </c>
    </row>
    <row r="1003" spans="1:19" x14ac:dyDescent="0.25">
      <c r="A1003" s="64" t="e">
        <f>DGET(Lista_elementos[#All],Lista_elementos[[#Headers],[Tipo]],Inventario!O1002:O1003)</f>
        <v>#VALUE!</v>
      </c>
      <c r="B1003" s="27" t="e">
        <f>+Lista_elementos[[#This Row],[Elemento]]</f>
        <v>#VALUE!</v>
      </c>
      <c r="C1003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03" s="27" t="e">
        <f>DGET(Lista_elementos[#All],Lista_elementos[[#Headers],[Presentación (Unidad)]],Inventario!O1002:O1003)</f>
        <v>#VALUE!</v>
      </c>
      <c r="E1003" s="20" t="str">
        <f>+IF(COUNTIF(Entradas[Elemento],Inventario[[#This Row],[Elemento]])=0,"",IF(DMAX(Entradas[#All],Entradas[[#Headers],[Fecha de ingreso]],Inventario!O1002:O1003)=0,"No registra",DMAX(Entradas[#All],Entradas[[#Headers],[Fecha de ingreso]],Inventario!O1002:O1003)))</f>
        <v/>
      </c>
      <c r="F1003" s="20" t="str">
        <f>+IF(COUNTIF(Entradas[Elemento],Inventario[[#This Row],[Elemento]])=0,"",IF(DMAX(Entradas[#All],Entradas[[#Headers],[Fecha de última salida]],Inventario!O1002:O1003)=0,"",DMAX(Entradas[#All],Entradas[[#Headers],[Fecha de última salida]],Inventario!O1002:O1003)))</f>
        <v/>
      </c>
      <c r="G1003" s="27" t="e">
        <f>DGET(Lista_elementos[#All],Lista_elementos[[#Headers],[Inventario máximo (en unidades)]],O1002:O1003)</f>
        <v>#VALUE!</v>
      </c>
      <c r="H1003" s="27" t="e">
        <f>DGET(Lista_elementos[#All],Lista_elementos[[#Headers],[Inventario mínimo (en unidades)]],O1002:O1003)</f>
        <v>#VALUE!</v>
      </c>
      <c r="I1003" s="68" t="str">
        <f>+IF(P1003=0,"",DGET(Entradas[#All],Entradas[[#Headers],[Lote]],O1002:P1003))</f>
        <v/>
      </c>
      <c r="J1003" s="20" t="str">
        <f ca="1">+IF(Inventario[[#This Row],[Días restantes (incluido hoy):]]="","",Inventario[[#This Row],[Días restantes (incluido hoy):]]+TODAY()-1)</f>
        <v/>
      </c>
      <c r="K1003" s="27" t="str">
        <f t="shared" ref="K1003" si="3479">IF(P1003=0,"",P1003)</f>
        <v/>
      </c>
      <c r="L1003" s="27" t="str">
        <f>+IF(P1003=0,"",DSUM(Entradas[#All],Entradas[[#Headers],[Cantidad Existente]],Inventario!O1002:P1003))</f>
        <v/>
      </c>
      <c r="M1003" s="65" t="e">
        <f>+Inventario[[#This Row],[Presentación (unidad)]]</f>
        <v>#VALUE!</v>
      </c>
      <c r="O1003" s="19" t="e">
        <f t="shared" ref="O1003" si="3480">+$B1003</f>
        <v>#VALUE!</v>
      </c>
      <c r="P1003" s="19">
        <f>+DMIN(Entradas[#All],P1002,O1002:O1003)</f>
        <v>0</v>
      </c>
      <c r="Q1003" s="17" t="str">
        <f t="shared" ref="Q1003" si="3481">+$O$6</f>
        <v>Elemento</v>
      </c>
      <c r="R1003" s="17" t="str">
        <f t="shared" ref="R1003" si="3482">+$P$6</f>
        <v>Días restantes:</v>
      </c>
      <c r="S1003" s="26" t="s">
        <v>10</v>
      </c>
    </row>
    <row r="1004" spans="1:19" x14ac:dyDescent="0.25">
      <c r="A1004" s="64" t="e">
        <f>DGET(Lista_elementos[#All],Lista_elementos[[#Headers],[Tipo]],Inventario!Q1003:Q1004)</f>
        <v>#VALUE!</v>
      </c>
      <c r="B1004" s="27" t="e">
        <f>+Lista_elementos[[#This Row],[Elemento]]</f>
        <v>#VALUE!</v>
      </c>
      <c r="C1004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04" s="27" t="e">
        <f>DGET(Lista_elementos[#All],Lista_elementos[[#Headers],[Presentación (Unidad)]],Inventario!Q1003:Q1004)</f>
        <v>#VALUE!</v>
      </c>
      <c r="E1004" s="20" t="str">
        <f>+IF(COUNTIF(Entradas[Elemento],Inventario[[#This Row],[Elemento]])=0,"",IF(DMAX(Entradas[#All],Entradas[[#Headers],[Fecha de ingreso]],Inventario!Q1003:Q1004)=0,"No registra",DMAX(Entradas[#All],Entradas[[#Headers],[Fecha de ingreso]],Inventario!Q1003:Q1004)))</f>
        <v/>
      </c>
      <c r="F1004" s="20" t="str">
        <f>+IF(COUNTIF(Entradas[Elemento],Inventario[[#This Row],[Elemento]])=0,"",IF(DMAX(Entradas[#All],Entradas[[#Headers],[Fecha de última salida]],Inventario!Q1003:Q1004)=0,"",DMAX(Entradas[#All],Entradas[[#Headers],[Fecha de última salida]],Inventario!Q1003:Q1004)))</f>
        <v/>
      </c>
      <c r="G1004" s="27" t="e">
        <f>DGET(Lista_elementos[#All],Lista_elementos[[#Headers],[Inventario máximo (en unidades)]],Q1003:Q1004)</f>
        <v>#VALUE!</v>
      </c>
      <c r="H1004" s="27" t="e">
        <f>DGET(Lista_elementos[#All],Lista_elementos[[#Headers],[Inventario mínimo (en unidades)]],Q1003:Q1004)</f>
        <v>#VALUE!</v>
      </c>
      <c r="I1004" s="68" t="str">
        <f>+IF(R1004=0,"",DGET(Entradas[#All],Entradas[[#Headers],[Lote]],Q1003:R1004))</f>
        <v/>
      </c>
      <c r="J1004" s="20" t="str">
        <f ca="1">+IF(Inventario[[#This Row],[Días restantes (incluido hoy):]]="","",Inventario[[#This Row],[Días restantes (incluido hoy):]]+TODAY()-1)</f>
        <v/>
      </c>
      <c r="K1004" s="27" t="str">
        <f t="shared" ref="K1004" si="3483">IF(R1004=0,"",R1004)</f>
        <v/>
      </c>
      <c r="L1004" s="27" t="str">
        <f>+IF(R1004=0,"",DSUM(Entradas[#All],Entradas[[#Headers],[Cantidad Existente]],Inventario!Q1003:R1004))</f>
        <v/>
      </c>
      <c r="M1004" s="65" t="e">
        <f>+Inventario[[#This Row],[Presentación (unidad)]]</f>
        <v>#VALUE!</v>
      </c>
      <c r="O1004" s="17" t="str">
        <f t="shared" ref="O1004" si="3484">+$O$6</f>
        <v>Elemento</v>
      </c>
      <c r="P1004" s="17" t="str">
        <f t="shared" ref="P1004" si="3485">+$P$6</f>
        <v>Días restantes:</v>
      </c>
      <c r="Q1004" s="19" t="e">
        <f>Inventario[[#This Row],[Elemento]]</f>
        <v>#VALUE!</v>
      </c>
      <c r="R1004" s="19">
        <f>+DMIN(Entradas[#All],R1003,Q1003:Q1004)</f>
        <v>0</v>
      </c>
      <c r="S1004" s="26" t="s">
        <v>10</v>
      </c>
    </row>
    <row r="1005" spans="1:19" x14ac:dyDescent="0.25">
      <c r="A1005" s="64" t="e">
        <f>DGET(Lista_elementos[#All],Lista_elementos[[#Headers],[Tipo]],Inventario!O1004:O1005)</f>
        <v>#VALUE!</v>
      </c>
      <c r="B1005" s="66" t="e">
        <f>+Lista_elementos[[#This Row],[Elemento]]</f>
        <v>#VALUE!</v>
      </c>
      <c r="C1005" s="15">
        <f>+SUMIF(Entradas[Elemento],Inventario[[#This Row],[Elemento]],Entradas[Cantidad Existente])-SUMIFS(Entradas[Cantidad Existente],Entradas[Elemento],Inventario[[#This Row],[Elemento]],Entradas[Días restantes:],"Vencido")</f>
        <v>0</v>
      </c>
      <c r="D1005" s="27" t="e">
        <f>DGET(Lista_elementos[#All],Lista_elementos[[#Headers],[Presentación (Unidad)]],Inventario!O1004:O1005)</f>
        <v>#VALUE!</v>
      </c>
      <c r="E1005" s="20" t="str">
        <f>+IF(COUNTIF(Entradas[Elemento],Inventario[[#This Row],[Elemento]])=0,"",IF(DMAX(Entradas[#All],Entradas[[#Headers],[Fecha de ingreso]],Inventario!O1004:O1005)=0,"No registra",DMAX(Entradas[#All],Entradas[[#Headers],[Fecha de ingreso]],Inventario!O1004:O1005)))</f>
        <v/>
      </c>
      <c r="F1005" s="20" t="str">
        <f>+IF(COUNTIF(Entradas[Elemento],Inventario[[#This Row],[Elemento]])=0,"",IF(DMAX(Entradas[#All],Entradas[[#Headers],[Fecha de última salida]],Inventario!O1004:O1005)=0,"",DMAX(Entradas[#All],Entradas[[#Headers],[Fecha de última salida]],Inventario!O1004:O1005)))</f>
        <v/>
      </c>
      <c r="G1005" s="27" t="e">
        <f>DGET(Lista_elementos[#All],Lista_elementos[[#Headers],[Inventario máximo (en unidades)]],O1004:O1005)</f>
        <v>#VALUE!</v>
      </c>
      <c r="H1005" s="27" t="e">
        <f>DGET(Lista_elementos[#All],Lista_elementos[[#Headers],[Inventario mínimo (en unidades)]],O1004:O1005)</f>
        <v>#VALUE!</v>
      </c>
      <c r="I1005" s="68" t="str">
        <f>+IF(P1005=0,"",DGET(Entradas[#All],Entradas[[#Headers],[Lote]],O1004:P1005))</f>
        <v/>
      </c>
      <c r="J1005" s="67" t="str">
        <f ca="1">+IF(Inventario[[#This Row],[Días restantes (incluido hoy):]]="","",Inventario[[#This Row],[Días restantes (incluido hoy):]]+TODAY()-1)</f>
        <v/>
      </c>
      <c r="K1005" s="27" t="str">
        <f t="shared" ref="K1005" si="3486">IF(P1005=0,"",P1005)</f>
        <v/>
      </c>
      <c r="L1005" s="27" t="str">
        <f>+IF(P1005=0,"",DSUM(Entradas[#All],Entradas[[#Headers],[Cantidad Existente]],Inventario!O1004:P1005))</f>
        <v/>
      </c>
      <c r="M1005" s="62" t="e">
        <f>+Inventario[[#This Row],[Presentación (unidad)]]</f>
        <v>#VALUE!</v>
      </c>
      <c r="O1005" s="19" t="e">
        <f t="shared" ref="O1005" si="3487">+$B1005</f>
        <v>#VALUE!</v>
      </c>
      <c r="P1005" s="19">
        <f>+DMIN(Entradas[#All],P1004,O1004:O1005)</f>
        <v>0</v>
      </c>
      <c r="Q1005" s="17" t="str">
        <f t="shared" ref="Q1005" si="3488">+$O$6</f>
        <v>Elemento</v>
      </c>
      <c r="R1005" s="17" t="str">
        <f t="shared" ref="R1005" si="3489">+$P$6</f>
        <v>Días restantes:</v>
      </c>
      <c r="S1005" s="26" t="s">
        <v>10</v>
      </c>
    </row>
  </sheetData>
  <sheetProtection autoFilter="0"/>
  <sortState ref="N10:N13">
    <sortCondition ref="N13"/>
  </sortState>
  <mergeCells count="7">
    <mergeCell ref="A1:A4"/>
    <mergeCell ref="B2:D3"/>
    <mergeCell ref="C4:D4"/>
    <mergeCell ref="E4:G4"/>
    <mergeCell ref="E2:G3"/>
    <mergeCell ref="E1:G1"/>
    <mergeCell ref="B1:D1"/>
  </mergeCells>
  <conditionalFormatting sqref="O6:P6 Q7:R7 Q9:R9 Q11:R11 Q13:R13 Q15:R15 Q17:R17 Q19:R19 Q21:R21 Q23:R23 Q25:R25 Q27:R27 Q29:R29 Q31:R31 Q33:R33 Q35:R35 Q37:R37 Q39:R39 Q41:R41 Q43:R43 Q45:R45 Q47:R47 Q49:R49 Q51:R51 Q53:R53 Q55:R55 Q57:R57 Q59:R59 Q61:R61 Q63:R63 Q65:R65 Q67:R67 Q69:R69 Q71:R71 Q73:R73 Q75:R75 Q77:R77 Q79:R79 Q81:R81 Q83:R83 Q85:R85 Q87:R87 Q89:R89 Q91:R91 Q93:R93 Q95:R95 Q97:R97 Q99:R99 Q101:R101 Q103:R103 Q105:R105 Q107:R107 Q109:R109 Q111:R111 Q113:R113 Q115:R115 Q117:R117 Q119:R119 Q121:R121 Q123:R123 Q125:R125 Q127:R127 Q129:R129 Q131:R131 Q133:R133 Q135:R135 Q137:R137 Q139:R139 Q141:R141 Q143:R143 Q145:R145 Q147:R147 Q149:R149 Q151:R151 Q153:R153 Q155:R155 Q157:R157 Q159:R159 Q161:R161 Q163:R163 Q165:R165 Q167:R167 Q169:R169 Q171:R171 Q173:R173 Q175:R175 Q177:R177 Q179:R179 Q181:R181 Q183:R183 Q185:R185 Q187:R187 Q189:R189 Q191:R191 Q193:R193 Q195:R195 Q197:R197 Q199:R199 Q201:R201 Q203:R203 Q205:R205 Q207:R207 Q209:R209 Q211:R211 Q213:R213 Q215:R215 Q217:R217 Q219:R219 Q221:R221 Q223:R223 Q225:R225 Q227:R227 Q229:R229 Q231:R231 Q233:R233 Q235:R235 Q237:R237 Q239:R239 Q241:R241 Q243:R243 Q245:R245 Q247:R247 Q249:R249 Q251:R251 Q253:R253 Q255:R255 Q257:R257 Q259:R259 Q261:R261 Q263:R263 Q265:R265 Q267:R267 Q269:R269 Q271:R271 Q273:R273 Q275:R275 Q277:R277 Q279:R279 Q281:R281 Q283:R283 Q285:R285 Q287:R287 Q289:R289 Q291:R291 Q293:R293 Q295:R295 Q297:R297 Q299:R299 Q301:R301 Q303:R303 Q305:R305 Q307:R307 Q309:R309 Q311:R311 Q313:R313 Q315:R315 Q317:R317 Q319:R319 Q321:R321 Q323:R323 Q325:R325 Q327:R327 Q329:R329 Q331:R331 Q333:R333 Q335:R335 Q337:R337 Q339:R339 Q341:R341 Q343:R343 Q345:R345 Q347:R347 Q349:R349 Q351:R351 Q353:R353 Q355:R355 Q357:R357 Q359:R359 Q361:R361 Q363:R363 Q365:R365 Q367:R367 Q369:R369 Q371:R371 Q373:R373 Q375:R375 Q377:R377 Q379:R379 Q381:R381 Q383:R383 Q385:R385 Q387:R387 Q389:R389 Q391:R391 Q393:R393 Q395:R395 Q397:R397 Q399:R399 Q401:R401 Q403:R403 Q405:R405 Q407:R407 Q409:R409 Q411:R411 Q413:R413 Q415:R415 Q417:R417 Q419:R419 Q421:R421 Q423:R423 Q425:R425 Q427:R427 Q429:R429 Q431:R431 Q433:R433 Q435:R435 Q437:R437 Q439:R439 Q441:R441 Q443:R443 Q445:R445 Q447:R447 Q449:R449 Q451:R451 Q453:R453 Q455:R455 Q457:R457 Q459:R459 Q461:R461 Q463:R463 Q465:R465 Q467:R467 Q469:R469 Q471:R471 Q473:R473 Q475:R475 Q477:R477 Q479:R479 Q481:R481 Q483:R483 Q485:R485 Q487:R487 Q489:R489 Q491:R491 Q493:R493 Q495:R495 Q497:R497 Q499:R499 Q501:R501 Q503:R503 Q505:R505 Q507:R507 Q509:R509 Q511:R511 Q513:R513 Q515:R515 Q517:R517 Q519:R519 Q521:R521 Q523:R523 Q525:R525 Q527:R527 Q529:R529 Q531:R531 Q533:R533 Q535:R535 Q537:R537 Q539:R539 Q541:R541 Q543:R543 Q545:R545 Q547:R547 Q549:R549 Q551:R551 Q553:R553 Q555:R555 Q557:R557 Q559:R559 Q561:R561 Q563:R563 Q565:R565 Q567:R567 Q569:R569 Q571:R571 Q573:R573 Q575:R575 Q577:R577 Q579:R579 Q581:R581 Q583:R583 Q585:R585 Q587:R587 Q589:R589 Q591:R591 Q593:R593 Q595:R595 Q597:R597 Q599:R599 Q601:R601 Q603:R603 Q605:R605 Q607:R607 Q609:R609 Q611:R611 Q613:R613 Q615:R615 Q617:R617 Q619:R619 Q621:R621 Q623:R623 Q625:R625 Q627:R627 Q629:R629 Q631:R631 Q633:R633 Q635:R635 Q637:R637 Q639:R639 Q641:R641 Q643:R643 Q645:R645 Q647:R647 Q649:R649 Q651:R651 Q653:R653 Q655:R655 Q657:R657 Q659:R659 Q661:R661 Q663:R663 Q665:R665 Q667:R667 Q669:R669 Q671:R671 Q673:R673 Q675:R675 Q677:R677 Q679:R679 Q681:R681 Q683:R683 Q685:R685 Q687:R687 Q689:R689 Q691:R691 Q693:R693 Q695:R695 Q697:R697 Q699:R699 Q701:R701 Q703:R703 Q705:R705 Q707:R707 Q709:R709 Q711:R711 Q713:R713 Q715:R715 Q717:R717 Q719:R719 Q721:R721 Q723:R723 Q725:R725 Q727:R727 Q729:R729 Q731:R731 Q733:R733 Q735:R735 Q737:R737 Q739:R739 Q741:R741 Q743:R743 Q745:R745 Q747:R747 Q749:R749 Q751:R751 Q753:R753 Q755:R755 Q757:R757 Q759:R759 Q761:R761 Q763:R763 Q765:R765 Q767:R767 Q769:R769 Q771:R771 Q773:R773 Q775:R775 Q777:R777 Q779:R779 Q781:R781 Q783:R783 Q785:R785 Q787:R787 Q789:R789 Q791:R791 Q793:R793 Q795:R795 Q797:R797 Q799:R799 Q801:R801 Q803:R803 Q805:R805 Q807:R807 Q809:R809 Q811:R811 Q813:R813 Q815:R815 Q817:R817 Q819:R819 Q821:R821 Q823:R823 Q825:R825 Q827:R827 Q829:R829 Q831:R831 Q833:R833 Q835:R835 Q837:R837 Q839:R839 Q841:R841 Q843:R843 Q845:R845 Q847:R847 Q849:R849 Q851:R851 Q853:R853 Q855:R855 Q857:R857 Q859:R859 Q861:R861 Q863:R863 Q865:R865 Q867:R867 Q869:R869 Q871:R871 Q873:R873 Q875:R875 Q877:R877 Q879:R879 Q881:R881 Q883:R883 Q885:R885 Q887:R887 Q889:R889 Q891:R891 Q893:R893 Q895:R895 Q897:R897 Q899:R899 Q901:R901 Q903:R903 Q905:R905 Q907:R907 Q909:R909 Q911:R911 Q913:R913 Q915:R915 Q917:R917 Q919:R919 Q921:R921 Q923:R923 Q925:R925 Q927:R927 Q929:R929 Q931:R931 Q933:R933 Q935:R935 Q937:R937 Q939:R939 Q941:R941 Q943:R943 Q945:R945 Q947:R947 Q949:R949 Q951:R951 Q953:R953 Q955:R955 Q957:R957 Q959:R959 Q961:R961 Q963:R963 Q965:R965 Q967:R967 Q969:R969 Q971:R971 Q973:R973 Q975:R975 Q977:R977 Q979:R979 Q981:R981 Q983:R983 Q985:R985 Q987:R987 Q989:R989 Q991:R991 Q993:R993 Q995:R995 Q997:R997 Q999:R999 Q1001:R1001 Q1003:R1003 Q1005:R1005 O8:P8 O10:P10 O12:P12 O14:P14 O16:P16 O18:P18 O20:P20 O22:P22 O24:P24 O26:P26 O28:P28 O30:P30 O32:P32 O34:P34 O36:P36 O38:P38 O40:P40 O42:P42 O44:P44 O46:P46 O48:P48 O50:P50 O52:P52 O54:P54 O56:P56 O58:P58 O60:P60 O62:P62 O64:P64 O66:P66 O68:P68 O70:P70 O72:P72 O74:P74 O76:P76 O78:P78 O80:P80 O82:P82 O84:P84 O86:P86 O88:P88 O90:P90 O92:P92 O94:P94 O96:P96 O98:P98 O100:P100 O102:P102 O104:P104 O106:P106 O108:P108 O110:P110 O112:P112 O114:P114 O116:P116 O118:P118 O120:P120 O122:P122 O124:P124 O126:P126 O128:P128 O130:P130 O132:P132 O134:P134 O136:P136 O138:P138 O140:P140 O142:P142 O144:P144 O146:P146 O148:P148 O150:P150 O152:P152 O154:P154 O156:P156 O158:P158 O160:P160 O162:P162 O164:P164 O166:P166 O168:P168 O170:P170 O172:P172 O174:P174 O176:P176 O178:P178 O180:P180 O182:P182 O184:P184 O186:P186 O188:P188 O190:P190 O192:P192 O194:P194 O196:P196 O198:P198 O200:P200 O202:P202 O204:P204 O206:P206 O208:P208 O210:P210 O212:P212 O214:P214 O216:P216 O218:P218 O220:P220 O222:P222 O224:P224 O226:P226 O228:P228 O230:P230 O232:P232 O234:P234 O236:P236 O238:P238 O240:P240 O242:P242 O244:P244 O246:P246 O248:P248 O250:P250 O252:P252 O254:P254 O256:P256 O258:P258 O260:P260 O262:P262 O264:P264 O266:P266 O268:P268 O270:P270 O272:P272 O274:P274 O276:P276 O278:P278 O280:P280 O282:P282 O284:P284 O286:P286 O288:P288 O290:P290 O292:P292 O294:P294 O296:P296 O298:P298 O300:P300 O302:P302 O304:P304 O306:P306 O308:P308 O310:P310 O312:P312 O314:P314 O316:P316 O318:P318 O320:P320 O322:P322 O324:P324 O326:P326 O328:P328 O330:P330 O332:P332 O334:P334 O336:P336 O338:P338 O340:P340 O342:P342 O344:P344 O346:P346 O348:P348 O350:P350 O352:P352 O354:P354 O356:P356 O358:P358 O360:P360 O362:P362 O364:P364 O366:P366 O368:P368 O370:P370 O372:P372 O374:P374 O376:P376 O378:P378 O380:P380 O382:P382 O384:P384 O386:P386 O388:P388 O390:P390 O392:P392 O394:P394 O396:P396 O398:P398 O400:P400 O402:P402 O404:P404 O406:P406 O408:P408 O410:P410 O412:P412 O414:P414 O416:P416 O418:P418 O420:P420 O422:P422 O424:P424 O426:P426 O428:P428 O430:P430 O432:P432 O434:P434 O436:P436 O438:P438 O440:P440 O442:P442 O444:P444 O446:P446 O448:P448 O450:P450 O452:P452 O454:P454 O456:P456 O458:P458 O460:P460 O462:P462 O464:P464 O466:P466 O468:P468 O470:P470 O472:P472 O474:P474 O476:P476 O478:P478 O480:P480 O482:P482 O484:P484 O486:P486 O488:P488 O490:P490 O492:P492 O494:P494 O496:P496 O498:P498 O500:P500 O502:P502 O504:P504 O506:P506 O508:P508 O510:P510 O512:P512 O514:P514 O516:P516 O518:P518 O520:P520 O522:P522 O524:P524 O526:P526 O528:P528 O530:P530 O532:P532 O534:P534 O536:P536 O538:P538 O540:P540 O542:P542 O544:P544 O546:P546 O548:P548 O550:P550 O552:P552 O554:P554 O556:P556 O558:P558 O560:P560 O562:P562 O564:P564 O566:P566 O568:P568 O570:P570 O572:P572 O574:P574 O576:P576 O578:P578 O580:P580 O582:P582 O584:P584 O586:P586 O588:P588 O590:P590 O592:P592 O594:P594 O596:P596 O598:P598 O600:P600 O602:P602 O604:P604 O606:P606 O608:P608 O610:P610 O612:P612 O614:P614 O616:P616 O618:P618 O620:P620 O622:P622 O624:P624 O626:P626 O628:P628 O630:P630 O632:P632 O634:P634 O636:P636 O638:P638 O640:P640 O642:P642 O644:P644 O646:P646 O648:P648 O650:P650 O652:P652 O654:P654 O656:P656 O658:P658 O660:P660 O662:P662 O664:P664 O666:P666 O668:P668 O670:P670 O672:P672 O674:P674 O676:P676 O678:P678 O680:P680 O682:P682 O684:P684 O686:P686 O688:P688 O690:P690 O692:P692 O694:P694 O696:P696 O698:P698 O700:P700 O702:P702 O704:P704 O706:P706 O708:P708 O710:P710 O712:P712 O714:P714 O716:P716 O718:P718 O720:P720 O722:P722 O724:P724 O726:P726 O728:P728 O730:P730 O732:P732 O734:P734 O736:P736 O738:P738 O740:P740 O742:P742 O744:P744 O746:P746 O748:P748 O750:P750 O752:P752 O754:P754 O756:P756 O758:P758 O760:P760 O762:P762 O764:P764 O766:P766 O768:P768 O770:P770 O772:P772 O774:P774 O776:P776 O778:P778 O780:P780 O782:P782 O784:P784 O786:P786 O788:P788 O790:P790 O792:P792 O794:P794 O796:P796 O798:P798 O800:P800 O802:P802 O804:P804 O806:P806 O808:P808 O810:P810 O812:P812 O814:P814 O816:P816 O818:P818 O820:P820 O822:P822 O824:P824 O826:P826 O828:P828 O830:P830 O832:P832 O834:P834 O836:P836 O838:P838 O840:P840 O842:P842 O844:P844 O846:P846 O848:P848 O850:P850 O852:P852 O854:P854 O856:P856 O858:P858 O860:P860 O862:P862 O864:P864 O866:P866 O868:P868 O870:P870 O872:P872 O874:P874 O876:P876 O878:P878 O880:P880 O882:P882 O884:P884 O886:P886 O888:P888 O890:P890 O892:P892 O894:P894 O896:P896 O898:P898 O900:P900 O902:P902 O904:P904 O906:P906 O908:P908 O910:P910 O912:P912 O914:P914 O916:P916 O918:P918 O920:P920 O922:P922 O924:P924 O926:P926 O928:P928 O930:P930 O932:P932 O934:P934 O936:P936 O938:P938 O940:P940 O942:P942 O944:P944 O946:P946 O948:P948 O950:P950 O952:P952 O954:P954 O956:P956 O958:P958 O960:P960 O962:P962 O964:P964 O966:P966 O968:P968 O970:P970 O972:P972 O974:P974 O976:P976 O978:P978 O980:P980 O982:P982 O984:P984 O986:P986 O988:P988 O990:P990 O992:P992 O994:P994 O996:P996 O998:P998 O1000:P1000 O1002:P1002 O1004:P1004">
    <cfRule type="containsText" dxfId="80" priority="24" operator="containsText" text="Vencido">
      <formula>NOT(ISERROR(SEARCH("Vencido",O6)))</formula>
    </cfRule>
    <cfRule type="colorScale" priority="25">
      <colorScale>
        <cfvo type="num" val="0"/>
        <cfvo type="num" val="15"/>
        <cfvo type="num" val="30"/>
        <color rgb="FFFF0000"/>
        <color rgb="FFFFFF00"/>
        <color rgb="FF00FF00"/>
      </colorScale>
    </cfRule>
  </conditionalFormatting>
  <conditionalFormatting sqref="L1006:L1048576 K6:K1005">
    <cfRule type="colorScale" priority="1">
      <colorScale>
        <cfvo type="num" val="0"/>
        <cfvo type="num" val="15"/>
        <cfvo type="num" val="30"/>
        <color rgb="FFFF0000"/>
        <color rgb="FFFFFF00"/>
        <color rgb="FF00FF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003"/>
  <sheetViews>
    <sheetView workbookViewId="0">
      <selection activeCell="F4" sqref="F4:G4"/>
    </sheetView>
  </sheetViews>
  <sheetFormatPr baseColWidth="10" defaultRowHeight="15" x14ac:dyDescent="0.25"/>
  <cols>
    <col min="1" max="1" width="13.28515625" style="26" bestFit="1" customWidth="1"/>
    <col min="2" max="2" width="42.5703125" style="69" bestFit="1" customWidth="1"/>
    <col min="3" max="3" width="11.7109375" style="69" customWidth="1"/>
    <col min="4" max="4" width="19.85546875" style="1" bestFit="1" customWidth="1"/>
    <col min="5" max="5" width="22.5703125" style="91" customWidth="1"/>
    <col min="6" max="6" width="21.7109375" style="91" customWidth="1"/>
    <col min="7" max="7" width="14.7109375" style="91" customWidth="1"/>
    <col min="8" max="8" width="17.140625" style="92" bestFit="1" customWidth="1"/>
    <col min="9" max="9" width="11.42578125" style="69" customWidth="1"/>
    <col min="10" max="10" width="19.5703125" style="69" customWidth="1"/>
    <col min="11" max="11" width="12" style="69" customWidth="1"/>
    <col min="12" max="12" width="11.7109375" style="69" customWidth="1"/>
    <col min="13" max="13" width="17.140625" style="69" customWidth="1"/>
    <col min="14" max="14" width="16.28515625" style="69" customWidth="1"/>
    <col min="15" max="15" width="70" style="69" bestFit="1" customWidth="1"/>
    <col min="16" max="16" width="13" style="26" bestFit="1" customWidth="1"/>
    <col min="17" max="17" width="42.42578125" style="26" bestFit="1" customWidth="1"/>
    <col min="18" max="19" width="9" style="26" customWidth="1"/>
    <col min="20" max="20" width="19.85546875" style="26" bestFit="1" customWidth="1"/>
    <col min="21" max="21" width="11.85546875" style="26" customWidth="1"/>
    <col min="22" max="22" width="15.7109375" style="14" bestFit="1" customWidth="1"/>
    <col min="23" max="23" width="15.7109375" bestFit="1" customWidth="1"/>
    <col min="25" max="25" width="15.140625" bestFit="1" customWidth="1"/>
  </cols>
  <sheetData>
    <row r="1" spans="1:23" s="26" customFormat="1" ht="15" customHeight="1" x14ac:dyDescent="0.25">
      <c r="A1" s="143"/>
      <c r="B1" s="146" t="s">
        <v>694</v>
      </c>
      <c r="C1" s="146"/>
      <c r="D1" s="146"/>
      <c r="E1" s="146"/>
      <c r="F1" s="145" t="str">
        <f>Lotes!G1</f>
        <v>GOL-AIS-MT-03</v>
      </c>
      <c r="G1" s="145"/>
      <c r="H1" s="112"/>
      <c r="I1" s="112"/>
      <c r="J1" s="112"/>
      <c r="K1" s="69"/>
      <c r="L1" s="69"/>
      <c r="W1" s="112"/>
    </row>
    <row r="2" spans="1:23" s="26" customFormat="1" ht="15" customHeight="1" x14ac:dyDescent="0.25">
      <c r="A2" s="143"/>
      <c r="B2" s="146" t="s">
        <v>686</v>
      </c>
      <c r="C2" s="146"/>
      <c r="D2" s="146"/>
      <c r="E2" s="146"/>
      <c r="F2" s="145" t="str">
        <f>Lotes!G2</f>
        <v>Aprobación:
DIRECTOR AGROINDUSTRIAL</v>
      </c>
      <c r="G2" s="145"/>
      <c r="H2" s="112"/>
      <c r="I2" s="112"/>
      <c r="J2" s="112"/>
      <c r="K2" s="69"/>
      <c r="L2" s="69"/>
      <c r="W2" s="112"/>
    </row>
    <row r="3" spans="1:23" s="26" customFormat="1" x14ac:dyDescent="0.25">
      <c r="A3" s="143"/>
      <c r="B3" s="146"/>
      <c r="C3" s="146"/>
      <c r="D3" s="146"/>
      <c r="E3" s="146"/>
      <c r="F3" s="145"/>
      <c r="G3" s="145"/>
      <c r="H3" s="112"/>
      <c r="I3" s="112"/>
      <c r="J3" s="112"/>
      <c r="K3" s="69"/>
      <c r="L3" s="69"/>
      <c r="W3" s="112"/>
    </row>
    <row r="4" spans="1:23" s="26" customFormat="1" ht="15" customHeight="1" x14ac:dyDescent="0.25">
      <c r="A4" s="143"/>
      <c r="B4" s="147" t="str">
        <f>Lotes!B4</f>
        <v>Versión: 2</v>
      </c>
      <c r="C4" s="147"/>
      <c r="D4" s="147" t="str">
        <f>Lotes!D4</f>
        <v>Fecha: 17/02/2015</v>
      </c>
      <c r="E4" s="147"/>
      <c r="F4" s="144" t="s">
        <v>687</v>
      </c>
      <c r="G4" s="144"/>
      <c r="H4" s="113"/>
      <c r="I4" s="113"/>
      <c r="J4" s="113"/>
      <c r="K4" s="69"/>
      <c r="L4" s="69"/>
      <c r="W4" s="113"/>
    </row>
    <row r="5" spans="1:23" s="26" customFormat="1" ht="15" customHeight="1" thickBot="1" x14ac:dyDescent="0.3">
      <c r="B5" s="69"/>
      <c r="C5" s="69"/>
      <c r="D5" s="1"/>
      <c r="E5" s="91"/>
      <c r="F5" s="91"/>
      <c r="G5" s="91"/>
      <c r="H5" s="92"/>
      <c r="I5" s="69"/>
      <c r="J5" s="69"/>
      <c r="K5" s="69"/>
      <c r="L5" s="69"/>
      <c r="M5" s="69"/>
      <c r="N5" s="69"/>
      <c r="O5" s="69"/>
      <c r="V5" s="14"/>
    </row>
    <row r="6" spans="1:23" s="93" customFormat="1" ht="45" x14ac:dyDescent="0.25">
      <c r="A6" s="117" t="s">
        <v>3</v>
      </c>
      <c r="B6" s="118" t="s">
        <v>0</v>
      </c>
      <c r="C6" s="118" t="s">
        <v>88</v>
      </c>
      <c r="D6" s="118" t="s">
        <v>2</v>
      </c>
      <c r="E6" s="119" t="s">
        <v>93</v>
      </c>
      <c r="F6" s="119" t="s">
        <v>94</v>
      </c>
      <c r="G6" s="120" t="s">
        <v>95</v>
      </c>
      <c r="H6" s="118" t="s">
        <v>420</v>
      </c>
      <c r="I6" s="120" t="s">
        <v>89</v>
      </c>
      <c r="J6" s="118" t="s">
        <v>90</v>
      </c>
      <c r="K6" s="118" t="s">
        <v>109</v>
      </c>
      <c r="L6" s="118" t="s">
        <v>110</v>
      </c>
      <c r="M6" s="118" t="s">
        <v>91</v>
      </c>
      <c r="N6" s="118" t="s">
        <v>111</v>
      </c>
      <c r="O6" s="121" t="s">
        <v>96</v>
      </c>
      <c r="P6" s="136" t="s">
        <v>139</v>
      </c>
      <c r="Q6" s="137" t="s">
        <v>140</v>
      </c>
      <c r="R6" s="137" t="s">
        <v>102</v>
      </c>
      <c r="S6" s="137" t="s">
        <v>103</v>
      </c>
      <c r="T6" s="137" t="s">
        <v>1</v>
      </c>
      <c r="U6" s="137" t="s">
        <v>104</v>
      </c>
      <c r="V6" s="138" t="s">
        <v>107</v>
      </c>
    </row>
    <row r="7" spans="1:23" x14ac:dyDescent="0.25">
      <c r="A7" s="38" t="e">
        <f>VLOOKUP(Entradas[[#This Row],[Elemento]],Lista_elementos[],6,0)</f>
        <v>#N/A</v>
      </c>
      <c r="B7" s="73" t="s">
        <v>174</v>
      </c>
      <c r="C7" s="80">
        <v>100</v>
      </c>
      <c r="D7" s="24" t="e">
        <f>VLOOKUP(Entradas[[#This Row],[Elemento]],Lista_elementos[],5,0)</f>
        <v>#N/A</v>
      </c>
      <c r="E7" s="81"/>
      <c r="F7" s="81" t="s">
        <v>636</v>
      </c>
      <c r="G7" s="82"/>
      <c r="H7" s="83"/>
      <c r="I7" s="82"/>
      <c r="J7" s="83"/>
      <c r="K7" s="83"/>
      <c r="L7" s="83"/>
      <c r="M7" s="83"/>
      <c r="N7" s="73" t="s">
        <v>173</v>
      </c>
      <c r="O7" s="84" t="s">
        <v>337</v>
      </c>
      <c r="P7" s="57" t="str">
        <f>IF(Entradas[[#This Row],[Lote]]="","INSERTAR LOTE",Entradas[[#This Row],[Lote]])</f>
        <v>N/R</v>
      </c>
      <c r="Q7" s="30" t="str">
        <f>+Entradas[[#This Row],[Elemento]]</f>
        <v>Abimgra</v>
      </c>
      <c r="R7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" s="13">
        <f>Entradas[[#This Row],[Cantidad que ingresa]]-Entradas[[#This Row],[Cantidad Utilizada]]</f>
        <v>100</v>
      </c>
      <c r="T7" s="29" t="e">
        <f>+Entradas[[#This Row],[Presentación (unidad)]]</f>
        <v>#N/A</v>
      </c>
      <c r="U7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7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8" spans="1:23" x14ac:dyDescent="0.25">
      <c r="A8" s="38" t="e">
        <f>VLOOKUP(Entradas[[#This Row],[Elemento]],Lista_elementos[],6,0)</f>
        <v>#N/A</v>
      </c>
      <c r="B8" s="73" t="s">
        <v>293</v>
      </c>
      <c r="C8" s="80">
        <v>1</v>
      </c>
      <c r="D8" s="31" t="e">
        <f>VLOOKUP(Entradas[[#This Row],[Elemento]],Lista_elementos[],5,0)</f>
        <v>#N/A</v>
      </c>
      <c r="E8" s="81"/>
      <c r="F8" s="81" t="s">
        <v>636</v>
      </c>
      <c r="G8" s="82"/>
      <c r="H8" s="81"/>
      <c r="I8" s="82"/>
      <c r="J8" s="83"/>
      <c r="K8" s="83"/>
      <c r="L8" s="83"/>
      <c r="M8" s="83"/>
      <c r="N8" s="73" t="s">
        <v>214</v>
      </c>
      <c r="O8" s="84" t="s">
        <v>337</v>
      </c>
      <c r="P8" s="57" t="str">
        <f>IF(Entradas[[#This Row],[Lote]]="","INSERTAR LOTE",Entradas[[#This Row],[Lote]])</f>
        <v>N/R</v>
      </c>
      <c r="Q8" s="30" t="str">
        <f>+Entradas[[#This Row],[Elemento]]</f>
        <v>Aceite de girasol</v>
      </c>
      <c r="R8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" s="13">
        <f>Entradas[[#This Row],[Cantidad que ingresa]]-Entradas[[#This Row],[Cantidad Utilizada]]</f>
        <v>1</v>
      </c>
      <c r="T8" s="29" t="e">
        <f>+Entradas[[#This Row],[Presentación (unidad)]]</f>
        <v>#N/A</v>
      </c>
      <c r="U8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8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" spans="1:23" x14ac:dyDescent="0.25">
      <c r="A9" s="38" t="e">
        <f>VLOOKUP(Entradas[[#This Row],[Elemento]],Lista_elementos[],6,0)</f>
        <v>#N/A</v>
      </c>
      <c r="B9" s="73" t="s">
        <v>286</v>
      </c>
      <c r="C9" s="80">
        <v>0</v>
      </c>
      <c r="D9" s="31" t="e">
        <f>VLOOKUP(Entradas[[#This Row],[Elemento]],Lista_elementos[],5,0)</f>
        <v>#N/A</v>
      </c>
      <c r="E9" s="81"/>
      <c r="F9" s="81" t="s">
        <v>636</v>
      </c>
      <c r="G9" s="82"/>
      <c r="H9" s="81"/>
      <c r="I9" s="82"/>
      <c r="J9" s="83"/>
      <c r="K9" s="83"/>
      <c r="L9" s="83"/>
      <c r="M9" s="83"/>
      <c r="N9" s="73" t="s">
        <v>214</v>
      </c>
      <c r="O9" s="84" t="s">
        <v>643</v>
      </c>
      <c r="P9" s="57" t="str">
        <f>IF(Entradas[[#This Row],[Lote]]="","INSERTAR LOTE",Entradas[[#This Row],[Lote]])</f>
        <v>N/R</v>
      </c>
      <c r="Q9" s="30" t="str">
        <f>+Entradas[[#This Row],[Elemento]]</f>
        <v>Aceite mineral mL</v>
      </c>
      <c r="R9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" s="13">
        <f>Entradas[[#This Row],[Cantidad que ingresa]]-Entradas[[#This Row],[Cantidad Utilizada]]</f>
        <v>0</v>
      </c>
      <c r="T9" s="29" t="e">
        <f>+Entradas[[#This Row],[Presentación (unidad)]]</f>
        <v>#N/A</v>
      </c>
      <c r="U9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9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Agotado</v>
      </c>
    </row>
    <row r="10" spans="1:23" x14ac:dyDescent="0.25">
      <c r="A10" s="38" t="e">
        <f>VLOOKUP(Entradas[[#This Row],[Elemento]],Lista_elementos[],6,0)</f>
        <v>#N/A</v>
      </c>
      <c r="B10" s="74" t="s">
        <v>447</v>
      </c>
      <c r="C10" s="80">
        <v>29</v>
      </c>
      <c r="D10" s="31" t="e">
        <f>VLOOKUP(Entradas[[#This Row],[Elemento]],Lista_elementos[],5,0)</f>
        <v>#N/A</v>
      </c>
      <c r="E10" s="81"/>
      <c r="F10" s="81" t="s">
        <v>636</v>
      </c>
      <c r="G10" s="82"/>
      <c r="H10" s="85"/>
      <c r="I10" s="82"/>
      <c r="J10" s="83"/>
      <c r="K10" s="83"/>
      <c r="L10" s="83"/>
      <c r="M10" s="83"/>
      <c r="N10" s="73" t="s">
        <v>214</v>
      </c>
      <c r="O10" s="84" t="s">
        <v>337</v>
      </c>
      <c r="P10" s="57" t="str">
        <f>IF(Entradas[[#This Row],[Lote]]="","INSERTAR LOTE",Entradas[[#This Row],[Lote]])</f>
        <v>N/R</v>
      </c>
      <c r="Q10" s="30" t="str">
        <f>+Entradas[[#This Row],[Elemento]]</f>
        <v>Aceites aromáticos frasco 10 mL</v>
      </c>
      <c r="R10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" s="13">
        <f>Entradas[[#This Row],[Cantidad que ingresa]]-Entradas[[#This Row],[Cantidad Utilizada]]</f>
        <v>29</v>
      </c>
      <c r="T10" s="29" t="e">
        <f>+Entradas[[#This Row],[Presentación (unidad)]]</f>
        <v>#N/A</v>
      </c>
      <c r="U10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10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1" spans="1:23" x14ac:dyDescent="0.25">
      <c r="A11" s="38" t="e">
        <f>VLOOKUP(Entradas[[#This Row],[Elemento]],Lista_elementos[],6,0)</f>
        <v>#N/A</v>
      </c>
      <c r="B11" s="74" t="s">
        <v>273</v>
      </c>
      <c r="C11" s="80">
        <v>30</v>
      </c>
      <c r="D11" s="31" t="e">
        <f>VLOOKUP(Entradas[[#This Row],[Elemento]],Lista_elementos[],5,0)</f>
        <v>#N/A</v>
      </c>
      <c r="E11" s="81"/>
      <c r="F11" s="81" t="s">
        <v>636</v>
      </c>
      <c r="G11" s="82"/>
      <c r="H11" s="81"/>
      <c r="I11" s="82"/>
      <c r="J11" s="83"/>
      <c r="K11" s="83"/>
      <c r="L11" s="83"/>
      <c r="M11" s="83"/>
      <c r="N11" s="73" t="s">
        <v>214</v>
      </c>
      <c r="O11" s="84" t="s">
        <v>337</v>
      </c>
      <c r="P11" s="57" t="str">
        <f>IF(Entradas[[#This Row],[Lote]]="","INSERTAR LOTE",Entradas[[#This Row],[Lote]])</f>
        <v>N/R</v>
      </c>
      <c r="Q11" s="30" t="str">
        <f>+Entradas[[#This Row],[Elemento]]</f>
        <v>Ácido Bórico</v>
      </c>
      <c r="R11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" s="13">
        <f>Entradas[[#This Row],[Cantidad que ingresa]]-Entradas[[#This Row],[Cantidad Utilizada]]</f>
        <v>30</v>
      </c>
      <c r="T11" s="29" t="e">
        <f>+Entradas[[#This Row],[Presentación (unidad)]]</f>
        <v>#N/A</v>
      </c>
      <c r="U11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11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2" spans="1:23" x14ac:dyDescent="0.25">
      <c r="A12" s="39" t="e">
        <f>VLOOKUP(Entradas[[#This Row],[Elemento]],Lista_elementos[],6,0)</f>
        <v>#N/A</v>
      </c>
      <c r="B12" s="75" t="s">
        <v>280</v>
      </c>
      <c r="C12" s="80">
        <v>2.7349999999999999</v>
      </c>
      <c r="D12" s="31" t="e">
        <f>VLOOKUP(Entradas[[#This Row],[Elemento]],Lista_elementos[],5,0)</f>
        <v>#N/A</v>
      </c>
      <c r="E12" s="79"/>
      <c r="F12" s="81" t="s">
        <v>636</v>
      </c>
      <c r="G12" s="86"/>
      <c r="H12" s="79"/>
      <c r="I12" s="86"/>
      <c r="J12" s="80"/>
      <c r="K12" s="80"/>
      <c r="L12" s="80"/>
      <c r="M12" s="80"/>
      <c r="N12" s="76" t="s">
        <v>214</v>
      </c>
      <c r="O12" s="87" t="s">
        <v>337</v>
      </c>
      <c r="P12" s="58" t="str">
        <f>IF(Entradas[[#This Row],[Lote]]="","INSERTAR LOTE",Entradas[[#This Row],[Lote]])</f>
        <v>N/R</v>
      </c>
      <c r="Q12" s="34" t="str">
        <f>+Entradas[[#This Row],[Elemento]]</f>
        <v>Ácido Cítrico</v>
      </c>
      <c r="R1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" s="40">
        <f>Entradas[[#This Row],[Cantidad que ingresa]]-Entradas[[#This Row],[Cantidad Utilizada]]</f>
        <v>2.7349999999999999</v>
      </c>
      <c r="T12" s="32" t="e">
        <f>+Entradas[[#This Row],[Presentación (unidad)]]</f>
        <v>#N/A</v>
      </c>
      <c r="U1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2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" spans="1:23" x14ac:dyDescent="0.25">
      <c r="A13" s="39" t="e">
        <f>VLOOKUP(Entradas[[#This Row],[Elemento]],Lista_elementos[],6,0)</f>
        <v>#N/A</v>
      </c>
      <c r="B13" s="76" t="s">
        <v>200</v>
      </c>
      <c r="C13" s="80">
        <v>17</v>
      </c>
      <c r="D13" s="31" t="e">
        <f>VLOOKUP(Entradas[[#This Row],[Elemento]],Lista_elementos[],5,0)</f>
        <v>#N/A</v>
      </c>
      <c r="E13" s="79"/>
      <c r="F13" s="81" t="s">
        <v>636</v>
      </c>
      <c r="G13" s="86"/>
      <c r="H13" s="80"/>
      <c r="I13" s="86"/>
      <c r="J13" s="80"/>
      <c r="K13" s="80"/>
      <c r="L13" s="80"/>
      <c r="M13" s="80"/>
      <c r="N13" s="76" t="s">
        <v>173</v>
      </c>
      <c r="O13" s="87" t="s">
        <v>337</v>
      </c>
      <c r="P13" s="58" t="str">
        <f>IF(Entradas[[#This Row],[Lote]]="","INSERTAR LOTE",Entradas[[#This Row],[Lote]])</f>
        <v>N/R</v>
      </c>
      <c r="Q13" s="34" t="str">
        <f>+Entradas[[#This Row],[Elemento]]</f>
        <v>Activol caja de 4 sobres (6 pastillas c/u)</v>
      </c>
      <c r="R1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" s="40">
        <f>Entradas[[#This Row],[Cantidad que ingresa]]-Entradas[[#This Row],[Cantidad Utilizada]]</f>
        <v>17</v>
      </c>
      <c r="T13" s="32" t="e">
        <f>+Entradas[[#This Row],[Presentación (unidad)]]</f>
        <v>#N/A</v>
      </c>
      <c r="U1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4" spans="1:23" x14ac:dyDescent="0.25">
      <c r="A14" s="39" t="e">
        <f>VLOOKUP(Entradas[[#This Row],[Elemento]],Lista_elementos[],6,0)</f>
        <v>#N/A</v>
      </c>
      <c r="B14" s="76" t="s">
        <v>198</v>
      </c>
      <c r="C14" s="80">
        <v>47</v>
      </c>
      <c r="D14" s="31" t="e">
        <f>VLOOKUP(Entradas[[#This Row],[Elemento]],Lista_elementos[],5,0)</f>
        <v>#N/A</v>
      </c>
      <c r="E14" s="79"/>
      <c r="F14" s="81" t="s">
        <v>636</v>
      </c>
      <c r="G14" s="86"/>
      <c r="H14" s="80"/>
      <c r="I14" s="86"/>
      <c r="J14" s="80"/>
      <c r="K14" s="80"/>
      <c r="L14" s="80"/>
      <c r="M14" s="80"/>
      <c r="N14" s="76" t="s">
        <v>173</v>
      </c>
      <c r="O14" s="87" t="s">
        <v>337</v>
      </c>
      <c r="P14" s="58" t="str">
        <f>IF(Entradas[[#This Row],[Lote]]="","INSERTAR LOTE",Entradas[[#This Row],[Lote]])</f>
        <v>N/R</v>
      </c>
      <c r="Q14" s="34" t="str">
        <f>+Entradas[[#This Row],[Elemento]]</f>
        <v>Agrimin bulto</v>
      </c>
      <c r="R1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" s="40">
        <f>Entradas[[#This Row],[Cantidad que ingresa]]-Entradas[[#This Row],[Cantidad Utilizada]]</f>
        <v>47</v>
      </c>
      <c r="T14" s="32" t="e">
        <f>+Entradas[[#This Row],[Presentación (unidad)]]</f>
        <v>#N/A</v>
      </c>
      <c r="U1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5" spans="1:23" x14ac:dyDescent="0.25">
      <c r="A15" s="39" t="e">
        <f>VLOOKUP(Entradas[[#This Row],[Elemento]],Lista_elementos[],6,0)</f>
        <v>#N/A</v>
      </c>
      <c r="B15" s="76" t="s">
        <v>466</v>
      </c>
      <c r="C15" s="80">
        <v>2</v>
      </c>
      <c r="D15" s="31" t="e">
        <f>VLOOKUP(Entradas[[#This Row],[Elemento]],Lista_elementos[],5,0)</f>
        <v>#N/A</v>
      </c>
      <c r="E15" s="79" t="s">
        <v>600</v>
      </c>
      <c r="F15" s="81" t="s">
        <v>601</v>
      </c>
      <c r="G15" s="86">
        <v>42246</v>
      </c>
      <c r="H15" s="88"/>
      <c r="I15" s="86"/>
      <c r="J15" s="80"/>
      <c r="K15" s="80"/>
      <c r="L15" s="80"/>
      <c r="M15" s="80"/>
      <c r="N15" s="76" t="s">
        <v>175</v>
      </c>
      <c r="O15" s="87" t="s">
        <v>337</v>
      </c>
      <c r="P15" s="58" t="str">
        <f>IF(Entradas[[#This Row],[Lote]]="","INSERTAR LOTE",Entradas[[#This Row],[Lote]])</f>
        <v>4AD1008241</v>
      </c>
      <c r="Q15" s="34" t="str">
        <f>+Entradas[[#This Row],[Elemento]]</f>
        <v>Agua estéril para inyección</v>
      </c>
      <c r="R1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" s="40">
        <f>Entradas[[#This Row],[Cantidad que ingresa]]-Entradas[[#This Row],[Cantidad Utilizada]]</f>
        <v>2</v>
      </c>
      <c r="T15" s="32" t="e">
        <f>+Entradas[[#This Row],[Presentación (unidad)]]</f>
        <v>#N/A</v>
      </c>
      <c r="U15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5" s="42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195</v>
      </c>
    </row>
    <row r="16" spans="1:23" x14ac:dyDescent="0.25">
      <c r="A16" s="39" t="e">
        <f>VLOOKUP(Entradas[[#This Row],[Elemento]],Lista_elementos[],6,0)</f>
        <v>#N/A</v>
      </c>
      <c r="B16" s="75" t="s">
        <v>466</v>
      </c>
      <c r="C16" s="80">
        <v>4</v>
      </c>
      <c r="D16" s="31" t="e">
        <f>VLOOKUP(Entradas[[#This Row],[Elemento]],Lista_elementos[],5,0)</f>
        <v>#N/A</v>
      </c>
      <c r="E16" s="79"/>
      <c r="F16" s="81" t="s">
        <v>636</v>
      </c>
      <c r="G16" s="86"/>
      <c r="H16" s="88" t="s">
        <v>467</v>
      </c>
      <c r="I16" s="86"/>
      <c r="J16" s="80"/>
      <c r="K16" s="80"/>
      <c r="L16" s="80"/>
      <c r="M16" s="80"/>
      <c r="N16" s="76" t="s">
        <v>214</v>
      </c>
      <c r="O16" s="87" t="s">
        <v>337</v>
      </c>
      <c r="P16" s="58" t="str">
        <f>IF(Entradas[[#This Row],[Lote]]="","INSERTAR LOTE",Entradas[[#This Row],[Lote]])</f>
        <v>N/R</v>
      </c>
      <c r="Q16" s="34" t="str">
        <f>+Entradas[[#This Row],[Elemento]]</f>
        <v>Agua estéril para inyección</v>
      </c>
      <c r="R1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" s="40">
        <f>Entradas[[#This Row],[Cantidad que ingresa]]-Entradas[[#This Row],[Cantidad Utilizada]]</f>
        <v>4</v>
      </c>
      <c r="T16" s="32" t="e">
        <f>+Entradas[[#This Row],[Presentación (unidad)]]</f>
        <v>#N/A</v>
      </c>
      <c r="U1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7" spans="1:22" x14ac:dyDescent="0.25">
      <c r="A17" s="39" t="e">
        <f>VLOOKUP(Entradas[[#This Row],[Elemento]],Lista_elementos[],6,0)</f>
        <v>#N/A</v>
      </c>
      <c r="B17" s="75" t="s">
        <v>630</v>
      </c>
      <c r="C17" s="80">
        <v>10</v>
      </c>
      <c r="D17" s="31" t="e">
        <f>VLOOKUP(Entradas[[#This Row],[Elemento]],Lista_elementos[],5,0)</f>
        <v>#N/A</v>
      </c>
      <c r="E17" s="79"/>
      <c r="F17" s="81" t="s">
        <v>637</v>
      </c>
      <c r="G17" s="86"/>
      <c r="H17" s="88"/>
      <c r="I17" s="86"/>
      <c r="J17" s="80"/>
      <c r="K17" s="80"/>
      <c r="L17" s="80"/>
      <c r="M17" s="80"/>
      <c r="N17" s="76" t="s">
        <v>214</v>
      </c>
      <c r="O17" s="87" t="s">
        <v>337</v>
      </c>
      <c r="P17" s="58" t="str">
        <f>IF(Entradas[[#This Row],[Lote]]="","INSERTAR LOTE",Entradas[[#This Row],[Lote]])</f>
        <v>N/A</v>
      </c>
      <c r="Q17" s="34" t="str">
        <f>+Entradas[[#This Row],[Elemento]]</f>
        <v>Aguja desechable 19Gx1"</v>
      </c>
      <c r="R1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" s="40">
        <f>Entradas[[#This Row],[Cantidad que ingresa]]-Entradas[[#This Row],[Cantidad Utilizada]]</f>
        <v>10</v>
      </c>
      <c r="T17" s="32" t="e">
        <f>+Entradas[[#This Row],[Presentación (unidad)]]</f>
        <v>#N/A</v>
      </c>
      <c r="U1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8" spans="1:22" x14ac:dyDescent="0.25">
      <c r="A18" s="39" t="e">
        <f>VLOOKUP(Entradas[[#This Row],[Elemento]],Lista_elementos[],6,0)</f>
        <v>#N/A</v>
      </c>
      <c r="B18" s="76" t="s">
        <v>630</v>
      </c>
      <c r="C18" s="80">
        <v>36</v>
      </c>
      <c r="D18" s="31" t="e">
        <f>VLOOKUP(Entradas[[#This Row],[Elemento]],Lista_elementos[],5,0)</f>
        <v>#N/A</v>
      </c>
      <c r="E18" s="79"/>
      <c r="F18" s="81" t="s">
        <v>637</v>
      </c>
      <c r="G18" s="86"/>
      <c r="H18" s="88"/>
      <c r="I18" s="86"/>
      <c r="J18" s="80"/>
      <c r="K18" s="80"/>
      <c r="L18" s="80"/>
      <c r="M18" s="80"/>
      <c r="N18" s="76" t="s">
        <v>175</v>
      </c>
      <c r="O18" s="87" t="s">
        <v>337</v>
      </c>
      <c r="P18" s="58" t="str">
        <f>IF(Entradas[[#This Row],[Lote]]="","INSERTAR LOTE",Entradas[[#This Row],[Lote]])</f>
        <v>N/A</v>
      </c>
      <c r="Q18" s="34" t="str">
        <f>+Entradas[[#This Row],[Elemento]]</f>
        <v>Aguja desechable 19Gx1"</v>
      </c>
      <c r="R1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" s="40">
        <f>Entradas[[#This Row],[Cantidad que ingresa]]-Entradas[[#This Row],[Cantidad Utilizada]]</f>
        <v>36</v>
      </c>
      <c r="T18" s="32" t="e">
        <f>+Entradas[[#This Row],[Presentación (unidad)]]</f>
        <v>#N/A</v>
      </c>
      <c r="U18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9" spans="1:22" x14ac:dyDescent="0.25">
      <c r="A19" s="39" t="e">
        <f>VLOOKUP(Entradas[[#This Row],[Elemento]],Lista_elementos[],6,0)</f>
        <v>#N/A</v>
      </c>
      <c r="B19" s="76" t="s">
        <v>626</v>
      </c>
      <c r="C19" s="80">
        <v>1</v>
      </c>
      <c r="D19" s="31" t="e">
        <f>VLOOKUP(Entradas[[#This Row],[Elemento]],Lista_elementos[],5,0)</f>
        <v>#N/A</v>
      </c>
      <c r="E19" s="79"/>
      <c r="F19" s="81" t="s">
        <v>637</v>
      </c>
      <c r="G19" s="86"/>
      <c r="H19" s="88"/>
      <c r="I19" s="86"/>
      <c r="J19" s="80"/>
      <c r="K19" s="80"/>
      <c r="L19" s="80"/>
      <c r="M19" s="80"/>
      <c r="N19" s="76" t="s">
        <v>175</v>
      </c>
      <c r="O19" s="87" t="s">
        <v>337</v>
      </c>
      <c r="P19" s="58" t="str">
        <f>IF(Entradas[[#This Row],[Lote]]="","INSERTAR LOTE",Entradas[[#This Row],[Lote]])</f>
        <v>N/A</v>
      </c>
      <c r="Q19" s="34" t="str">
        <f>+Entradas[[#This Row],[Elemento]]</f>
        <v>Aguja Lhaura 16Gx1 1/4 cajax12</v>
      </c>
      <c r="R1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" s="40">
        <f>Entradas[[#This Row],[Cantidad que ingresa]]-Entradas[[#This Row],[Cantidad Utilizada]]</f>
        <v>1</v>
      </c>
      <c r="T19" s="32" t="e">
        <f>+Entradas[[#This Row],[Presentación (unidad)]]</f>
        <v>#N/A</v>
      </c>
      <c r="U19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0" spans="1:22" s="26" customFormat="1" x14ac:dyDescent="0.25">
      <c r="A20" s="39" t="e">
        <f>VLOOKUP(Entradas[[#This Row],[Elemento]],Lista_elementos[],6,0)</f>
        <v>#N/A</v>
      </c>
      <c r="B20" s="76" t="s">
        <v>638</v>
      </c>
      <c r="C20" s="80">
        <v>1</v>
      </c>
      <c r="D20" s="31" t="e">
        <f>VLOOKUP(Entradas[[#This Row],[Elemento]],Lista_elementos[],5,0)</f>
        <v>#N/A</v>
      </c>
      <c r="E20" s="79"/>
      <c r="F20" s="81" t="s">
        <v>637</v>
      </c>
      <c r="G20" s="86"/>
      <c r="H20" s="88"/>
      <c r="I20" s="86"/>
      <c r="J20" s="80"/>
      <c r="K20" s="80"/>
      <c r="L20" s="80"/>
      <c r="M20" s="80"/>
      <c r="N20" s="76" t="s">
        <v>175</v>
      </c>
      <c r="O20" s="87" t="s">
        <v>337</v>
      </c>
      <c r="P20" s="58" t="str">
        <f>IF(Entradas[[#This Row],[Lote]]="","INSERTAR LOTE",Entradas[[#This Row],[Lote]])</f>
        <v>N/A</v>
      </c>
      <c r="Q20" s="34" t="str">
        <f>+Entradas[[#This Row],[Elemento]]</f>
        <v>Aguja Lhaura hipodérmica 16x1 1/2" cajax12</v>
      </c>
      <c r="R2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" s="40">
        <f>Entradas[[#This Row],[Cantidad que ingresa]]-Entradas[[#This Row],[Cantidad Utilizada]]</f>
        <v>1</v>
      </c>
      <c r="T20" s="32" t="e">
        <f>+Entradas[[#This Row],[Presentación (unidad)]]</f>
        <v>#N/A</v>
      </c>
      <c r="U2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" spans="1:22" s="26" customFormat="1" x14ac:dyDescent="0.25">
      <c r="A21" s="39" t="e">
        <f>VLOOKUP(Entradas[[#This Row],[Elemento]],Lista_elementos[],6,0)</f>
        <v>#N/A</v>
      </c>
      <c r="B21" s="76" t="s">
        <v>639</v>
      </c>
      <c r="C21" s="80">
        <v>1</v>
      </c>
      <c r="D21" s="31" t="e">
        <f>VLOOKUP(Entradas[[#This Row],[Elemento]],Lista_elementos[],5,0)</f>
        <v>#N/A</v>
      </c>
      <c r="E21" s="79"/>
      <c r="F21" s="81" t="s">
        <v>637</v>
      </c>
      <c r="G21" s="86"/>
      <c r="H21" s="88"/>
      <c r="I21" s="86"/>
      <c r="J21" s="80"/>
      <c r="K21" s="80"/>
      <c r="L21" s="80"/>
      <c r="M21" s="80"/>
      <c r="N21" s="76" t="s">
        <v>175</v>
      </c>
      <c r="O21" s="87" t="s">
        <v>337</v>
      </c>
      <c r="P21" s="58" t="str">
        <f>IF(Entradas[[#This Row],[Lote]]="","INSERTAR LOTE",Entradas[[#This Row],[Lote]])</f>
        <v>N/A</v>
      </c>
      <c r="Q21" s="34" t="str">
        <f>+Entradas[[#This Row],[Elemento]]</f>
        <v>Aguja Lhaura hipodérmica 16x1" cajax12</v>
      </c>
      <c r="R2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" s="40">
        <f>Entradas[[#This Row],[Cantidad que ingresa]]-Entradas[[#This Row],[Cantidad Utilizada]]</f>
        <v>1</v>
      </c>
      <c r="T21" s="32" t="e">
        <f>+Entradas[[#This Row],[Presentación (unidad)]]</f>
        <v>#N/A</v>
      </c>
      <c r="U21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2" spans="1:22" x14ac:dyDescent="0.25">
      <c r="A22" s="39" t="e">
        <f>VLOOKUP(Entradas[[#This Row],[Elemento]],Lista_elementos[],6,0)</f>
        <v>#N/A</v>
      </c>
      <c r="B22" s="75" t="s">
        <v>625</v>
      </c>
      <c r="C22" s="80">
        <v>11</v>
      </c>
      <c r="D22" s="31" t="e">
        <f>VLOOKUP(Entradas[[#This Row],[Elemento]],Lista_elementos[],5,0)</f>
        <v>#N/A</v>
      </c>
      <c r="E22" s="79"/>
      <c r="F22" s="81" t="s">
        <v>637</v>
      </c>
      <c r="G22" s="86"/>
      <c r="H22" s="88"/>
      <c r="I22" s="86"/>
      <c r="J22" s="80"/>
      <c r="K22" s="80"/>
      <c r="L22" s="80"/>
      <c r="M22" s="80"/>
      <c r="N22" s="76" t="s">
        <v>214</v>
      </c>
      <c r="O22" s="87" t="s">
        <v>337</v>
      </c>
      <c r="P22" s="58" t="str">
        <f>IF(Entradas[[#This Row],[Lote]]="","INSERTAR LOTE",Entradas[[#This Row],[Lote]])</f>
        <v>N/A</v>
      </c>
      <c r="Q22" s="34" t="str">
        <f>+Entradas[[#This Row],[Elemento]]</f>
        <v>Aguja Lhaura hipodérmica 16x1/2"</v>
      </c>
      <c r="R2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" s="40">
        <f>Entradas[[#This Row],[Cantidad que ingresa]]-Entradas[[#This Row],[Cantidad Utilizada]]</f>
        <v>11</v>
      </c>
      <c r="T22" s="32" t="e">
        <f>+Entradas[[#This Row],[Presentación (unidad)]]</f>
        <v>#N/A</v>
      </c>
      <c r="U2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3" spans="1:22" ht="15" customHeight="1" x14ac:dyDescent="0.25">
      <c r="A23" s="39" t="e">
        <f>VLOOKUP(Entradas[[#This Row],[Elemento]],Lista_elementos[],6,0)</f>
        <v>#N/A</v>
      </c>
      <c r="B23" s="75" t="s">
        <v>632</v>
      </c>
      <c r="C23" s="80">
        <v>1</v>
      </c>
      <c r="D23" s="31" t="e">
        <f>VLOOKUP(Entradas[[#This Row],[Elemento]],Lista_elementos[],5,0)</f>
        <v>#N/A</v>
      </c>
      <c r="E23" s="79"/>
      <c r="F23" s="81" t="s">
        <v>637</v>
      </c>
      <c r="G23" s="86"/>
      <c r="H23" s="88"/>
      <c r="I23" s="86"/>
      <c r="J23" s="80"/>
      <c r="K23" s="80"/>
      <c r="L23" s="80"/>
      <c r="M23" s="80"/>
      <c r="N23" s="76" t="s">
        <v>214</v>
      </c>
      <c r="O23" s="87" t="s">
        <v>337</v>
      </c>
      <c r="P23" s="58" t="str">
        <f>IF(Entradas[[#This Row],[Lote]]="","INSERTAR LOTE",Entradas[[#This Row],[Lote]])</f>
        <v>N/A</v>
      </c>
      <c r="Q23" s="34" t="str">
        <f>+Entradas[[#This Row],[Elemento]]</f>
        <v>Aguja reutilizable 16x1" cajax12</v>
      </c>
      <c r="R2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" s="40">
        <f>Entradas[[#This Row],[Cantidad que ingresa]]-Entradas[[#This Row],[Cantidad Utilizada]]</f>
        <v>1</v>
      </c>
      <c r="T23" s="32" t="e">
        <f>+Entradas[[#This Row],[Presentación (unidad)]]</f>
        <v>#N/A</v>
      </c>
      <c r="U2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4" spans="1:22" ht="15" customHeight="1" x14ac:dyDescent="0.25">
      <c r="A24" s="39" t="e">
        <f>VLOOKUP(Entradas[[#This Row],[Elemento]],Lista_elementos[],6,0)</f>
        <v>#N/A</v>
      </c>
      <c r="B24" s="76" t="s">
        <v>631</v>
      </c>
      <c r="C24" s="80">
        <v>54</v>
      </c>
      <c r="D24" s="31" t="e">
        <f>VLOOKUP(Entradas[[#This Row],[Elemento]],Lista_elementos[],5,0)</f>
        <v>#N/A</v>
      </c>
      <c r="E24" s="79"/>
      <c r="F24" s="81" t="s">
        <v>637</v>
      </c>
      <c r="G24" s="86"/>
      <c r="H24" s="79"/>
      <c r="I24" s="86"/>
      <c r="J24" s="80"/>
      <c r="K24" s="80"/>
      <c r="L24" s="80"/>
      <c r="M24" s="80"/>
      <c r="N24" s="76" t="s">
        <v>214</v>
      </c>
      <c r="O24" s="87" t="s">
        <v>337</v>
      </c>
      <c r="P24" s="58" t="str">
        <f>IF(Entradas[[#This Row],[Lote]]="","INSERTAR LOTE",Entradas[[#This Row],[Lote]])</f>
        <v>N/A</v>
      </c>
      <c r="Q24" s="34" t="str">
        <f>+Entradas[[#This Row],[Elemento]]</f>
        <v>Aguja reutilizable 21Gx1 1/2"</v>
      </c>
      <c r="R2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" s="40">
        <f>Entradas[[#This Row],[Cantidad que ingresa]]-Entradas[[#This Row],[Cantidad Utilizada]]</f>
        <v>54</v>
      </c>
      <c r="T24" s="32" t="e">
        <f>+Entradas[[#This Row],[Presentación (unidad)]]</f>
        <v>#N/A</v>
      </c>
      <c r="U2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" spans="1:22" ht="15" customHeight="1" x14ac:dyDescent="0.25">
      <c r="A25" s="39" t="e">
        <f>VLOOKUP(Entradas[[#This Row],[Elemento]],Lista_elementos[],6,0)</f>
        <v>#N/A</v>
      </c>
      <c r="B25" s="76" t="s">
        <v>633</v>
      </c>
      <c r="C25" s="80">
        <v>23</v>
      </c>
      <c r="D25" s="31" t="e">
        <f>VLOOKUP(Entradas[[#This Row],[Elemento]],Lista_elementos[],5,0)</f>
        <v>#N/A</v>
      </c>
      <c r="E25" s="79"/>
      <c r="F25" s="81" t="s">
        <v>637</v>
      </c>
      <c r="G25" s="86"/>
      <c r="H25" s="88"/>
      <c r="I25" s="86"/>
      <c r="J25" s="80"/>
      <c r="K25" s="80"/>
      <c r="L25" s="80"/>
      <c r="M25" s="80"/>
      <c r="N25" s="76" t="s">
        <v>175</v>
      </c>
      <c r="O25" s="87" t="s">
        <v>337</v>
      </c>
      <c r="P25" s="58" t="str">
        <f>IF(Entradas[[#This Row],[Lote]]="","INSERTAR LOTE",Entradas[[#This Row],[Lote]])</f>
        <v>N/A</v>
      </c>
      <c r="Q25" s="34" t="str">
        <f>+Entradas[[#This Row],[Elemento]]</f>
        <v>Agujas</v>
      </c>
      <c r="R2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" s="40">
        <f>Entradas[[#This Row],[Cantidad que ingresa]]-Entradas[[#This Row],[Cantidad Utilizada]]</f>
        <v>23</v>
      </c>
      <c r="T25" s="32" t="e">
        <f>+Entradas[[#This Row],[Presentación (unidad)]]</f>
        <v>#N/A</v>
      </c>
      <c r="U25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6" spans="1:22" ht="15" customHeight="1" x14ac:dyDescent="0.25">
      <c r="A26" s="39" t="e">
        <f>VLOOKUP(Entradas[[#This Row],[Elemento]],Lista_elementos[],6,0)</f>
        <v>#N/A</v>
      </c>
      <c r="B26" s="76" t="s">
        <v>218</v>
      </c>
      <c r="C26" s="80">
        <v>23</v>
      </c>
      <c r="D26" s="24" t="e">
        <f>VLOOKUP(Entradas[[#This Row],[Elemento]],Lista_elementos[],5,0)</f>
        <v>#N/A</v>
      </c>
      <c r="E26" s="79"/>
      <c r="F26" s="81" t="s">
        <v>637</v>
      </c>
      <c r="G26" s="86"/>
      <c r="H26" s="80"/>
      <c r="I26" s="86"/>
      <c r="J26" s="80"/>
      <c r="K26" s="80"/>
      <c r="L26" s="80"/>
      <c r="M26" s="80"/>
      <c r="N26" s="76" t="s">
        <v>173</v>
      </c>
      <c r="O26" s="87" t="s">
        <v>337</v>
      </c>
      <c r="P26" s="58" t="str">
        <f>IF(Entradas[[#This Row],[Lote]]="","INSERTAR LOTE",Entradas[[#This Row],[Lote]])</f>
        <v>N/A</v>
      </c>
      <c r="Q26" s="34" t="str">
        <f>+Entradas[[#This Row],[Elemento]]</f>
        <v>Alambre de púa 12.5 x 330m</v>
      </c>
      <c r="R2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" s="40">
        <f>Entradas[[#This Row],[Cantidad que ingresa]]-Entradas[[#This Row],[Cantidad Utilizada]]</f>
        <v>23</v>
      </c>
      <c r="T26" s="32" t="e">
        <f>+Entradas[[#This Row],[Presentación (unidad)]]</f>
        <v>#N/A</v>
      </c>
      <c r="U2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7" spans="1:22" ht="15" customHeight="1" x14ac:dyDescent="0.25">
      <c r="A27" s="39" t="e">
        <f>VLOOKUP(Entradas[[#This Row],[Elemento]],Lista_elementos[],6,0)</f>
        <v>#N/A</v>
      </c>
      <c r="B27" s="76" t="s">
        <v>219</v>
      </c>
      <c r="C27" s="80">
        <v>2</v>
      </c>
      <c r="D27" s="24" t="e">
        <f>VLOOKUP(Entradas[[#This Row],[Elemento]],Lista_elementos[],5,0)</f>
        <v>#N/A</v>
      </c>
      <c r="E27" s="79"/>
      <c r="F27" s="81" t="s">
        <v>637</v>
      </c>
      <c r="G27" s="86"/>
      <c r="H27" s="80"/>
      <c r="I27" s="86"/>
      <c r="J27" s="80"/>
      <c r="K27" s="80"/>
      <c r="L27" s="80"/>
      <c r="M27" s="80"/>
      <c r="N27" s="76" t="s">
        <v>173</v>
      </c>
      <c r="O27" s="87" t="s">
        <v>337</v>
      </c>
      <c r="P27" s="58" t="str">
        <f>IF(Entradas[[#This Row],[Lote]]="","INSERTAR LOTE",Entradas[[#This Row],[Lote]])</f>
        <v>N/A</v>
      </c>
      <c r="Q27" s="34" t="str">
        <f>+Entradas[[#This Row],[Elemento]]</f>
        <v>Alambre de púa 15 x 500m</v>
      </c>
      <c r="R2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" s="40">
        <f>Entradas[[#This Row],[Cantidad que ingresa]]-Entradas[[#This Row],[Cantidad Utilizada]]</f>
        <v>2</v>
      </c>
      <c r="T27" s="32" t="e">
        <f>+Entradas[[#This Row],[Presentación (unidad)]]</f>
        <v>#N/A</v>
      </c>
      <c r="U2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8" spans="1:22" ht="15" customHeight="1" x14ac:dyDescent="0.25">
      <c r="A28" s="39" t="e">
        <f>VLOOKUP(Entradas[[#This Row],[Elemento]],Lista_elementos[],6,0)</f>
        <v>#N/A</v>
      </c>
      <c r="B28" s="76" t="s">
        <v>219</v>
      </c>
      <c r="C28" s="80">
        <v>94</v>
      </c>
      <c r="D28" s="31" t="e">
        <f>VLOOKUP(Entradas[[#This Row],[Elemento]],Lista_elementos[],5,0)</f>
        <v>#N/A</v>
      </c>
      <c r="E28" s="79"/>
      <c r="F28" s="81" t="s">
        <v>637</v>
      </c>
      <c r="G28" s="86"/>
      <c r="H28" s="88"/>
      <c r="I28" s="86"/>
      <c r="J28" s="80"/>
      <c r="K28" s="80"/>
      <c r="L28" s="80"/>
      <c r="M28" s="80"/>
      <c r="N28" s="76" t="s">
        <v>213</v>
      </c>
      <c r="O28" s="87" t="s">
        <v>337</v>
      </c>
      <c r="P28" s="58" t="str">
        <f>IF(Entradas[[#This Row],[Lote]]="","INSERTAR LOTE",Entradas[[#This Row],[Lote]])</f>
        <v>N/A</v>
      </c>
      <c r="Q28" s="34" t="str">
        <f>+Entradas[[#This Row],[Elemento]]</f>
        <v>Alambre de púa 15 x 500m</v>
      </c>
      <c r="R2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" s="40">
        <f>Entradas[[#This Row],[Cantidad que ingresa]]-Entradas[[#This Row],[Cantidad Utilizada]]</f>
        <v>94</v>
      </c>
      <c r="T28" s="32" t="e">
        <f>+Entradas[[#This Row],[Presentación (unidad)]]</f>
        <v>#N/A</v>
      </c>
      <c r="U28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9" spans="1:22" ht="15" customHeight="1" x14ac:dyDescent="0.25">
      <c r="A29" s="39" t="e">
        <f>VLOOKUP(Entradas[[#This Row],[Elemento]],Lista_elementos[],6,0)</f>
        <v>#N/A</v>
      </c>
      <c r="B29" s="76" t="s">
        <v>165</v>
      </c>
      <c r="C29" s="80">
        <v>90</v>
      </c>
      <c r="D29" s="31" t="e">
        <f>VLOOKUP(Entradas[[#This Row],[Elemento]],Lista_elementos[],5,0)</f>
        <v>#N/A</v>
      </c>
      <c r="E29" s="79"/>
      <c r="F29" s="81" t="s">
        <v>637</v>
      </c>
      <c r="G29" s="86"/>
      <c r="H29" s="88"/>
      <c r="I29" s="86"/>
      <c r="J29" s="80"/>
      <c r="K29" s="80"/>
      <c r="L29" s="80"/>
      <c r="M29" s="80"/>
      <c r="N29" s="76" t="s">
        <v>173</v>
      </c>
      <c r="O29" s="87" t="s">
        <v>337</v>
      </c>
      <c r="P29" s="58" t="str">
        <f>IF(Entradas[[#This Row],[Lote]]="","INSERTAR LOTE",Entradas[[#This Row],[Lote]])</f>
        <v>N/A</v>
      </c>
      <c r="Q29" s="34" t="str">
        <f>+Entradas[[#This Row],[Elemento]]</f>
        <v>Alambre dulce</v>
      </c>
      <c r="R2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" s="40">
        <f>Entradas[[#This Row],[Cantidad que ingresa]]-Entradas[[#This Row],[Cantidad Utilizada]]</f>
        <v>90</v>
      </c>
      <c r="T29" s="32" t="e">
        <f>+Entradas[[#This Row],[Presentación (unidad)]]</f>
        <v>#N/A</v>
      </c>
      <c r="U29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0" spans="1:22" ht="15" customHeight="1" x14ac:dyDescent="0.25">
      <c r="A30" s="39" t="e">
        <f>VLOOKUP(Entradas[[#This Row],[Elemento]],Lista_elementos[],6,0)</f>
        <v>#N/A</v>
      </c>
      <c r="B30" s="75" t="s">
        <v>282</v>
      </c>
      <c r="C30" s="80">
        <v>600</v>
      </c>
      <c r="D30" s="31" t="e">
        <f>VLOOKUP(Entradas[[#This Row],[Elemento]],Lista_elementos[],5,0)</f>
        <v>#N/A</v>
      </c>
      <c r="E30" s="79"/>
      <c r="F30" s="81" t="s">
        <v>636</v>
      </c>
      <c r="G30" s="86"/>
      <c r="H30" s="79"/>
      <c r="I30" s="86"/>
      <c r="J30" s="80"/>
      <c r="K30" s="80"/>
      <c r="L30" s="80"/>
      <c r="M30" s="80"/>
      <c r="N30" s="76" t="s">
        <v>214</v>
      </c>
      <c r="O30" s="87" t="s">
        <v>337</v>
      </c>
      <c r="P30" s="58" t="str">
        <f>IF(Entradas[[#This Row],[Lote]]="","INSERTAR LOTE",Entradas[[#This Row],[Lote]])</f>
        <v>N/R</v>
      </c>
      <c r="Q30" s="34" t="str">
        <f>+Entradas[[#This Row],[Elemento]]</f>
        <v>Alcanfor</v>
      </c>
      <c r="R3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" s="40">
        <f>Entradas[[#This Row],[Cantidad que ingresa]]-Entradas[[#This Row],[Cantidad Utilizada]]</f>
        <v>600</v>
      </c>
      <c r="T30" s="32" t="e">
        <f>+Entradas[[#This Row],[Presentación (unidad)]]</f>
        <v>#N/A</v>
      </c>
      <c r="U3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1" spans="1:22" ht="15" customHeight="1" x14ac:dyDescent="0.25">
      <c r="A31" s="39" t="e">
        <f>VLOOKUP(Entradas[[#This Row],[Elemento]],Lista_elementos[],6,0)</f>
        <v>#N/A</v>
      </c>
      <c r="B31" s="76" t="s">
        <v>287</v>
      </c>
      <c r="C31" s="80">
        <v>1</v>
      </c>
      <c r="D31" s="31" t="e">
        <f>VLOOKUP(Entradas[[#This Row],[Elemento]],Lista_elementos[],5,0)</f>
        <v>#N/A</v>
      </c>
      <c r="E31" s="79"/>
      <c r="F31" s="81" t="s">
        <v>636</v>
      </c>
      <c r="G31" s="86"/>
      <c r="H31" s="79"/>
      <c r="I31" s="86"/>
      <c r="J31" s="80"/>
      <c r="K31" s="80"/>
      <c r="L31" s="80"/>
      <c r="M31" s="80"/>
      <c r="N31" s="76" t="s">
        <v>214</v>
      </c>
      <c r="O31" s="87" t="s">
        <v>337</v>
      </c>
      <c r="P31" s="58" t="str">
        <f>IF(Entradas[[#This Row],[Lote]]="","INSERTAR LOTE",Entradas[[#This Row],[Lote]])</f>
        <v>N/R</v>
      </c>
      <c r="Q31" s="34" t="str">
        <f>+Entradas[[#This Row],[Elemento]]</f>
        <v>Alcohol cetílico</v>
      </c>
      <c r="R3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" s="40">
        <f>Entradas[[#This Row],[Cantidad que ingresa]]-Entradas[[#This Row],[Cantidad Utilizada]]</f>
        <v>1</v>
      </c>
      <c r="T31" s="32" t="e">
        <f>+Entradas[[#This Row],[Presentación (unidad)]]</f>
        <v>#N/A</v>
      </c>
      <c r="U3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1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2" spans="1:22" ht="15" customHeight="1" x14ac:dyDescent="0.25">
      <c r="A32" s="39" t="e">
        <f>VLOOKUP(Entradas[[#This Row],[Elemento]],Lista_elementos[],6,0)</f>
        <v>#N/A</v>
      </c>
      <c r="B32" s="76" t="s">
        <v>441</v>
      </c>
      <c r="C32" s="80">
        <v>5000</v>
      </c>
      <c r="D32" s="31" t="e">
        <f>VLOOKUP(Entradas[[#This Row],[Elemento]],Lista_elementos[],5,0)</f>
        <v>#N/A</v>
      </c>
      <c r="E32" s="79"/>
      <c r="F32" s="81" t="s">
        <v>636</v>
      </c>
      <c r="G32" s="86"/>
      <c r="H32" s="88"/>
      <c r="I32" s="86"/>
      <c r="J32" s="80"/>
      <c r="K32" s="80"/>
      <c r="L32" s="80"/>
      <c r="M32" s="80"/>
      <c r="N32" s="76" t="s">
        <v>214</v>
      </c>
      <c r="O32" s="87" t="s">
        <v>337</v>
      </c>
      <c r="P32" s="58" t="str">
        <f>IF(Entradas[[#This Row],[Lote]]="","INSERTAR LOTE",Entradas[[#This Row],[Lote]])</f>
        <v>N/R</v>
      </c>
      <c r="Q32" s="34" t="str">
        <f>+Entradas[[#This Row],[Elemento]]</f>
        <v>Alcohol etílico</v>
      </c>
      <c r="R3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" s="40">
        <f>Entradas[[#This Row],[Cantidad que ingresa]]-Entradas[[#This Row],[Cantidad Utilizada]]</f>
        <v>5000</v>
      </c>
      <c r="T32" s="32" t="e">
        <f>+Entradas[[#This Row],[Presentación (unidad)]]</f>
        <v>#N/A</v>
      </c>
      <c r="U32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3" spans="1:22" ht="15" customHeight="1" x14ac:dyDescent="0.25">
      <c r="A33" s="39" t="e">
        <f>VLOOKUP(Entradas[[#This Row],[Elemento]],Lista_elementos[],6,0)</f>
        <v>#N/A</v>
      </c>
      <c r="B33" s="76" t="s">
        <v>432</v>
      </c>
      <c r="C33" s="80">
        <v>1</v>
      </c>
      <c r="D33" s="31" t="e">
        <f>VLOOKUP(Entradas[[#This Row],[Elemento]],Lista_elementos[],5,0)</f>
        <v>#N/A</v>
      </c>
      <c r="E33" s="79"/>
      <c r="F33" s="81" t="s">
        <v>434</v>
      </c>
      <c r="G33" s="86">
        <v>42155</v>
      </c>
      <c r="H33" s="88" t="s">
        <v>433</v>
      </c>
      <c r="I33" s="86"/>
      <c r="J33" s="80"/>
      <c r="K33" s="80"/>
      <c r="L33" s="80"/>
      <c r="M33" s="80"/>
      <c r="N33" s="76" t="s">
        <v>214</v>
      </c>
      <c r="O33" s="87" t="s">
        <v>337</v>
      </c>
      <c r="P33" s="58" t="str">
        <f>IF(Entradas[[#This Row],[Lote]]="","INSERTAR LOTE",Entradas[[#This Row],[Lote]])</f>
        <v>EO-117748</v>
      </c>
      <c r="Q33" s="34" t="str">
        <f>+Entradas[[#This Row],[Elemento]]</f>
        <v>Algodón 500 g</v>
      </c>
      <c r="R3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" s="40">
        <f>Entradas[[#This Row],[Cantidad que ingresa]]-Entradas[[#This Row],[Cantidad Utilizada]]</f>
        <v>1</v>
      </c>
      <c r="T33" s="32" t="e">
        <f>+Entradas[[#This Row],[Presentación (unidad)]]</f>
        <v>#N/A</v>
      </c>
      <c r="U33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3" s="42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104</v>
      </c>
    </row>
    <row r="34" spans="1:22" ht="15" customHeight="1" x14ac:dyDescent="0.25">
      <c r="A34" s="39" t="e">
        <f>VLOOKUP(Entradas[[#This Row],[Elemento]],Lista_elementos[],6,0)</f>
        <v>#N/A</v>
      </c>
      <c r="B34" s="76" t="s">
        <v>180</v>
      </c>
      <c r="C34" s="80">
        <v>16</v>
      </c>
      <c r="D34" s="24" t="e">
        <f>VLOOKUP(Entradas[[#This Row],[Elemento]],Lista_elementos[],5,0)</f>
        <v>#N/A</v>
      </c>
      <c r="E34" s="79"/>
      <c r="F34" s="81" t="s">
        <v>637</v>
      </c>
      <c r="G34" s="86"/>
      <c r="H34" s="80"/>
      <c r="I34" s="86"/>
      <c r="J34" s="80"/>
      <c r="K34" s="80"/>
      <c r="L34" s="80"/>
      <c r="M34" s="80"/>
      <c r="N34" s="76" t="s">
        <v>173</v>
      </c>
      <c r="O34" s="87" t="s">
        <v>337</v>
      </c>
      <c r="P34" s="58" t="str">
        <f>IF(Entradas[[#This Row],[Lote]]="","INSERTAR LOTE",Entradas[[#This Row],[Lote]])</f>
        <v>N/A</v>
      </c>
      <c r="Q34" s="34" t="str">
        <f>+Entradas[[#This Row],[Elemento]]</f>
        <v>Amarres</v>
      </c>
      <c r="R3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" s="40">
        <f>Entradas[[#This Row],[Cantidad que ingresa]]-Entradas[[#This Row],[Cantidad Utilizada]]</f>
        <v>16</v>
      </c>
      <c r="T34" s="32" t="e">
        <f>+Entradas[[#This Row],[Presentación (unidad)]]</f>
        <v>#N/A</v>
      </c>
      <c r="U3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5" spans="1:22" ht="15" customHeight="1" x14ac:dyDescent="0.25">
      <c r="A35" s="39" t="e">
        <f>VLOOKUP(Entradas[[#This Row],[Elemento]],Lista_elementos[],6,0)</f>
        <v>#N/A</v>
      </c>
      <c r="B35" s="76" t="s">
        <v>180</v>
      </c>
      <c r="C35" s="80">
        <v>5</v>
      </c>
      <c r="D35" s="31" t="e">
        <f>VLOOKUP(Entradas[[#This Row],[Elemento]],Lista_elementos[],5,0)</f>
        <v>#N/A</v>
      </c>
      <c r="E35" s="79"/>
      <c r="F35" s="81" t="s">
        <v>637</v>
      </c>
      <c r="G35" s="86"/>
      <c r="H35" s="88"/>
      <c r="I35" s="86"/>
      <c r="J35" s="80"/>
      <c r="K35" s="80"/>
      <c r="L35" s="80"/>
      <c r="M35" s="80"/>
      <c r="N35" s="76" t="s">
        <v>213</v>
      </c>
      <c r="O35" s="87" t="s">
        <v>337</v>
      </c>
      <c r="P35" s="58" t="str">
        <f>IF(Entradas[[#This Row],[Lote]]="","INSERTAR LOTE",Entradas[[#This Row],[Lote]])</f>
        <v>N/A</v>
      </c>
      <c r="Q35" s="34" t="str">
        <f>+Entradas[[#This Row],[Elemento]]</f>
        <v>Amarres</v>
      </c>
      <c r="R3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" s="40">
        <f>Entradas[[#This Row],[Cantidad que ingresa]]-Entradas[[#This Row],[Cantidad Utilizada]]</f>
        <v>5</v>
      </c>
      <c r="T35" s="32" t="e">
        <f>+Entradas[[#This Row],[Presentación (unidad)]]</f>
        <v>#N/A</v>
      </c>
      <c r="U35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6" spans="1:22" ht="15" customHeight="1" x14ac:dyDescent="0.25">
      <c r="A36" s="38" t="e">
        <f>VLOOKUP(Entradas[[#This Row],[Elemento]],Lista_elementos[],6,0)</f>
        <v>#N/A</v>
      </c>
      <c r="B36" s="73" t="s">
        <v>227</v>
      </c>
      <c r="C36" s="80">
        <v>4</v>
      </c>
      <c r="D36" s="31" t="e">
        <f>VLOOKUP(Entradas[[#This Row],[Elemento]],Lista_elementos[],5,0)</f>
        <v>#N/A</v>
      </c>
      <c r="E36" s="81"/>
      <c r="F36" s="81" t="s">
        <v>637</v>
      </c>
      <c r="G36" s="82"/>
      <c r="H36" s="81"/>
      <c r="I36" s="82"/>
      <c r="J36" s="83"/>
      <c r="K36" s="83"/>
      <c r="L36" s="83"/>
      <c r="M36" s="83"/>
      <c r="N36" s="76" t="s">
        <v>214</v>
      </c>
      <c r="O36" s="87" t="s">
        <v>337</v>
      </c>
      <c r="P36" s="57" t="str">
        <f>IF(Entradas[[#This Row],[Lote]]="","INSERTAR LOTE",Entradas[[#This Row],[Lote]])</f>
        <v>N/A</v>
      </c>
      <c r="Q36" s="30" t="str">
        <f>+Entradas[[#This Row],[Elemento]]</f>
        <v>Andamios</v>
      </c>
      <c r="R36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6" s="13">
        <f>Entradas[[#This Row],[Cantidad que ingresa]]-Entradas[[#This Row],[Cantidad Utilizada]]</f>
        <v>4</v>
      </c>
      <c r="T36" s="29" t="e">
        <f>+Entradas[[#This Row],[Presentación (unidad)]]</f>
        <v>#N/A</v>
      </c>
      <c r="U36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36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7" spans="1:22" ht="15" customHeight="1" x14ac:dyDescent="0.25">
      <c r="A37" s="38" t="e">
        <f>VLOOKUP(Entradas[[#This Row],[Elemento]],Lista_elementos[],6,0)</f>
        <v>#N/A</v>
      </c>
      <c r="B37" s="73" t="s">
        <v>234</v>
      </c>
      <c r="C37" s="80">
        <v>4</v>
      </c>
      <c r="D37" s="31" t="e">
        <f>VLOOKUP(Entradas[[#This Row],[Elemento]],Lista_elementos[],5,0)</f>
        <v>#N/A</v>
      </c>
      <c r="E37" s="81"/>
      <c r="F37" s="81" t="s">
        <v>637</v>
      </c>
      <c r="G37" s="82"/>
      <c r="H37" s="81"/>
      <c r="I37" s="82"/>
      <c r="J37" s="83"/>
      <c r="K37" s="83"/>
      <c r="L37" s="83"/>
      <c r="M37" s="83"/>
      <c r="N37" s="76" t="s">
        <v>214</v>
      </c>
      <c r="O37" s="87" t="s">
        <v>337</v>
      </c>
      <c r="P37" s="57" t="str">
        <f>IF(Entradas[[#This Row],[Lote]]="","INSERTAR LOTE",Entradas[[#This Row],[Lote]])</f>
        <v>N/A</v>
      </c>
      <c r="Q37" s="30" t="str">
        <f>+Entradas[[#This Row],[Elemento]]</f>
        <v>Ángulos</v>
      </c>
      <c r="R37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7" s="13">
        <f>Entradas[[#This Row],[Cantidad que ingresa]]-Entradas[[#This Row],[Cantidad Utilizada]]</f>
        <v>4</v>
      </c>
      <c r="T37" s="29" t="e">
        <f>+Entradas[[#This Row],[Presentación (unidad)]]</f>
        <v>#N/A</v>
      </c>
      <c r="U37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37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8" spans="1:22" ht="15" customHeight="1" x14ac:dyDescent="0.25">
      <c r="A38" s="38" t="e">
        <f>VLOOKUP(Entradas[[#This Row],[Elemento]],Lista_elementos[],6,0)</f>
        <v>#N/A</v>
      </c>
      <c r="B38" s="73" t="s">
        <v>291</v>
      </c>
      <c r="C38" s="80">
        <v>3</v>
      </c>
      <c r="D38" s="31" t="e">
        <f>VLOOKUP(Entradas[[#This Row],[Elemento]],Lista_elementos[],5,0)</f>
        <v>#N/A</v>
      </c>
      <c r="E38" s="81"/>
      <c r="F38" s="81" t="s">
        <v>636</v>
      </c>
      <c r="G38" s="82"/>
      <c r="H38" s="81"/>
      <c r="I38" s="82"/>
      <c r="J38" s="83"/>
      <c r="K38" s="83"/>
      <c r="L38" s="83"/>
      <c r="M38" s="83"/>
      <c r="N38" s="76" t="s">
        <v>214</v>
      </c>
      <c r="O38" s="87" t="s">
        <v>337</v>
      </c>
      <c r="P38" s="57" t="str">
        <f>IF(Entradas[[#This Row],[Lote]]="","INSERTAR LOTE",Entradas[[#This Row],[Lote]])</f>
        <v>N/R</v>
      </c>
      <c r="Q38" s="30" t="str">
        <f>+Entradas[[#This Row],[Elemento]]</f>
        <v>Arkopal</v>
      </c>
      <c r="R38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8" s="13">
        <f>Entradas[[#This Row],[Cantidad que ingresa]]-Entradas[[#This Row],[Cantidad Utilizada]]</f>
        <v>3</v>
      </c>
      <c r="T38" s="29" t="e">
        <f>+Entradas[[#This Row],[Presentación (unidad)]]</f>
        <v>#N/A</v>
      </c>
      <c r="U38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38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9" spans="1:22" ht="15" customHeight="1" x14ac:dyDescent="0.25">
      <c r="A39" s="38" t="e">
        <f>VLOOKUP(Entradas[[#This Row],[Elemento]],Lista_elementos[],6,0)</f>
        <v>#N/A</v>
      </c>
      <c r="B39" s="73" t="s">
        <v>385</v>
      </c>
      <c r="C39" s="80">
        <v>1</v>
      </c>
      <c r="D39" s="31" t="e">
        <f>VLOOKUP(Entradas[[#This Row],[Elemento]],Lista_elementos[],5,0)</f>
        <v>#N/A</v>
      </c>
      <c r="E39" s="81" t="s">
        <v>386</v>
      </c>
      <c r="F39" s="81" t="s">
        <v>387</v>
      </c>
      <c r="G39" s="82">
        <v>41274</v>
      </c>
      <c r="H39" s="81"/>
      <c r="I39" s="82"/>
      <c r="J39" s="83"/>
      <c r="K39" s="83"/>
      <c r="L39" s="83"/>
      <c r="M39" s="83"/>
      <c r="N39" s="76" t="s">
        <v>214</v>
      </c>
      <c r="O39" s="87" t="s">
        <v>337</v>
      </c>
      <c r="P39" s="57" t="str">
        <f>IF(Entradas[[#This Row],[Lote]]="","INSERTAR LOTE",Entradas[[#This Row],[Lote]])</f>
        <v>80604</v>
      </c>
      <c r="Q39" s="30" t="str">
        <f>+Entradas[[#This Row],[Elemento]]</f>
        <v>Atropina-Zoo</v>
      </c>
      <c r="R39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9" s="13">
        <f>Entradas[[#This Row],[Cantidad que ingresa]]-Entradas[[#This Row],[Cantidad Utilizada]]</f>
        <v>1</v>
      </c>
      <c r="T39" s="29" t="e">
        <f>+Entradas[[#This Row],[Presentación (unidad)]]</f>
        <v>#N/A</v>
      </c>
      <c r="U39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39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40" spans="1:22" ht="15" customHeight="1" x14ac:dyDescent="0.25">
      <c r="A40" s="39" t="e">
        <f>VLOOKUP(Entradas[[#This Row],[Elemento]],Lista_elementos[],6,0)</f>
        <v>#N/A</v>
      </c>
      <c r="B40" s="76" t="s">
        <v>385</v>
      </c>
      <c r="C40" s="80">
        <v>1</v>
      </c>
      <c r="D40" s="31" t="e">
        <f>VLOOKUP(Entradas[[#This Row],[Elemento]],Lista_elementos[],5,0)</f>
        <v>#N/A</v>
      </c>
      <c r="E40" s="79" t="s">
        <v>386</v>
      </c>
      <c r="F40" s="81" t="s">
        <v>388</v>
      </c>
      <c r="G40" s="86">
        <v>41547</v>
      </c>
      <c r="H40" s="88"/>
      <c r="I40" s="86"/>
      <c r="J40" s="80"/>
      <c r="K40" s="80"/>
      <c r="L40" s="80"/>
      <c r="M40" s="80"/>
      <c r="N40" s="76" t="s">
        <v>214</v>
      </c>
      <c r="O40" s="87" t="s">
        <v>337</v>
      </c>
      <c r="P40" s="58" t="str">
        <f>IF(Entradas[[#This Row],[Lote]]="","INSERTAR LOTE",Entradas[[#This Row],[Lote]])</f>
        <v>90602</v>
      </c>
      <c r="Q40" s="34" t="str">
        <f>+Entradas[[#This Row],[Elemento]]</f>
        <v>Atropina-Zoo</v>
      </c>
      <c r="R4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0" s="40">
        <f>Entradas[[#This Row],[Cantidad que ingresa]]-Entradas[[#This Row],[Cantidad Utilizada]]</f>
        <v>1</v>
      </c>
      <c r="T40" s="32" t="e">
        <f>+Entradas[[#This Row],[Presentación (unidad)]]</f>
        <v>#N/A</v>
      </c>
      <c r="U4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4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41" spans="1:22" ht="15" customHeight="1" x14ac:dyDescent="0.25">
      <c r="A41" s="38" t="e">
        <f>VLOOKUP(Entradas[[#This Row],[Elemento]],Lista_elementos[],6,0)</f>
        <v>#N/A</v>
      </c>
      <c r="B41" s="73" t="s">
        <v>164</v>
      </c>
      <c r="C41" s="80">
        <v>60</v>
      </c>
      <c r="D41" s="31" t="e">
        <f>VLOOKUP(Entradas[[#This Row],[Elemento]],Lista_elementos[],5,0)</f>
        <v>#N/A</v>
      </c>
      <c r="E41" s="81"/>
      <c r="F41" s="81" t="s">
        <v>636</v>
      </c>
      <c r="G41" s="82"/>
      <c r="H41" s="85"/>
      <c r="I41" s="82"/>
      <c r="J41" s="83"/>
      <c r="K41" s="83"/>
      <c r="L41" s="83"/>
      <c r="M41" s="83"/>
      <c r="N41" s="76" t="s">
        <v>173</v>
      </c>
      <c r="O41" s="87" t="s">
        <v>337</v>
      </c>
      <c r="P41" s="57" t="str">
        <f>IF(Entradas[[#This Row],[Lote]]="","INSERTAR LOTE",Entradas[[#This Row],[Lote]])</f>
        <v>N/R</v>
      </c>
      <c r="Q41" s="30" t="str">
        <f>+Entradas[[#This Row],[Elemento]]</f>
        <v>Atta-kill</v>
      </c>
      <c r="R41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1" s="13">
        <f>Entradas[[#This Row],[Cantidad que ingresa]]-Entradas[[#This Row],[Cantidad Utilizada]]</f>
        <v>60</v>
      </c>
      <c r="T41" s="29" t="e">
        <f>+Entradas[[#This Row],[Presentación (unidad)]]</f>
        <v>#N/A</v>
      </c>
      <c r="U41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41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42" spans="1:22" ht="15" customHeight="1" x14ac:dyDescent="0.25">
      <c r="A42" s="38" t="e">
        <f>VLOOKUP(Entradas[[#This Row],[Elemento]],Lista_elementos[],6,0)</f>
        <v>#N/A</v>
      </c>
      <c r="B42" s="73" t="s">
        <v>326</v>
      </c>
      <c r="C42" s="80">
        <v>29</v>
      </c>
      <c r="D42" s="31" t="e">
        <f>VLOOKUP(Entradas[[#This Row],[Elemento]],Lista_elementos[],5,0)</f>
        <v>#N/A</v>
      </c>
      <c r="E42" s="81"/>
      <c r="F42" s="81" t="s">
        <v>637</v>
      </c>
      <c r="G42" s="82"/>
      <c r="H42" s="81"/>
      <c r="I42" s="82"/>
      <c r="J42" s="83"/>
      <c r="K42" s="83"/>
      <c r="L42" s="83"/>
      <c r="M42" s="83"/>
      <c r="N42" s="76" t="s">
        <v>214</v>
      </c>
      <c r="O42" s="87" t="s">
        <v>337</v>
      </c>
      <c r="P42" s="57" t="str">
        <f>IF(Entradas[[#This Row],[Lote]]="","INSERTAR LOTE",Entradas[[#This Row],[Lote]])</f>
        <v>N/A</v>
      </c>
      <c r="Q42" s="30" t="str">
        <f>+Entradas[[#This Row],[Elemento]]</f>
        <v>Azadones rectos</v>
      </c>
      <c r="R42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2" s="13">
        <f>Entradas[[#This Row],[Cantidad que ingresa]]-Entradas[[#This Row],[Cantidad Utilizada]]</f>
        <v>29</v>
      </c>
      <c r="T42" s="29" t="e">
        <f>+Entradas[[#This Row],[Presentación (unidad)]]</f>
        <v>#N/A</v>
      </c>
      <c r="U42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42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43" spans="1:22" ht="15" customHeight="1" x14ac:dyDescent="0.25">
      <c r="A43" s="38" t="e">
        <f>VLOOKUP(Entradas[[#This Row],[Elemento]],Lista_elementos[],6,0)</f>
        <v>#N/A</v>
      </c>
      <c r="B43" s="73" t="s">
        <v>149</v>
      </c>
      <c r="C43" s="80">
        <v>2</v>
      </c>
      <c r="D43" s="24" t="e">
        <f>VLOOKUP(Entradas[[#This Row],[Elemento]],Lista_elementos[],5,0)</f>
        <v>#N/A</v>
      </c>
      <c r="E43" s="81"/>
      <c r="F43" s="81" t="s">
        <v>637</v>
      </c>
      <c r="G43" s="82"/>
      <c r="H43" s="83"/>
      <c r="I43" s="82"/>
      <c r="J43" s="83"/>
      <c r="K43" s="83"/>
      <c r="L43" s="83"/>
      <c r="M43" s="83"/>
      <c r="N43" s="76" t="s">
        <v>173</v>
      </c>
      <c r="O43" s="87" t="s">
        <v>337</v>
      </c>
      <c r="P43" s="57" t="str">
        <f>IF(Entradas[[#This Row],[Lote]]="","INSERTAR LOTE",Entradas[[#This Row],[Lote]])</f>
        <v>N/A</v>
      </c>
      <c r="Q43" s="30" t="str">
        <f>+Entradas[[#This Row],[Elemento]]</f>
        <v>Azotadores de candela</v>
      </c>
      <c r="R43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3" s="13">
        <f>Entradas[[#This Row],[Cantidad que ingresa]]-Entradas[[#This Row],[Cantidad Utilizada]]</f>
        <v>2</v>
      </c>
      <c r="T43" s="29" t="e">
        <f>+Entradas[[#This Row],[Presentación (unidad)]]</f>
        <v>#N/A</v>
      </c>
      <c r="U43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43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44" spans="1:22" ht="15" customHeight="1" x14ac:dyDescent="0.25">
      <c r="A44" s="38" t="e">
        <f>VLOOKUP(Entradas[[#This Row],[Elemento]],Lista_elementos[],6,0)</f>
        <v>#N/A</v>
      </c>
      <c r="B44" s="73" t="s">
        <v>329</v>
      </c>
      <c r="C44" s="80">
        <v>4</v>
      </c>
      <c r="D44" s="31" t="e">
        <f>VLOOKUP(Entradas[[#This Row],[Elemento]],Lista_elementos[],5,0)</f>
        <v>#N/A</v>
      </c>
      <c r="E44" s="81"/>
      <c r="F44" s="81" t="s">
        <v>636</v>
      </c>
      <c r="G44" s="82"/>
      <c r="H44" s="81"/>
      <c r="I44" s="82"/>
      <c r="J44" s="83"/>
      <c r="K44" s="83"/>
      <c r="L44" s="83"/>
      <c r="M44" s="83"/>
      <c r="N44" s="76" t="s">
        <v>214</v>
      </c>
      <c r="O44" s="87" t="s">
        <v>337</v>
      </c>
      <c r="P44" s="57" t="str">
        <f>IF(Entradas[[#This Row],[Lote]]="","INSERTAR LOTE",Entradas[[#This Row],[Lote]])</f>
        <v>N/R</v>
      </c>
      <c r="Q44" s="30" t="str">
        <f>+Entradas[[#This Row],[Elemento]]</f>
        <v>Azufre</v>
      </c>
      <c r="R44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4" s="13">
        <f>Entradas[[#This Row],[Cantidad que ingresa]]-Entradas[[#This Row],[Cantidad Utilizada]]</f>
        <v>4</v>
      </c>
      <c r="T44" s="29" t="e">
        <f>+Entradas[[#This Row],[Presentación (unidad)]]</f>
        <v>#N/A</v>
      </c>
      <c r="U44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44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45" spans="1:22" ht="15" customHeight="1" x14ac:dyDescent="0.25">
      <c r="A45" s="38" t="e">
        <f>VLOOKUP(Entradas[[#This Row],[Elemento]],Lista_elementos[],6,0)</f>
        <v>#N/A</v>
      </c>
      <c r="B45" s="73" t="s">
        <v>163</v>
      </c>
      <c r="C45" s="80">
        <v>37</v>
      </c>
      <c r="D45" s="24" t="e">
        <f>VLOOKUP(Entradas[[#This Row],[Elemento]],Lista_elementos[],5,0)</f>
        <v>#N/A</v>
      </c>
      <c r="E45" s="81">
        <v>5859</v>
      </c>
      <c r="F45" s="81">
        <v>104494</v>
      </c>
      <c r="G45" s="82">
        <v>40633</v>
      </c>
      <c r="H45" s="83"/>
      <c r="I45" s="82"/>
      <c r="J45" s="83"/>
      <c r="K45" s="83"/>
      <c r="L45" s="83"/>
      <c r="M45" s="83"/>
      <c r="N45" s="76" t="s">
        <v>173</v>
      </c>
      <c r="O45" s="87" t="s">
        <v>337</v>
      </c>
      <c r="P45" s="57">
        <f>IF(Entradas[[#This Row],[Lote]]="","INSERTAR LOTE",Entradas[[#This Row],[Lote]])</f>
        <v>104494</v>
      </c>
      <c r="Q45" s="30" t="str">
        <f>+Entradas[[#This Row],[Elemento]]</f>
        <v>Bacthon</v>
      </c>
      <c r="R45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5" s="13">
        <f>Entradas[[#This Row],[Cantidad que ingresa]]-Entradas[[#This Row],[Cantidad Utilizada]]</f>
        <v>37</v>
      </c>
      <c r="T45" s="29" t="e">
        <f>+Entradas[[#This Row],[Presentación (unidad)]]</f>
        <v>#N/A</v>
      </c>
      <c r="U45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45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46" spans="1:22" ht="15" customHeight="1" x14ac:dyDescent="0.25">
      <c r="A46" s="38" t="e">
        <f>VLOOKUP(Entradas[[#This Row],[Elemento]],Lista_elementos[],6,0)</f>
        <v>#N/A</v>
      </c>
      <c r="B46" s="73" t="s">
        <v>163</v>
      </c>
      <c r="C46" s="80">
        <v>2</v>
      </c>
      <c r="D46" s="31" t="e">
        <f>VLOOKUP(Entradas[[#This Row],[Elemento]],Lista_elementos[],5,0)</f>
        <v>#N/A</v>
      </c>
      <c r="E46" s="81" t="s">
        <v>411</v>
      </c>
      <c r="F46" s="81" t="s">
        <v>407</v>
      </c>
      <c r="G46" s="82">
        <v>40724</v>
      </c>
      <c r="H46" s="81"/>
      <c r="I46" s="82"/>
      <c r="J46" s="83"/>
      <c r="K46" s="83"/>
      <c r="L46" s="83"/>
      <c r="M46" s="83"/>
      <c r="N46" s="76" t="s">
        <v>214</v>
      </c>
      <c r="O46" s="87" t="s">
        <v>337</v>
      </c>
      <c r="P46" s="57" t="str">
        <f>IF(Entradas[[#This Row],[Lote]]="","INSERTAR LOTE",Entradas[[#This Row],[Lote]])</f>
        <v>100803</v>
      </c>
      <c r="Q46" s="30" t="str">
        <f>+Entradas[[#This Row],[Elemento]]</f>
        <v>Bacthon</v>
      </c>
      <c r="R46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6" s="13">
        <f>Entradas[[#This Row],[Cantidad que ingresa]]-Entradas[[#This Row],[Cantidad Utilizada]]</f>
        <v>2</v>
      </c>
      <c r="T46" s="29" t="e">
        <f>+Entradas[[#This Row],[Presentación (unidad)]]</f>
        <v>#N/A</v>
      </c>
      <c r="U46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46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47" spans="1:22" ht="15" customHeight="1" x14ac:dyDescent="0.25">
      <c r="A47" s="38" t="e">
        <f>VLOOKUP(Entradas[[#This Row],[Elemento]],Lista_elementos[],6,0)</f>
        <v>#N/A</v>
      </c>
      <c r="B47" s="73" t="s">
        <v>163</v>
      </c>
      <c r="C47" s="80">
        <v>3</v>
      </c>
      <c r="D47" s="31" t="e">
        <f>VLOOKUP(Entradas[[#This Row],[Elemento]],Lista_elementos[],5,0)</f>
        <v>#N/A</v>
      </c>
      <c r="E47" s="81" t="s">
        <v>411</v>
      </c>
      <c r="F47" s="81" t="s">
        <v>408</v>
      </c>
      <c r="G47" s="82">
        <v>40632</v>
      </c>
      <c r="H47" s="81"/>
      <c r="I47" s="82"/>
      <c r="J47" s="83"/>
      <c r="K47" s="83"/>
      <c r="L47" s="83"/>
      <c r="M47" s="83"/>
      <c r="N47" s="76" t="s">
        <v>214</v>
      </c>
      <c r="O47" s="87" t="s">
        <v>337</v>
      </c>
      <c r="P47" s="57" t="str">
        <f>IF(Entradas[[#This Row],[Lote]]="","INSERTAR LOTE",Entradas[[#This Row],[Lote]])</f>
        <v>104494</v>
      </c>
      <c r="Q47" s="30" t="str">
        <f>+Entradas[[#This Row],[Elemento]]</f>
        <v>Bacthon</v>
      </c>
      <c r="R47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7" s="13">
        <f>Entradas[[#This Row],[Cantidad que ingresa]]-Entradas[[#This Row],[Cantidad Utilizada]]</f>
        <v>3</v>
      </c>
      <c r="T47" s="29" t="e">
        <f>+Entradas[[#This Row],[Presentación (unidad)]]</f>
        <v>#N/A</v>
      </c>
      <c r="U47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47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48" spans="1:22" ht="15" customHeight="1" x14ac:dyDescent="0.25">
      <c r="A48" s="38" t="e">
        <f>VLOOKUP(Entradas[[#This Row],[Elemento]],Lista_elementos[],6,0)</f>
        <v>#N/A</v>
      </c>
      <c r="B48" s="74" t="s">
        <v>454</v>
      </c>
      <c r="C48" s="80">
        <v>1</v>
      </c>
      <c r="D48" s="31" t="e">
        <f>VLOOKUP(Entradas[[#This Row],[Elemento]],Lista_elementos[],5,0)</f>
        <v>#N/A</v>
      </c>
      <c r="E48" s="81"/>
      <c r="F48" s="81" t="s">
        <v>637</v>
      </c>
      <c r="G48" s="82"/>
      <c r="H48" s="81"/>
      <c r="I48" s="82"/>
      <c r="J48" s="83"/>
      <c r="K48" s="83"/>
      <c r="L48" s="83"/>
      <c r="M48" s="83"/>
      <c r="N48" s="76" t="s">
        <v>214</v>
      </c>
      <c r="O48" s="87" t="s">
        <v>337</v>
      </c>
      <c r="P48" s="57" t="str">
        <f>IF(Entradas[[#This Row],[Lote]]="","INSERTAR LOTE",Entradas[[#This Row],[Lote]])</f>
        <v>N/A</v>
      </c>
      <c r="Q48" s="30" t="str">
        <f>+Entradas[[#This Row],[Elemento]]</f>
        <v>Balanza analítica 320 g</v>
      </c>
      <c r="R48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8" s="13">
        <f>Entradas[[#This Row],[Cantidad que ingresa]]-Entradas[[#This Row],[Cantidad Utilizada]]</f>
        <v>1</v>
      </c>
      <c r="T48" s="29" t="e">
        <f>+Entradas[[#This Row],[Presentación (unidad)]]</f>
        <v>#N/A</v>
      </c>
      <c r="U48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48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49" spans="1:22" ht="15" customHeight="1" x14ac:dyDescent="0.25">
      <c r="A49" s="38" t="e">
        <f>VLOOKUP(Entradas[[#This Row],[Elemento]],Lista_elementos[],6,0)</f>
        <v>#N/A</v>
      </c>
      <c r="B49" s="74" t="s">
        <v>455</v>
      </c>
      <c r="C49" s="80">
        <v>3</v>
      </c>
      <c r="D49" s="31" t="e">
        <f>VLOOKUP(Entradas[[#This Row],[Elemento]],Lista_elementos[],5,0)</f>
        <v>#N/A</v>
      </c>
      <c r="E49" s="81"/>
      <c r="F49" s="81" t="s">
        <v>637</v>
      </c>
      <c r="G49" s="82"/>
      <c r="H49" s="81"/>
      <c r="I49" s="82"/>
      <c r="J49" s="83"/>
      <c r="K49" s="83"/>
      <c r="L49" s="83"/>
      <c r="M49" s="83"/>
      <c r="N49" s="76" t="s">
        <v>214</v>
      </c>
      <c r="O49" s="87" t="s">
        <v>337</v>
      </c>
      <c r="P49" s="57" t="str">
        <f>IF(Entradas[[#This Row],[Lote]]="","INSERTAR LOTE",Entradas[[#This Row],[Lote]])</f>
        <v>N/A</v>
      </c>
      <c r="Q49" s="30" t="str">
        <f>+Entradas[[#This Row],[Elemento]]</f>
        <v>Balanza de tres brazos 610 g</v>
      </c>
      <c r="R49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49" s="13">
        <f>Entradas[[#This Row],[Cantidad que ingresa]]-Entradas[[#This Row],[Cantidad Utilizada]]</f>
        <v>3</v>
      </c>
      <c r="T49" s="29" t="e">
        <f>+Entradas[[#This Row],[Presentación (unidad)]]</f>
        <v>#N/A</v>
      </c>
      <c r="U49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49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50" spans="1:22" ht="15" customHeight="1" x14ac:dyDescent="0.25">
      <c r="A50" s="38" t="e">
        <f>VLOOKUP(Entradas[[#This Row],[Elemento]],Lista_elementos[],6,0)</f>
        <v>#N/A</v>
      </c>
      <c r="B50" s="73" t="s">
        <v>240</v>
      </c>
      <c r="C50" s="80">
        <v>2</v>
      </c>
      <c r="D50" s="31" t="e">
        <f>VLOOKUP(Entradas[[#This Row],[Elemento]],Lista_elementos[],5,0)</f>
        <v>#N/A</v>
      </c>
      <c r="E50" s="81"/>
      <c r="F50" s="81" t="s">
        <v>637</v>
      </c>
      <c r="G50" s="82"/>
      <c r="H50" s="81"/>
      <c r="I50" s="82"/>
      <c r="J50" s="83"/>
      <c r="K50" s="83"/>
      <c r="L50" s="83"/>
      <c r="M50" s="83"/>
      <c r="N50" s="76" t="s">
        <v>214</v>
      </c>
      <c r="O50" s="87" t="s">
        <v>337</v>
      </c>
      <c r="P50" s="57" t="str">
        <f>IF(Entradas[[#This Row],[Lote]]="","INSERTAR LOTE",Entradas[[#This Row],[Lote]])</f>
        <v>N/A</v>
      </c>
      <c r="Q50" s="30" t="str">
        <f>+Entradas[[#This Row],[Elemento]]</f>
        <v>Balanza electrónica 30 kg</v>
      </c>
      <c r="R50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0" s="13">
        <f>Entradas[[#This Row],[Cantidad que ingresa]]-Entradas[[#This Row],[Cantidad Utilizada]]</f>
        <v>2</v>
      </c>
      <c r="T50" s="29" t="e">
        <f>+Entradas[[#This Row],[Presentación (unidad)]]</f>
        <v>#N/A</v>
      </c>
      <c r="U50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50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51" spans="1:22" ht="15" customHeight="1" x14ac:dyDescent="0.25">
      <c r="A51" s="39" t="e">
        <f>VLOOKUP(Entradas[[#This Row],[Elemento]],Lista_elementos[],6,0)</f>
        <v>#N/A</v>
      </c>
      <c r="B51" s="76" t="s">
        <v>241</v>
      </c>
      <c r="C51" s="80">
        <v>2</v>
      </c>
      <c r="D51" s="31" t="e">
        <f>VLOOKUP(Entradas[[#This Row],[Elemento]],Lista_elementos[],5,0)</f>
        <v>#N/A</v>
      </c>
      <c r="E51" s="79"/>
      <c r="F51" s="81" t="s">
        <v>637</v>
      </c>
      <c r="G51" s="86"/>
      <c r="H51" s="79"/>
      <c r="I51" s="86"/>
      <c r="J51" s="80"/>
      <c r="K51" s="80"/>
      <c r="L51" s="80"/>
      <c r="M51" s="80"/>
      <c r="N51" s="76" t="s">
        <v>214</v>
      </c>
      <c r="O51" s="87" t="s">
        <v>337</v>
      </c>
      <c r="P51" s="58" t="str">
        <f>IF(Entradas[[#This Row],[Lote]]="","INSERTAR LOTE",Entradas[[#This Row],[Lote]])</f>
        <v>N/A</v>
      </c>
      <c r="Q51" s="34" t="str">
        <f>+Entradas[[#This Row],[Elemento]]</f>
        <v>Balanza electrónica 300 g</v>
      </c>
      <c r="R5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1" s="40">
        <f>Entradas[[#This Row],[Cantidad que ingresa]]-Entradas[[#This Row],[Cantidad Utilizada]]</f>
        <v>2</v>
      </c>
      <c r="T51" s="32" t="e">
        <f>+Entradas[[#This Row],[Presentación (unidad)]]</f>
        <v>#N/A</v>
      </c>
      <c r="U5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51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52" spans="1:22" ht="15" customHeight="1" x14ac:dyDescent="0.25">
      <c r="A52" s="38" t="e">
        <f>VLOOKUP(Entradas[[#This Row],[Elemento]],Lista_elementos[],6,0)</f>
        <v>#N/A</v>
      </c>
      <c r="B52" s="73" t="s">
        <v>220</v>
      </c>
      <c r="C52" s="80">
        <v>12</v>
      </c>
      <c r="D52" s="31" t="e">
        <f>VLOOKUP(Entradas[[#This Row],[Elemento]],Lista_elementos[],5,0)</f>
        <v>#N/A</v>
      </c>
      <c r="E52" s="81"/>
      <c r="F52" s="81" t="s">
        <v>637</v>
      </c>
      <c r="G52" s="82"/>
      <c r="H52" s="83"/>
      <c r="I52" s="82"/>
      <c r="J52" s="83"/>
      <c r="K52" s="83"/>
      <c r="L52" s="83"/>
      <c r="M52" s="83"/>
      <c r="N52" s="73" t="s">
        <v>173</v>
      </c>
      <c r="O52" s="87" t="s">
        <v>337</v>
      </c>
      <c r="P52" s="57" t="str">
        <f>IF(Entradas[[#This Row],[Lote]]="","INSERTAR LOTE",Entradas[[#This Row],[Lote]])</f>
        <v>N/A</v>
      </c>
      <c r="Q52" s="30" t="str">
        <f>+Entradas[[#This Row],[Elemento]]</f>
        <v>Balde plástico</v>
      </c>
      <c r="R52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2" s="13">
        <f>Entradas[[#This Row],[Cantidad que ingresa]]-Entradas[[#This Row],[Cantidad Utilizada]]</f>
        <v>12</v>
      </c>
      <c r="T52" s="29" t="e">
        <f>+Entradas[[#This Row],[Presentación (unidad)]]</f>
        <v>#N/A</v>
      </c>
      <c r="U52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52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53" spans="1:22" ht="15" customHeight="1" x14ac:dyDescent="0.25">
      <c r="A53" s="38" t="e">
        <f>VLOOKUP(Entradas[[#This Row],[Elemento]],Lista_elementos[],6,0)</f>
        <v>#N/A</v>
      </c>
      <c r="B53" s="73" t="s">
        <v>220</v>
      </c>
      <c r="C53" s="80">
        <v>8</v>
      </c>
      <c r="D53" s="31" t="e">
        <f>VLOOKUP(Entradas[[#This Row],[Elemento]],Lista_elementos[],5,0)</f>
        <v>#N/A</v>
      </c>
      <c r="E53" s="81"/>
      <c r="F53" s="81" t="s">
        <v>637</v>
      </c>
      <c r="G53" s="82"/>
      <c r="H53" s="81"/>
      <c r="I53" s="82"/>
      <c r="J53" s="83"/>
      <c r="K53" s="83"/>
      <c r="L53" s="83"/>
      <c r="M53" s="83"/>
      <c r="N53" s="73" t="s">
        <v>214</v>
      </c>
      <c r="O53" s="87" t="s">
        <v>337</v>
      </c>
      <c r="P53" s="57" t="str">
        <f>IF(Entradas[[#This Row],[Lote]]="","INSERTAR LOTE",Entradas[[#This Row],[Lote]])</f>
        <v>N/A</v>
      </c>
      <c r="Q53" s="30" t="str">
        <f>+Entradas[[#This Row],[Elemento]]</f>
        <v>Balde plástico</v>
      </c>
      <c r="R53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3" s="13">
        <f>Entradas[[#This Row],[Cantidad que ingresa]]-Entradas[[#This Row],[Cantidad Utilizada]]</f>
        <v>8</v>
      </c>
      <c r="T53" s="29" t="e">
        <f>+Entradas[[#This Row],[Presentación (unidad)]]</f>
        <v>#N/A</v>
      </c>
      <c r="U53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53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54" spans="1:22" ht="15" customHeight="1" x14ac:dyDescent="0.25">
      <c r="A54" s="38" t="e">
        <f>VLOOKUP(Entradas[[#This Row],[Elemento]],Lista_elementos[],6,0)</f>
        <v>#N/A</v>
      </c>
      <c r="B54" s="73" t="s">
        <v>657</v>
      </c>
      <c r="C54" s="80">
        <v>8</v>
      </c>
      <c r="D54" s="31" t="e">
        <f>VLOOKUP(Entradas[[#This Row],[Elemento]],Lista_elementos[],5,0)</f>
        <v>#N/A</v>
      </c>
      <c r="E54" s="81"/>
      <c r="F54" s="81" t="s">
        <v>637</v>
      </c>
      <c r="G54" s="82"/>
      <c r="H54" s="85"/>
      <c r="I54" s="82"/>
      <c r="J54" s="83"/>
      <c r="K54" s="83"/>
      <c r="L54" s="83"/>
      <c r="M54" s="83"/>
      <c r="N54" s="73" t="s">
        <v>213</v>
      </c>
      <c r="O54" s="87" t="s">
        <v>337</v>
      </c>
      <c r="P54" s="57" t="str">
        <f>IF(Entradas[[#This Row],[Lote]]="","INSERTAR LOTE",Entradas[[#This Row],[Lote]])</f>
        <v>N/A</v>
      </c>
      <c r="Q54" s="30" t="str">
        <f>+Entradas[[#This Row],[Elemento]]</f>
        <v>Balde Vanyplas 50 L</v>
      </c>
      <c r="R54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4" s="13">
        <f>Entradas[[#This Row],[Cantidad que ingresa]]-Entradas[[#This Row],[Cantidad Utilizada]]</f>
        <v>8</v>
      </c>
      <c r="T54" s="29" t="e">
        <f>+Entradas[[#This Row],[Presentación (unidad)]]</f>
        <v>#N/A</v>
      </c>
      <c r="U54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54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55" spans="1:22" ht="15" customHeight="1" x14ac:dyDescent="0.25">
      <c r="A55" s="39" t="e">
        <f>VLOOKUP(Entradas[[#This Row],[Elemento]],Lista_elementos[],6,0)</f>
        <v>#N/A</v>
      </c>
      <c r="B55" s="77" t="s">
        <v>237</v>
      </c>
      <c r="C55" s="80">
        <v>9</v>
      </c>
      <c r="D55" s="31" t="e">
        <f>VLOOKUP(Entradas[[#This Row],[Elemento]],Lista_elementos[],5,0)</f>
        <v>#N/A</v>
      </c>
      <c r="E55" s="79"/>
      <c r="F55" s="81" t="s">
        <v>637</v>
      </c>
      <c r="G55" s="86"/>
      <c r="H55" s="79"/>
      <c r="I55" s="86"/>
      <c r="J55" s="80"/>
      <c r="K55" s="80"/>
      <c r="L55" s="80"/>
      <c r="M55" s="80"/>
      <c r="N55" s="76" t="s">
        <v>214</v>
      </c>
      <c r="O55" s="87" t="s">
        <v>337</v>
      </c>
      <c r="P55" s="58" t="str">
        <f>IF(Entradas[[#This Row],[Lote]]="","INSERTAR LOTE",Entradas[[#This Row],[Lote]])</f>
        <v>N/A</v>
      </c>
      <c r="Q55" s="34" t="str">
        <f>+Entradas[[#This Row],[Elemento]]</f>
        <v>Bandeja metálica</v>
      </c>
      <c r="R5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5" s="40">
        <f>Entradas[[#This Row],[Cantidad que ingresa]]-Entradas[[#This Row],[Cantidad Utilizada]]</f>
        <v>9</v>
      </c>
      <c r="T55" s="32" t="e">
        <f>+Entradas[[#This Row],[Presentación (unidad)]]</f>
        <v>#N/A</v>
      </c>
      <c r="U5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55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56" spans="1:22" ht="15" customHeight="1" x14ac:dyDescent="0.25">
      <c r="A56" s="38" t="e">
        <f>VLOOKUP(Entradas[[#This Row],[Elemento]],Lista_elementos[],6,0)</f>
        <v>#N/A</v>
      </c>
      <c r="B56" s="73" t="s">
        <v>311</v>
      </c>
      <c r="C56" s="80">
        <v>1</v>
      </c>
      <c r="D56" s="31" t="e">
        <f>VLOOKUP(Entradas[[#This Row],[Elemento]],Lista_elementos[],5,0)</f>
        <v>#N/A</v>
      </c>
      <c r="E56" s="81" t="s">
        <v>402</v>
      </c>
      <c r="F56" s="81" t="s">
        <v>403</v>
      </c>
      <c r="G56" s="82">
        <v>40694</v>
      </c>
      <c r="H56" s="81"/>
      <c r="I56" s="82"/>
      <c r="J56" s="83"/>
      <c r="K56" s="83"/>
      <c r="L56" s="83"/>
      <c r="M56" s="83"/>
      <c r="N56" s="73" t="s">
        <v>214</v>
      </c>
      <c r="O56" s="87" t="s">
        <v>337</v>
      </c>
      <c r="P56" s="57" t="str">
        <f>IF(Entradas[[#This Row],[Lote]]="","INSERTAR LOTE",Entradas[[#This Row],[Lote]])</f>
        <v>06030409</v>
      </c>
      <c r="Q56" s="30" t="str">
        <f>+Entradas[[#This Row],[Elemento]]</f>
        <v>Bañol (almitraz)</v>
      </c>
      <c r="R56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6" s="13">
        <f>Entradas[[#This Row],[Cantidad que ingresa]]-Entradas[[#This Row],[Cantidad Utilizada]]</f>
        <v>1</v>
      </c>
      <c r="T56" s="29" t="e">
        <f>+Entradas[[#This Row],[Presentación (unidad)]]</f>
        <v>#N/A</v>
      </c>
      <c r="U56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56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57" spans="1:22" ht="15" customHeight="1" x14ac:dyDescent="0.25">
      <c r="A57" s="38" t="e">
        <f>VLOOKUP(Entradas[[#This Row],[Elemento]],Lista_elementos[],6,0)</f>
        <v>#N/A</v>
      </c>
      <c r="B57" s="73" t="s">
        <v>244</v>
      </c>
      <c r="C57" s="80">
        <v>1</v>
      </c>
      <c r="D57" s="31" t="e">
        <f>VLOOKUP(Entradas[[#This Row],[Elemento]],Lista_elementos[],5,0)</f>
        <v>#N/A</v>
      </c>
      <c r="E57" s="81"/>
      <c r="F57" s="81" t="s">
        <v>637</v>
      </c>
      <c r="G57" s="82"/>
      <c r="H57" s="81"/>
      <c r="I57" s="82"/>
      <c r="J57" s="83"/>
      <c r="K57" s="83"/>
      <c r="L57" s="83"/>
      <c r="M57" s="83"/>
      <c r="N57" s="73" t="s">
        <v>214</v>
      </c>
      <c r="O57" s="87" t="s">
        <v>337</v>
      </c>
      <c r="P57" s="57" t="str">
        <f>IF(Entradas[[#This Row],[Lote]]="","INSERTAR LOTE",Entradas[[#This Row],[Lote]])</f>
        <v>N/A</v>
      </c>
      <c r="Q57" s="30" t="str">
        <f>+Entradas[[#This Row],[Elemento]]</f>
        <v>Batidora</v>
      </c>
      <c r="R57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7" s="13">
        <f>Entradas[[#This Row],[Cantidad que ingresa]]-Entradas[[#This Row],[Cantidad Utilizada]]</f>
        <v>1</v>
      </c>
      <c r="T57" s="29" t="e">
        <f>+Entradas[[#This Row],[Presentación (unidad)]]</f>
        <v>#N/A</v>
      </c>
      <c r="U57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57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58" spans="1:22" ht="15" customHeight="1" x14ac:dyDescent="0.25">
      <c r="A58" s="38" t="e">
        <f>VLOOKUP(Entradas[[#This Row],[Elemento]],Lista_elementos[],6,0)</f>
        <v>#N/A</v>
      </c>
      <c r="B58" s="73" t="s">
        <v>456</v>
      </c>
      <c r="C58" s="80">
        <v>1</v>
      </c>
      <c r="D58" s="31" t="e">
        <f>VLOOKUP(Entradas[[#This Row],[Elemento]],Lista_elementos[],5,0)</f>
        <v>#N/A</v>
      </c>
      <c r="E58" s="81"/>
      <c r="F58" s="81" t="s">
        <v>637</v>
      </c>
      <c r="G58" s="82"/>
      <c r="H58" s="85"/>
      <c r="I58" s="82"/>
      <c r="J58" s="83"/>
      <c r="K58" s="83"/>
      <c r="L58" s="83"/>
      <c r="M58" s="83"/>
      <c r="N58" s="73" t="s">
        <v>214</v>
      </c>
      <c r="O58" s="87" t="s">
        <v>337</v>
      </c>
      <c r="P58" s="57" t="str">
        <f>IF(Entradas[[#This Row],[Lote]]="","INSERTAR LOTE",Entradas[[#This Row],[Lote]])</f>
        <v>N/A</v>
      </c>
      <c r="Q58" s="30" t="str">
        <f>+Entradas[[#This Row],[Elemento]]</f>
        <v>Beaker 250 mL</v>
      </c>
      <c r="R58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8" s="13">
        <f>Entradas[[#This Row],[Cantidad que ingresa]]-Entradas[[#This Row],[Cantidad Utilizada]]</f>
        <v>1</v>
      </c>
      <c r="T58" s="29" t="e">
        <f>+Entradas[[#This Row],[Presentación (unidad)]]</f>
        <v>#N/A</v>
      </c>
      <c r="U58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58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59" spans="1:22" ht="15" customHeight="1" x14ac:dyDescent="0.25">
      <c r="A59" s="38" t="e">
        <f>VLOOKUP(Entradas[[#This Row],[Elemento]],Lista_elementos[],6,0)</f>
        <v>#N/A</v>
      </c>
      <c r="B59" s="73" t="s">
        <v>148</v>
      </c>
      <c r="C59" s="80">
        <v>18</v>
      </c>
      <c r="D59" s="31" t="e">
        <f>VLOOKUP(Entradas[[#This Row],[Elemento]],Lista_elementos[],5,0)</f>
        <v>#N/A</v>
      </c>
      <c r="E59" s="81"/>
      <c r="F59" s="81" t="s">
        <v>637</v>
      </c>
      <c r="G59" s="82"/>
      <c r="H59" s="83"/>
      <c r="I59" s="82"/>
      <c r="J59" s="83"/>
      <c r="K59" s="83"/>
      <c r="L59" s="83"/>
      <c r="M59" s="83"/>
      <c r="N59" s="73" t="s">
        <v>173</v>
      </c>
      <c r="O59" s="87" t="s">
        <v>648</v>
      </c>
      <c r="P59" s="57" t="str">
        <f>IF(Entradas[[#This Row],[Lote]]="","INSERTAR LOTE",Entradas[[#This Row],[Lote]])</f>
        <v>N/A</v>
      </c>
      <c r="Q59" s="30" t="str">
        <f>+Entradas[[#This Row],[Elemento]]</f>
        <v>Bebedero en bronce automático para cerdos</v>
      </c>
      <c r="R59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59" s="13">
        <f>Entradas[[#This Row],[Cantidad que ingresa]]-Entradas[[#This Row],[Cantidad Utilizada]]</f>
        <v>18</v>
      </c>
      <c r="T59" s="29" t="e">
        <f>+Entradas[[#This Row],[Presentación (unidad)]]</f>
        <v>#N/A</v>
      </c>
      <c r="U59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59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60" spans="1:22" ht="15" customHeight="1" x14ac:dyDescent="0.25">
      <c r="A60" s="38" t="e">
        <f>VLOOKUP(Entradas[[#This Row],[Elemento]],Lista_elementos[],6,0)</f>
        <v>#N/A</v>
      </c>
      <c r="B60" s="73" t="s">
        <v>620</v>
      </c>
      <c r="C60" s="80">
        <v>3</v>
      </c>
      <c r="D60" s="31" t="e">
        <f>VLOOKUP(Entradas[[#This Row],[Elemento]],Lista_elementos[],5,0)</f>
        <v>#N/A</v>
      </c>
      <c r="E60" s="81" t="s">
        <v>565</v>
      </c>
      <c r="F60" s="81" t="s">
        <v>564</v>
      </c>
      <c r="G60" s="82">
        <v>41578</v>
      </c>
      <c r="H60" s="85"/>
      <c r="I60" s="82"/>
      <c r="J60" s="83"/>
      <c r="K60" s="83"/>
      <c r="L60" s="83"/>
      <c r="M60" s="83"/>
      <c r="N60" s="73" t="s">
        <v>175</v>
      </c>
      <c r="O60" s="87" t="s">
        <v>337</v>
      </c>
      <c r="P60" s="57" t="str">
        <f>IF(Entradas[[#This Row],[Lote]]="","INSERTAR LOTE",Entradas[[#This Row],[Lote]])</f>
        <v>BZ1103</v>
      </c>
      <c r="Q60" s="30" t="str">
        <f>+Entradas[[#This Row],[Elemento]]</f>
        <v>Benzagan 6 UI</v>
      </c>
      <c r="R60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0" s="13">
        <f>Entradas[[#This Row],[Cantidad que ingresa]]-Entradas[[#This Row],[Cantidad Utilizada]]</f>
        <v>3</v>
      </c>
      <c r="T60" s="29" t="e">
        <f>+Entradas[[#This Row],[Presentación (unidad)]]</f>
        <v>#N/A</v>
      </c>
      <c r="U60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60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61" spans="1:22" ht="15" customHeight="1" x14ac:dyDescent="0.25">
      <c r="A61" s="38" t="e">
        <f>VLOOKUP(Entradas[[#This Row],[Elemento]],Lista_elementos[],6,0)</f>
        <v>#N/A</v>
      </c>
      <c r="B61" s="73" t="s">
        <v>296</v>
      </c>
      <c r="C61" s="80">
        <v>1650</v>
      </c>
      <c r="D61" s="31" t="e">
        <f>VLOOKUP(Entradas[[#This Row],[Elemento]],Lista_elementos[],5,0)</f>
        <v>#N/A</v>
      </c>
      <c r="E61" s="81"/>
      <c r="F61" s="81" t="s">
        <v>636</v>
      </c>
      <c r="G61" s="82"/>
      <c r="H61" s="81"/>
      <c r="I61" s="82"/>
      <c r="J61" s="83"/>
      <c r="K61" s="83"/>
      <c r="L61" s="83"/>
      <c r="M61" s="83"/>
      <c r="N61" s="73" t="s">
        <v>214</v>
      </c>
      <c r="O61" s="87" t="s">
        <v>337</v>
      </c>
      <c r="P61" s="57" t="str">
        <f>IF(Entradas[[#This Row],[Lote]]="","INSERTAR LOTE",Entradas[[#This Row],[Lote]])</f>
        <v>N/R</v>
      </c>
      <c r="Q61" s="30" t="str">
        <f>+Entradas[[#This Row],[Elemento]]</f>
        <v>Benzoato de Sodio</v>
      </c>
      <c r="R61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1" s="13">
        <f>Entradas[[#This Row],[Cantidad que ingresa]]-Entradas[[#This Row],[Cantidad Utilizada]]</f>
        <v>1650</v>
      </c>
      <c r="T61" s="29" t="e">
        <f>+Entradas[[#This Row],[Presentación (unidad)]]</f>
        <v>#N/A</v>
      </c>
      <c r="U61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61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62" spans="1:22" ht="15" customHeight="1" x14ac:dyDescent="0.25">
      <c r="A62" s="38" t="e">
        <f>VLOOKUP(Entradas[[#This Row],[Elemento]],Lista_elementos[],6,0)</f>
        <v>#N/A</v>
      </c>
      <c r="B62" s="74" t="s">
        <v>281</v>
      </c>
      <c r="C62" s="80">
        <v>2700</v>
      </c>
      <c r="D62" s="31" t="e">
        <f>VLOOKUP(Entradas[[#This Row],[Elemento]],Lista_elementos[],5,0)</f>
        <v>#N/A</v>
      </c>
      <c r="E62" s="81"/>
      <c r="F62" s="81" t="s">
        <v>636</v>
      </c>
      <c r="G62" s="82"/>
      <c r="H62" s="81"/>
      <c r="I62" s="82"/>
      <c r="J62" s="83"/>
      <c r="K62" s="83"/>
      <c r="L62" s="83"/>
      <c r="M62" s="83"/>
      <c r="N62" s="73" t="s">
        <v>214</v>
      </c>
      <c r="O62" s="87" t="s">
        <v>667</v>
      </c>
      <c r="P62" s="57" t="str">
        <f>IF(Entradas[[#This Row],[Lote]]="","INSERTAR LOTE",Entradas[[#This Row],[Lote]])</f>
        <v>N/R</v>
      </c>
      <c r="Q62" s="30" t="str">
        <f>+Entradas[[#This Row],[Elemento]]</f>
        <v>Bicarbonato de Sodio</v>
      </c>
      <c r="R62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2" s="13">
        <f>Entradas[[#This Row],[Cantidad que ingresa]]-Entradas[[#This Row],[Cantidad Utilizada]]</f>
        <v>2700</v>
      </c>
      <c r="T62" s="29" t="e">
        <f>+Entradas[[#This Row],[Presentación (unidad)]]</f>
        <v>#N/A</v>
      </c>
      <c r="U62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62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63" spans="1:22" ht="15" customHeight="1" x14ac:dyDescent="0.25">
      <c r="A63" s="38" t="e">
        <f>VLOOKUP(Entradas[[#This Row],[Elemento]],Lista_elementos[],6,0)</f>
        <v>#N/A</v>
      </c>
      <c r="B63" s="73" t="s">
        <v>443</v>
      </c>
      <c r="C63" s="80">
        <v>6</v>
      </c>
      <c r="D63" s="31" t="e">
        <f>VLOOKUP(Entradas[[#This Row],[Elemento]],Lista_elementos[],5,0)</f>
        <v>#N/A</v>
      </c>
      <c r="E63" s="81"/>
      <c r="F63" s="81" t="s">
        <v>637</v>
      </c>
      <c r="G63" s="82"/>
      <c r="H63" s="85"/>
      <c r="I63" s="82"/>
      <c r="J63" s="83"/>
      <c r="K63" s="83"/>
      <c r="L63" s="83"/>
      <c r="M63" s="83"/>
      <c r="N63" s="73" t="s">
        <v>214</v>
      </c>
      <c r="O63" s="87" t="s">
        <v>337</v>
      </c>
      <c r="P63" s="57" t="str">
        <f>IF(Entradas[[#This Row],[Lote]]="","INSERTAR LOTE",Entradas[[#This Row],[Lote]])</f>
        <v>N/A</v>
      </c>
      <c r="Q63" s="30" t="str">
        <f>+Entradas[[#This Row],[Elemento]]</f>
        <v>Bolsa para semillero</v>
      </c>
      <c r="R63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3" s="13">
        <f>Entradas[[#This Row],[Cantidad que ingresa]]-Entradas[[#This Row],[Cantidad Utilizada]]</f>
        <v>6</v>
      </c>
      <c r="T63" s="29" t="e">
        <f>+Entradas[[#This Row],[Presentación (unidad)]]</f>
        <v>#N/A</v>
      </c>
      <c r="U63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63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64" spans="1:22" ht="15" customHeight="1" x14ac:dyDescent="0.25">
      <c r="A64" s="38" t="e">
        <f>VLOOKUP(Entradas[[#This Row],[Elemento]],Lista_elementos[],6,0)</f>
        <v>#N/A</v>
      </c>
      <c r="B64" s="73" t="s">
        <v>443</v>
      </c>
      <c r="C64" s="80">
        <v>32</v>
      </c>
      <c r="D64" s="31" t="e">
        <f>VLOOKUP(Entradas[[#This Row],[Elemento]],Lista_elementos[],5,0)</f>
        <v>#N/A</v>
      </c>
      <c r="E64" s="81"/>
      <c r="F64" s="81" t="s">
        <v>637</v>
      </c>
      <c r="G64" s="82"/>
      <c r="H64" s="85"/>
      <c r="I64" s="82"/>
      <c r="J64" s="83"/>
      <c r="K64" s="83"/>
      <c r="L64" s="83"/>
      <c r="M64" s="83"/>
      <c r="N64" s="73" t="s">
        <v>213</v>
      </c>
      <c r="O64" s="87" t="s">
        <v>337</v>
      </c>
      <c r="P64" s="57" t="str">
        <f>IF(Entradas[[#This Row],[Lote]]="","INSERTAR LOTE",Entradas[[#This Row],[Lote]])</f>
        <v>N/A</v>
      </c>
      <c r="Q64" s="30" t="str">
        <f>+Entradas[[#This Row],[Elemento]]</f>
        <v>Bolsa para semillero</v>
      </c>
      <c r="R64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4" s="13">
        <f>Entradas[[#This Row],[Cantidad que ingresa]]-Entradas[[#This Row],[Cantidad Utilizada]]</f>
        <v>32</v>
      </c>
      <c r="T64" s="29" t="e">
        <f>+Entradas[[#This Row],[Presentación (unidad)]]</f>
        <v>#N/A</v>
      </c>
      <c r="U64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64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65" spans="1:22" ht="15" customHeight="1" x14ac:dyDescent="0.25">
      <c r="A65" s="38" t="e">
        <f>VLOOKUP(Entradas[[#This Row],[Elemento]],Lista_elementos[],6,0)</f>
        <v>#N/A</v>
      </c>
      <c r="B65" s="73" t="s">
        <v>236</v>
      </c>
      <c r="C65" s="80">
        <v>7</v>
      </c>
      <c r="D65" s="31" t="e">
        <f>VLOOKUP(Entradas[[#This Row],[Elemento]],Lista_elementos[],5,0)</f>
        <v>#N/A</v>
      </c>
      <c r="E65" s="81"/>
      <c r="F65" s="81" t="s">
        <v>637</v>
      </c>
      <c r="G65" s="82"/>
      <c r="H65" s="81"/>
      <c r="I65" s="82"/>
      <c r="J65" s="83"/>
      <c r="K65" s="83"/>
      <c r="L65" s="83"/>
      <c r="M65" s="83"/>
      <c r="N65" s="73" t="s">
        <v>214</v>
      </c>
      <c r="O65" s="87" t="s">
        <v>337</v>
      </c>
      <c r="P65" s="57" t="str">
        <f>IF(Entradas[[#This Row],[Lote]]="","INSERTAR LOTE",Entradas[[#This Row],[Lote]])</f>
        <v>N/A</v>
      </c>
      <c r="Q65" s="30" t="str">
        <f>+Entradas[[#This Row],[Elemento]]</f>
        <v>Bolsa termoencojible</v>
      </c>
      <c r="R65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5" s="13">
        <f>Entradas[[#This Row],[Cantidad que ingresa]]-Entradas[[#This Row],[Cantidad Utilizada]]</f>
        <v>7</v>
      </c>
      <c r="T65" s="29" t="e">
        <f>+Entradas[[#This Row],[Presentación (unidad)]]</f>
        <v>#N/A</v>
      </c>
      <c r="U65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65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66" spans="1:22" ht="15" customHeight="1" x14ac:dyDescent="0.25">
      <c r="A66" s="39" t="e">
        <f>VLOOKUP(Entradas[[#This Row],[Elemento]],Lista_elementos[],6,0)</f>
        <v>#N/A</v>
      </c>
      <c r="B66" s="76" t="s">
        <v>391</v>
      </c>
      <c r="C66" s="80">
        <v>2</v>
      </c>
      <c r="D66" s="31" t="e">
        <f>VLOOKUP(Entradas[[#This Row],[Elemento]],Lista_elementos[],5,0)</f>
        <v>#N/A</v>
      </c>
      <c r="E66" s="79" t="s">
        <v>392</v>
      </c>
      <c r="F66" s="81" t="s">
        <v>393</v>
      </c>
      <c r="G66" s="86">
        <v>41394</v>
      </c>
      <c r="H66" s="88"/>
      <c r="I66" s="86"/>
      <c r="J66" s="80"/>
      <c r="K66" s="80"/>
      <c r="L66" s="80"/>
      <c r="M66" s="80"/>
      <c r="N66" s="73" t="s">
        <v>214</v>
      </c>
      <c r="O66" s="87" t="s">
        <v>337</v>
      </c>
      <c r="P66" s="58" t="str">
        <f>IF(Entradas[[#This Row],[Lote]]="","INSERTAR LOTE",Entradas[[#This Row],[Lote]])</f>
        <v>100502</v>
      </c>
      <c r="Q66" s="34" t="str">
        <f>+Entradas[[#This Row],[Elemento]]</f>
        <v>Bomazine 2%</v>
      </c>
      <c r="R6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6" s="40">
        <f>Entradas[[#This Row],[Cantidad que ingresa]]-Entradas[[#This Row],[Cantidad Utilizada]]</f>
        <v>2</v>
      </c>
      <c r="T66" s="32" t="e">
        <f>+Entradas[[#This Row],[Presentación (unidad)]]</f>
        <v>#N/A</v>
      </c>
      <c r="U6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6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67" spans="1:22" ht="15" customHeight="1" x14ac:dyDescent="0.25">
      <c r="A67" s="39" t="e">
        <f>VLOOKUP(Entradas[[#This Row],[Elemento]],Lista_elementos[],6,0)</f>
        <v>#N/A</v>
      </c>
      <c r="B67" s="76" t="s">
        <v>155</v>
      </c>
      <c r="C67" s="80">
        <v>1</v>
      </c>
      <c r="D67" s="24" t="e">
        <f>VLOOKUP(Entradas[[#This Row],[Elemento]],Lista_elementos[],5,0)</f>
        <v>#N/A</v>
      </c>
      <c r="E67" s="79"/>
      <c r="F67" s="81" t="s">
        <v>637</v>
      </c>
      <c r="G67" s="86"/>
      <c r="H67" s="80"/>
      <c r="I67" s="86"/>
      <c r="J67" s="80"/>
      <c r="K67" s="80"/>
      <c r="L67" s="80"/>
      <c r="M67" s="80"/>
      <c r="N67" s="76" t="s">
        <v>173</v>
      </c>
      <c r="O67" s="87" t="s">
        <v>337</v>
      </c>
      <c r="P67" s="58" t="str">
        <f>IF(Entradas[[#This Row],[Lote]]="","INSERTAR LOTE",Entradas[[#This Row],[Lote]])</f>
        <v>N/A</v>
      </c>
      <c r="Q67" s="34" t="str">
        <f>+Entradas[[#This Row],[Elemento]]</f>
        <v>Bomba de espalda</v>
      </c>
      <c r="R6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7" s="40">
        <f>Entradas[[#This Row],[Cantidad que ingresa]]-Entradas[[#This Row],[Cantidad Utilizada]]</f>
        <v>1</v>
      </c>
      <c r="T67" s="32" t="e">
        <f>+Entradas[[#This Row],[Presentación (unidad)]]</f>
        <v>#N/A</v>
      </c>
      <c r="U6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6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68" spans="1:22" ht="15" customHeight="1" x14ac:dyDescent="0.25">
      <c r="A68" s="38" t="e">
        <f>VLOOKUP(Entradas[[#This Row],[Elemento]],Lista_elementos[],6,0)</f>
        <v>#N/A</v>
      </c>
      <c r="B68" s="73" t="s">
        <v>155</v>
      </c>
      <c r="C68" s="80">
        <v>2</v>
      </c>
      <c r="D68" s="31" t="e">
        <f>VLOOKUP(Entradas[[#This Row],[Elemento]],Lista_elementos[],5,0)</f>
        <v>#N/A</v>
      </c>
      <c r="E68" s="81"/>
      <c r="F68" s="81" t="s">
        <v>637</v>
      </c>
      <c r="G68" s="82"/>
      <c r="H68" s="81"/>
      <c r="I68" s="82"/>
      <c r="J68" s="83"/>
      <c r="K68" s="83"/>
      <c r="L68" s="83"/>
      <c r="M68" s="83"/>
      <c r="N68" s="76" t="s">
        <v>214</v>
      </c>
      <c r="O68" s="87" t="s">
        <v>337</v>
      </c>
      <c r="P68" s="57" t="str">
        <f>IF(Entradas[[#This Row],[Lote]]="","INSERTAR LOTE",Entradas[[#This Row],[Lote]])</f>
        <v>N/A</v>
      </c>
      <c r="Q68" s="30" t="str">
        <f>+Entradas[[#This Row],[Elemento]]</f>
        <v>Bomba de espalda</v>
      </c>
      <c r="R68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8" s="13">
        <f>Entradas[[#This Row],[Cantidad que ingresa]]-Entradas[[#This Row],[Cantidad Utilizada]]</f>
        <v>2</v>
      </c>
      <c r="T68" s="29" t="e">
        <f>+Entradas[[#This Row],[Presentación (unidad)]]</f>
        <v>#N/A</v>
      </c>
      <c r="U68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68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69" spans="1:22" ht="15" customHeight="1" x14ac:dyDescent="0.25">
      <c r="A69" s="38" t="e">
        <f>VLOOKUP(Entradas[[#This Row],[Elemento]],Lista_elementos[],6,0)</f>
        <v>#N/A</v>
      </c>
      <c r="B69" s="73" t="s">
        <v>155</v>
      </c>
      <c r="C69" s="80">
        <v>15</v>
      </c>
      <c r="D69" s="31" t="e">
        <f>VLOOKUP(Entradas[[#This Row],[Elemento]],Lista_elementos[],5,0)</f>
        <v>#N/A</v>
      </c>
      <c r="E69" s="81"/>
      <c r="F69" s="81" t="s">
        <v>637</v>
      </c>
      <c r="G69" s="82"/>
      <c r="H69" s="85"/>
      <c r="I69" s="82"/>
      <c r="J69" s="83"/>
      <c r="K69" s="83"/>
      <c r="L69" s="83"/>
      <c r="M69" s="83"/>
      <c r="N69" s="76" t="s">
        <v>213</v>
      </c>
      <c r="O69" s="87" t="s">
        <v>337</v>
      </c>
      <c r="P69" s="57" t="str">
        <f>IF(Entradas[[#This Row],[Lote]]="","INSERTAR LOTE",Entradas[[#This Row],[Lote]])</f>
        <v>N/A</v>
      </c>
      <c r="Q69" s="30" t="str">
        <f>+Entradas[[#This Row],[Elemento]]</f>
        <v>Bomba de espalda</v>
      </c>
      <c r="R69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69" s="13">
        <f>Entradas[[#This Row],[Cantidad que ingresa]]-Entradas[[#This Row],[Cantidad Utilizada]]</f>
        <v>15</v>
      </c>
      <c r="T69" s="29" t="e">
        <f>+Entradas[[#This Row],[Presentación (unidad)]]</f>
        <v>#N/A</v>
      </c>
      <c r="U69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69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70" spans="1:22" ht="15" customHeight="1" x14ac:dyDescent="0.25">
      <c r="A70" s="39" t="e">
        <f>VLOOKUP(Entradas[[#This Row],[Elemento]],Lista_elementos[],6,0)</f>
        <v>#N/A</v>
      </c>
      <c r="B70" s="76" t="s">
        <v>146</v>
      </c>
      <c r="C70" s="80">
        <v>1</v>
      </c>
      <c r="D70" s="24" t="e">
        <f>VLOOKUP(Entradas[[#This Row],[Elemento]],Lista_elementos[],5,0)</f>
        <v>#N/A</v>
      </c>
      <c r="E70" s="79"/>
      <c r="F70" s="81" t="s">
        <v>637</v>
      </c>
      <c r="G70" s="86"/>
      <c r="H70" s="80"/>
      <c r="I70" s="86"/>
      <c r="J70" s="80"/>
      <c r="K70" s="80"/>
      <c r="L70" s="80"/>
      <c r="M70" s="80"/>
      <c r="N70" s="76" t="s">
        <v>173</v>
      </c>
      <c r="O70" s="87" t="s">
        <v>337</v>
      </c>
      <c r="P70" s="58" t="str">
        <f>IF(Entradas[[#This Row],[Lote]]="","INSERTAR LOTE",Entradas[[#This Row],[Lote]])</f>
        <v>N/A</v>
      </c>
      <c r="Q70" s="34" t="str">
        <f>+Entradas[[#This Row],[Elemento]]</f>
        <v>Bomba para sacar ACPM</v>
      </c>
      <c r="R7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0" s="40">
        <f>Entradas[[#This Row],[Cantidad que ingresa]]-Entradas[[#This Row],[Cantidad Utilizada]]</f>
        <v>1</v>
      </c>
      <c r="T70" s="32" t="e">
        <f>+Entradas[[#This Row],[Presentación (unidad)]]</f>
        <v>#N/A</v>
      </c>
      <c r="U7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7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71" spans="1:22" ht="15" customHeight="1" x14ac:dyDescent="0.25">
      <c r="A71" s="39" t="e">
        <f>VLOOKUP(Entradas[[#This Row],[Elemento]],Lista_elementos[],6,0)</f>
        <v>#N/A</v>
      </c>
      <c r="B71" s="76" t="s">
        <v>351</v>
      </c>
      <c r="C71" s="80">
        <v>2</v>
      </c>
      <c r="D71" s="31" t="e">
        <f>VLOOKUP(Entradas[[#This Row],[Elemento]],Lista_elementos[],5,0)</f>
        <v>#N/A</v>
      </c>
      <c r="E71" s="79" t="s">
        <v>352</v>
      </c>
      <c r="F71" s="81">
        <v>7190509</v>
      </c>
      <c r="G71" s="86">
        <v>40755</v>
      </c>
      <c r="H71" s="79"/>
      <c r="I71" s="86"/>
      <c r="J71" s="80"/>
      <c r="K71" s="80"/>
      <c r="L71" s="80"/>
      <c r="M71" s="80"/>
      <c r="N71" s="76" t="s">
        <v>214</v>
      </c>
      <c r="O71" s="87" t="s">
        <v>337</v>
      </c>
      <c r="P71" s="58">
        <f>IF(Entradas[[#This Row],[Lote]]="","INSERTAR LOTE",Entradas[[#This Row],[Lote]])</f>
        <v>7190509</v>
      </c>
      <c r="Q71" s="34" t="str">
        <f>+Entradas[[#This Row],[Elemento]]</f>
        <v>Bovex 25 Co Albendazol 25%</v>
      </c>
      <c r="R7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1" s="40">
        <f>Entradas[[#This Row],[Cantidad que ingresa]]-Entradas[[#This Row],[Cantidad Utilizada]]</f>
        <v>2</v>
      </c>
      <c r="T71" s="32" t="e">
        <f>+Entradas[[#This Row],[Presentación (unidad)]]</f>
        <v>#N/A</v>
      </c>
      <c r="U7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7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72" spans="1:22" ht="15" customHeight="1" x14ac:dyDescent="0.25">
      <c r="A72" s="39" t="e">
        <f>VLOOKUP(Entradas[[#This Row],[Elemento]],Lista_elementos[],6,0)</f>
        <v>#N/A</v>
      </c>
      <c r="B72" s="76" t="s">
        <v>249</v>
      </c>
      <c r="C72" s="80">
        <v>1</v>
      </c>
      <c r="D72" s="33" t="e">
        <f>VLOOKUP(Entradas[[#This Row],[Elemento]],Lista_elementos[],5,0)</f>
        <v>#N/A</v>
      </c>
      <c r="E72" s="79"/>
      <c r="F72" s="81" t="s">
        <v>637</v>
      </c>
      <c r="G72" s="86"/>
      <c r="H72" s="79"/>
      <c r="I72" s="86"/>
      <c r="J72" s="80"/>
      <c r="K72" s="80"/>
      <c r="L72" s="80"/>
      <c r="M72" s="80"/>
      <c r="N72" s="76" t="s">
        <v>214</v>
      </c>
      <c r="O72" s="87" t="s">
        <v>337</v>
      </c>
      <c r="P72" s="58" t="str">
        <f>IF(Entradas[[#This Row],[Lote]]="","INSERTAR LOTE",Entradas[[#This Row],[Lote]])</f>
        <v>N/A</v>
      </c>
      <c r="Q72" s="34" t="str">
        <f>+Entradas[[#This Row],[Elemento]]</f>
        <v>Buretas 100 mL</v>
      </c>
      <c r="R7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2" s="40">
        <f>Entradas[[#This Row],[Cantidad que ingresa]]-Entradas[[#This Row],[Cantidad Utilizada]]</f>
        <v>1</v>
      </c>
      <c r="T72" s="32" t="e">
        <f>+Entradas[[#This Row],[Presentación (unidad)]]</f>
        <v>#N/A</v>
      </c>
      <c r="U7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72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73" spans="1:22" ht="15" customHeight="1" x14ac:dyDescent="0.25">
      <c r="A73" s="39" t="e">
        <f>VLOOKUP(Entradas[[#This Row],[Elemento]],Lista_elementos[],6,0)</f>
        <v>#N/A</v>
      </c>
      <c r="B73" s="76" t="s">
        <v>248</v>
      </c>
      <c r="C73" s="80">
        <v>2</v>
      </c>
      <c r="D73" s="33" t="e">
        <f>VLOOKUP(Entradas[[#This Row],[Elemento]],Lista_elementos[],5,0)</f>
        <v>#N/A</v>
      </c>
      <c r="E73" s="79"/>
      <c r="F73" s="81" t="s">
        <v>637</v>
      </c>
      <c r="G73" s="86"/>
      <c r="H73" s="79"/>
      <c r="I73" s="86"/>
      <c r="J73" s="80"/>
      <c r="K73" s="80"/>
      <c r="L73" s="80"/>
      <c r="M73" s="80"/>
      <c r="N73" s="76" t="s">
        <v>214</v>
      </c>
      <c r="O73" s="87" t="s">
        <v>337</v>
      </c>
      <c r="P73" s="58" t="str">
        <f>IF(Entradas[[#This Row],[Lote]]="","INSERTAR LOTE",Entradas[[#This Row],[Lote]])</f>
        <v>N/A</v>
      </c>
      <c r="Q73" s="34" t="str">
        <f>+Entradas[[#This Row],[Elemento]]</f>
        <v>Buretas 50 mL</v>
      </c>
      <c r="R7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3" s="40">
        <f>Entradas[[#This Row],[Cantidad que ingresa]]-Entradas[[#This Row],[Cantidad Utilizada]]</f>
        <v>2</v>
      </c>
      <c r="T73" s="32" t="e">
        <f>+Entradas[[#This Row],[Presentación (unidad)]]</f>
        <v>#N/A</v>
      </c>
      <c r="U7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7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74" spans="1:22" ht="15" customHeight="1" x14ac:dyDescent="0.25">
      <c r="A74" s="39" t="e">
        <f>VLOOKUP(Entradas[[#This Row],[Elemento]],Lista_elementos[],6,0)</f>
        <v>#N/A</v>
      </c>
      <c r="B74" s="76" t="s">
        <v>327</v>
      </c>
      <c r="C74" s="80">
        <v>80</v>
      </c>
      <c r="D74" s="33" t="e">
        <f>VLOOKUP(Entradas[[#This Row],[Elemento]],Lista_elementos[],5,0)</f>
        <v>#N/A</v>
      </c>
      <c r="E74" s="79"/>
      <c r="F74" s="81" t="s">
        <v>637</v>
      </c>
      <c r="G74" s="86"/>
      <c r="H74" s="79"/>
      <c r="I74" s="86"/>
      <c r="J74" s="80"/>
      <c r="K74" s="80"/>
      <c r="L74" s="80"/>
      <c r="M74" s="80"/>
      <c r="N74" s="76" t="s">
        <v>214</v>
      </c>
      <c r="O74" s="87" t="s">
        <v>426</v>
      </c>
      <c r="P74" s="58" t="str">
        <f>IF(Entradas[[#This Row],[Lote]]="","INSERTAR LOTE",Entradas[[#This Row],[Lote]])</f>
        <v>N/A</v>
      </c>
      <c r="Q74" s="34" t="str">
        <f>+Entradas[[#This Row],[Elemento]]</f>
        <v>Cabos</v>
      </c>
      <c r="R7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4" s="40">
        <f>Entradas[[#This Row],[Cantidad que ingresa]]-Entradas[[#This Row],[Cantidad Utilizada]]</f>
        <v>80</v>
      </c>
      <c r="T74" s="32" t="e">
        <f>+Entradas[[#This Row],[Presentación (unidad)]]</f>
        <v>#N/A</v>
      </c>
      <c r="U7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7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75" spans="1:22" ht="15" customHeight="1" x14ac:dyDescent="0.25">
      <c r="A75" s="39" t="e">
        <f>VLOOKUP(Entradas[[#This Row],[Elemento]],Lista_elementos[],6,0)</f>
        <v>#N/A</v>
      </c>
      <c r="B75" s="76" t="s">
        <v>251</v>
      </c>
      <c r="C75" s="80">
        <v>26</v>
      </c>
      <c r="D75" s="33" t="e">
        <f>VLOOKUP(Entradas[[#This Row],[Elemento]],Lista_elementos[],5,0)</f>
        <v>#N/A</v>
      </c>
      <c r="E75" s="79"/>
      <c r="F75" s="81" t="s">
        <v>637</v>
      </c>
      <c r="G75" s="86"/>
      <c r="H75" s="79"/>
      <c r="I75" s="86"/>
      <c r="J75" s="80"/>
      <c r="K75" s="80"/>
      <c r="L75" s="80"/>
      <c r="M75" s="80"/>
      <c r="N75" s="76" t="s">
        <v>214</v>
      </c>
      <c r="O75" s="87" t="s">
        <v>337</v>
      </c>
      <c r="P75" s="58" t="str">
        <f>IF(Entradas[[#This Row],[Lote]]="","INSERTAR LOTE",Entradas[[#This Row],[Lote]])</f>
        <v>N/A</v>
      </c>
      <c r="Q75" s="34" t="str">
        <f>+Entradas[[#This Row],[Elemento]]</f>
        <v>Cajas de madera</v>
      </c>
      <c r="R7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5" s="40">
        <f>Entradas[[#This Row],[Cantidad que ingresa]]-Entradas[[#This Row],[Cantidad Utilizada]]</f>
        <v>26</v>
      </c>
      <c r="T75" s="32" t="e">
        <f>+Entradas[[#This Row],[Presentación (unidad)]]</f>
        <v>#N/A</v>
      </c>
      <c r="U7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75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76" spans="1:22" ht="15" customHeight="1" x14ac:dyDescent="0.25">
      <c r="A76" s="39" t="e">
        <f>VLOOKUP(Entradas[[#This Row],[Elemento]],Lista_elementos[],6,0)</f>
        <v>#N/A</v>
      </c>
      <c r="B76" s="76" t="s">
        <v>205</v>
      </c>
      <c r="C76" s="80">
        <v>2</v>
      </c>
      <c r="D76" s="33" t="e">
        <f>VLOOKUP(Entradas[[#This Row],[Elemento]],Lista_elementos[],5,0)</f>
        <v>#N/A</v>
      </c>
      <c r="E76" s="79"/>
      <c r="F76" s="81" t="s">
        <v>637</v>
      </c>
      <c r="G76" s="86"/>
      <c r="H76" s="79"/>
      <c r="I76" s="86"/>
      <c r="J76" s="80"/>
      <c r="K76" s="80"/>
      <c r="L76" s="80"/>
      <c r="M76" s="80"/>
      <c r="N76" s="76" t="s">
        <v>214</v>
      </c>
      <c r="O76" s="87" t="s">
        <v>645</v>
      </c>
      <c r="P76" s="58" t="str">
        <f>IF(Entradas[[#This Row],[Lote]]="","INSERTAR LOTE",Entradas[[#This Row],[Lote]])</f>
        <v>N/A</v>
      </c>
      <c r="Q76" s="34" t="str">
        <f>+Entradas[[#This Row],[Elemento]]</f>
        <v>Cajas Wolf</v>
      </c>
      <c r="R7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6" s="40">
        <f>Entradas[[#This Row],[Cantidad que ingresa]]-Entradas[[#This Row],[Cantidad Utilizada]]</f>
        <v>2</v>
      </c>
      <c r="T76" s="32" t="e">
        <f>+Entradas[[#This Row],[Presentación (unidad)]]</f>
        <v>#N/A</v>
      </c>
      <c r="U7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76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77" spans="1:22" ht="15" customHeight="1" x14ac:dyDescent="0.25">
      <c r="A77" s="39" t="e">
        <f>VLOOKUP(Entradas[[#This Row],[Elemento]],Lista_elementos[],6,0)</f>
        <v>#N/A</v>
      </c>
      <c r="B77" s="76" t="s">
        <v>205</v>
      </c>
      <c r="C77" s="80">
        <v>1</v>
      </c>
      <c r="D77" s="33" t="e">
        <f>VLOOKUP(Entradas[[#This Row],[Elemento]],Lista_elementos[],5,0)</f>
        <v>#N/A</v>
      </c>
      <c r="E77" s="79"/>
      <c r="F77" s="81" t="s">
        <v>637</v>
      </c>
      <c r="G77" s="86"/>
      <c r="H77" s="88"/>
      <c r="I77" s="86"/>
      <c r="J77" s="80"/>
      <c r="K77" s="80"/>
      <c r="L77" s="80"/>
      <c r="M77" s="80"/>
      <c r="N77" s="76" t="s">
        <v>175</v>
      </c>
      <c r="O77" s="87" t="s">
        <v>337</v>
      </c>
      <c r="P77" s="58" t="str">
        <f>IF(Entradas[[#This Row],[Lote]]="","INSERTAR LOTE",Entradas[[#This Row],[Lote]])</f>
        <v>N/A</v>
      </c>
      <c r="Q77" s="34" t="str">
        <f>+Entradas[[#This Row],[Elemento]]</f>
        <v>Cajas Wolf</v>
      </c>
      <c r="R7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7" s="40">
        <f>Entradas[[#This Row],[Cantidad que ingresa]]-Entradas[[#This Row],[Cantidad Utilizada]]</f>
        <v>1</v>
      </c>
      <c r="T77" s="32" t="e">
        <f>+Entradas[[#This Row],[Presentación (unidad)]]</f>
        <v>#N/A</v>
      </c>
      <c r="U77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7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78" spans="1:22" ht="15" customHeight="1" x14ac:dyDescent="0.25">
      <c r="A78" s="39" t="e">
        <f>VLOOKUP(Entradas[[#This Row],[Elemento]],Lista_elementos[],6,0)</f>
        <v>#N/A</v>
      </c>
      <c r="B78" s="76" t="s">
        <v>190</v>
      </c>
      <c r="C78" s="80">
        <v>260</v>
      </c>
      <c r="D78" s="54" t="e">
        <f>VLOOKUP(Entradas[[#This Row],[Elemento]],Lista_elementos[],5,0)</f>
        <v>#N/A</v>
      </c>
      <c r="E78" s="79"/>
      <c r="F78" s="81" t="s">
        <v>636</v>
      </c>
      <c r="G78" s="86"/>
      <c r="H78" s="86"/>
      <c r="I78" s="86"/>
      <c r="J78" s="80"/>
      <c r="K78" s="80"/>
      <c r="L78" s="80"/>
      <c r="M78" s="80"/>
      <c r="N78" s="76" t="s">
        <v>173</v>
      </c>
      <c r="O78" s="87" t="s">
        <v>512</v>
      </c>
      <c r="P78" s="58" t="str">
        <f>IF(Entradas[[#This Row],[Lote]]="","INSERTAR LOTE",Entradas[[#This Row],[Lote]])</f>
        <v>N/R</v>
      </c>
      <c r="Q78" s="34" t="str">
        <f>+Entradas[[#This Row],[Elemento]]</f>
        <v>Cal dolomita bulto</v>
      </c>
      <c r="R7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8" s="40">
        <f>Entradas[[#This Row],[Cantidad que ingresa]]-Entradas[[#This Row],[Cantidad Utilizada]]</f>
        <v>260</v>
      </c>
      <c r="T78" s="32" t="e">
        <f>+Entradas[[#This Row],[Presentación (unidad)]]</f>
        <v>#N/A</v>
      </c>
      <c r="U7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7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79" spans="1:22" ht="15" customHeight="1" x14ac:dyDescent="0.25">
      <c r="A79" s="39" t="e">
        <f>VLOOKUP(Entradas[[#This Row],[Elemento]],Lista_elementos[],6,0)</f>
        <v>#N/A</v>
      </c>
      <c r="B79" s="76" t="s">
        <v>190</v>
      </c>
      <c r="C79" s="80">
        <v>52</v>
      </c>
      <c r="D79" s="33" t="e">
        <f>VLOOKUP(Entradas[[#This Row],[Elemento]],Lista_elementos[],5,0)</f>
        <v>#N/A</v>
      </c>
      <c r="E79" s="79" t="s">
        <v>652</v>
      </c>
      <c r="F79" s="81" t="s">
        <v>653</v>
      </c>
      <c r="G79" s="86"/>
      <c r="H79" s="88"/>
      <c r="I79" s="86"/>
      <c r="J79" s="80"/>
      <c r="K79" s="80"/>
      <c r="L79" s="80"/>
      <c r="M79" s="80"/>
      <c r="N79" s="76" t="s">
        <v>142</v>
      </c>
      <c r="O79" s="87" t="s">
        <v>337</v>
      </c>
      <c r="P79" s="58" t="str">
        <f>IF(Entradas[[#This Row],[Lote]]="","INSERTAR LOTE",Entradas[[#This Row],[Lote]])</f>
        <v>137</v>
      </c>
      <c r="Q79" s="34" t="str">
        <f>+Entradas[[#This Row],[Elemento]]</f>
        <v>Cal dolomita bulto</v>
      </c>
      <c r="R7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79" s="40">
        <f>Entradas[[#This Row],[Cantidad que ingresa]]-Entradas[[#This Row],[Cantidad Utilizada]]</f>
        <v>52</v>
      </c>
      <c r="T79" s="32" t="e">
        <f>+Entradas[[#This Row],[Presentación (unidad)]]</f>
        <v>#N/A</v>
      </c>
      <c r="U79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79" s="5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80" spans="1:22" ht="15" customHeight="1" x14ac:dyDescent="0.25">
      <c r="A80" s="39" t="e">
        <f>VLOOKUP(Entradas[[#This Row],[Elemento]],Lista_elementos[],6,0)</f>
        <v>#N/A</v>
      </c>
      <c r="B80" s="76" t="s">
        <v>190</v>
      </c>
      <c r="C80" s="80">
        <v>300</v>
      </c>
      <c r="D80" s="33" t="e">
        <f>VLOOKUP(Entradas[[#This Row],[Elemento]],Lista_elementos[],5,0)</f>
        <v>#N/A</v>
      </c>
      <c r="E80" s="79"/>
      <c r="F80" s="81" t="s">
        <v>636</v>
      </c>
      <c r="G80" s="86"/>
      <c r="H80" s="88"/>
      <c r="I80" s="86"/>
      <c r="J80" s="80"/>
      <c r="K80" s="80"/>
      <c r="L80" s="80"/>
      <c r="M80" s="80"/>
      <c r="N80" s="76" t="s">
        <v>213</v>
      </c>
      <c r="O80" s="87" t="s">
        <v>337</v>
      </c>
      <c r="P80" s="58" t="str">
        <f>IF(Entradas[[#This Row],[Lote]]="","INSERTAR LOTE",Entradas[[#This Row],[Lote]])</f>
        <v>N/R</v>
      </c>
      <c r="Q80" s="34" t="str">
        <f>+Entradas[[#This Row],[Elemento]]</f>
        <v>Cal dolomita bulto</v>
      </c>
      <c r="R8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0" s="40">
        <f>Entradas[[#This Row],[Cantidad que ingresa]]-Entradas[[#This Row],[Cantidad Utilizada]]</f>
        <v>300</v>
      </c>
      <c r="T80" s="32" t="e">
        <f>+Entradas[[#This Row],[Presentación (unidad)]]</f>
        <v>#N/A</v>
      </c>
      <c r="U8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8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81" spans="1:22" x14ac:dyDescent="0.25">
      <c r="A81" s="39" t="e">
        <f>VLOOKUP(Entradas[[#This Row],[Elemento]],Lista_elementos[],6,0)</f>
        <v>#N/A</v>
      </c>
      <c r="B81" s="76" t="s">
        <v>226</v>
      </c>
      <c r="C81" s="80">
        <v>1</v>
      </c>
      <c r="D81" s="54" t="e">
        <f>VLOOKUP(Entradas[[#This Row],[Elemento]],Lista_elementos[],5,0)</f>
        <v>#N/A</v>
      </c>
      <c r="E81" s="79" t="s">
        <v>585</v>
      </c>
      <c r="F81" s="81" t="s">
        <v>586</v>
      </c>
      <c r="G81" s="86">
        <v>41578</v>
      </c>
      <c r="H81" s="80"/>
      <c r="I81" s="86"/>
      <c r="J81" s="80"/>
      <c r="K81" s="80"/>
      <c r="L81" s="80"/>
      <c r="M81" s="80"/>
      <c r="N81" s="76" t="s">
        <v>175</v>
      </c>
      <c r="O81" s="87" t="s">
        <v>337</v>
      </c>
      <c r="P81" s="58" t="str">
        <f>IF(Entradas[[#This Row],[Lote]]="","INSERTAR LOTE",Entradas[[#This Row],[Lote]])</f>
        <v>1A0569</v>
      </c>
      <c r="Q81" s="34" t="str">
        <f>+Entradas[[#This Row],[Elemento]]</f>
        <v>Calcio MK</v>
      </c>
      <c r="R8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1" s="40">
        <f>Entradas[[#This Row],[Cantidad que ingresa]]-Entradas[[#This Row],[Cantidad Utilizada]]</f>
        <v>1</v>
      </c>
      <c r="T81" s="32" t="e">
        <f>+Entradas[[#This Row],[Presentación (unidad)]]</f>
        <v>#N/A</v>
      </c>
      <c r="U8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8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82" spans="1:22" x14ac:dyDescent="0.25">
      <c r="A82" s="39" t="e">
        <f>VLOOKUP(Entradas[[#This Row],[Elemento]],Lista_elementos[],6,0)</f>
        <v>#N/A</v>
      </c>
      <c r="B82" s="76" t="s">
        <v>226</v>
      </c>
      <c r="C82" s="80">
        <v>1</v>
      </c>
      <c r="D82" s="33" t="e">
        <f>VLOOKUP(Entradas[[#This Row],[Elemento]],Lista_elementos[],5,0)</f>
        <v>#N/A</v>
      </c>
      <c r="E82" s="79" t="s">
        <v>585</v>
      </c>
      <c r="F82" s="81" t="s">
        <v>587</v>
      </c>
      <c r="G82" s="86">
        <v>41670</v>
      </c>
      <c r="H82" s="88"/>
      <c r="I82" s="86"/>
      <c r="J82" s="80"/>
      <c r="K82" s="80"/>
      <c r="L82" s="80"/>
      <c r="M82" s="80"/>
      <c r="N82" s="76" t="s">
        <v>175</v>
      </c>
      <c r="O82" s="87" t="s">
        <v>337</v>
      </c>
      <c r="P82" s="58" t="str">
        <f>IF(Entradas[[#This Row],[Lote]]="","INSERTAR LOTE",Entradas[[#This Row],[Lote]])</f>
        <v>1B0992</v>
      </c>
      <c r="Q82" s="34" t="str">
        <f>+Entradas[[#This Row],[Elemento]]</f>
        <v>Calcio MK</v>
      </c>
      <c r="R8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2" s="40">
        <f>Entradas[[#This Row],[Cantidad que ingresa]]-Entradas[[#This Row],[Cantidad Utilizada]]</f>
        <v>1</v>
      </c>
      <c r="T82" s="32" t="e">
        <f>+Entradas[[#This Row],[Presentación (unidad)]]</f>
        <v>#N/A</v>
      </c>
      <c r="U82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8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83" spans="1:22" x14ac:dyDescent="0.25">
      <c r="A83" s="39" t="e">
        <f>VLOOKUP(Entradas[[#This Row],[Elemento]],Lista_elementos[],6,0)</f>
        <v>#N/A</v>
      </c>
      <c r="B83" s="76" t="s">
        <v>181</v>
      </c>
      <c r="C83" s="80">
        <v>2</v>
      </c>
      <c r="D83" s="54" t="e">
        <f>VLOOKUP(Entradas[[#This Row],[Elemento]],Lista_elementos[],5,0)</f>
        <v>#N/A</v>
      </c>
      <c r="E83" s="79" t="s">
        <v>589</v>
      </c>
      <c r="F83" s="81" t="s">
        <v>588</v>
      </c>
      <c r="G83" s="86">
        <v>41152</v>
      </c>
      <c r="H83" s="80"/>
      <c r="I83" s="86"/>
      <c r="J83" s="80"/>
      <c r="K83" s="80"/>
      <c r="L83" s="80"/>
      <c r="M83" s="80"/>
      <c r="N83" s="76" t="s">
        <v>175</v>
      </c>
      <c r="O83" s="87" t="s">
        <v>337</v>
      </c>
      <c r="P83" s="58" t="str">
        <f>IF(Entradas[[#This Row],[Lote]]="","INSERTAR LOTE",Entradas[[#This Row],[Lote]])</f>
        <v>CA090809</v>
      </c>
      <c r="Q83" s="34" t="str">
        <f>+Entradas[[#This Row],[Elemento]]</f>
        <v>Calfoland</v>
      </c>
      <c r="R8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3" s="40">
        <f>Entradas[[#This Row],[Cantidad que ingresa]]-Entradas[[#This Row],[Cantidad Utilizada]]</f>
        <v>2</v>
      </c>
      <c r="T83" s="32" t="e">
        <f>+Entradas[[#This Row],[Presentación (unidad)]]</f>
        <v>#N/A</v>
      </c>
      <c r="U8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8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84" spans="1:22" x14ac:dyDescent="0.25">
      <c r="A84" s="39" t="e">
        <f>VLOOKUP(Entradas[[#This Row],[Elemento]],Lista_elementos[],6,0)</f>
        <v>#N/A</v>
      </c>
      <c r="B84" s="76" t="s">
        <v>196</v>
      </c>
      <c r="C84" s="80">
        <v>13</v>
      </c>
      <c r="D84" s="33" t="e">
        <f>VLOOKUP(Entradas[[#This Row],[Elemento]],Lista_elementos[],5,0)</f>
        <v>#N/A</v>
      </c>
      <c r="E84" s="79"/>
      <c r="F84" s="81" t="s">
        <v>636</v>
      </c>
      <c r="G84" s="86"/>
      <c r="H84" s="80"/>
      <c r="I84" s="86"/>
      <c r="J84" s="80"/>
      <c r="K84" s="80"/>
      <c r="L84" s="80"/>
      <c r="M84" s="80"/>
      <c r="N84" s="76" t="s">
        <v>173</v>
      </c>
      <c r="O84" s="87" t="s">
        <v>648</v>
      </c>
      <c r="P84" s="58" t="str">
        <f>IF(Entradas[[#This Row],[Lote]]="","INSERTAR LOTE",Entradas[[#This Row],[Lote]])</f>
        <v>N/R</v>
      </c>
      <c r="Q84" s="34" t="str">
        <f>+Entradas[[#This Row],[Elemento]]</f>
        <v>Calfos bulto</v>
      </c>
      <c r="R8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4" s="40">
        <f>Entradas[[#This Row],[Cantidad que ingresa]]-Entradas[[#This Row],[Cantidad Utilizada]]</f>
        <v>13</v>
      </c>
      <c r="T84" s="32" t="e">
        <f>+Entradas[[#This Row],[Presentación (unidad)]]</f>
        <v>#N/A</v>
      </c>
      <c r="U8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8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85" spans="1:22" x14ac:dyDescent="0.25">
      <c r="A85" s="39" t="e">
        <f>VLOOKUP(Entradas[[#This Row],[Elemento]],Lista_elementos[],6,0)</f>
        <v>#N/A</v>
      </c>
      <c r="B85" s="76" t="s">
        <v>168</v>
      </c>
      <c r="C85" s="80">
        <v>2</v>
      </c>
      <c r="D85" s="54" t="e">
        <f>VLOOKUP(Entradas[[#This Row],[Elemento]],Lista_elementos[],5,0)</f>
        <v>#N/A</v>
      </c>
      <c r="E85" s="79"/>
      <c r="F85" s="81" t="s">
        <v>637</v>
      </c>
      <c r="G85" s="86"/>
      <c r="H85" s="80"/>
      <c r="I85" s="86"/>
      <c r="J85" s="80"/>
      <c r="K85" s="80"/>
      <c r="L85" s="80"/>
      <c r="M85" s="80"/>
      <c r="N85" s="76" t="s">
        <v>175</v>
      </c>
      <c r="O85" s="87" t="s">
        <v>337</v>
      </c>
      <c r="P85" s="58" t="str">
        <f>IF(Entradas[[#This Row],[Lote]]="","INSERTAR LOTE",Entradas[[#This Row],[Lote]])</f>
        <v>N/A</v>
      </c>
      <c r="Q85" s="34" t="str">
        <f>+Entradas[[#This Row],[Elemento]]</f>
        <v>Camisas</v>
      </c>
      <c r="R8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5" s="40">
        <f>Entradas[[#This Row],[Cantidad que ingresa]]-Entradas[[#This Row],[Cantidad Utilizada]]</f>
        <v>2</v>
      </c>
      <c r="T85" s="32" t="e">
        <f>+Entradas[[#This Row],[Presentación (unidad)]]</f>
        <v>#N/A</v>
      </c>
      <c r="U8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8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86" spans="1:22" x14ac:dyDescent="0.25">
      <c r="A86" s="39" t="e">
        <f>VLOOKUP(Entradas[[#This Row],[Elemento]],Lista_elementos[],6,0)</f>
        <v>#N/A</v>
      </c>
      <c r="B86" s="76" t="s">
        <v>221</v>
      </c>
      <c r="C86" s="80">
        <v>6</v>
      </c>
      <c r="D86" s="54" t="e">
        <f>VLOOKUP(Entradas[[#This Row],[Elemento]],Lista_elementos[],5,0)</f>
        <v>#N/A</v>
      </c>
      <c r="E86" s="79"/>
      <c r="F86" s="81" t="s">
        <v>637</v>
      </c>
      <c r="G86" s="86"/>
      <c r="H86" s="80"/>
      <c r="I86" s="86"/>
      <c r="J86" s="80"/>
      <c r="K86" s="80"/>
      <c r="L86" s="80"/>
      <c r="M86" s="80"/>
      <c r="N86" s="76" t="s">
        <v>173</v>
      </c>
      <c r="O86" s="87" t="s">
        <v>337</v>
      </c>
      <c r="P86" s="58" t="str">
        <f>IF(Entradas[[#This Row],[Lote]]="","INSERTAR LOTE",Entradas[[#This Row],[Lote]])</f>
        <v>N/A</v>
      </c>
      <c r="Q86" s="34" t="str">
        <f>+Entradas[[#This Row],[Elemento]]</f>
        <v>Canastillas plásticas</v>
      </c>
      <c r="R8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6" s="40">
        <f>Entradas[[#This Row],[Cantidad que ingresa]]-Entradas[[#This Row],[Cantidad Utilizada]]</f>
        <v>6</v>
      </c>
      <c r="T86" s="32" t="e">
        <f>+Entradas[[#This Row],[Presentación (unidad)]]</f>
        <v>#N/A</v>
      </c>
      <c r="U8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8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87" spans="1:22" x14ac:dyDescent="0.25">
      <c r="A87" s="39" t="e">
        <f>VLOOKUP(Entradas[[#This Row],[Elemento]],Lista_elementos[],6,0)</f>
        <v>#N/A</v>
      </c>
      <c r="B87" s="76" t="s">
        <v>222</v>
      </c>
      <c r="C87" s="80">
        <v>3</v>
      </c>
      <c r="D87" s="54" t="e">
        <f>VLOOKUP(Entradas[[#This Row],[Elemento]],Lista_elementos[],5,0)</f>
        <v>#N/A</v>
      </c>
      <c r="E87" s="79"/>
      <c r="F87" s="81" t="s">
        <v>637</v>
      </c>
      <c r="G87" s="86"/>
      <c r="H87" s="80"/>
      <c r="I87" s="86"/>
      <c r="J87" s="80"/>
      <c r="K87" s="80"/>
      <c r="L87" s="80"/>
      <c r="M87" s="80"/>
      <c r="N87" s="76" t="s">
        <v>173</v>
      </c>
      <c r="O87" s="87" t="s">
        <v>337</v>
      </c>
      <c r="P87" s="58" t="str">
        <f>IF(Entradas[[#This Row],[Lote]]="","INSERTAR LOTE",Entradas[[#This Row],[Lote]])</f>
        <v>N/A</v>
      </c>
      <c r="Q87" s="34" t="str">
        <f>+Entradas[[#This Row],[Elemento]]</f>
        <v>Caneca plástica</v>
      </c>
      <c r="R8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7" s="40">
        <f>Entradas[[#This Row],[Cantidad que ingresa]]-Entradas[[#This Row],[Cantidad Utilizada]]</f>
        <v>3</v>
      </c>
      <c r="T87" s="32" t="e">
        <f>+Entradas[[#This Row],[Presentación (unidad)]]</f>
        <v>#N/A</v>
      </c>
      <c r="U8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8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88" spans="1:22" x14ac:dyDescent="0.25">
      <c r="A88" s="39" t="e">
        <f>VLOOKUP(Entradas[[#This Row],[Elemento]],Lista_elementos[],6,0)</f>
        <v>#N/A</v>
      </c>
      <c r="B88" s="76" t="s">
        <v>192</v>
      </c>
      <c r="C88" s="80">
        <v>1</v>
      </c>
      <c r="D88" s="33" t="e">
        <f>VLOOKUP(Entradas[[#This Row],[Elemento]],Lista_elementos[],5,0)</f>
        <v>#N/A</v>
      </c>
      <c r="E88" s="79"/>
      <c r="F88" s="81" t="s">
        <v>637</v>
      </c>
      <c r="G88" s="86"/>
      <c r="H88" s="80"/>
      <c r="I88" s="86"/>
      <c r="J88" s="80"/>
      <c r="K88" s="80"/>
      <c r="L88" s="80"/>
      <c r="M88" s="80"/>
      <c r="N88" s="76" t="s">
        <v>173</v>
      </c>
      <c r="O88" s="87" t="s">
        <v>666</v>
      </c>
      <c r="P88" s="58" t="str">
        <f>IF(Entradas[[#This Row],[Lote]]="","INSERTAR LOTE",Entradas[[#This Row],[Lote]])</f>
        <v>N/A</v>
      </c>
      <c r="Q88" s="34" t="str">
        <f>+Entradas[[#This Row],[Elemento]]</f>
        <v>Caneca Vanyplas con tapa</v>
      </c>
      <c r="R8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8" s="40">
        <f>Entradas[[#This Row],[Cantidad que ingresa]]-Entradas[[#This Row],[Cantidad Utilizada]]</f>
        <v>1</v>
      </c>
      <c r="T88" s="32" t="e">
        <f>+Entradas[[#This Row],[Presentación (unidad)]]</f>
        <v>#N/A</v>
      </c>
      <c r="U8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8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89" spans="1:22" x14ac:dyDescent="0.25">
      <c r="A89" s="39" t="e">
        <f>VLOOKUP(Entradas[[#This Row],[Elemento]],Lista_elementos[],6,0)</f>
        <v>#N/A</v>
      </c>
      <c r="B89" s="76" t="s">
        <v>192</v>
      </c>
      <c r="C89" s="80">
        <v>1</v>
      </c>
      <c r="D89" s="33" t="e">
        <f>VLOOKUP(Entradas[[#This Row],[Elemento]],Lista_elementos[],5,0)</f>
        <v>#N/A</v>
      </c>
      <c r="E89" s="79"/>
      <c r="F89" s="81" t="s">
        <v>637</v>
      </c>
      <c r="G89" s="86"/>
      <c r="H89" s="88"/>
      <c r="I89" s="86"/>
      <c r="J89" s="80"/>
      <c r="K89" s="80"/>
      <c r="L89" s="80"/>
      <c r="M89" s="80"/>
      <c r="N89" s="76" t="s">
        <v>213</v>
      </c>
      <c r="O89" s="87" t="s">
        <v>337</v>
      </c>
      <c r="P89" s="58" t="str">
        <f>IF(Entradas[[#This Row],[Lote]]="","INSERTAR LOTE",Entradas[[#This Row],[Lote]])</f>
        <v>N/A</v>
      </c>
      <c r="Q89" s="34" t="str">
        <f>+Entradas[[#This Row],[Elemento]]</f>
        <v>Caneca Vanyplas con tapa</v>
      </c>
      <c r="R8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89" s="40">
        <f>Entradas[[#This Row],[Cantidad que ingresa]]-Entradas[[#This Row],[Cantidad Utilizada]]</f>
        <v>1</v>
      </c>
      <c r="T89" s="32" t="e">
        <f>+Entradas[[#This Row],[Presentación (unidad)]]</f>
        <v>#N/A</v>
      </c>
      <c r="U8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8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0" spans="1:22" x14ac:dyDescent="0.25">
      <c r="A90" s="39" t="e">
        <f>VLOOKUP(Entradas[[#This Row],[Elemento]],Lista_elementos[],6,0)</f>
        <v>#N/A</v>
      </c>
      <c r="B90" s="75" t="s">
        <v>275</v>
      </c>
      <c r="C90" s="80">
        <v>17</v>
      </c>
      <c r="D90" s="33" t="e">
        <f>VLOOKUP(Entradas[[#This Row],[Elemento]],Lista_elementos[],5,0)</f>
        <v>#N/A</v>
      </c>
      <c r="E90" s="79"/>
      <c r="F90" s="81" t="s">
        <v>636</v>
      </c>
      <c r="G90" s="86"/>
      <c r="H90" s="79"/>
      <c r="I90" s="86"/>
      <c r="J90" s="80"/>
      <c r="K90" s="80"/>
      <c r="L90" s="80"/>
      <c r="M90" s="80"/>
      <c r="N90" s="76" t="s">
        <v>214</v>
      </c>
      <c r="O90" s="87" t="s">
        <v>337</v>
      </c>
      <c r="P90" s="58" t="str">
        <f>IF(Entradas[[#This Row],[Lote]]="","INSERTAR LOTE",Entradas[[#This Row],[Lote]])</f>
        <v>N/R</v>
      </c>
      <c r="Q90" s="34" t="str">
        <f>+Entradas[[#This Row],[Elemento]]</f>
        <v>Carbonato de calcio precipitado liviano</v>
      </c>
      <c r="R9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0" s="40">
        <f>Entradas[[#This Row],[Cantidad que ingresa]]-Entradas[[#This Row],[Cantidad Utilizada]]</f>
        <v>17</v>
      </c>
      <c r="T90" s="32" t="e">
        <f>+Entradas[[#This Row],[Presentación (unidad)]]</f>
        <v>#N/A</v>
      </c>
      <c r="U9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90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1" spans="1:22" x14ac:dyDescent="0.25">
      <c r="A91" s="39" t="e">
        <f>VLOOKUP(Entradas[[#This Row],[Elemento]],Lista_elementos[],6,0)</f>
        <v>#N/A</v>
      </c>
      <c r="B91" s="76" t="s">
        <v>661</v>
      </c>
      <c r="C91" s="80">
        <v>1</v>
      </c>
      <c r="D91" s="33" t="e">
        <f>VLOOKUP(Entradas[[#This Row],[Elemento]],Lista_elementos[],5,0)</f>
        <v>#N/A</v>
      </c>
      <c r="E91" s="79"/>
      <c r="F91" s="81" t="s">
        <v>637</v>
      </c>
      <c r="G91" s="86"/>
      <c r="H91" s="88"/>
      <c r="I91" s="86"/>
      <c r="J91" s="80"/>
      <c r="K91" s="80"/>
      <c r="L91" s="80"/>
      <c r="M91" s="80"/>
      <c r="N91" s="76" t="s">
        <v>213</v>
      </c>
      <c r="O91" s="87" t="s">
        <v>337</v>
      </c>
      <c r="P91" s="58" t="str">
        <f>IF(Entradas[[#This Row],[Lote]]="","INSERTAR LOTE",Entradas[[#This Row],[Lote]])</f>
        <v>N/A</v>
      </c>
      <c r="Q91" s="34" t="str">
        <f>+Entradas[[#This Row],[Elemento]]</f>
        <v>Carretilla metálica</v>
      </c>
      <c r="R9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1" s="40">
        <f>Entradas[[#This Row],[Cantidad que ingresa]]-Entradas[[#This Row],[Cantidad Utilizada]]</f>
        <v>1</v>
      </c>
      <c r="T91" s="32" t="e">
        <f>+Entradas[[#This Row],[Presentación (unidad)]]</f>
        <v>#N/A</v>
      </c>
      <c r="U91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9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2" spans="1:22" x14ac:dyDescent="0.25">
      <c r="A92" s="39" t="e">
        <f>VLOOKUP(Entradas[[#This Row],[Elemento]],Lista_elementos[],6,0)</f>
        <v>#N/A</v>
      </c>
      <c r="B92" s="76" t="s">
        <v>660</v>
      </c>
      <c r="C92" s="80">
        <v>5</v>
      </c>
      <c r="D92" s="33" t="e">
        <f>VLOOKUP(Entradas[[#This Row],[Elemento]],Lista_elementos[],5,0)</f>
        <v>#N/A</v>
      </c>
      <c r="E92" s="79"/>
      <c r="F92" s="81" t="s">
        <v>637</v>
      </c>
      <c r="G92" s="86"/>
      <c r="H92" s="79"/>
      <c r="I92" s="86"/>
      <c r="J92" s="80"/>
      <c r="K92" s="80"/>
      <c r="L92" s="80"/>
      <c r="M92" s="80"/>
      <c r="N92" s="76" t="s">
        <v>214</v>
      </c>
      <c r="O92" s="87" t="s">
        <v>337</v>
      </c>
      <c r="P92" s="58" t="str">
        <f>IF(Entradas[[#This Row],[Lote]]="","INSERTAR LOTE",Entradas[[#This Row],[Lote]])</f>
        <v>N/A</v>
      </c>
      <c r="Q92" s="34" t="str">
        <f>+Entradas[[#This Row],[Elemento]]</f>
        <v>Carretilla plástica</v>
      </c>
      <c r="R9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2" s="40">
        <f>Entradas[[#This Row],[Cantidad que ingresa]]-Entradas[[#This Row],[Cantidad Utilizada]]</f>
        <v>5</v>
      </c>
      <c r="T92" s="32" t="e">
        <f>+Entradas[[#This Row],[Presentación (unidad)]]</f>
        <v>#N/A</v>
      </c>
      <c r="U9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9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3" spans="1:22" x14ac:dyDescent="0.25">
      <c r="A93" s="39" t="e">
        <f>VLOOKUP(Entradas[[#This Row],[Elemento]],Lista_elementos[],6,0)</f>
        <v>#N/A</v>
      </c>
      <c r="B93" s="76" t="s">
        <v>660</v>
      </c>
      <c r="C93" s="80">
        <v>15</v>
      </c>
      <c r="D93" s="33" t="e">
        <f>VLOOKUP(Entradas[[#This Row],[Elemento]],Lista_elementos[],5,0)</f>
        <v>#N/A</v>
      </c>
      <c r="E93" s="79"/>
      <c r="F93" s="81" t="s">
        <v>637</v>
      </c>
      <c r="G93" s="86"/>
      <c r="H93" s="88"/>
      <c r="I93" s="86"/>
      <c r="J93" s="80"/>
      <c r="K93" s="80"/>
      <c r="L93" s="80"/>
      <c r="M93" s="80"/>
      <c r="N93" s="76" t="s">
        <v>213</v>
      </c>
      <c r="O93" s="87" t="s">
        <v>337</v>
      </c>
      <c r="P93" s="58" t="str">
        <f>IF(Entradas[[#This Row],[Lote]]="","INSERTAR LOTE",Entradas[[#This Row],[Lote]])</f>
        <v>N/A</v>
      </c>
      <c r="Q93" s="34" t="str">
        <f>+Entradas[[#This Row],[Elemento]]</f>
        <v>Carretilla plástica</v>
      </c>
      <c r="R9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3" s="40">
        <f>Entradas[[#This Row],[Cantidad que ingresa]]-Entradas[[#This Row],[Cantidad Utilizada]]</f>
        <v>15</v>
      </c>
      <c r="T93" s="32" t="e">
        <f>+Entradas[[#This Row],[Presentación (unidad)]]</f>
        <v>#N/A</v>
      </c>
      <c r="U93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9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4" spans="1:22" x14ac:dyDescent="0.25">
      <c r="A94" s="39" t="e">
        <f>VLOOKUP(Entradas[[#This Row],[Elemento]],Lista_elementos[],6,0)</f>
        <v>#N/A</v>
      </c>
      <c r="B94" s="76" t="s">
        <v>627</v>
      </c>
      <c r="C94" s="80">
        <v>1</v>
      </c>
      <c r="D94" s="33" t="e">
        <f>VLOOKUP(Entradas[[#This Row],[Elemento]],Lista_elementos[],5,0)</f>
        <v>#N/A</v>
      </c>
      <c r="E94" s="79" t="s">
        <v>595</v>
      </c>
      <c r="F94" s="81" t="s">
        <v>596</v>
      </c>
      <c r="G94" s="86">
        <v>41455</v>
      </c>
      <c r="H94" s="88"/>
      <c r="I94" s="86"/>
      <c r="J94" s="80"/>
      <c r="K94" s="80"/>
      <c r="L94" s="80"/>
      <c r="M94" s="80"/>
      <c r="N94" s="76" t="s">
        <v>175</v>
      </c>
      <c r="O94" s="87" t="s">
        <v>337</v>
      </c>
      <c r="P94" s="58" t="str">
        <f>IF(Entradas[[#This Row],[Lote]]="","INSERTAR LOTE",Entradas[[#This Row],[Lote]])</f>
        <v>112014439</v>
      </c>
      <c r="Q94" s="34" t="str">
        <f>+Entradas[[#This Row],[Elemento]]</f>
        <v>Carrier 1 L</v>
      </c>
      <c r="R9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4" s="40">
        <f>Entradas[[#This Row],[Cantidad que ingresa]]-Entradas[[#This Row],[Cantidad Utilizada]]</f>
        <v>1</v>
      </c>
      <c r="T94" s="32" t="e">
        <f>+Entradas[[#This Row],[Presentación (unidad)]]</f>
        <v>#N/A</v>
      </c>
      <c r="U94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9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95" spans="1:22" x14ac:dyDescent="0.25">
      <c r="A95" s="39" t="e">
        <f>VLOOKUP(Entradas[[#This Row],[Elemento]],Lista_elementos[],6,0)</f>
        <v>#N/A</v>
      </c>
      <c r="B95" s="76" t="s">
        <v>451</v>
      </c>
      <c r="C95" s="80">
        <v>2</v>
      </c>
      <c r="D95" s="33" t="e">
        <f>VLOOKUP(Entradas[[#This Row],[Elemento]],Lista_elementos[],5,0)</f>
        <v>#N/A</v>
      </c>
      <c r="E95" s="79"/>
      <c r="F95" s="81" t="s">
        <v>637</v>
      </c>
      <c r="G95" s="86"/>
      <c r="H95" s="88"/>
      <c r="I95" s="86"/>
      <c r="J95" s="80"/>
      <c r="K95" s="80"/>
      <c r="L95" s="80"/>
      <c r="M95" s="80"/>
      <c r="N95" s="76" t="s">
        <v>214</v>
      </c>
      <c r="O95" s="87" t="s">
        <v>337</v>
      </c>
      <c r="P95" s="58" t="str">
        <f>IF(Entradas[[#This Row],[Lote]]="","INSERTAR LOTE",Entradas[[#This Row],[Lote]])</f>
        <v>N/A</v>
      </c>
      <c r="Q95" s="34" t="str">
        <f>+Entradas[[#This Row],[Elemento]]</f>
        <v>Catéter intraverruminal</v>
      </c>
      <c r="R9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5" s="40">
        <f>Entradas[[#This Row],[Cantidad que ingresa]]-Entradas[[#This Row],[Cantidad Utilizada]]</f>
        <v>2</v>
      </c>
      <c r="T95" s="32" t="e">
        <f>+Entradas[[#This Row],[Presentación (unidad)]]</f>
        <v>#N/A</v>
      </c>
      <c r="U95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9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6" spans="1:22" ht="15.75" customHeight="1" x14ac:dyDescent="0.25">
      <c r="A96" s="39" t="e">
        <f>VLOOKUP(Entradas[[#This Row],[Elemento]],Lista_elementos[],6,0)</f>
        <v>#N/A</v>
      </c>
      <c r="B96" s="76" t="s">
        <v>150</v>
      </c>
      <c r="C96" s="80">
        <v>7</v>
      </c>
      <c r="D96" s="33" t="e">
        <f>VLOOKUP(Entradas[[#This Row],[Elemento]],Lista_elementos[],5,0)</f>
        <v>#N/A</v>
      </c>
      <c r="E96" s="79"/>
      <c r="F96" s="81" t="s">
        <v>636</v>
      </c>
      <c r="G96" s="86"/>
      <c r="H96" s="80"/>
      <c r="I96" s="86"/>
      <c r="J96" s="80"/>
      <c r="K96" s="80"/>
      <c r="L96" s="80"/>
      <c r="M96" s="80"/>
      <c r="N96" s="76" t="s">
        <v>173</v>
      </c>
      <c r="O96" s="87" t="s">
        <v>337</v>
      </c>
      <c r="P96" s="58" t="str">
        <f>IF(Entradas[[#This Row],[Lote]]="","INSERTAR LOTE",Entradas[[#This Row],[Lote]])</f>
        <v>N/R</v>
      </c>
      <c r="Q96" s="34" t="str">
        <f>+Entradas[[#This Row],[Elemento]]</f>
        <v>Cisco</v>
      </c>
      <c r="R9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6" s="40">
        <f>Entradas[[#This Row],[Cantidad que ingresa]]-Entradas[[#This Row],[Cantidad Utilizada]]</f>
        <v>7</v>
      </c>
      <c r="T96" s="32" t="e">
        <f>+Entradas[[#This Row],[Presentación (unidad)]]</f>
        <v>#N/A</v>
      </c>
      <c r="U9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9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7" spans="1:22" x14ac:dyDescent="0.25">
      <c r="A97" s="39" t="e">
        <f>VLOOKUP(Entradas[[#This Row],[Elemento]],Lista_elementos[],6,0)</f>
        <v>#N/A</v>
      </c>
      <c r="B97" s="76" t="s">
        <v>197</v>
      </c>
      <c r="C97" s="80">
        <v>204</v>
      </c>
      <c r="D97" s="33" t="e">
        <f>VLOOKUP(Entradas[[#This Row],[Elemento]],Lista_elementos[],5,0)</f>
        <v>#N/A</v>
      </c>
      <c r="E97" s="79"/>
      <c r="F97" s="81">
        <v>101630</v>
      </c>
      <c r="G97" s="86"/>
      <c r="H97" s="80"/>
      <c r="I97" s="86"/>
      <c r="J97" s="80"/>
      <c r="K97" s="80"/>
      <c r="L97" s="80"/>
      <c r="M97" s="80"/>
      <c r="N97" s="76" t="s">
        <v>173</v>
      </c>
      <c r="O97" s="87" t="s">
        <v>337</v>
      </c>
      <c r="P97" s="58">
        <f>IF(Entradas[[#This Row],[Lote]]="","INSERTAR LOTE",Entradas[[#This Row],[Lote]])</f>
        <v>101630</v>
      </c>
      <c r="Q97" s="34" t="str">
        <f>+Entradas[[#This Row],[Elemento]]</f>
        <v>Cloruro de Potasio bulto</v>
      </c>
      <c r="R9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7" s="40">
        <f>Entradas[[#This Row],[Cantidad que ingresa]]-Entradas[[#This Row],[Cantidad Utilizada]]</f>
        <v>204</v>
      </c>
      <c r="T97" s="32" t="e">
        <f>+Entradas[[#This Row],[Presentación (unidad)]]</f>
        <v>#N/A</v>
      </c>
      <c r="U9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9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8" spans="1:22" x14ac:dyDescent="0.25">
      <c r="A98" s="39" t="e">
        <f>VLOOKUP(Entradas[[#This Row],[Elemento]],Lista_elementos[],6,0)</f>
        <v>#N/A</v>
      </c>
      <c r="B98" s="75" t="s">
        <v>159</v>
      </c>
      <c r="C98" s="80">
        <v>2.1</v>
      </c>
      <c r="D98" s="33" t="e">
        <f>VLOOKUP(Entradas[[#This Row],[Elemento]],Lista_elementos[],5,0)</f>
        <v>#N/A</v>
      </c>
      <c r="E98" s="79"/>
      <c r="F98" s="81" t="s">
        <v>636</v>
      </c>
      <c r="G98" s="86"/>
      <c r="H98" s="79"/>
      <c r="I98" s="86"/>
      <c r="J98" s="80"/>
      <c r="K98" s="80"/>
      <c r="L98" s="80"/>
      <c r="M98" s="80"/>
      <c r="N98" s="76" t="s">
        <v>214</v>
      </c>
      <c r="O98" s="87" t="s">
        <v>337</v>
      </c>
      <c r="P98" s="58" t="str">
        <f>IF(Entradas[[#This Row],[Lote]]="","INSERTAR LOTE",Entradas[[#This Row],[Lote]])</f>
        <v>N/R</v>
      </c>
      <c r="Q98" s="34" t="str">
        <f>+Entradas[[#This Row],[Elemento]]</f>
        <v>CMC</v>
      </c>
      <c r="R9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8" s="40">
        <f>Entradas[[#This Row],[Cantidad que ingresa]]-Entradas[[#This Row],[Cantidad Utilizada]]</f>
        <v>2.1</v>
      </c>
      <c r="T98" s="32" t="e">
        <f>+Entradas[[#This Row],[Presentación (unidad)]]</f>
        <v>#N/A</v>
      </c>
      <c r="U9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98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99" spans="1:22" x14ac:dyDescent="0.25">
      <c r="A99" s="39" t="e">
        <f>VLOOKUP(Entradas[[#This Row],[Elemento]],Lista_elementos[],6,0)</f>
        <v>#N/A</v>
      </c>
      <c r="B99" s="75" t="s">
        <v>373</v>
      </c>
      <c r="C99" s="80">
        <v>3</v>
      </c>
      <c r="D99" s="33" t="e">
        <f>VLOOKUP(Entradas[[#This Row],[Elemento]],Lista_elementos[],5,0)</f>
        <v>#N/A</v>
      </c>
      <c r="E99" s="79" t="s">
        <v>374</v>
      </c>
      <c r="F99" s="81" t="s">
        <v>375</v>
      </c>
      <c r="G99" s="86">
        <v>41578</v>
      </c>
      <c r="H99" s="88"/>
      <c r="I99" s="86"/>
      <c r="J99" s="80"/>
      <c r="K99" s="80"/>
      <c r="L99" s="80"/>
      <c r="M99" s="80"/>
      <c r="N99" s="76" t="s">
        <v>214</v>
      </c>
      <c r="O99" s="87" t="s">
        <v>337</v>
      </c>
      <c r="P99" s="58" t="str">
        <f>IF(Entradas[[#This Row],[Lote]]="","INSERTAR LOTE",Entradas[[#This Row],[Lote]])</f>
        <v>17109J19</v>
      </c>
      <c r="Q99" s="34" t="str">
        <f>+Entradas[[#This Row],[Elemento]]</f>
        <v>Coccigan Amprolio 20%</v>
      </c>
      <c r="R9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99" s="40">
        <f>Entradas[[#This Row],[Cantidad que ingresa]]-Entradas[[#This Row],[Cantidad Utilizada]]</f>
        <v>3</v>
      </c>
      <c r="T99" s="32" t="e">
        <f>+Entradas[[#This Row],[Presentación (unidad)]]</f>
        <v>#N/A</v>
      </c>
      <c r="U9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9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00" spans="1:22" x14ac:dyDescent="0.25">
      <c r="A100" s="39" t="e">
        <f>VLOOKUP(Entradas[[#This Row],[Elemento]],Lista_elementos[],6,0)</f>
        <v>#N/A</v>
      </c>
      <c r="B100" s="76" t="s">
        <v>157</v>
      </c>
      <c r="C100" s="80">
        <v>9</v>
      </c>
      <c r="D100" s="33" t="e">
        <f>VLOOKUP(Entradas[[#This Row],[Elemento]],Lista_elementos[],5,0)</f>
        <v>#N/A</v>
      </c>
      <c r="E100" s="79"/>
      <c r="F100" s="81" t="s">
        <v>637</v>
      </c>
      <c r="G100" s="86"/>
      <c r="H100" s="88"/>
      <c r="I100" s="86"/>
      <c r="J100" s="80"/>
      <c r="K100" s="80"/>
      <c r="L100" s="80"/>
      <c r="M100" s="80"/>
      <c r="N100" s="76" t="s">
        <v>173</v>
      </c>
      <c r="O100" s="87" t="s">
        <v>337</v>
      </c>
      <c r="P100" s="58" t="str">
        <f>IF(Entradas[[#This Row],[Lote]]="","INSERTAR LOTE",Entradas[[#This Row],[Lote]])</f>
        <v>N/A</v>
      </c>
      <c r="Q100" s="34" t="str">
        <f>+Entradas[[#This Row],[Elemento]]</f>
        <v>Colchones</v>
      </c>
      <c r="R10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0" s="40">
        <f>Entradas[[#This Row],[Cantidad que ingresa]]-Entradas[[#This Row],[Cantidad Utilizada]]</f>
        <v>9</v>
      </c>
      <c r="T100" s="32" t="e">
        <f>+Entradas[[#This Row],[Presentación (unidad)]]</f>
        <v>#N/A</v>
      </c>
      <c r="U10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0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01" spans="1:22" x14ac:dyDescent="0.25">
      <c r="A101" s="39" t="e">
        <f>VLOOKUP(Entradas[[#This Row],[Elemento]],Lista_elementos[],6,0)</f>
        <v>#N/A</v>
      </c>
      <c r="B101" s="76" t="s">
        <v>300</v>
      </c>
      <c r="C101" s="80">
        <v>1</v>
      </c>
      <c r="D101" s="33" t="e">
        <f>VLOOKUP(Entradas[[#This Row],[Elemento]],Lista_elementos[],5,0)</f>
        <v>#N/A</v>
      </c>
      <c r="E101" s="79"/>
      <c r="F101" s="81" t="s">
        <v>437</v>
      </c>
      <c r="G101" s="86">
        <v>41881</v>
      </c>
      <c r="H101" s="79"/>
      <c r="I101" s="86"/>
      <c r="J101" s="80"/>
      <c r="K101" s="80"/>
      <c r="L101" s="80"/>
      <c r="M101" s="80"/>
      <c r="N101" s="76" t="s">
        <v>214</v>
      </c>
      <c r="O101" s="87" t="s">
        <v>337</v>
      </c>
      <c r="P101" s="58" t="str">
        <f>IF(Entradas[[#This Row],[Lote]]="","INSERTAR LOTE",Entradas[[#This Row],[Lote]])</f>
        <v>33034</v>
      </c>
      <c r="Q101" s="34" t="str">
        <f>+Entradas[[#This Row],[Elemento]]</f>
        <v>Colorante Amarillo huevo C 14</v>
      </c>
      <c r="R10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1" s="40">
        <f>Entradas[[#This Row],[Cantidad que ingresa]]-Entradas[[#This Row],[Cantidad Utilizada]]</f>
        <v>1</v>
      </c>
      <c r="T101" s="32" t="e">
        <f>+Entradas[[#This Row],[Presentación (unidad)]]</f>
        <v>#N/A</v>
      </c>
      <c r="U10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0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02" spans="1:22" x14ac:dyDescent="0.25">
      <c r="A102" s="39" t="e">
        <f>VLOOKUP(Entradas[[#This Row],[Elemento]],Lista_elementos[],6,0)</f>
        <v>#N/A</v>
      </c>
      <c r="B102" s="76" t="s">
        <v>297</v>
      </c>
      <c r="C102" s="80">
        <v>1</v>
      </c>
      <c r="D102" s="33" t="e">
        <f>VLOOKUP(Entradas[[#This Row],[Elemento]],Lista_elementos[],5,0)</f>
        <v>#N/A</v>
      </c>
      <c r="E102" s="79"/>
      <c r="F102" s="81" t="s">
        <v>435</v>
      </c>
      <c r="G102" s="86">
        <v>41698</v>
      </c>
      <c r="H102" s="79"/>
      <c r="I102" s="86"/>
      <c r="J102" s="80"/>
      <c r="K102" s="80"/>
      <c r="L102" s="80"/>
      <c r="M102" s="80"/>
      <c r="N102" s="76" t="s">
        <v>214</v>
      </c>
      <c r="O102" s="87" t="s">
        <v>337</v>
      </c>
      <c r="P102" s="58" t="str">
        <f>IF(Entradas[[#This Row],[Lote]]="","INSERTAR LOTE",Entradas[[#This Row],[Lote]])</f>
        <v>33232</v>
      </c>
      <c r="Q102" s="34" t="str">
        <f>+Entradas[[#This Row],[Elemento]]</f>
        <v>Colorante azul C 11</v>
      </c>
      <c r="R10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2" s="40">
        <f>Entradas[[#This Row],[Cantidad que ingresa]]-Entradas[[#This Row],[Cantidad Utilizada]]</f>
        <v>1</v>
      </c>
      <c r="T102" s="32" t="e">
        <f>+Entradas[[#This Row],[Presentación (unidad)]]</f>
        <v>#N/A</v>
      </c>
      <c r="U10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0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03" spans="1:22" x14ac:dyDescent="0.25">
      <c r="A103" s="39" t="e">
        <f>VLOOKUP(Entradas[[#This Row],[Elemento]],Lista_elementos[],6,0)</f>
        <v>#N/A</v>
      </c>
      <c r="B103" s="76" t="s">
        <v>298</v>
      </c>
      <c r="C103" s="80">
        <v>1</v>
      </c>
      <c r="D103" s="33" t="e">
        <f>VLOOKUP(Entradas[[#This Row],[Elemento]],Lista_elementos[],5,0)</f>
        <v>#N/A</v>
      </c>
      <c r="E103" s="79"/>
      <c r="F103" s="81" t="s">
        <v>436</v>
      </c>
      <c r="G103" s="86">
        <v>41881</v>
      </c>
      <c r="H103" s="79"/>
      <c r="I103" s="86"/>
      <c r="J103" s="80"/>
      <c r="K103" s="80"/>
      <c r="L103" s="80"/>
      <c r="M103" s="80"/>
      <c r="N103" s="76" t="s">
        <v>214</v>
      </c>
      <c r="O103" s="87" t="s">
        <v>337</v>
      </c>
      <c r="P103" s="58" t="str">
        <f>IF(Entradas[[#This Row],[Lote]]="","INSERTAR LOTE",Entradas[[#This Row],[Lote]])</f>
        <v>33235</v>
      </c>
      <c r="Q103" s="34" t="str">
        <f>+Entradas[[#This Row],[Elemento]]</f>
        <v>Colorante Rojo fresa C 13</v>
      </c>
      <c r="R10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3" s="40">
        <f>Entradas[[#This Row],[Cantidad que ingresa]]-Entradas[[#This Row],[Cantidad Utilizada]]</f>
        <v>1</v>
      </c>
      <c r="T103" s="32" t="e">
        <f>+Entradas[[#This Row],[Presentación (unidad)]]</f>
        <v>#N/A</v>
      </c>
      <c r="U10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0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04" spans="1:22" x14ac:dyDescent="0.25">
      <c r="A104" s="39" t="e">
        <f>VLOOKUP(Entradas[[#This Row],[Elemento]],Lista_elementos[],6,0)</f>
        <v>#N/A</v>
      </c>
      <c r="B104" s="76" t="s">
        <v>301</v>
      </c>
      <c r="C104" s="80">
        <v>1</v>
      </c>
      <c r="D104" s="33" t="e">
        <f>VLOOKUP(Entradas[[#This Row],[Elemento]],Lista_elementos[],5,0)</f>
        <v>#N/A</v>
      </c>
      <c r="E104" s="79"/>
      <c r="F104" s="81" t="s">
        <v>636</v>
      </c>
      <c r="G104" s="86"/>
      <c r="H104" s="79"/>
      <c r="I104" s="86"/>
      <c r="J104" s="80"/>
      <c r="K104" s="80"/>
      <c r="L104" s="80"/>
      <c r="M104" s="80"/>
      <c r="N104" s="76" t="s">
        <v>214</v>
      </c>
      <c r="O104" s="87" t="s">
        <v>337</v>
      </c>
      <c r="P104" s="58" t="str">
        <f>IF(Entradas[[#This Row],[Lote]]="","INSERTAR LOTE",Entradas[[#This Row],[Lote]])</f>
        <v>N/R</v>
      </c>
      <c r="Q104" s="34" t="str">
        <f>+Entradas[[#This Row],[Elemento]]</f>
        <v>Colorante uva</v>
      </c>
      <c r="R10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4" s="40">
        <f>Entradas[[#This Row],[Cantidad que ingresa]]-Entradas[[#This Row],[Cantidad Utilizada]]</f>
        <v>1</v>
      </c>
      <c r="T104" s="32" t="e">
        <f>+Entradas[[#This Row],[Presentación (unidad)]]</f>
        <v>#N/A</v>
      </c>
      <c r="U10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0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05" spans="1:22" x14ac:dyDescent="0.25">
      <c r="A105" s="39" t="e">
        <f>VLOOKUP(Entradas[[#This Row],[Elemento]],Lista_elementos[],6,0)</f>
        <v>#N/A</v>
      </c>
      <c r="B105" s="76" t="s">
        <v>299</v>
      </c>
      <c r="C105" s="80">
        <v>1</v>
      </c>
      <c r="D105" s="33" t="e">
        <f>VLOOKUP(Entradas[[#This Row],[Elemento]],Lista_elementos[],5,0)</f>
        <v>#N/A</v>
      </c>
      <c r="E105" s="79"/>
      <c r="F105" s="81" t="s">
        <v>636</v>
      </c>
      <c r="G105" s="86"/>
      <c r="H105" s="79"/>
      <c r="I105" s="86"/>
      <c r="J105" s="80"/>
      <c r="K105" s="80"/>
      <c r="L105" s="80"/>
      <c r="M105" s="80"/>
      <c r="N105" s="76" t="s">
        <v>214</v>
      </c>
      <c r="O105" s="87" t="s">
        <v>337</v>
      </c>
      <c r="P105" s="58" t="str">
        <f>IF(Entradas[[#This Row],[Lote]]="","INSERTAR LOTE",Entradas[[#This Row],[Lote]])</f>
        <v>N/R</v>
      </c>
      <c r="Q105" s="34" t="str">
        <f>+Entradas[[#This Row],[Elemento]]</f>
        <v>Colorante Verde limón</v>
      </c>
      <c r="R10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5" s="40">
        <f>Entradas[[#This Row],[Cantidad que ingresa]]-Entradas[[#This Row],[Cantidad Utilizada]]</f>
        <v>1</v>
      </c>
      <c r="T105" s="32" t="e">
        <f>+Entradas[[#This Row],[Presentación (unidad)]]</f>
        <v>#N/A</v>
      </c>
      <c r="U10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0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06" spans="1:22" x14ac:dyDescent="0.25">
      <c r="A106" s="39" t="e">
        <f>VLOOKUP(Entradas[[#This Row],[Elemento]],Lista_elementos[],6,0)</f>
        <v>#N/A</v>
      </c>
      <c r="B106" s="75" t="s">
        <v>278</v>
      </c>
      <c r="C106" s="80">
        <v>20</v>
      </c>
      <c r="D106" s="33" t="e">
        <f>VLOOKUP(Entradas[[#This Row],[Elemento]],Lista_elementos[],5,0)</f>
        <v>#N/A</v>
      </c>
      <c r="E106" s="79"/>
      <c r="F106" s="81" t="s">
        <v>636</v>
      </c>
      <c r="G106" s="86"/>
      <c r="H106" s="79"/>
      <c r="I106" s="86"/>
      <c r="J106" s="80"/>
      <c r="K106" s="80"/>
      <c r="L106" s="80"/>
      <c r="M106" s="80"/>
      <c r="N106" s="76" t="s">
        <v>214</v>
      </c>
      <c r="O106" s="87" t="s">
        <v>337</v>
      </c>
      <c r="P106" s="58" t="str">
        <f>IF(Entradas[[#This Row],[Lote]]="","INSERTAR LOTE",Entradas[[#This Row],[Lote]])</f>
        <v>N/R</v>
      </c>
      <c r="Q106" s="34" t="str">
        <f>+Entradas[[#This Row],[Elemento]]</f>
        <v>Comperlan</v>
      </c>
      <c r="R10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6" s="40">
        <f>Entradas[[#This Row],[Cantidad que ingresa]]-Entradas[[#This Row],[Cantidad Utilizada]]</f>
        <v>20</v>
      </c>
      <c r="T106" s="32" t="e">
        <f>+Entradas[[#This Row],[Presentación (unidad)]]</f>
        <v>#N/A</v>
      </c>
      <c r="U10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06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07" spans="1:22" x14ac:dyDescent="0.25">
      <c r="A107" s="39" t="e">
        <f>VLOOKUP(Entradas[[#This Row],[Elemento]],Lista_elementos[],6,0)</f>
        <v>#N/A</v>
      </c>
      <c r="B107" s="76" t="s">
        <v>152</v>
      </c>
      <c r="C107" s="80">
        <v>15</v>
      </c>
      <c r="D107" s="33" t="e">
        <f>VLOOKUP(Entradas[[#This Row],[Elemento]],Lista_elementos[],5,0)</f>
        <v>#N/A</v>
      </c>
      <c r="E107" s="79"/>
      <c r="F107" s="81" t="s">
        <v>636</v>
      </c>
      <c r="G107" s="86"/>
      <c r="H107" s="80"/>
      <c r="I107" s="86"/>
      <c r="J107" s="80"/>
      <c r="K107" s="80"/>
      <c r="L107" s="80"/>
      <c r="M107" s="80"/>
      <c r="N107" s="76" t="s">
        <v>173</v>
      </c>
      <c r="O107" s="89" t="s">
        <v>511</v>
      </c>
      <c r="P107" s="58" t="str">
        <f>IF(Entradas[[#This Row],[Lote]]="","INSERTAR LOTE",Entradas[[#This Row],[Lote]])</f>
        <v>N/R</v>
      </c>
      <c r="Q107" s="34" t="str">
        <f>+Entradas[[#This Row],[Elemento]]</f>
        <v>Concentrado para pollos</v>
      </c>
      <c r="R10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7" s="40">
        <f>Entradas[[#This Row],[Cantidad que ingresa]]-Entradas[[#This Row],[Cantidad Utilizada]]</f>
        <v>15</v>
      </c>
      <c r="T107" s="32" t="e">
        <f>+Entradas[[#This Row],[Presentación (unidad)]]</f>
        <v>#N/A</v>
      </c>
      <c r="U10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0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08" spans="1:22" x14ac:dyDescent="0.25">
      <c r="A108" s="39" t="e">
        <f>VLOOKUP(Entradas[[#This Row],[Elemento]],Lista_elementos[],6,0)</f>
        <v>#N/A</v>
      </c>
      <c r="B108" s="76" t="s">
        <v>537</v>
      </c>
      <c r="C108" s="80">
        <v>1</v>
      </c>
      <c r="D108" s="33" t="e">
        <f>VLOOKUP(Entradas[[#This Row],[Elemento]],Lista_elementos[],5,0)</f>
        <v>#N/A</v>
      </c>
      <c r="E108" s="79" t="s">
        <v>538</v>
      </c>
      <c r="F108" s="81" t="s">
        <v>539</v>
      </c>
      <c r="G108" s="86">
        <v>41578</v>
      </c>
      <c r="H108" s="88"/>
      <c r="I108" s="86"/>
      <c r="J108" s="80"/>
      <c r="K108" s="80"/>
      <c r="L108" s="80"/>
      <c r="M108" s="80"/>
      <c r="N108" s="76" t="s">
        <v>175</v>
      </c>
      <c r="O108" s="87" t="s">
        <v>337</v>
      </c>
      <c r="P108" s="58" t="str">
        <f>IF(Entradas[[#This Row],[Lote]]="","INSERTAR LOTE",Entradas[[#This Row],[Lote]])</f>
        <v>A306A01</v>
      </c>
      <c r="Q108" s="34" t="str">
        <f>+Entradas[[#This Row],[Elemento]]</f>
        <v>Conceptal</v>
      </c>
      <c r="R10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8" s="40">
        <f>Entradas[[#This Row],[Cantidad que ingresa]]-Entradas[[#This Row],[Cantidad Utilizada]]</f>
        <v>1</v>
      </c>
      <c r="T108" s="32" t="e">
        <f>+Entradas[[#This Row],[Presentación (unidad)]]</f>
        <v>#N/A</v>
      </c>
      <c r="U108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0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09" spans="1:22" x14ac:dyDescent="0.25">
      <c r="A109" s="39" t="e">
        <f>VLOOKUP(Entradas[[#This Row],[Elemento]],Lista_elementos[],6,0)</f>
        <v>#N/A</v>
      </c>
      <c r="B109" s="76" t="s">
        <v>619</v>
      </c>
      <c r="C109" s="80">
        <v>2</v>
      </c>
      <c r="D109" s="33" t="e">
        <f>VLOOKUP(Entradas[[#This Row],[Elemento]],Lista_elementos[],5,0)</f>
        <v>#N/A</v>
      </c>
      <c r="E109" s="79" t="s">
        <v>562</v>
      </c>
      <c r="F109" s="81" t="s">
        <v>563</v>
      </c>
      <c r="G109" s="86">
        <v>41670</v>
      </c>
      <c r="H109" s="88"/>
      <c r="I109" s="86"/>
      <c r="J109" s="80"/>
      <c r="K109" s="80"/>
      <c r="L109" s="80"/>
      <c r="M109" s="80"/>
      <c r="N109" s="76" t="s">
        <v>175</v>
      </c>
      <c r="O109" s="87" t="s">
        <v>337</v>
      </c>
      <c r="P109" s="58" t="str">
        <f>IF(Entradas[[#This Row],[Lote]]="","INSERTAR LOTE",Entradas[[#This Row],[Lote]])</f>
        <v>HN120109-1</v>
      </c>
      <c r="Q109" s="34" t="str">
        <f>+Entradas[[#This Row],[Elemento]]</f>
        <v>Coopersol 22.3%</v>
      </c>
      <c r="R10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09" s="40">
        <f>Entradas[[#This Row],[Cantidad que ingresa]]-Entradas[[#This Row],[Cantidad Utilizada]]</f>
        <v>2</v>
      </c>
      <c r="T109" s="32" t="e">
        <f>+Entradas[[#This Row],[Presentación (unidad)]]</f>
        <v>#N/A</v>
      </c>
      <c r="U109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0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10" spans="1:22" x14ac:dyDescent="0.25">
      <c r="A110" s="39" t="e">
        <f>VLOOKUP(Entradas[[#This Row],[Elemento]],Lista_elementos[],6,0)</f>
        <v>#N/A</v>
      </c>
      <c r="B110" s="76" t="s">
        <v>628</v>
      </c>
      <c r="C110" s="80">
        <v>1</v>
      </c>
      <c r="D110" s="33" t="e">
        <f>VLOOKUP(Entradas[[#This Row],[Elemento]],Lista_elementos[],5,0)</f>
        <v>#N/A</v>
      </c>
      <c r="E110" s="79"/>
      <c r="F110" s="81" t="s">
        <v>599</v>
      </c>
      <c r="G110" s="86">
        <v>41182</v>
      </c>
      <c r="H110" s="88"/>
      <c r="I110" s="86"/>
      <c r="J110" s="80"/>
      <c r="K110" s="80"/>
      <c r="L110" s="80"/>
      <c r="M110" s="80"/>
      <c r="N110" s="76" t="s">
        <v>175</v>
      </c>
      <c r="O110" s="87" t="s">
        <v>337</v>
      </c>
      <c r="P110" s="58" t="str">
        <f>IF(Entradas[[#This Row],[Lote]]="","INSERTAR LOTE",Entradas[[#This Row],[Lote]])</f>
        <v>CR0909</v>
      </c>
      <c r="Q110" s="34" t="str">
        <f>+Entradas[[#This Row],[Elemento]]</f>
        <v>Cresofarm 250 mL</v>
      </c>
      <c r="R11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0" s="40">
        <f>Entradas[[#This Row],[Cantidad que ingresa]]-Entradas[[#This Row],[Cantidad Utilizada]]</f>
        <v>1</v>
      </c>
      <c r="T110" s="32" t="e">
        <f>+Entradas[[#This Row],[Presentación (unidad)]]</f>
        <v>#N/A</v>
      </c>
      <c r="U11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1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11" spans="1:22" x14ac:dyDescent="0.25">
      <c r="A111" s="39" t="e">
        <f>VLOOKUP(Entradas[[#This Row],[Elemento]],Lista_elementos[],6,0)</f>
        <v>#N/A</v>
      </c>
      <c r="B111" s="76" t="s">
        <v>376</v>
      </c>
      <c r="C111" s="80">
        <v>13</v>
      </c>
      <c r="D111" s="33" t="e">
        <f>VLOOKUP(Entradas[[#This Row],[Elemento]],Lista_elementos[],5,0)</f>
        <v>#N/A</v>
      </c>
      <c r="E111" s="79"/>
      <c r="F111" s="81" t="s">
        <v>637</v>
      </c>
      <c r="G111" s="86"/>
      <c r="H111" s="79"/>
      <c r="I111" s="86"/>
      <c r="J111" s="80"/>
      <c r="K111" s="80"/>
      <c r="L111" s="80"/>
      <c r="M111" s="80"/>
      <c r="N111" s="76" t="s">
        <v>214</v>
      </c>
      <c r="O111" s="87" t="s">
        <v>337</v>
      </c>
      <c r="P111" s="58" t="str">
        <f>IF(Entradas[[#This Row],[Lote]]="","INSERTAR LOTE",Entradas[[#This Row],[Lote]])</f>
        <v>N/A</v>
      </c>
      <c r="Q111" s="34" t="str">
        <f>+Entradas[[#This Row],[Elemento]]</f>
        <v>Cuchillas de bisturí Paramount</v>
      </c>
      <c r="R11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1" s="40">
        <f>Entradas[[#This Row],[Cantidad que ingresa]]-Entradas[[#This Row],[Cantidad Utilizada]]</f>
        <v>13</v>
      </c>
      <c r="T111" s="32" t="e">
        <f>+Entradas[[#This Row],[Presentación (unidad)]]</f>
        <v>#N/A</v>
      </c>
      <c r="U11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1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12" spans="1:22" x14ac:dyDescent="0.25">
      <c r="A112" s="39" t="e">
        <f>VLOOKUP(Entradas[[#This Row],[Elemento]],Lista_elementos[],6,0)</f>
        <v>#N/A</v>
      </c>
      <c r="B112" s="76" t="s">
        <v>376</v>
      </c>
      <c r="C112" s="80">
        <v>14</v>
      </c>
      <c r="D112" s="33" t="e">
        <f>VLOOKUP(Entradas[[#This Row],[Elemento]],Lista_elementos[],5,0)</f>
        <v>#N/A</v>
      </c>
      <c r="E112" s="79"/>
      <c r="F112" s="81" t="s">
        <v>637</v>
      </c>
      <c r="G112" s="86"/>
      <c r="H112" s="88"/>
      <c r="I112" s="86"/>
      <c r="J112" s="80"/>
      <c r="K112" s="80"/>
      <c r="L112" s="80"/>
      <c r="M112" s="80"/>
      <c r="N112" s="76" t="s">
        <v>175</v>
      </c>
      <c r="O112" s="87" t="s">
        <v>337</v>
      </c>
      <c r="P112" s="58" t="str">
        <f>IF(Entradas[[#This Row],[Lote]]="","INSERTAR LOTE",Entradas[[#This Row],[Lote]])</f>
        <v>N/A</v>
      </c>
      <c r="Q112" s="34" t="str">
        <f>+Entradas[[#This Row],[Elemento]]</f>
        <v>Cuchillas de bisturí Paramount</v>
      </c>
      <c r="R11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2" s="40">
        <f>Entradas[[#This Row],[Cantidad que ingresa]]-Entradas[[#This Row],[Cantidad Utilizada]]</f>
        <v>14</v>
      </c>
      <c r="T112" s="32" t="e">
        <f>+Entradas[[#This Row],[Presentación (unidad)]]</f>
        <v>#N/A</v>
      </c>
      <c r="U112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1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13" spans="1:22" x14ac:dyDescent="0.25">
      <c r="A113" s="39" t="e">
        <f>VLOOKUP(Entradas[[#This Row],[Elemento]],Lista_elementos[],6,0)</f>
        <v>#N/A</v>
      </c>
      <c r="B113" s="75" t="s">
        <v>265</v>
      </c>
      <c r="C113" s="80">
        <v>3.125</v>
      </c>
      <c r="D113" s="33" t="e">
        <f>VLOOKUP(Entradas[[#This Row],[Elemento]],Lista_elementos[],5,0)</f>
        <v>#N/A</v>
      </c>
      <c r="E113" s="79"/>
      <c r="F113" s="81" t="s">
        <v>636</v>
      </c>
      <c r="G113" s="86"/>
      <c r="H113" s="79"/>
      <c r="I113" s="86"/>
      <c r="J113" s="80"/>
      <c r="K113" s="80"/>
      <c r="L113" s="80"/>
      <c r="M113" s="80"/>
      <c r="N113" s="76" t="s">
        <v>214</v>
      </c>
      <c r="O113" s="87" t="s">
        <v>337</v>
      </c>
      <c r="P113" s="58" t="str">
        <f>IF(Entradas[[#This Row],[Lote]]="","INSERTAR LOTE",Entradas[[#This Row],[Lote]])</f>
        <v>N/R</v>
      </c>
      <c r="Q113" s="34" t="str">
        <f>+Entradas[[#This Row],[Elemento]]</f>
        <v>Cutina</v>
      </c>
      <c r="R11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3" s="40">
        <f>Entradas[[#This Row],[Cantidad que ingresa]]-Entradas[[#This Row],[Cantidad Utilizada]]</f>
        <v>3.125</v>
      </c>
      <c r="T113" s="32" t="e">
        <f>+Entradas[[#This Row],[Presentación (unidad)]]</f>
        <v>#N/A</v>
      </c>
      <c r="U11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1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14" spans="1:22" x14ac:dyDescent="0.25">
      <c r="A114" s="39" t="e">
        <f>VLOOKUP(Entradas[[#This Row],[Elemento]],Lista_elementos[],6,0)</f>
        <v>#N/A</v>
      </c>
      <c r="B114" s="76" t="s">
        <v>559</v>
      </c>
      <c r="C114" s="80">
        <v>8</v>
      </c>
      <c r="D114" s="33" t="e">
        <f>VLOOKUP(Entradas[[#This Row],[Elemento]],Lista_elementos[],5,0)</f>
        <v>#N/A</v>
      </c>
      <c r="E114" s="79" t="s">
        <v>557</v>
      </c>
      <c r="F114" s="81" t="s">
        <v>558</v>
      </c>
      <c r="G114" s="86">
        <v>41670</v>
      </c>
      <c r="H114" s="88"/>
      <c r="I114" s="86"/>
      <c r="J114" s="80"/>
      <c r="K114" s="80"/>
      <c r="L114" s="80"/>
      <c r="M114" s="80"/>
      <c r="N114" s="76" t="s">
        <v>175</v>
      </c>
      <c r="O114" s="87" t="s">
        <v>337</v>
      </c>
      <c r="P114" s="58" t="str">
        <f>IF(Entradas[[#This Row],[Lote]]="","INSERTAR LOTE",Entradas[[#This Row],[Lote]])</f>
        <v>1100512-5</v>
      </c>
      <c r="Q114" s="34" t="str">
        <f>+Entradas[[#This Row],[Elemento]]</f>
        <v>Dextromin-B</v>
      </c>
      <c r="R11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4" s="40">
        <f>Entradas[[#This Row],[Cantidad que ingresa]]-Entradas[[#This Row],[Cantidad Utilizada]]</f>
        <v>8</v>
      </c>
      <c r="T114" s="32" t="e">
        <f>+Entradas[[#This Row],[Presentación (unidad)]]</f>
        <v>#N/A</v>
      </c>
      <c r="U114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1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15" spans="1:22" x14ac:dyDescent="0.25">
      <c r="A115" s="39" t="e">
        <f>VLOOKUP(Entradas[[#This Row],[Elemento]],Lista_elementos[],6,0)</f>
        <v>#N/A</v>
      </c>
      <c r="B115" s="76" t="s">
        <v>417</v>
      </c>
      <c r="C115" s="80">
        <v>15</v>
      </c>
      <c r="D115" s="33" t="e">
        <f>VLOOKUP(Entradas[[#This Row],[Elemento]],Lista_elementos[],5,0)</f>
        <v>#N/A</v>
      </c>
      <c r="E115" s="79"/>
      <c r="F115" s="81" t="s">
        <v>419</v>
      </c>
      <c r="G115" s="86">
        <v>41517</v>
      </c>
      <c r="H115" s="88" t="s">
        <v>421</v>
      </c>
      <c r="I115" s="86"/>
      <c r="J115" s="80"/>
      <c r="K115" s="80"/>
      <c r="L115" s="80"/>
      <c r="M115" s="80"/>
      <c r="N115" s="76" t="s">
        <v>214</v>
      </c>
      <c r="O115" s="87" t="s">
        <v>337</v>
      </c>
      <c r="P115" s="58" t="str">
        <f>IF(Entradas[[#This Row],[Lote]]="","INSERTAR LOTE",Entradas[[#This Row],[Lote]])</f>
        <v>D1108101</v>
      </c>
      <c r="Q115" s="34" t="str">
        <f>+Entradas[[#This Row],[Elemento]]</f>
        <v>Dextrosa 5%</v>
      </c>
      <c r="R11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5" s="40">
        <f>Entradas[[#This Row],[Cantidad que ingresa]]-Entradas[[#This Row],[Cantidad Utilizada]]</f>
        <v>15</v>
      </c>
      <c r="T115" s="32" t="e">
        <f>+Entradas[[#This Row],[Presentación (unidad)]]</f>
        <v>#N/A</v>
      </c>
      <c r="U11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1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16" spans="1:22" x14ac:dyDescent="0.25">
      <c r="A116" s="39" t="e">
        <f>VLOOKUP(Entradas[[#This Row],[Elemento]],Lista_elementos[],6,0)</f>
        <v>#N/A</v>
      </c>
      <c r="B116" s="76" t="s">
        <v>415</v>
      </c>
      <c r="C116" s="80">
        <v>1</v>
      </c>
      <c r="D116" s="33" t="e">
        <f>VLOOKUP(Entradas[[#This Row],[Elemento]],Lista_elementos[],5,0)</f>
        <v>#N/A</v>
      </c>
      <c r="E116" s="79"/>
      <c r="F116" s="81" t="s">
        <v>636</v>
      </c>
      <c r="G116" s="86"/>
      <c r="H116" s="88"/>
      <c r="I116" s="86"/>
      <c r="J116" s="80"/>
      <c r="K116" s="80"/>
      <c r="L116" s="80"/>
      <c r="M116" s="80"/>
      <c r="N116" s="76" t="s">
        <v>214</v>
      </c>
      <c r="O116" s="87" t="s">
        <v>427</v>
      </c>
      <c r="P116" s="58" t="str">
        <f>IF(Entradas[[#This Row],[Lote]]="","INSERTAR LOTE",Entradas[[#This Row],[Lote]])</f>
        <v>N/R</v>
      </c>
      <c r="Q116" s="34" t="str">
        <f>+Entradas[[#This Row],[Elemento]]</f>
        <v>Diazofer</v>
      </c>
      <c r="R11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6" s="40">
        <f>Entradas[[#This Row],[Cantidad que ingresa]]-Entradas[[#This Row],[Cantidad Utilizada]]</f>
        <v>1</v>
      </c>
      <c r="T116" s="32" t="e">
        <f>+Entradas[[#This Row],[Presentación (unidad)]]</f>
        <v>#N/A</v>
      </c>
      <c r="U11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1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17" spans="1:22" x14ac:dyDescent="0.25">
      <c r="A117" s="39" t="e">
        <f>VLOOKUP(Entradas[[#This Row],[Elemento]],Lista_elementos[],6,0)</f>
        <v>#N/A</v>
      </c>
      <c r="B117" s="76" t="s">
        <v>235</v>
      </c>
      <c r="C117" s="80">
        <v>2</v>
      </c>
      <c r="D117" s="33" t="e">
        <f>VLOOKUP(Entradas[[#This Row],[Elemento]],Lista_elementos[],5,0)</f>
        <v>#N/A</v>
      </c>
      <c r="E117" s="79"/>
      <c r="F117" s="81" t="s">
        <v>637</v>
      </c>
      <c r="G117" s="86"/>
      <c r="H117" s="79"/>
      <c r="I117" s="86"/>
      <c r="J117" s="80"/>
      <c r="K117" s="80"/>
      <c r="L117" s="80"/>
      <c r="M117" s="80"/>
      <c r="N117" s="76" t="s">
        <v>214</v>
      </c>
      <c r="O117" s="87" t="s">
        <v>337</v>
      </c>
      <c r="P117" s="58" t="str">
        <f>IF(Entradas[[#This Row],[Lote]]="","INSERTAR LOTE",Entradas[[#This Row],[Lote]])</f>
        <v>N/A</v>
      </c>
      <c r="Q117" s="34" t="str">
        <f>+Entradas[[#This Row],[Elemento]]</f>
        <v>Dispensador de agua</v>
      </c>
      <c r="R11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7" s="40">
        <f>Entradas[[#This Row],[Cantidad que ingresa]]-Entradas[[#This Row],[Cantidad Utilizada]]</f>
        <v>2</v>
      </c>
      <c r="T117" s="32" t="e">
        <f>+Entradas[[#This Row],[Presentación (unidad)]]</f>
        <v>#N/A</v>
      </c>
      <c r="U11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17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18" spans="1:22" x14ac:dyDescent="0.25">
      <c r="A118" s="39" t="e">
        <f>VLOOKUP(Entradas[[#This Row],[Elemento]],Lista_elementos[],6,0)</f>
        <v>#N/A</v>
      </c>
      <c r="B118" s="76" t="s">
        <v>621</v>
      </c>
      <c r="C118" s="80">
        <v>1</v>
      </c>
      <c r="D118" s="33" t="e">
        <f>VLOOKUP(Entradas[[#This Row],[Elemento]],Lista_elementos[],5,0)</f>
        <v>#N/A</v>
      </c>
      <c r="E118" s="79" t="s">
        <v>340</v>
      </c>
      <c r="F118" s="81" t="s">
        <v>341</v>
      </c>
      <c r="G118" s="86">
        <v>40877</v>
      </c>
      <c r="H118" s="79"/>
      <c r="I118" s="86"/>
      <c r="J118" s="80"/>
      <c r="K118" s="80"/>
      <c r="L118" s="80"/>
      <c r="M118" s="80"/>
      <c r="N118" s="76" t="s">
        <v>214</v>
      </c>
      <c r="O118" s="87" t="s">
        <v>337</v>
      </c>
      <c r="P118" s="58" t="str">
        <f>IF(Entradas[[#This Row],[Lote]]="","INSERTAR LOTE",Entradas[[#This Row],[Lote]])</f>
        <v>23808M03</v>
      </c>
      <c r="Q118" s="34" t="str">
        <f>+Entradas[[#This Row],[Elemento]]</f>
        <v>Diurivet NF 50 mL</v>
      </c>
      <c r="R11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8" s="40">
        <f>Entradas[[#This Row],[Cantidad que ingresa]]-Entradas[[#This Row],[Cantidad Utilizada]]</f>
        <v>1</v>
      </c>
      <c r="T118" s="32" t="e">
        <f>+Entradas[[#This Row],[Presentación (unidad)]]</f>
        <v>#N/A</v>
      </c>
      <c r="U11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1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19" spans="1:22" x14ac:dyDescent="0.25">
      <c r="A119" s="39" t="e">
        <f>VLOOKUP(Entradas[[#This Row],[Elemento]],Lista_elementos[],6,0)</f>
        <v>#N/A</v>
      </c>
      <c r="B119" s="76" t="s">
        <v>621</v>
      </c>
      <c r="C119" s="80">
        <v>1</v>
      </c>
      <c r="D119" s="54" t="e">
        <f>VLOOKUP(Entradas[[#This Row],[Elemento]],Lista_elementos[],5,0)</f>
        <v>#N/A</v>
      </c>
      <c r="E119" s="79" t="s">
        <v>548</v>
      </c>
      <c r="F119" s="81" t="s">
        <v>636</v>
      </c>
      <c r="G119" s="86"/>
      <c r="H119" s="80"/>
      <c r="I119" s="86"/>
      <c r="J119" s="80"/>
      <c r="K119" s="80"/>
      <c r="L119" s="80"/>
      <c r="M119" s="80"/>
      <c r="N119" s="76" t="s">
        <v>175</v>
      </c>
      <c r="O119" s="87" t="s">
        <v>427</v>
      </c>
      <c r="P119" s="58" t="str">
        <f>IF(Entradas[[#This Row],[Lote]]="","INSERTAR LOTE",Entradas[[#This Row],[Lote]])</f>
        <v>N/R</v>
      </c>
      <c r="Q119" s="34" t="str">
        <f>+Entradas[[#This Row],[Elemento]]</f>
        <v>Diurivet NF 50 mL</v>
      </c>
      <c r="R11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19" s="40">
        <f>Entradas[[#This Row],[Cantidad que ingresa]]-Entradas[[#This Row],[Cantidad Utilizada]]</f>
        <v>1</v>
      </c>
      <c r="T119" s="32" t="e">
        <f>+Entradas[[#This Row],[Presentación (unidad)]]</f>
        <v>#N/A</v>
      </c>
      <c r="U11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1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20" spans="1:22" x14ac:dyDescent="0.25">
      <c r="A120" s="39" t="e">
        <f>VLOOKUP(Entradas[[#This Row],[Elemento]],Lista_elementos[],6,0)</f>
        <v>#N/A</v>
      </c>
      <c r="B120" s="76" t="s">
        <v>568</v>
      </c>
      <c r="C120" s="80">
        <v>2</v>
      </c>
      <c r="D120" s="33" t="e">
        <f>VLOOKUP(Entradas[[#This Row],[Elemento]],Lista_elementos[],5,0)</f>
        <v>#N/A</v>
      </c>
      <c r="E120" s="79" t="s">
        <v>340</v>
      </c>
      <c r="F120" s="81" t="s">
        <v>569</v>
      </c>
      <c r="G120" s="86">
        <v>41973</v>
      </c>
      <c r="H120" s="88"/>
      <c r="I120" s="86"/>
      <c r="J120" s="80"/>
      <c r="K120" s="80"/>
      <c r="L120" s="80"/>
      <c r="M120" s="80"/>
      <c r="N120" s="76" t="s">
        <v>175</v>
      </c>
      <c r="O120" s="87" t="s">
        <v>337</v>
      </c>
      <c r="P120" s="58" t="str">
        <f>IF(Entradas[[#This Row],[Lote]]="","INSERTAR LOTE",Entradas[[#This Row],[Lote]])</f>
        <v>22111K01</v>
      </c>
      <c r="Q120" s="34" t="str">
        <f>+Entradas[[#This Row],[Elemento]]</f>
        <v>Diutivet NF 10 mL</v>
      </c>
      <c r="R12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0" s="40">
        <f>Entradas[[#This Row],[Cantidad que ingresa]]-Entradas[[#This Row],[Cantidad Utilizada]]</f>
        <v>2</v>
      </c>
      <c r="T120" s="32" t="e">
        <f>+Entradas[[#This Row],[Presentación (unidad)]]</f>
        <v>#N/A</v>
      </c>
      <c r="U12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2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21" spans="1:22" x14ac:dyDescent="0.25">
      <c r="A121" s="39" t="e">
        <f>VLOOKUP(Entradas[[#This Row],[Elemento]],Lista_elementos[],6,0)</f>
        <v>#N/A</v>
      </c>
      <c r="B121" s="75" t="s">
        <v>160</v>
      </c>
      <c r="C121" s="80">
        <v>1</v>
      </c>
      <c r="D121" s="33" t="e">
        <f>VLOOKUP(Entradas[[#This Row],[Elemento]],Lista_elementos[],5,0)</f>
        <v>#N/A</v>
      </c>
      <c r="E121" s="79"/>
      <c r="F121" s="81" t="s">
        <v>636</v>
      </c>
      <c r="G121" s="86"/>
      <c r="H121" s="79"/>
      <c r="I121" s="86"/>
      <c r="J121" s="80"/>
      <c r="K121" s="80"/>
      <c r="L121" s="80"/>
      <c r="M121" s="80"/>
      <c r="N121" s="76" t="s">
        <v>214</v>
      </c>
      <c r="O121" s="87" t="s">
        <v>337</v>
      </c>
      <c r="P121" s="58" t="str">
        <f>IF(Entradas[[#This Row],[Lote]]="","INSERTAR LOTE",Entradas[[#This Row],[Lote]])</f>
        <v>N/R</v>
      </c>
      <c r="Q121" s="34" t="str">
        <f>+Entradas[[#This Row],[Elemento]]</f>
        <v>EDTA</v>
      </c>
      <c r="R12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1" s="40">
        <f>Entradas[[#This Row],[Cantidad que ingresa]]-Entradas[[#This Row],[Cantidad Utilizada]]</f>
        <v>1</v>
      </c>
      <c r="T121" s="32" t="e">
        <f>+Entradas[[#This Row],[Presentación (unidad)]]</f>
        <v>#N/A</v>
      </c>
      <c r="U12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21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22" spans="1:22" x14ac:dyDescent="0.25">
      <c r="A122" s="39" t="e">
        <f>VLOOKUP(Entradas[[#This Row],[Elemento]],Lista_elementos[],6,0)</f>
        <v>#N/A</v>
      </c>
      <c r="B122" s="76" t="s">
        <v>245</v>
      </c>
      <c r="C122" s="80">
        <v>1</v>
      </c>
      <c r="D122" s="33" t="e">
        <f>VLOOKUP(Entradas[[#This Row],[Elemento]],Lista_elementos[],5,0)</f>
        <v>#N/A</v>
      </c>
      <c r="E122" s="79"/>
      <c r="F122" s="81" t="s">
        <v>637</v>
      </c>
      <c r="G122" s="86"/>
      <c r="H122" s="79"/>
      <c r="I122" s="86"/>
      <c r="J122" s="80"/>
      <c r="K122" s="80"/>
      <c r="L122" s="80"/>
      <c r="M122" s="80"/>
      <c r="N122" s="76" t="s">
        <v>214</v>
      </c>
      <c r="O122" s="87" t="s">
        <v>337</v>
      </c>
      <c r="P122" s="58" t="str">
        <f>IF(Entradas[[#This Row],[Lote]]="","INSERTAR LOTE",Entradas[[#This Row],[Lote]])</f>
        <v>N/A</v>
      </c>
      <c r="Q122" s="34" t="str">
        <f>+Entradas[[#This Row],[Elemento]]</f>
        <v>Elermeyer</v>
      </c>
      <c r="R12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2" s="40">
        <f>Entradas[[#This Row],[Cantidad que ingresa]]-Entradas[[#This Row],[Cantidad Utilizada]]</f>
        <v>1</v>
      </c>
      <c r="T122" s="32" t="e">
        <f>+Entradas[[#This Row],[Presentación (unidad)]]</f>
        <v>#N/A</v>
      </c>
      <c r="U12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22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23" spans="1:22" x14ac:dyDescent="0.25">
      <c r="A123" s="39" t="e">
        <f>VLOOKUP(Entradas[[#This Row],[Elemento]],Lista_elementos[],6,0)</f>
        <v>#N/A</v>
      </c>
      <c r="B123" s="77" t="s">
        <v>243</v>
      </c>
      <c r="C123" s="80">
        <v>1</v>
      </c>
      <c r="D123" s="33" t="e">
        <f>VLOOKUP(Entradas[[#This Row],[Elemento]],Lista_elementos[],5,0)</f>
        <v>#N/A</v>
      </c>
      <c r="E123" s="79"/>
      <c r="F123" s="81" t="s">
        <v>637</v>
      </c>
      <c r="G123" s="86"/>
      <c r="H123" s="79"/>
      <c r="I123" s="86"/>
      <c r="J123" s="80"/>
      <c r="K123" s="80"/>
      <c r="L123" s="80"/>
      <c r="M123" s="80"/>
      <c r="N123" s="76" t="s">
        <v>214</v>
      </c>
      <c r="O123" s="87" t="s">
        <v>646</v>
      </c>
      <c r="P123" s="58" t="str">
        <f>IF(Entradas[[#This Row],[Lote]]="","INSERTAR LOTE",Entradas[[#This Row],[Lote]])</f>
        <v>N/A</v>
      </c>
      <c r="Q123" s="34" t="str">
        <f>+Entradas[[#This Row],[Elemento]]</f>
        <v>Embudo de separación 250 ml</v>
      </c>
      <c r="R12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3" s="40">
        <f>Entradas[[#This Row],[Cantidad que ingresa]]-Entradas[[#This Row],[Cantidad Utilizada]]</f>
        <v>1</v>
      </c>
      <c r="T123" s="32" t="e">
        <f>+Entradas[[#This Row],[Presentación (unidad)]]</f>
        <v>#N/A</v>
      </c>
      <c r="U12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2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24" spans="1:22" x14ac:dyDescent="0.25">
      <c r="A124" s="39" t="e">
        <f>VLOOKUP(Entradas[[#This Row],[Elemento]],Lista_elementos[],6,0)</f>
        <v>#N/A</v>
      </c>
      <c r="B124" s="77" t="s">
        <v>242</v>
      </c>
      <c r="C124" s="80">
        <v>1</v>
      </c>
      <c r="D124" s="33" t="e">
        <f>VLOOKUP(Entradas[[#This Row],[Elemento]],Lista_elementos[],5,0)</f>
        <v>#N/A</v>
      </c>
      <c r="E124" s="79"/>
      <c r="F124" s="81" t="s">
        <v>637</v>
      </c>
      <c r="G124" s="86"/>
      <c r="H124" s="79"/>
      <c r="I124" s="86"/>
      <c r="J124" s="80"/>
      <c r="K124" s="80"/>
      <c r="L124" s="80"/>
      <c r="M124" s="80"/>
      <c r="N124" s="76" t="s">
        <v>214</v>
      </c>
      <c r="O124" s="87" t="s">
        <v>337</v>
      </c>
      <c r="P124" s="58" t="str">
        <f>IF(Entradas[[#This Row],[Lote]]="","INSERTAR LOTE",Entradas[[#This Row],[Lote]])</f>
        <v>N/A</v>
      </c>
      <c r="Q124" s="34" t="str">
        <f>+Entradas[[#This Row],[Elemento]]</f>
        <v>Embudo de separación 500 ml</v>
      </c>
      <c r="R12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4" s="40">
        <f>Entradas[[#This Row],[Cantidad que ingresa]]-Entradas[[#This Row],[Cantidad Utilizada]]</f>
        <v>1</v>
      </c>
      <c r="T124" s="32" t="e">
        <f>+Entradas[[#This Row],[Presentación (unidad)]]</f>
        <v>#N/A</v>
      </c>
      <c r="U12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24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25" spans="1:22" x14ac:dyDescent="0.25">
      <c r="A125" s="39" t="e">
        <f>VLOOKUP(Entradas[[#This Row],[Elemento]],Lista_elementos[],6,0)</f>
        <v>#N/A</v>
      </c>
      <c r="B125" s="76" t="s">
        <v>315</v>
      </c>
      <c r="C125" s="80">
        <v>1</v>
      </c>
      <c r="D125" s="33" t="e">
        <f>VLOOKUP(Entradas[[#This Row],[Elemento]],Lista_elementos[],5,0)</f>
        <v>#N/A</v>
      </c>
      <c r="E125" s="79"/>
      <c r="F125" s="81" t="s">
        <v>636</v>
      </c>
      <c r="G125" s="86">
        <v>41426</v>
      </c>
      <c r="H125" s="79"/>
      <c r="I125" s="86"/>
      <c r="J125" s="80"/>
      <c r="K125" s="80"/>
      <c r="L125" s="80"/>
      <c r="M125" s="80"/>
      <c r="N125" s="76" t="s">
        <v>214</v>
      </c>
      <c r="O125" s="87" t="s">
        <v>648</v>
      </c>
      <c r="P125" s="58" t="str">
        <f>IF(Entradas[[#This Row],[Lote]]="","INSERTAR LOTE",Entradas[[#This Row],[Lote]])</f>
        <v>N/R</v>
      </c>
      <c r="Q125" s="34" t="str">
        <f>+Entradas[[#This Row],[Elemento]]</f>
        <v>Emovet</v>
      </c>
      <c r="R12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5" s="40">
        <f>Entradas[[#This Row],[Cantidad que ingresa]]-Entradas[[#This Row],[Cantidad Utilizada]]</f>
        <v>1</v>
      </c>
      <c r="T125" s="32" t="e">
        <f>+Entradas[[#This Row],[Presentación (unidad)]]</f>
        <v>#N/A</v>
      </c>
      <c r="U12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2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26" spans="1:22" x14ac:dyDescent="0.25">
      <c r="A126" s="39" t="e">
        <f>VLOOKUP(Entradas[[#This Row],[Elemento]],Lista_elementos[],6,0)</f>
        <v>#N/A</v>
      </c>
      <c r="B126" s="75" t="s">
        <v>440</v>
      </c>
      <c r="C126" s="80">
        <v>1525</v>
      </c>
      <c r="D126" s="33" t="e">
        <f>VLOOKUP(Entradas[[#This Row],[Elemento]],Lista_elementos[],5,0)</f>
        <v>#N/A</v>
      </c>
      <c r="E126" s="79"/>
      <c r="F126" s="81" t="s">
        <v>636</v>
      </c>
      <c r="G126" s="86"/>
      <c r="H126" s="79"/>
      <c r="I126" s="86"/>
      <c r="J126" s="80"/>
      <c r="K126" s="80"/>
      <c r="L126" s="80"/>
      <c r="M126" s="80"/>
      <c r="N126" s="76" t="s">
        <v>214</v>
      </c>
      <c r="O126" s="87" t="s">
        <v>337</v>
      </c>
      <c r="P126" s="58" t="str">
        <f>IF(Entradas[[#This Row],[Lote]]="","INSERTAR LOTE",Entradas[[#This Row],[Lote]])</f>
        <v>N/R</v>
      </c>
      <c r="Q126" s="34" t="str">
        <f>+Entradas[[#This Row],[Elemento]]</f>
        <v>Emulguín</v>
      </c>
      <c r="R12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6" s="40">
        <f>Entradas[[#This Row],[Cantidad que ingresa]]-Entradas[[#This Row],[Cantidad Utilizada]]</f>
        <v>1525</v>
      </c>
      <c r="T126" s="32" t="e">
        <f>+Entradas[[#This Row],[Presentación (unidad)]]</f>
        <v>#N/A</v>
      </c>
      <c r="U12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26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27" spans="1:22" x14ac:dyDescent="0.25">
      <c r="A127" s="39" t="e">
        <f>VLOOKUP(Entradas[[#This Row],[Elemento]],Lista_elementos[],6,0)</f>
        <v>#N/A</v>
      </c>
      <c r="B127" s="76" t="s">
        <v>177</v>
      </c>
      <c r="C127" s="80">
        <v>1</v>
      </c>
      <c r="D127" s="54" t="e">
        <f>VLOOKUP(Entradas[[#This Row],[Elemento]],Lista_elementos[],5,0)</f>
        <v>#N/A</v>
      </c>
      <c r="E127" s="79" t="s">
        <v>534</v>
      </c>
      <c r="F127" s="81" t="s">
        <v>533</v>
      </c>
      <c r="G127" s="86">
        <v>40999</v>
      </c>
      <c r="H127" s="80"/>
      <c r="I127" s="86"/>
      <c r="J127" s="80"/>
      <c r="K127" s="80"/>
      <c r="L127" s="80"/>
      <c r="M127" s="80"/>
      <c r="N127" s="76" t="s">
        <v>175</v>
      </c>
      <c r="O127" s="87" t="s">
        <v>337</v>
      </c>
      <c r="P127" s="58" t="str">
        <f>IF(Entradas[[#This Row],[Lote]]="","INSERTAR LOTE",Entradas[[#This Row],[Lote]])</f>
        <v>0209</v>
      </c>
      <c r="Q127" s="34" t="str">
        <f>+Entradas[[#This Row],[Elemento]]</f>
        <v>Enrovet 5 %</v>
      </c>
      <c r="R12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7" s="40">
        <f>Entradas[[#This Row],[Cantidad que ingresa]]-Entradas[[#This Row],[Cantidad Utilizada]]</f>
        <v>1</v>
      </c>
      <c r="T127" s="32" t="e">
        <f>+Entradas[[#This Row],[Presentación (unidad)]]</f>
        <v>#N/A</v>
      </c>
      <c r="U12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2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28" spans="1:22" x14ac:dyDescent="0.25">
      <c r="A128" s="39" t="e">
        <f>VLOOKUP(Entradas[[#This Row],[Elemento]],Lista_elementos[],6,0)</f>
        <v>#N/A</v>
      </c>
      <c r="B128" s="76" t="s">
        <v>177</v>
      </c>
      <c r="C128" s="80">
        <v>1</v>
      </c>
      <c r="D128" s="33" t="e">
        <f>VLOOKUP(Entradas[[#This Row],[Elemento]],Lista_elementos[],5,0)</f>
        <v>#N/A</v>
      </c>
      <c r="E128" s="79" t="s">
        <v>534</v>
      </c>
      <c r="F128" s="81" t="s">
        <v>535</v>
      </c>
      <c r="G128" s="86">
        <v>41152</v>
      </c>
      <c r="H128" s="88"/>
      <c r="I128" s="86"/>
      <c r="J128" s="80"/>
      <c r="K128" s="80"/>
      <c r="L128" s="80"/>
      <c r="M128" s="80"/>
      <c r="N128" s="76" t="s">
        <v>175</v>
      </c>
      <c r="O128" s="87" t="s">
        <v>337</v>
      </c>
      <c r="P128" s="58" t="str">
        <f>IF(Entradas[[#This Row],[Lote]]="","INSERTAR LOTE",Entradas[[#This Row],[Lote]])</f>
        <v>0809</v>
      </c>
      <c r="Q128" s="34" t="str">
        <f>+Entradas[[#This Row],[Elemento]]</f>
        <v>Enrovet 5 %</v>
      </c>
      <c r="R12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8" s="40">
        <f>Entradas[[#This Row],[Cantidad que ingresa]]-Entradas[[#This Row],[Cantidad Utilizada]]</f>
        <v>1</v>
      </c>
      <c r="T128" s="32" t="e">
        <f>+Entradas[[#This Row],[Presentación (unidad)]]</f>
        <v>#N/A</v>
      </c>
      <c r="U128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2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29" spans="1:22" x14ac:dyDescent="0.25">
      <c r="A129" s="39" t="e">
        <f>VLOOKUP(Entradas[[#This Row],[Elemento]],Lista_elementos[],6,0)</f>
        <v>#N/A</v>
      </c>
      <c r="B129" s="76" t="s">
        <v>257</v>
      </c>
      <c r="C129" s="80">
        <v>344</v>
      </c>
      <c r="D129" s="33" t="e">
        <f>VLOOKUP(Entradas[[#This Row],[Elemento]],Lista_elementos[],5,0)</f>
        <v>#N/A</v>
      </c>
      <c r="E129" s="79"/>
      <c r="F129" s="81" t="s">
        <v>637</v>
      </c>
      <c r="G129" s="86"/>
      <c r="H129" s="79"/>
      <c r="I129" s="86"/>
      <c r="J129" s="80"/>
      <c r="K129" s="80"/>
      <c r="L129" s="80"/>
      <c r="M129" s="80"/>
      <c r="N129" s="76" t="s">
        <v>214</v>
      </c>
      <c r="O129" s="87" t="s">
        <v>337</v>
      </c>
      <c r="P129" s="58" t="str">
        <f>IF(Entradas[[#This Row],[Lote]]="","INSERTAR LOTE",Entradas[[#This Row],[Lote]])</f>
        <v>N/A</v>
      </c>
      <c r="Q129" s="34" t="str">
        <f>+Entradas[[#This Row],[Elemento]]</f>
        <v>Envase para crema</v>
      </c>
      <c r="R12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29" s="40">
        <f>Entradas[[#This Row],[Cantidad que ingresa]]-Entradas[[#This Row],[Cantidad Utilizada]]</f>
        <v>344</v>
      </c>
      <c r="T129" s="32" t="e">
        <f>+Entradas[[#This Row],[Presentación (unidad)]]</f>
        <v>#N/A</v>
      </c>
      <c r="U12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29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0" spans="1:22" x14ac:dyDescent="0.25">
      <c r="A130" s="39" t="e">
        <f>VLOOKUP(Entradas[[#This Row],[Elemento]],Lista_elementos[],6,0)</f>
        <v>#N/A</v>
      </c>
      <c r="B130" s="76" t="s">
        <v>258</v>
      </c>
      <c r="C130" s="80">
        <v>120</v>
      </c>
      <c r="D130" s="33" t="e">
        <f>VLOOKUP(Entradas[[#This Row],[Elemento]],Lista_elementos[],5,0)</f>
        <v>#N/A</v>
      </c>
      <c r="E130" s="79"/>
      <c r="F130" s="81" t="s">
        <v>637</v>
      </c>
      <c r="G130" s="86"/>
      <c r="H130" s="79"/>
      <c r="I130" s="86"/>
      <c r="J130" s="80"/>
      <c r="K130" s="80"/>
      <c r="L130" s="80"/>
      <c r="M130" s="80"/>
      <c r="N130" s="76" t="s">
        <v>214</v>
      </c>
      <c r="O130" s="87" t="s">
        <v>337</v>
      </c>
      <c r="P130" s="58" t="str">
        <f>IF(Entradas[[#This Row],[Lote]]="","INSERTAR LOTE",Entradas[[#This Row],[Lote]])</f>
        <v>N/A</v>
      </c>
      <c r="Q130" s="34" t="str">
        <f>+Entradas[[#This Row],[Elemento]]</f>
        <v>Envase para splash</v>
      </c>
      <c r="R13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0" s="40">
        <f>Entradas[[#This Row],[Cantidad que ingresa]]-Entradas[[#This Row],[Cantidad Utilizada]]</f>
        <v>120</v>
      </c>
      <c r="T130" s="32" t="e">
        <f>+Entradas[[#This Row],[Presentación (unidad)]]</f>
        <v>#N/A</v>
      </c>
      <c r="U13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0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1" spans="1:22" x14ac:dyDescent="0.25">
      <c r="A131" s="39" t="e">
        <f>VLOOKUP(Entradas[[#This Row],[Elemento]],Lista_elementos[],6,0)</f>
        <v>#N/A</v>
      </c>
      <c r="B131" s="77" t="s">
        <v>253</v>
      </c>
      <c r="C131" s="80">
        <v>140</v>
      </c>
      <c r="D131" s="33" t="e">
        <f>VLOOKUP(Entradas[[#This Row],[Elemento]],Lista_elementos[],5,0)</f>
        <v>#N/A</v>
      </c>
      <c r="E131" s="79"/>
      <c r="F131" s="81" t="s">
        <v>637</v>
      </c>
      <c r="G131" s="86"/>
      <c r="H131" s="79"/>
      <c r="I131" s="86"/>
      <c r="J131" s="80"/>
      <c r="K131" s="80"/>
      <c r="L131" s="80"/>
      <c r="M131" s="80"/>
      <c r="N131" s="76" t="s">
        <v>214</v>
      </c>
      <c r="O131" s="87" t="s">
        <v>337</v>
      </c>
      <c r="P131" s="58" t="str">
        <f>IF(Entradas[[#This Row],[Lote]]="","INSERTAR LOTE",Entradas[[#This Row],[Lote]])</f>
        <v>N/A</v>
      </c>
      <c r="Q131" s="34" t="str">
        <f>+Entradas[[#This Row],[Elemento]]</f>
        <v>Envase para ungüento</v>
      </c>
      <c r="R13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1" s="40">
        <f>Entradas[[#This Row],[Cantidad que ingresa]]-Entradas[[#This Row],[Cantidad Utilizada]]</f>
        <v>140</v>
      </c>
      <c r="T131" s="32" t="e">
        <f>+Entradas[[#This Row],[Presentación (unidad)]]</f>
        <v>#N/A</v>
      </c>
      <c r="U13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1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2" spans="1:22" x14ac:dyDescent="0.25">
      <c r="A132" s="38" t="e">
        <f>VLOOKUP(Entradas[[#This Row],[Elemento]],Lista_elementos[],6,0)</f>
        <v>#N/A</v>
      </c>
      <c r="B132" s="73" t="s">
        <v>256</v>
      </c>
      <c r="C132" s="80">
        <v>1260</v>
      </c>
      <c r="D132" s="31" t="e">
        <f>VLOOKUP(Entradas[[#This Row],[Elemento]],Lista_elementos[],5,0)</f>
        <v>#N/A</v>
      </c>
      <c r="E132" s="81"/>
      <c r="F132" s="81" t="s">
        <v>637</v>
      </c>
      <c r="G132" s="82"/>
      <c r="H132" s="81"/>
      <c r="I132" s="82"/>
      <c r="J132" s="83"/>
      <c r="K132" s="83"/>
      <c r="L132" s="83"/>
      <c r="M132" s="83"/>
      <c r="N132" s="76" t="s">
        <v>214</v>
      </c>
      <c r="O132" s="87" t="s">
        <v>337</v>
      </c>
      <c r="P132" s="57" t="str">
        <f>IF(Entradas[[#This Row],[Lote]]="","INSERTAR LOTE",Entradas[[#This Row],[Lote]])</f>
        <v>N/A</v>
      </c>
      <c r="Q132" s="30" t="str">
        <f>+Entradas[[#This Row],[Elemento]]</f>
        <v>Envase PET 1000 mL</v>
      </c>
      <c r="R132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2" s="13">
        <f>Entradas[[#This Row],[Cantidad que ingresa]]-Entradas[[#This Row],[Cantidad Utilizada]]</f>
        <v>1260</v>
      </c>
      <c r="T132" s="29" t="e">
        <f>+Entradas[[#This Row],[Presentación (unidad)]]</f>
        <v>#N/A</v>
      </c>
      <c r="U132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132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3" spans="1:22" x14ac:dyDescent="0.25">
      <c r="A133" s="39" t="e">
        <f>VLOOKUP(Entradas[[#This Row],[Elemento]],Lista_elementos[],6,0)</f>
        <v>#N/A</v>
      </c>
      <c r="B133" s="76" t="s">
        <v>260</v>
      </c>
      <c r="C133" s="80">
        <v>728</v>
      </c>
      <c r="D133" s="33" t="e">
        <f>VLOOKUP(Entradas[[#This Row],[Elemento]],Lista_elementos[],5,0)</f>
        <v>#N/A</v>
      </c>
      <c r="E133" s="79"/>
      <c r="F133" s="81" t="s">
        <v>637</v>
      </c>
      <c r="G133" s="86"/>
      <c r="H133" s="79"/>
      <c r="I133" s="86"/>
      <c r="J133" s="80"/>
      <c r="K133" s="80"/>
      <c r="L133" s="80"/>
      <c r="M133" s="80"/>
      <c r="N133" s="76" t="s">
        <v>214</v>
      </c>
      <c r="O133" s="87" t="s">
        <v>337</v>
      </c>
      <c r="P133" s="58" t="str">
        <f>IF(Entradas[[#This Row],[Lote]]="","INSERTAR LOTE",Entradas[[#This Row],[Lote]])</f>
        <v>N/A</v>
      </c>
      <c r="Q133" s="34" t="str">
        <f>+Entradas[[#This Row],[Elemento]]</f>
        <v>Envase PET 200 mL</v>
      </c>
      <c r="R13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3" s="40">
        <f>Entradas[[#This Row],[Cantidad que ingresa]]-Entradas[[#This Row],[Cantidad Utilizada]]</f>
        <v>728</v>
      </c>
      <c r="T133" s="32" t="e">
        <f>+Entradas[[#This Row],[Presentación (unidad)]]</f>
        <v>#N/A</v>
      </c>
      <c r="U13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4" spans="1:22" x14ac:dyDescent="0.25">
      <c r="A134" s="39" t="e">
        <f>VLOOKUP(Entradas[[#This Row],[Elemento]],Lista_elementos[],6,0)</f>
        <v>#N/A</v>
      </c>
      <c r="B134" s="76" t="s">
        <v>254</v>
      </c>
      <c r="C134" s="80">
        <v>500</v>
      </c>
      <c r="D134" s="33" t="e">
        <f>VLOOKUP(Entradas[[#This Row],[Elemento]],Lista_elementos[],5,0)</f>
        <v>#N/A</v>
      </c>
      <c r="E134" s="79"/>
      <c r="F134" s="81" t="s">
        <v>637</v>
      </c>
      <c r="G134" s="86"/>
      <c r="H134" s="79"/>
      <c r="I134" s="86"/>
      <c r="J134" s="80"/>
      <c r="K134" s="80"/>
      <c r="L134" s="80"/>
      <c r="M134" s="80"/>
      <c r="N134" s="76" t="s">
        <v>214</v>
      </c>
      <c r="O134" s="87" t="s">
        <v>337</v>
      </c>
      <c r="P134" s="58" t="str">
        <f>IF(Entradas[[#This Row],[Lote]]="","INSERTAR LOTE",Entradas[[#This Row],[Lote]])</f>
        <v>N/A</v>
      </c>
      <c r="Q134" s="34" t="str">
        <f>+Entradas[[#This Row],[Elemento]]</f>
        <v>Envase PET 500 mL</v>
      </c>
      <c r="R13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4" s="40">
        <f>Entradas[[#This Row],[Cantidad que ingresa]]-Entradas[[#This Row],[Cantidad Utilizada]]</f>
        <v>500</v>
      </c>
      <c r="T134" s="32" t="e">
        <f>+Entradas[[#This Row],[Presentación (unidad)]]</f>
        <v>#N/A</v>
      </c>
      <c r="U13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4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5" spans="1:22" x14ac:dyDescent="0.25">
      <c r="A135" s="39" t="e">
        <f>VLOOKUP(Entradas[[#This Row],[Elemento]],Lista_elementos[],6,0)</f>
        <v>#N/A</v>
      </c>
      <c r="B135" s="76" t="s">
        <v>255</v>
      </c>
      <c r="C135" s="80">
        <v>38</v>
      </c>
      <c r="D135" s="33" t="e">
        <f>VLOOKUP(Entradas[[#This Row],[Elemento]],Lista_elementos[],5,0)</f>
        <v>#N/A</v>
      </c>
      <c r="E135" s="79"/>
      <c r="F135" s="81" t="s">
        <v>637</v>
      </c>
      <c r="G135" s="86"/>
      <c r="H135" s="79"/>
      <c r="I135" s="86"/>
      <c r="J135" s="80"/>
      <c r="K135" s="80"/>
      <c r="L135" s="80"/>
      <c r="M135" s="80"/>
      <c r="N135" s="76" t="s">
        <v>214</v>
      </c>
      <c r="O135" s="87" t="s">
        <v>337</v>
      </c>
      <c r="P135" s="58" t="str">
        <f>IF(Entradas[[#This Row],[Lote]]="","INSERTAR LOTE",Entradas[[#This Row],[Lote]])</f>
        <v>N/A</v>
      </c>
      <c r="Q135" s="34" t="str">
        <f>+Entradas[[#This Row],[Elemento]]</f>
        <v>Envase PET 700 mL</v>
      </c>
      <c r="R13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5" s="40">
        <f>Entradas[[#This Row],[Cantidad que ingresa]]-Entradas[[#This Row],[Cantidad Utilizada]]</f>
        <v>38</v>
      </c>
      <c r="T135" s="32" t="e">
        <f>+Entradas[[#This Row],[Presentación (unidad)]]</f>
        <v>#N/A</v>
      </c>
      <c r="U13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5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6" spans="1:22" x14ac:dyDescent="0.25">
      <c r="A136" s="39" t="e">
        <f>VLOOKUP(Entradas[[#This Row],[Elemento]],Lista_elementos[],6,0)</f>
        <v>#N/A</v>
      </c>
      <c r="B136" s="77" t="s">
        <v>259</v>
      </c>
      <c r="C136" s="80">
        <v>60</v>
      </c>
      <c r="D136" s="33" t="e">
        <f>VLOOKUP(Entradas[[#This Row],[Elemento]],Lista_elementos[],5,0)</f>
        <v>#N/A</v>
      </c>
      <c r="E136" s="79"/>
      <c r="F136" s="81" t="s">
        <v>637</v>
      </c>
      <c r="G136" s="86"/>
      <c r="H136" s="79"/>
      <c r="I136" s="86"/>
      <c r="J136" s="80"/>
      <c r="K136" s="80"/>
      <c r="L136" s="80"/>
      <c r="M136" s="80"/>
      <c r="N136" s="76" t="s">
        <v>214</v>
      </c>
      <c r="O136" s="87" t="s">
        <v>337</v>
      </c>
      <c r="P136" s="58" t="str">
        <f>IF(Entradas[[#This Row],[Lote]]="","INSERTAR LOTE",Entradas[[#This Row],[Lote]])</f>
        <v>N/A</v>
      </c>
      <c r="Q136" s="34" t="str">
        <f>+Entradas[[#This Row],[Elemento]]</f>
        <v>Envase PET jabón líquido</v>
      </c>
      <c r="R13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6" s="40">
        <f>Entradas[[#This Row],[Cantidad que ingresa]]-Entradas[[#This Row],[Cantidad Utilizada]]</f>
        <v>60</v>
      </c>
      <c r="T136" s="32" t="e">
        <f>+Entradas[[#This Row],[Presentación (unidad)]]</f>
        <v>#N/A</v>
      </c>
      <c r="U13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6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7" spans="1:22" x14ac:dyDescent="0.25">
      <c r="A137" s="39" t="e">
        <f>VLOOKUP(Entradas[[#This Row],[Elemento]],Lista_elementos[],6,0)</f>
        <v>#N/A</v>
      </c>
      <c r="B137" s="76" t="s">
        <v>252</v>
      </c>
      <c r="C137" s="80">
        <v>922</v>
      </c>
      <c r="D137" s="33" t="e">
        <f>VLOOKUP(Entradas[[#This Row],[Elemento]],Lista_elementos[],5,0)</f>
        <v>#N/A</v>
      </c>
      <c r="E137" s="79"/>
      <c r="F137" s="81" t="s">
        <v>637</v>
      </c>
      <c r="G137" s="86"/>
      <c r="H137" s="79"/>
      <c r="I137" s="86"/>
      <c r="J137" s="80"/>
      <c r="K137" s="80"/>
      <c r="L137" s="80"/>
      <c r="M137" s="80"/>
      <c r="N137" s="76" t="s">
        <v>214</v>
      </c>
      <c r="O137" s="87" t="s">
        <v>337</v>
      </c>
      <c r="P137" s="58" t="str">
        <f>IF(Entradas[[#This Row],[Lote]]="","INSERTAR LOTE",Entradas[[#This Row],[Lote]])</f>
        <v>N/A</v>
      </c>
      <c r="Q137" s="34" t="str">
        <f>+Entradas[[#This Row],[Elemento]]</f>
        <v>Envase plástico</v>
      </c>
      <c r="R13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7" s="40">
        <f>Entradas[[#This Row],[Cantidad que ingresa]]-Entradas[[#This Row],[Cantidad Utilizada]]</f>
        <v>922</v>
      </c>
      <c r="T137" s="32" t="e">
        <f>+Entradas[[#This Row],[Presentación (unidad)]]</f>
        <v>#N/A</v>
      </c>
      <c r="U13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7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8" spans="1:22" x14ac:dyDescent="0.25">
      <c r="A138" s="39" t="e">
        <f>VLOOKUP(Entradas[[#This Row],[Elemento]],Lista_elementos[],6,0)</f>
        <v>#N/A</v>
      </c>
      <c r="B138" s="77" t="s">
        <v>261</v>
      </c>
      <c r="C138" s="80">
        <v>747</v>
      </c>
      <c r="D138" s="33" t="e">
        <f>VLOOKUP(Entradas[[#This Row],[Elemento]],Lista_elementos[],5,0)</f>
        <v>#N/A</v>
      </c>
      <c r="E138" s="79"/>
      <c r="F138" s="81" t="s">
        <v>637</v>
      </c>
      <c r="G138" s="86"/>
      <c r="H138" s="79"/>
      <c r="I138" s="86"/>
      <c r="J138" s="80"/>
      <c r="K138" s="80"/>
      <c r="L138" s="80"/>
      <c r="M138" s="80"/>
      <c r="N138" s="76" t="s">
        <v>214</v>
      </c>
      <c r="O138" s="87" t="s">
        <v>337</v>
      </c>
      <c r="P138" s="58" t="str">
        <f>IF(Entradas[[#This Row],[Lote]]="","INSERTAR LOTE",Entradas[[#This Row],[Lote]])</f>
        <v>N/A</v>
      </c>
      <c r="Q138" s="34" t="str">
        <f>+Entradas[[#This Row],[Elemento]]</f>
        <v>Envase talco hombre</v>
      </c>
      <c r="R13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8" s="40">
        <f>Entradas[[#This Row],[Cantidad que ingresa]]-Entradas[[#This Row],[Cantidad Utilizada]]</f>
        <v>747</v>
      </c>
      <c r="T138" s="32" t="e">
        <f>+Entradas[[#This Row],[Presentación (unidad)]]</f>
        <v>#N/A</v>
      </c>
      <c r="U13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8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39" spans="1:22" x14ac:dyDescent="0.25">
      <c r="A139" s="39" t="e">
        <f>VLOOKUP(Entradas[[#This Row],[Elemento]],Lista_elementos[],6,0)</f>
        <v>#N/A</v>
      </c>
      <c r="B139" s="77" t="s">
        <v>264</v>
      </c>
      <c r="C139" s="80">
        <v>422</v>
      </c>
      <c r="D139" s="33" t="e">
        <f>VLOOKUP(Entradas[[#This Row],[Elemento]],Lista_elementos[],5,0)</f>
        <v>#N/A</v>
      </c>
      <c r="E139" s="79"/>
      <c r="F139" s="81" t="s">
        <v>637</v>
      </c>
      <c r="G139" s="86"/>
      <c r="H139" s="79"/>
      <c r="I139" s="86"/>
      <c r="J139" s="80"/>
      <c r="K139" s="80"/>
      <c r="L139" s="80"/>
      <c r="M139" s="80"/>
      <c r="N139" s="76" t="s">
        <v>214</v>
      </c>
      <c r="O139" s="87" t="s">
        <v>337</v>
      </c>
      <c r="P139" s="58" t="str">
        <f>IF(Entradas[[#This Row],[Lote]]="","INSERTAR LOTE",Entradas[[#This Row],[Lote]])</f>
        <v>N/A</v>
      </c>
      <c r="Q139" s="34" t="str">
        <f>+Entradas[[#This Row],[Elemento]]</f>
        <v>Envase talco mujer</v>
      </c>
      <c r="R13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39" s="40">
        <f>Entradas[[#This Row],[Cantidad que ingresa]]-Entradas[[#This Row],[Cantidad Utilizada]]</f>
        <v>422</v>
      </c>
      <c r="T139" s="32" t="e">
        <f>+Entradas[[#This Row],[Presentación (unidad)]]</f>
        <v>#N/A</v>
      </c>
      <c r="U13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39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40" spans="1:22" x14ac:dyDescent="0.25">
      <c r="A140" s="39" t="e">
        <f>VLOOKUP(Entradas[[#This Row],[Elemento]],Lista_elementos[],6,0)</f>
        <v>#N/A</v>
      </c>
      <c r="B140" s="76" t="s">
        <v>223</v>
      </c>
      <c r="C140" s="80">
        <v>1</v>
      </c>
      <c r="D140" s="54" t="e">
        <f>VLOOKUP(Entradas[[#This Row],[Elemento]],Lista_elementos[],5,0)</f>
        <v>#N/A</v>
      </c>
      <c r="E140" s="79"/>
      <c r="F140" s="81" t="s">
        <v>637</v>
      </c>
      <c r="G140" s="86"/>
      <c r="H140" s="80"/>
      <c r="I140" s="86"/>
      <c r="J140" s="80"/>
      <c r="K140" s="80"/>
      <c r="L140" s="80"/>
      <c r="M140" s="80"/>
      <c r="N140" s="76" t="s">
        <v>175</v>
      </c>
      <c r="O140" s="87" t="s">
        <v>337</v>
      </c>
      <c r="P140" s="58" t="str">
        <f>IF(Entradas[[#This Row],[Lote]]="","INSERTAR LOTE",Entradas[[#This Row],[Lote]])</f>
        <v>N/A</v>
      </c>
      <c r="Q140" s="34" t="str">
        <f>+Entradas[[#This Row],[Elemento]]</f>
        <v>Equipo de cirugía</v>
      </c>
      <c r="R14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0" s="40">
        <f>Entradas[[#This Row],[Cantidad que ingresa]]-Entradas[[#This Row],[Cantidad Utilizada]]</f>
        <v>1</v>
      </c>
      <c r="T140" s="32" t="e">
        <f>+Entradas[[#This Row],[Presentación (unidad)]]</f>
        <v>#N/A</v>
      </c>
      <c r="U14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4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41" spans="1:22" x14ac:dyDescent="0.25">
      <c r="A141" s="39" t="e">
        <f>VLOOKUP(Entradas[[#This Row],[Elemento]],Lista_elementos[],6,0)</f>
        <v>#N/A</v>
      </c>
      <c r="B141" s="76" t="s">
        <v>250</v>
      </c>
      <c r="C141" s="80">
        <v>1</v>
      </c>
      <c r="D141" s="33" t="e">
        <f>VLOOKUP(Entradas[[#This Row],[Elemento]],Lista_elementos[],5,0)</f>
        <v>#N/A</v>
      </c>
      <c r="E141" s="79"/>
      <c r="F141" s="81" t="s">
        <v>637</v>
      </c>
      <c r="G141" s="86"/>
      <c r="H141" s="79"/>
      <c r="I141" s="86"/>
      <c r="J141" s="80"/>
      <c r="K141" s="80"/>
      <c r="L141" s="80"/>
      <c r="M141" s="80"/>
      <c r="N141" s="76" t="s">
        <v>214</v>
      </c>
      <c r="O141" s="87" t="s">
        <v>337</v>
      </c>
      <c r="P141" s="58" t="str">
        <f>IF(Entradas[[#This Row],[Lote]]="","INSERTAR LOTE",Entradas[[#This Row],[Lote]])</f>
        <v>N/A</v>
      </c>
      <c r="Q141" s="34" t="str">
        <f>+Entradas[[#This Row],[Elemento]]</f>
        <v>Estructura para empacar crema</v>
      </c>
      <c r="R14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1" s="40">
        <f>Entradas[[#This Row],[Cantidad que ingresa]]-Entradas[[#This Row],[Cantidad Utilizada]]</f>
        <v>1</v>
      </c>
      <c r="T141" s="32" t="e">
        <f>+Entradas[[#This Row],[Presentación (unidad)]]</f>
        <v>#N/A</v>
      </c>
      <c r="U14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41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42" spans="1:22" x14ac:dyDescent="0.25">
      <c r="A142" s="39" t="e">
        <f>VLOOKUP(Entradas[[#This Row],[Elemento]],Lista_elementos[],6,0)</f>
        <v>#N/A</v>
      </c>
      <c r="B142" s="76" t="s">
        <v>629</v>
      </c>
      <c r="C142" s="80">
        <v>2</v>
      </c>
      <c r="D142" s="33" t="e">
        <f>VLOOKUP(Entradas[[#This Row],[Elemento]],Lista_elementos[],5,0)</f>
        <v>#N/A</v>
      </c>
      <c r="E142" s="79" t="s">
        <v>597</v>
      </c>
      <c r="F142" s="81" t="s">
        <v>598</v>
      </c>
      <c r="G142" s="86">
        <v>40908</v>
      </c>
      <c r="H142" s="88"/>
      <c r="I142" s="86"/>
      <c r="J142" s="80"/>
      <c r="K142" s="80"/>
      <c r="L142" s="80"/>
      <c r="M142" s="80"/>
      <c r="N142" s="76" t="s">
        <v>175</v>
      </c>
      <c r="O142" s="87" t="s">
        <v>337</v>
      </c>
      <c r="P142" s="58" t="str">
        <f>IF(Entradas[[#This Row],[Lote]]="","INSERTAR LOTE",Entradas[[#This Row],[Lote]])</f>
        <v>09/4845</v>
      </c>
      <c r="Q142" s="34" t="str">
        <f>+Entradas[[#This Row],[Elemento]]</f>
        <v>Eterol-L 300 mL</v>
      </c>
      <c r="R14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2" s="40">
        <f>Entradas[[#This Row],[Cantidad que ingresa]]-Entradas[[#This Row],[Cantidad Utilizada]]</f>
        <v>2</v>
      </c>
      <c r="T142" s="32" t="e">
        <f>+Entradas[[#This Row],[Presentación (unidad)]]</f>
        <v>#N/A</v>
      </c>
      <c r="U142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4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43" spans="1:22" ht="15" customHeight="1" x14ac:dyDescent="0.25">
      <c r="A143" s="39" t="e">
        <f>VLOOKUP(Entradas[[#This Row],[Elemento]],Lista_elementos[],6,0)</f>
        <v>#N/A</v>
      </c>
      <c r="B143" s="75" t="s">
        <v>267</v>
      </c>
      <c r="C143" s="80">
        <v>7</v>
      </c>
      <c r="D143" s="33" t="e">
        <f>VLOOKUP(Entradas[[#This Row],[Elemento]],Lista_elementos[],5,0)</f>
        <v>#N/A</v>
      </c>
      <c r="E143" s="79"/>
      <c r="F143" s="81" t="s">
        <v>636</v>
      </c>
      <c r="G143" s="86"/>
      <c r="H143" s="79"/>
      <c r="I143" s="86"/>
      <c r="J143" s="80"/>
      <c r="K143" s="80"/>
      <c r="L143" s="80"/>
      <c r="M143" s="80"/>
      <c r="N143" s="76" t="s">
        <v>214</v>
      </c>
      <c r="O143" s="87" t="s">
        <v>337</v>
      </c>
      <c r="P143" s="58" t="str">
        <f>IF(Entradas[[#This Row],[Lote]]="","INSERTAR LOTE",Entradas[[#This Row],[Lote]])</f>
        <v>N/R</v>
      </c>
      <c r="Q143" s="34" t="str">
        <f>+Entradas[[#This Row],[Elemento]]</f>
        <v>Feluca</v>
      </c>
      <c r="R14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3" s="40">
        <f>Entradas[[#This Row],[Cantidad que ingresa]]-Entradas[[#This Row],[Cantidad Utilizada]]</f>
        <v>7</v>
      </c>
      <c r="T143" s="32" t="e">
        <f>+Entradas[[#This Row],[Presentación (unidad)]]</f>
        <v>#N/A</v>
      </c>
      <c r="U14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4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44" spans="1:22" x14ac:dyDescent="0.25">
      <c r="A144" s="39" t="e">
        <f>VLOOKUP(Entradas[[#This Row],[Elemento]],Lista_elementos[],6,0)</f>
        <v>#N/A</v>
      </c>
      <c r="B144" s="76" t="s">
        <v>14</v>
      </c>
      <c r="C144" s="80">
        <v>3</v>
      </c>
      <c r="D144" s="54" t="e">
        <f>VLOOKUP(Entradas[[#This Row],[Elemento]],Lista_elementos[],5,0)</f>
        <v>#N/A</v>
      </c>
      <c r="E144" s="79" t="s">
        <v>567</v>
      </c>
      <c r="F144" s="81" t="s">
        <v>566</v>
      </c>
      <c r="G144" s="86">
        <v>41698</v>
      </c>
      <c r="H144" s="80"/>
      <c r="I144" s="86"/>
      <c r="J144" s="80"/>
      <c r="K144" s="80"/>
      <c r="L144" s="80"/>
      <c r="M144" s="80"/>
      <c r="N144" s="76" t="s">
        <v>175</v>
      </c>
      <c r="O144" s="87" t="s">
        <v>668</v>
      </c>
      <c r="P144" s="58" t="str">
        <f>IF(Entradas[[#This Row],[Lote]]="","INSERTAR LOTE",Entradas[[#This Row],[Lote]])</f>
        <v>FNX-035</v>
      </c>
      <c r="Q144" s="34" t="str">
        <f>+Entradas[[#This Row],[Elemento]]</f>
        <v>Flunixina</v>
      </c>
      <c r="R14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4" s="40">
        <f>Entradas[[#This Row],[Cantidad que ingresa]]-Entradas[[#This Row],[Cantidad Utilizada]]</f>
        <v>3</v>
      </c>
      <c r="T144" s="32" t="e">
        <f>+Entradas[[#This Row],[Presentación (unidad)]]</f>
        <v>#N/A</v>
      </c>
      <c r="U14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4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45" spans="1:25" x14ac:dyDescent="0.25">
      <c r="A145" s="39" t="e">
        <f>VLOOKUP(Entradas[[#This Row],[Elemento]],Lista_elementos[],6,0)</f>
        <v>#N/A</v>
      </c>
      <c r="B145" s="75" t="s">
        <v>347</v>
      </c>
      <c r="C145" s="80">
        <v>1</v>
      </c>
      <c r="D145" s="33" t="e">
        <f>VLOOKUP(Entradas[[#This Row],[Elemento]],Lista_elementos[],5,0)</f>
        <v>#N/A</v>
      </c>
      <c r="E145" s="79" t="s">
        <v>348</v>
      </c>
      <c r="F145" s="81">
        <v>651208</v>
      </c>
      <c r="G145" s="86">
        <v>40724</v>
      </c>
      <c r="H145" s="79"/>
      <c r="I145" s="86"/>
      <c r="J145" s="80"/>
      <c r="K145" s="80"/>
      <c r="L145" s="80"/>
      <c r="M145" s="80"/>
      <c r="N145" s="76" t="s">
        <v>214</v>
      </c>
      <c r="O145" s="87" t="s">
        <v>337</v>
      </c>
      <c r="P145" s="58">
        <f>IF(Entradas[[#This Row],[Lote]]="","INSERTAR LOTE",Entradas[[#This Row],[Lote]])</f>
        <v>651208</v>
      </c>
      <c r="Q145" s="34" t="str">
        <f>+Entradas[[#This Row],[Elemento]]</f>
        <v>Fluvipen L.A. 6:1.250</v>
      </c>
      <c r="R14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5" s="40">
        <f>Entradas[[#This Row],[Cantidad que ingresa]]-Entradas[[#This Row],[Cantidad Utilizada]]</f>
        <v>1</v>
      </c>
      <c r="T145" s="32" t="e">
        <f>+Entradas[[#This Row],[Presentación (unidad)]]</f>
        <v>#N/A</v>
      </c>
      <c r="U14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4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  <c r="X145" t="b">
        <f>+Entradas[[#This Row],[No. Lote]]=P144</f>
        <v>0</v>
      </c>
      <c r="Y145" s="26"/>
    </row>
    <row r="146" spans="1:25" x14ac:dyDescent="0.25">
      <c r="A146" s="39" t="e">
        <f>VLOOKUP(Entradas[[#This Row],[Elemento]],Lista_elementos[],6,0)</f>
        <v>#N/A</v>
      </c>
      <c r="B146" s="75" t="s">
        <v>457</v>
      </c>
      <c r="C146" s="80">
        <v>16</v>
      </c>
      <c r="D146" s="33" t="e">
        <f>VLOOKUP(Entradas[[#This Row],[Elemento]],Lista_elementos[],5,0)</f>
        <v>#N/A</v>
      </c>
      <c r="E146" s="79"/>
      <c r="F146" s="81" t="s">
        <v>637</v>
      </c>
      <c r="G146" s="86"/>
      <c r="H146" s="88"/>
      <c r="I146" s="86"/>
      <c r="J146" s="80"/>
      <c r="K146" s="80"/>
      <c r="L146" s="80"/>
      <c r="M146" s="80"/>
      <c r="N146" s="76" t="s">
        <v>214</v>
      </c>
      <c r="O146" s="87" t="s">
        <v>337</v>
      </c>
      <c r="P146" s="58" t="str">
        <f>IF(Entradas[[#This Row],[Lote]]="","INSERTAR LOTE",Entradas[[#This Row],[Lote]])</f>
        <v>N/A</v>
      </c>
      <c r="Q146" s="34" t="str">
        <f>+Entradas[[#This Row],[Elemento]]</f>
        <v>Fólder AZ</v>
      </c>
      <c r="R14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6" s="40">
        <f>Entradas[[#This Row],[Cantidad que ingresa]]-Entradas[[#This Row],[Cantidad Utilizada]]</f>
        <v>16</v>
      </c>
      <c r="T146" s="32" t="e">
        <f>+Entradas[[#This Row],[Presentación (unidad)]]</f>
        <v>#N/A</v>
      </c>
      <c r="U14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4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47" spans="1:25" x14ac:dyDescent="0.25">
      <c r="A147" s="39" t="e">
        <f>VLOOKUP(Entradas[[#This Row],[Elemento]],Lista_elementos[],6,0)</f>
        <v>#N/A</v>
      </c>
      <c r="B147" s="76" t="s">
        <v>289</v>
      </c>
      <c r="C147" s="80">
        <v>3375</v>
      </c>
      <c r="D147" s="33" t="e">
        <f>VLOOKUP(Entradas[[#This Row],[Elemento]],Lista_elementos[],5,0)</f>
        <v>#N/A</v>
      </c>
      <c r="E147" s="79"/>
      <c r="F147" s="81" t="s">
        <v>636</v>
      </c>
      <c r="G147" s="86"/>
      <c r="H147" s="79"/>
      <c r="I147" s="86"/>
      <c r="J147" s="80"/>
      <c r="K147" s="80"/>
      <c r="L147" s="80"/>
      <c r="M147" s="80"/>
      <c r="N147" s="76" t="s">
        <v>214</v>
      </c>
      <c r="O147" s="87" t="s">
        <v>337</v>
      </c>
      <c r="P147" s="58" t="str">
        <f>IF(Entradas[[#This Row],[Lote]]="","INSERTAR LOTE",Entradas[[#This Row],[Lote]])</f>
        <v>N/R</v>
      </c>
      <c r="Q147" s="34" t="str">
        <f>+Entradas[[#This Row],[Elemento]]</f>
        <v>Fosfato bicálcico</v>
      </c>
      <c r="R14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7" s="40">
        <f>Entradas[[#This Row],[Cantidad que ingresa]]-Entradas[[#This Row],[Cantidad Utilizada]]</f>
        <v>3375</v>
      </c>
      <c r="T147" s="32" t="e">
        <f>+Entradas[[#This Row],[Presentación (unidad)]]</f>
        <v>#N/A</v>
      </c>
      <c r="U14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47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48" spans="1:25" x14ac:dyDescent="0.25">
      <c r="A148" s="39" t="e">
        <f>VLOOKUP(Entradas[[#This Row],[Elemento]],Lista_elementos[],6,0)</f>
        <v>#N/A</v>
      </c>
      <c r="B148" s="76" t="s">
        <v>444</v>
      </c>
      <c r="C148" s="80">
        <v>200</v>
      </c>
      <c r="D148" s="33" t="e">
        <f>VLOOKUP(Entradas[[#This Row],[Elemento]],Lista_elementos[],5,0)</f>
        <v>#N/A</v>
      </c>
      <c r="E148" s="79"/>
      <c r="F148" s="81" t="s">
        <v>636</v>
      </c>
      <c r="G148" s="86"/>
      <c r="H148" s="88"/>
      <c r="I148" s="86"/>
      <c r="J148" s="80"/>
      <c r="K148" s="80"/>
      <c r="L148" s="80"/>
      <c r="M148" s="80"/>
      <c r="N148" s="76" t="s">
        <v>214</v>
      </c>
      <c r="O148" s="87" t="s">
        <v>445</v>
      </c>
      <c r="P148" s="58" t="str">
        <f>IF(Entradas[[#This Row],[Lote]]="","INSERTAR LOTE",Entradas[[#This Row],[Lote]])</f>
        <v>N/R</v>
      </c>
      <c r="Q148" s="34" t="str">
        <f>+Entradas[[#This Row],[Elemento]]</f>
        <v>Fosfato trisódico</v>
      </c>
      <c r="R14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8" s="40">
        <f>Entradas[[#This Row],[Cantidad que ingresa]]-Entradas[[#This Row],[Cantidad Utilizada]]</f>
        <v>200</v>
      </c>
      <c r="T148" s="32" t="e">
        <f>+Entradas[[#This Row],[Presentación (unidad)]]</f>
        <v>#N/A</v>
      </c>
      <c r="U148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4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49" spans="1:25" x14ac:dyDescent="0.25">
      <c r="A149" s="39" t="e">
        <f>VLOOKUP(Entradas[[#This Row],[Elemento]],Lista_elementos[],6,0)</f>
        <v>#N/A</v>
      </c>
      <c r="B149" s="76" t="s">
        <v>314</v>
      </c>
      <c r="C149" s="80">
        <v>1</v>
      </c>
      <c r="D149" s="33" t="e">
        <f>VLOOKUP(Entradas[[#This Row],[Elemento]],Lista_elementos[],5,0)</f>
        <v>#N/A</v>
      </c>
      <c r="E149" s="79" t="s">
        <v>398</v>
      </c>
      <c r="F149" s="81" t="s">
        <v>516</v>
      </c>
      <c r="G149" s="86">
        <v>41060</v>
      </c>
      <c r="H149" s="88"/>
      <c r="I149" s="86"/>
      <c r="J149" s="80"/>
      <c r="K149" s="80"/>
      <c r="L149" s="80"/>
      <c r="M149" s="80"/>
      <c r="N149" s="76" t="s">
        <v>175</v>
      </c>
      <c r="O149" s="87" t="s">
        <v>337</v>
      </c>
      <c r="P149" s="58" t="str">
        <f>IF(Entradas[[#This Row],[Lote]]="","INSERTAR LOTE",Entradas[[#This Row],[Lote]])</f>
        <v>FO100507</v>
      </c>
      <c r="Q149" s="34" t="str">
        <f>+Entradas[[#This Row],[Elemento]]</f>
        <v>Fosfoland</v>
      </c>
      <c r="R14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49" s="40">
        <f>Entradas[[#This Row],[Cantidad que ingresa]]-Entradas[[#This Row],[Cantidad Utilizada]]</f>
        <v>1</v>
      </c>
      <c r="T149" s="32" t="e">
        <f>+Entradas[[#This Row],[Presentación (unidad)]]</f>
        <v>#N/A</v>
      </c>
      <c r="U149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4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50" spans="1:25" x14ac:dyDescent="0.25">
      <c r="A150" s="39" t="e">
        <f>VLOOKUP(Entradas[[#This Row],[Elemento]],Lista_elementos[],6,0)</f>
        <v>#N/A</v>
      </c>
      <c r="B150" s="76" t="s">
        <v>314</v>
      </c>
      <c r="C150" s="80">
        <v>2</v>
      </c>
      <c r="D150" s="33" t="e">
        <f>VLOOKUP(Entradas[[#This Row],[Elemento]],Lista_elementos[],5,0)</f>
        <v>#N/A</v>
      </c>
      <c r="E150" s="79" t="s">
        <v>398</v>
      </c>
      <c r="F150" s="81" t="s">
        <v>399</v>
      </c>
      <c r="G150" s="86">
        <v>41121</v>
      </c>
      <c r="H150" s="79"/>
      <c r="I150" s="86"/>
      <c r="J150" s="80"/>
      <c r="K150" s="80"/>
      <c r="L150" s="80"/>
      <c r="M150" s="80"/>
      <c r="N150" s="76" t="s">
        <v>214</v>
      </c>
      <c r="O150" s="87" t="s">
        <v>337</v>
      </c>
      <c r="P150" s="58" t="str">
        <f>IF(Entradas[[#This Row],[Lote]]="","INSERTAR LOTE",Entradas[[#This Row],[Lote]])</f>
        <v>FO100609</v>
      </c>
      <c r="Q150" s="34" t="str">
        <f>+Entradas[[#This Row],[Elemento]]</f>
        <v>Fosfoland</v>
      </c>
      <c r="R15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0" s="40">
        <f>Entradas[[#This Row],[Cantidad que ingresa]]-Entradas[[#This Row],[Cantidad Utilizada]]</f>
        <v>2</v>
      </c>
      <c r="T150" s="32" t="e">
        <f>+Entradas[[#This Row],[Presentación (unidad)]]</f>
        <v>#N/A</v>
      </c>
      <c r="U15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5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51" spans="1:25" x14ac:dyDescent="0.25">
      <c r="A151" s="39" t="e">
        <f>VLOOKUP(Entradas[[#This Row],[Elemento]],Lista_elementos[],6,0)</f>
        <v>#N/A</v>
      </c>
      <c r="B151" s="74" t="s">
        <v>271</v>
      </c>
      <c r="C151" s="80">
        <v>0.3</v>
      </c>
      <c r="D151" s="33" t="e">
        <f>VLOOKUP(Entradas[[#This Row],[Elemento]],Lista_elementos[],5,0)</f>
        <v>#N/A</v>
      </c>
      <c r="E151" s="81"/>
      <c r="F151" s="81" t="s">
        <v>636</v>
      </c>
      <c r="G151" s="82"/>
      <c r="H151" s="81"/>
      <c r="I151" s="82"/>
      <c r="J151" s="83"/>
      <c r="K151" s="83"/>
      <c r="L151" s="83"/>
      <c r="M151" s="83"/>
      <c r="N151" s="76" t="s">
        <v>214</v>
      </c>
      <c r="O151" s="87" t="s">
        <v>337</v>
      </c>
      <c r="P151" s="58" t="str">
        <f>IF(Entradas[[#This Row],[Lote]]="","INSERTAR LOTE",Entradas[[#This Row],[Lote]])</f>
        <v>N/R</v>
      </c>
      <c r="Q151" s="34" t="str">
        <f>+Entradas[[#This Row],[Elemento]]</f>
        <v>Fragancia dos</v>
      </c>
      <c r="R15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1" s="40">
        <f>Entradas[[#This Row],[Cantidad que ingresa]]-Entradas[[#This Row],[Cantidad Utilizada]]</f>
        <v>0.3</v>
      </c>
      <c r="T151" s="32" t="e">
        <f>+Entradas[[#This Row],[Presentación (unidad)]]</f>
        <v>#N/A</v>
      </c>
      <c r="U15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51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52" spans="1:25" x14ac:dyDescent="0.25">
      <c r="A152" s="39" t="e">
        <f>VLOOKUP(Entradas[[#This Row],[Elemento]],Lista_elementos[],6,0)</f>
        <v>#N/A</v>
      </c>
      <c r="B152" s="75" t="s">
        <v>269</v>
      </c>
      <c r="C152" s="80">
        <v>0.5</v>
      </c>
      <c r="D152" s="33" t="e">
        <f>VLOOKUP(Entradas[[#This Row],[Elemento]],Lista_elementos[],5,0)</f>
        <v>#N/A</v>
      </c>
      <c r="E152" s="81"/>
      <c r="F152" s="81" t="s">
        <v>636</v>
      </c>
      <c r="G152" s="82"/>
      <c r="H152" s="81"/>
      <c r="I152" s="82"/>
      <c r="J152" s="83"/>
      <c r="K152" s="83"/>
      <c r="L152" s="83"/>
      <c r="M152" s="83"/>
      <c r="N152" s="76" t="s">
        <v>214</v>
      </c>
      <c r="O152" s="87" t="s">
        <v>337</v>
      </c>
      <c r="P152" s="58" t="str">
        <f>IF(Entradas[[#This Row],[Lote]]="","INSERTAR LOTE",Entradas[[#This Row],[Lote]])</f>
        <v>N/R</v>
      </c>
      <c r="Q152" s="34" t="str">
        <f>+Entradas[[#This Row],[Elemento]]</f>
        <v>Fragancia Roxana</v>
      </c>
      <c r="R15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2" s="40">
        <f>Entradas[[#This Row],[Cantidad que ingresa]]-Entradas[[#This Row],[Cantidad Utilizada]]</f>
        <v>0.5</v>
      </c>
      <c r="T152" s="32" t="e">
        <f>+Entradas[[#This Row],[Presentación (unidad)]]</f>
        <v>#N/A</v>
      </c>
      <c r="U15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52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53" spans="1:25" ht="15" customHeight="1" x14ac:dyDescent="0.25">
      <c r="A153" s="39" t="e">
        <f>VLOOKUP(Entradas[[#This Row],[Elemento]],Lista_elementos[],6,0)</f>
        <v>#N/A</v>
      </c>
      <c r="B153" s="75" t="s">
        <v>270</v>
      </c>
      <c r="C153" s="80">
        <v>0.6</v>
      </c>
      <c r="D153" s="33" t="e">
        <f>VLOOKUP(Entradas[[#This Row],[Elemento]],Lista_elementos[],5,0)</f>
        <v>#N/A</v>
      </c>
      <c r="E153" s="81"/>
      <c r="F153" s="81" t="s">
        <v>636</v>
      </c>
      <c r="G153" s="82"/>
      <c r="H153" s="81"/>
      <c r="I153" s="82"/>
      <c r="J153" s="83"/>
      <c r="K153" s="83"/>
      <c r="L153" s="83"/>
      <c r="M153" s="83"/>
      <c r="N153" s="76" t="s">
        <v>214</v>
      </c>
      <c r="O153" s="87" t="s">
        <v>337</v>
      </c>
      <c r="P153" s="58" t="str">
        <f>IF(Entradas[[#This Row],[Lote]]="","INSERTAR LOTE",Entradas[[#This Row],[Lote]])</f>
        <v>N/R</v>
      </c>
      <c r="Q153" s="34" t="str">
        <f>+Entradas[[#This Row],[Elemento]]</f>
        <v>Fragancia uno</v>
      </c>
      <c r="R15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3" s="40">
        <f>Entradas[[#This Row],[Cantidad que ingresa]]-Entradas[[#This Row],[Cantidad Utilizada]]</f>
        <v>0.6</v>
      </c>
      <c r="T153" s="32" t="e">
        <f>+Entradas[[#This Row],[Presentación (unidad)]]</f>
        <v>#N/A</v>
      </c>
      <c r="U15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5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54" spans="1:25" x14ac:dyDescent="0.25">
      <c r="A154" s="39" t="e">
        <f>VLOOKUP(Entradas[[#This Row],[Elemento]],Lista_elementos[],6,0)</f>
        <v>#N/A</v>
      </c>
      <c r="B154" s="76" t="s">
        <v>330</v>
      </c>
      <c r="C154" s="80">
        <v>0.8</v>
      </c>
      <c r="D154" s="33" t="e">
        <f>VLOOKUP(Entradas[[#This Row],[Elemento]],Lista_elementos[],5,0)</f>
        <v>#N/A</v>
      </c>
      <c r="E154" s="81"/>
      <c r="F154" s="81" t="s">
        <v>636</v>
      </c>
      <c r="G154" s="82"/>
      <c r="H154" s="81"/>
      <c r="I154" s="82"/>
      <c r="J154" s="83"/>
      <c r="K154" s="83"/>
      <c r="L154" s="83"/>
      <c r="M154" s="83"/>
      <c r="N154" s="76" t="s">
        <v>214</v>
      </c>
      <c r="O154" s="87" t="s">
        <v>337</v>
      </c>
      <c r="P154" s="58" t="str">
        <f>IF(Entradas[[#This Row],[Lote]]="","INSERTAR LOTE",Entradas[[#This Row],[Lote]])</f>
        <v>N/R</v>
      </c>
      <c r="Q154" s="34" t="str">
        <f>+Entradas[[#This Row],[Elemento]]</f>
        <v>Furadán</v>
      </c>
      <c r="R15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4" s="40">
        <f>Entradas[[#This Row],[Cantidad que ingresa]]-Entradas[[#This Row],[Cantidad Utilizada]]</f>
        <v>0.8</v>
      </c>
      <c r="T154" s="32" t="e">
        <f>+Entradas[[#This Row],[Presentación (unidad)]]</f>
        <v>#N/A</v>
      </c>
      <c r="U15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5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55" spans="1:25" s="26" customFormat="1" x14ac:dyDescent="0.25">
      <c r="A155" s="39" t="e">
        <f>VLOOKUP(Entradas[[#This Row],[Elemento]],Lista_elementos[],6,0)</f>
        <v>#N/A</v>
      </c>
      <c r="B155" s="76" t="s">
        <v>379</v>
      </c>
      <c r="C155" s="80">
        <v>1</v>
      </c>
      <c r="D155" s="33" t="e">
        <f>VLOOKUP(Entradas[[#This Row],[Elemento]],Lista_elementos[],5,0)</f>
        <v>#N/A</v>
      </c>
      <c r="E155" s="79" t="s">
        <v>380</v>
      </c>
      <c r="F155" s="81" t="s">
        <v>381</v>
      </c>
      <c r="G155" s="86">
        <v>42063</v>
      </c>
      <c r="H155" s="88"/>
      <c r="I155" s="86"/>
      <c r="J155" s="80"/>
      <c r="K155" s="80"/>
      <c r="L155" s="80"/>
      <c r="M155" s="80"/>
      <c r="N155" s="76" t="s">
        <v>214</v>
      </c>
      <c r="O155" s="87" t="s">
        <v>337</v>
      </c>
      <c r="P155" s="58" t="str">
        <f>IF(Entradas[[#This Row],[Lote]]="","INSERTAR LOTE",Entradas[[#This Row],[Lote]])</f>
        <v>V11A01</v>
      </c>
      <c r="Q155" s="34" t="str">
        <f>+Entradas[[#This Row],[Elemento]]</f>
        <v>Ganapen 5.0 UI</v>
      </c>
      <c r="R15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5" s="40">
        <f>Entradas[[#This Row],[Cantidad que ingresa]]-Entradas[[#This Row],[Cantidad Utilizada]]</f>
        <v>1</v>
      </c>
      <c r="T155" s="32" t="e">
        <f>+Entradas[[#This Row],[Presentación (unidad)]]</f>
        <v>#N/A</v>
      </c>
      <c r="U15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55" s="42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12</v>
      </c>
    </row>
    <row r="156" spans="1:25" s="26" customFormat="1" x14ac:dyDescent="0.25">
      <c r="A156" s="39" t="e">
        <f>VLOOKUP(Entradas[[#This Row],[Elemento]],Lista_elementos[],6,0)</f>
        <v>#N/A</v>
      </c>
      <c r="B156" s="76" t="s">
        <v>379</v>
      </c>
      <c r="C156" s="80">
        <v>1</v>
      </c>
      <c r="D156" s="33" t="e">
        <f>VLOOKUP(Entradas[[#This Row],[Elemento]],Lista_elementos[],5,0)</f>
        <v>#N/A</v>
      </c>
      <c r="E156" s="81" t="s">
        <v>380</v>
      </c>
      <c r="F156" s="81" t="s">
        <v>381</v>
      </c>
      <c r="G156" s="82">
        <v>42063</v>
      </c>
      <c r="H156" s="85"/>
      <c r="I156" s="82"/>
      <c r="J156" s="83"/>
      <c r="K156" s="83"/>
      <c r="L156" s="83"/>
      <c r="M156" s="83"/>
      <c r="N156" s="76" t="s">
        <v>175</v>
      </c>
      <c r="O156" s="87" t="s">
        <v>337</v>
      </c>
      <c r="P156" s="58" t="str">
        <f>IF(Entradas[[#This Row],[Lote]]="","INSERTAR LOTE",Entradas[[#This Row],[Lote]])</f>
        <v>V11A01</v>
      </c>
      <c r="Q156" s="34" t="str">
        <f>+Entradas[[#This Row],[Elemento]]</f>
        <v>Ganapen 5.0 UI</v>
      </c>
      <c r="R15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6" s="40">
        <f>Entradas[[#This Row],[Cantidad que ingresa]]-Entradas[[#This Row],[Cantidad Utilizada]]</f>
        <v>1</v>
      </c>
      <c r="T156" s="32" t="e">
        <f>+Entradas[[#This Row],[Presentación (unidad)]]</f>
        <v>#N/A</v>
      </c>
      <c r="U15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56" s="42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12</v>
      </c>
    </row>
    <row r="157" spans="1:25" s="26" customFormat="1" x14ac:dyDescent="0.25">
      <c r="A157" s="39" t="e">
        <f>VLOOKUP(Entradas[[#This Row],[Elemento]],Lista_elementos[],6,0)</f>
        <v>#N/A</v>
      </c>
      <c r="B157" s="76" t="s">
        <v>154</v>
      </c>
      <c r="C157" s="80">
        <v>10</v>
      </c>
      <c r="D157" s="54" t="e">
        <f>VLOOKUP(Entradas[[#This Row],[Elemento]],Lista_elementos[],5,0)</f>
        <v>#N/A</v>
      </c>
      <c r="E157" s="81"/>
      <c r="F157" s="81" t="s">
        <v>637</v>
      </c>
      <c r="G157" s="82"/>
      <c r="H157" s="83"/>
      <c r="I157" s="82"/>
      <c r="J157" s="83"/>
      <c r="K157" s="83"/>
      <c r="L157" s="83"/>
      <c r="M157" s="83"/>
      <c r="N157" s="76" t="s">
        <v>173</v>
      </c>
      <c r="O157" s="87" t="s">
        <v>648</v>
      </c>
      <c r="P157" s="58" t="str">
        <f>IF(Entradas[[#This Row],[Lote]]="","INSERTAR LOTE",Entradas[[#This Row],[Lote]])</f>
        <v>N/A</v>
      </c>
      <c r="Q157" s="34" t="str">
        <f>+Entradas[[#This Row],[Elemento]]</f>
        <v>Garlanchas</v>
      </c>
      <c r="R15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7" s="40">
        <f>Entradas[[#This Row],[Cantidad que ingresa]]-Entradas[[#This Row],[Cantidad Utilizada]]</f>
        <v>10</v>
      </c>
      <c r="T157" s="32" t="e">
        <f>+Entradas[[#This Row],[Presentación (unidad)]]</f>
        <v>#N/A</v>
      </c>
      <c r="U15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5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58" spans="1:25" s="26" customFormat="1" x14ac:dyDescent="0.25">
      <c r="A158" s="39" t="e">
        <f>VLOOKUP(Entradas[[#This Row],[Elemento]],Lista_elementos[],6,0)</f>
        <v>#N/A</v>
      </c>
      <c r="B158" s="75" t="s">
        <v>272</v>
      </c>
      <c r="C158" s="80">
        <v>15</v>
      </c>
      <c r="D158" s="33" t="e">
        <f>VLOOKUP(Entradas[[#This Row],[Elemento]],Lista_elementos[],5,0)</f>
        <v>#N/A</v>
      </c>
      <c r="E158" s="81"/>
      <c r="F158" s="81" t="s">
        <v>636</v>
      </c>
      <c r="G158" s="82"/>
      <c r="H158" s="81"/>
      <c r="I158" s="82"/>
      <c r="J158" s="83"/>
      <c r="K158" s="83"/>
      <c r="L158" s="83"/>
      <c r="M158" s="83"/>
      <c r="N158" s="76" t="s">
        <v>214</v>
      </c>
      <c r="O158" s="87" t="s">
        <v>337</v>
      </c>
      <c r="P158" s="58" t="str">
        <f>IF(Entradas[[#This Row],[Lote]]="","INSERTAR LOTE",Entradas[[#This Row],[Lote]])</f>
        <v>N/R</v>
      </c>
      <c r="Q158" s="34" t="str">
        <f>+Entradas[[#This Row],[Elemento]]</f>
        <v>Genamin</v>
      </c>
      <c r="R15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8" s="40">
        <f>Entradas[[#This Row],[Cantidad que ingresa]]-Entradas[[#This Row],[Cantidad Utilizada]]</f>
        <v>15</v>
      </c>
      <c r="T158" s="32" t="e">
        <f>+Entradas[[#This Row],[Presentación (unidad)]]</f>
        <v>#N/A</v>
      </c>
      <c r="U15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58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59" spans="1:25" s="26" customFormat="1" x14ac:dyDescent="0.25">
      <c r="A159" s="39" t="e">
        <f>VLOOKUP(Entradas[[#This Row],[Elemento]],Lista_elementos[],6,0)</f>
        <v>#N/A</v>
      </c>
      <c r="B159" s="75" t="s">
        <v>332</v>
      </c>
      <c r="C159" s="80">
        <v>33</v>
      </c>
      <c r="D159" s="33" t="e">
        <f>VLOOKUP(Entradas[[#This Row],[Elemento]],Lista_elementos[],5,0)</f>
        <v>#N/A</v>
      </c>
      <c r="E159" s="81"/>
      <c r="F159" s="81" t="s">
        <v>636</v>
      </c>
      <c r="G159" s="82"/>
      <c r="H159" s="81"/>
      <c r="I159" s="82"/>
      <c r="J159" s="83"/>
      <c r="K159" s="83"/>
      <c r="L159" s="83"/>
      <c r="M159" s="83"/>
      <c r="N159" s="76" t="s">
        <v>214</v>
      </c>
      <c r="O159" s="87" t="s">
        <v>337</v>
      </c>
      <c r="P159" s="58" t="str">
        <f>IF(Entradas[[#This Row],[Lote]]="","INSERTAR LOTE",Entradas[[#This Row],[Lote]])</f>
        <v>N/R</v>
      </c>
      <c r="Q159" s="34" t="str">
        <f>+Entradas[[#This Row],[Elemento]]</f>
        <v>Genapol L</v>
      </c>
      <c r="R15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59" s="40">
        <f>Entradas[[#This Row],[Cantidad que ingresa]]-Entradas[[#This Row],[Cantidad Utilizada]]</f>
        <v>33</v>
      </c>
      <c r="T159" s="32" t="e">
        <f>+Entradas[[#This Row],[Presentación (unidad)]]</f>
        <v>#N/A</v>
      </c>
      <c r="U15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59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60" spans="1:25" s="26" customFormat="1" x14ac:dyDescent="0.25">
      <c r="A160" s="39" t="e">
        <f>VLOOKUP(Entradas[[#This Row],[Elemento]],Lista_elementos[],6,0)</f>
        <v>#N/A</v>
      </c>
      <c r="B160" s="75" t="s">
        <v>279</v>
      </c>
      <c r="C160" s="80">
        <v>1.5</v>
      </c>
      <c r="D160" s="33" t="e">
        <f>VLOOKUP(Entradas[[#This Row],[Elemento]],Lista_elementos[],5,0)</f>
        <v>#N/A</v>
      </c>
      <c r="E160" s="81"/>
      <c r="F160" s="81" t="s">
        <v>636</v>
      </c>
      <c r="G160" s="82"/>
      <c r="H160" s="81"/>
      <c r="I160" s="82"/>
      <c r="J160" s="83"/>
      <c r="K160" s="83"/>
      <c r="L160" s="83"/>
      <c r="M160" s="83"/>
      <c r="N160" s="76" t="s">
        <v>214</v>
      </c>
      <c r="O160" s="87" t="s">
        <v>667</v>
      </c>
      <c r="P160" s="58" t="str">
        <f>IF(Entradas[[#This Row],[Lote]]="","INSERTAR LOTE",Entradas[[#This Row],[Lote]])</f>
        <v>N/R</v>
      </c>
      <c r="Q160" s="34" t="str">
        <f>+Entradas[[#This Row],[Elemento]]</f>
        <v>Glicerina</v>
      </c>
      <c r="R16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0" s="40">
        <f>Entradas[[#This Row],[Cantidad que ingresa]]-Entradas[[#This Row],[Cantidad Utilizada]]</f>
        <v>1.5</v>
      </c>
      <c r="T160" s="32" t="e">
        <f>+Entradas[[#This Row],[Presentación (unidad)]]</f>
        <v>#N/A</v>
      </c>
      <c r="U16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60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61" spans="1:22" s="26" customFormat="1" x14ac:dyDescent="0.25">
      <c r="A161" s="39" t="e">
        <f>VLOOKUP(Entradas[[#This Row],[Elemento]],Lista_elementos[],6,0)</f>
        <v>#N/A</v>
      </c>
      <c r="B161" s="75" t="s">
        <v>412</v>
      </c>
      <c r="C161" s="80">
        <v>1</v>
      </c>
      <c r="D161" s="33" t="e">
        <f>VLOOKUP(Entradas[[#This Row],[Elemento]],Lista_elementos[],5,0)</f>
        <v>#N/A</v>
      </c>
      <c r="E161" s="81"/>
      <c r="F161" s="81" t="s">
        <v>414</v>
      </c>
      <c r="G161" s="82">
        <v>41486</v>
      </c>
      <c r="H161" s="85"/>
      <c r="I161" s="82"/>
      <c r="J161" s="83"/>
      <c r="K161" s="83"/>
      <c r="L161" s="83"/>
      <c r="M161" s="83"/>
      <c r="N161" s="76" t="s">
        <v>214</v>
      </c>
      <c r="O161" s="87" t="s">
        <v>337</v>
      </c>
      <c r="P161" s="58" t="str">
        <f>IF(Entradas[[#This Row],[Lote]]="","INSERTAR LOTE",Entradas[[#This Row],[Lote]])</f>
        <v>CR01</v>
      </c>
      <c r="Q161" s="34" t="str">
        <f>+Entradas[[#This Row],[Elemento]]</f>
        <v>Glutadina 2%</v>
      </c>
      <c r="R16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1" s="40">
        <f>Entradas[[#This Row],[Cantidad que ingresa]]-Entradas[[#This Row],[Cantidad Utilizada]]</f>
        <v>1</v>
      </c>
      <c r="T161" s="32" t="e">
        <f>+Entradas[[#This Row],[Presentación (unidad)]]</f>
        <v>#N/A</v>
      </c>
      <c r="U16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6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62" spans="1:22" s="26" customFormat="1" x14ac:dyDescent="0.25">
      <c r="A162" s="39" t="e">
        <f>VLOOKUP(Entradas[[#This Row],[Elemento]],Lista_elementos[],6,0)</f>
        <v>#N/A</v>
      </c>
      <c r="B162" s="76" t="s">
        <v>505</v>
      </c>
      <c r="C162" s="80">
        <v>50</v>
      </c>
      <c r="D162" s="54" t="e">
        <f>VLOOKUP(Entradas[[#This Row],[Elemento]],Lista_elementos[],5,0)</f>
        <v>#N/A</v>
      </c>
      <c r="E162" s="81"/>
      <c r="F162" s="81" t="s">
        <v>637</v>
      </c>
      <c r="G162" s="82"/>
      <c r="H162" s="83"/>
      <c r="I162" s="82"/>
      <c r="J162" s="83"/>
      <c r="K162" s="83"/>
      <c r="L162" s="83"/>
      <c r="M162" s="83"/>
      <c r="N162" s="76" t="s">
        <v>173</v>
      </c>
      <c r="O162" s="87" t="s">
        <v>337</v>
      </c>
      <c r="P162" s="58" t="str">
        <f>IF(Entradas[[#This Row],[Lote]]="","INSERTAR LOTE",Entradas[[#This Row],[Lote]])</f>
        <v>N/A</v>
      </c>
      <c r="Q162" s="34" t="str">
        <f>+Entradas[[#This Row],[Elemento]]</f>
        <v>Grapas caja 1000 gramos</v>
      </c>
      <c r="R16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2" s="40">
        <f>Entradas[[#This Row],[Cantidad que ingresa]]-Entradas[[#This Row],[Cantidad Utilizada]]</f>
        <v>50</v>
      </c>
      <c r="T162" s="32" t="e">
        <f>+Entradas[[#This Row],[Presentación (unidad)]]</f>
        <v>#N/A</v>
      </c>
      <c r="U16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6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63" spans="1:22" s="26" customFormat="1" x14ac:dyDescent="0.25">
      <c r="A163" s="39" t="e">
        <f>VLOOKUP(Entradas[[#This Row],[Elemento]],Lista_elementos[],6,0)</f>
        <v>#N/A</v>
      </c>
      <c r="B163" s="76" t="s">
        <v>505</v>
      </c>
      <c r="C163" s="80">
        <v>125</v>
      </c>
      <c r="D163" s="33" t="e">
        <f>VLOOKUP(Entradas[[#This Row],[Elemento]],Lista_elementos[],5,0)</f>
        <v>#N/A</v>
      </c>
      <c r="E163" s="79"/>
      <c r="F163" s="81" t="s">
        <v>637</v>
      </c>
      <c r="G163" s="86"/>
      <c r="H163" s="88"/>
      <c r="I163" s="86"/>
      <c r="J163" s="80"/>
      <c r="K163" s="80"/>
      <c r="L163" s="80"/>
      <c r="M163" s="80"/>
      <c r="N163" s="76" t="s">
        <v>213</v>
      </c>
      <c r="O163" s="87" t="s">
        <v>337</v>
      </c>
      <c r="P163" s="58" t="str">
        <f>IF(Entradas[[#This Row],[Lote]]="","INSERTAR LOTE",Entradas[[#This Row],[Lote]])</f>
        <v>N/A</v>
      </c>
      <c r="Q163" s="34" t="str">
        <f>+Entradas[[#This Row],[Elemento]]</f>
        <v>Grapas caja 1000 gramos</v>
      </c>
      <c r="R16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3" s="40">
        <f>Entradas[[#This Row],[Cantidad que ingresa]]-Entradas[[#This Row],[Cantidad Utilizada]]</f>
        <v>125</v>
      </c>
      <c r="T163" s="32" t="e">
        <f>+Entradas[[#This Row],[Presentación (unidad)]]</f>
        <v>#N/A</v>
      </c>
      <c r="U163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6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64" spans="1:22" s="26" customFormat="1" x14ac:dyDescent="0.25">
      <c r="A164" s="39" t="e">
        <f>VLOOKUP(Entradas[[#This Row],[Elemento]],Lista_elementos[],6,0)</f>
        <v>#N/A</v>
      </c>
      <c r="B164" s="76" t="s">
        <v>322</v>
      </c>
      <c r="C164" s="80">
        <v>9</v>
      </c>
      <c r="D164" s="33" t="e">
        <f>VLOOKUP(Entradas[[#This Row],[Elemento]],Lista_elementos[],5,0)</f>
        <v>#N/A</v>
      </c>
      <c r="E164" s="81"/>
      <c r="F164" s="81" t="s">
        <v>637</v>
      </c>
      <c r="G164" s="82"/>
      <c r="H164" s="81"/>
      <c r="I164" s="82"/>
      <c r="J164" s="83"/>
      <c r="K164" s="83"/>
      <c r="L164" s="83"/>
      <c r="M164" s="83"/>
      <c r="N164" s="76" t="s">
        <v>214</v>
      </c>
      <c r="O164" s="87" t="s">
        <v>337</v>
      </c>
      <c r="P164" s="58" t="str">
        <f>IF(Entradas[[#This Row],[Lote]]="","INSERTAR LOTE",Entradas[[#This Row],[Lote]])</f>
        <v>N/A</v>
      </c>
      <c r="Q164" s="34" t="str">
        <f>+Entradas[[#This Row],[Elemento]]</f>
        <v>Grapas paquetes</v>
      </c>
      <c r="R16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4" s="40">
        <f>Entradas[[#This Row],[Cantidad que ingresa]]-Entradas[[#This Row],[Cantidad Utilizada]]</f>
        <v>9</v>
      </c>
      <c r="T164" s="32" t="e">
        <f>+Entradas[[#This Row],[Presentación (unidad)]]</f>
        <v>#N/A</v>
      </c>
      <c r="U16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6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65" spans="1:22" s="26" customFormat="1" x14ac:dyDescent="0.25">
      <c r="A165" s="39" t="e">
        <f>VLOOKUP(Entradas[[#This Row],[Elemento]],Lista_elementos[],6,0)</f>
        <v>#N/A</v>
      </c>
      <c r="B165" s="76" t="s">
        <v>325</v>
      </c>
      <c r="C165" s="80">
        <v>1</v>
      </c>
      <c r="D165" s="33" t="e">
        <f>VLOOKUP(Entradas[[#This Row],[Elemento]],Lista_elementos[],5,0)</f>
        <v>#N/A</v>
      </c>
      <c r="E165" s="81"/>
      <c r="F165" s="81" t="s">
        <v>637</v>
      </c>
      <c r="G165" s="82"/>
      <c r="H165" s="81"/>
      <c r="I165" s="82"/>
      <c r="J165" s="83"/>
      <c r="K165" s="83"/>
      <c r="L165" s="83"/>
      <c r="M165" s="83"/>
      <c r="N165" s="76" t="s">
        <v>214</v>
      </c>
      <c r="O165" s="87" t="s">
        <v>337</v>
      </c>
      <c r="P165" s="58" t="str">
        <f>IF(Entradas[[#This Row],[Lote]]="","INSERTAR LOTE",Entradas[[#This Row],[Lote]])</f>
        <v>N/A</v>
      </c>
      <c r="Q165" s="34" t="str">
        <f>+Entradas[[#This Row],[Elemento]]</f>
        <v>Guadaña</v>
      </c>
      <c r="R16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5" s="40">
        <f>Entradas[[#This Row],[Cantidad que ingresa]]-Entradas[[#This Row],[Cantidad Utilizada]]</f>
        <v>1</v>
      </c>
      <c r="T165" s="32" t="e">
        <f>+Entradas[[#This Row],[Presentación (unidad)]]</f>
        <v>#N/A</v>
      </c>
      <c r="U16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6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66" spans="1:22" s="26" customFormat="1" x14ac:dyDescent="0.25">
      <c r="A166" s="39" t="e">
        <f>VLOOKUP(Entradas[[#This Row],[Elemento]],Lista_elementos[],6,0)</f>
        <v>#N/A</v>
      </c>
      <c r="B166" s="76" t="s">
        <v>623</v>
      </c>
      <c r="C166" s="80">
        <v>1</v>
      </c>
      <c r="D166" s="33" t="e">
        <f>VLOOKUP(Entradas[[#This Row],[Elemento]],Lista_elementos[],5,0)</f>
        <v>#N/A</v>
      </c>
      <c r="E166" s="81" t="s">
        <v>573</v>
      </c>
      <c r="F166" s="81" t="s">
        <v>574</v>
      </c>
      <c r="G166" s="82">
        <v>41912</v>
      </c>
      <c r="H166" s="85"/>
      <c r="I166" s="82"/>
      <c r="J166" s="83"/>
      <c r="K166" s="83"/>
      <c r="L166" s="83"/>
      <c r="M166" s="83"/>
      <c r="N166" s="76" t="s">
        <v>175</v>
      </c>
      <c r="O166" s="87" t="s">
        <v>337</v>
      </c>
      <c r="P166" s="58" t="str">
        <f>IF(Entradas[[#This Row],[Lote]]="","INSERTAR LOTE",Entradas[[#This Row],[Lote]])</f>
        <v>HZ080911</v>
      </c>
      <c r="Q166" s="34" t="str">
        <f>+Entradas[[#This Row],[Elemento]]</f>
        <v>Hemaplus Zeta</v>
      </c>
      <c r="R16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6" s="40">
        <f>Entradas[[#This Row],[Cantidad que ingresa]]-Entradas[[#This Row],[Cantidad Utilizada]]</f>
        <v>1</v>
      </c>
      <c r="T166" s="32" t="e">
        <f>+Entradas[[#This Row],[Presentación (unidad)]]</f>
        <v>#N/A</v>
      </c>
      <c r="U16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6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67" spans="1:22" s="26" customFormat="1" x14ac:dyDescent="0.25">
      <c r="A167" s="39" t="e">
        <f>VLOOKUP(Entradas[[#This Row],[Elemento]],Lista_elementos[],6,0)</f>
        <v>#N/A</v>
      </c>
      <c r="B167" s="76" t="s">
        <v>495</v>
      </c>
      <c r="C167" s="80">
        <v>3</v>
      </c>
      <c r="D167" s="33" t="e">
        <f>VLOOKUP(Entradas[[#This Row],[Elemento]],Lista_elementos[],5,0)</f>
        <v>#N/A</v>
      </c>
      <c r="E167" s="81"/>
      <c r="F167" s="81" t="s">
        <v>636</v>
      </c>
      <c r="G167" s="82"/>
      <c r="H167" s="85"/>
      <c r="I167" s="82"/>
      <c r="J167" s="83"/>
      <c r="K167" s="83"/>
      <c r="L167" s="83"/>
      <c r="M167" s="83"/>
      <c r="N167" s="76" t="s">
        <v>214</v>
      </c>
      <c r="O167" s="87" t="s">
        <v>337</v>
      </c>
      <c r="P167" s="58" t="str">
        <f>IF(Entradas[[#This Row],[Lote]]="","INSERTAR LOTE",Entradas[[#This Row],[Lote]])</f>
        <v>N/R</v>
      </c>
      <c r="Q167" s="34" t="str">
        <f>+Entradas[[#This Row],[Elemento]]</f>
        <v>Hielo plástico</v>
      </c>
      <c r="R16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7" s="40">
        <f>Entradas[[#This Row],[Cantidad que ingresa]]-Entradas[[#This Row],[Cantidad Utilizada]]</f>
        <v>3</v>
      </c>
      <c r="T167" s="32" t="e">
        <f>+Entradas[[#This Row],[Presentación (unidad)]]</f>
        <v>#N/A</v>
      </c>
      <c r="U167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6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68" spans="1:22" s="26" customFormat="1" x14ac:dyDescent="0.25">
      <c r="A168" s="39" t="e">
        <f>VLOOKUP(Entradas[[#This Row],[Elemento]],Lista_elementos[],6,0)</f>
        <v>#N/A</v>
      </c>
      <c r="B168" s="76" t="s">
        <v>544</v>
      </c>
      <c r="C168" s="80">
        <v>2</v>
      </c>
      <c r="D168" s="33" t="e">
        <f>VLOOKUP(Entradas[[#This Row],[Elemento]],Lista_elementos[],5,0)</f>
        <v>#N/A</v>
      </c>
      <c r="E168" s="81" t="s">
        <v>542</v>
      </c>
      <c r="F168" s="81" t="s">
        <v>543</v>
      </c>
      <c r="G168" s="82">
        <v>40724</v>
      </c>
      <c r="H168" s="85"/>
      <c r="I168" s="82"/>
      <c r="J168" s="83"/>
      <c r="K168" s="83"/>
      <c r="L168" s="83"/>
      <c r="M168" s="83"/>
      <c r="N168" s="76" t="s">
        <v>175</v>
      </c>
      <c r="O168" s="87" t="s">
        <v>337</v>
      </c>
      <c r="P168" s="58" t="str">
        <f>IF(Entradas[[#This Row],[Lote]]="","INSERTAR LOTE",Entradas[[#This Row],[Lote]])</f>
        <v>HDI-013</v>
      </c>
      <c r="Q168" s="34" t="str">
        <f>+Entradas[[#This Row],[Elemento]]</f>
        <v>Hierro dextrán + B12</v>
      </c>
      <c r="R16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8" s="40">
        <f>Entradas[[#This Row],[Cantidad que ingresa]]-Entradas[[#This Row],[Cantidad Utilizada]]</f>
        <v>2</v>
      </c>
      <c r="T168" s="32" t="e">
        <f>+Entradas[[#This Row],[Presentación (unidad)]]</f>
        <v>#N/A</v>
      </c>
      <c r="U168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6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69" spans="1:22" s="26" customFormat="1" x14ac:dyDescent="0.25">
      <c r="A169" s="39" t="e">
        <f>VLOOKUP(Entradas[[#This Row],[Elemento]],Lista_elementos[],6,0)</f>
        <v>#N/A</v>
      </c>
      <c r="B169" s="76" t="s">
        <v>366</v>
      </c>
      <c r="C169" s="80">
        <v>1</v>
      </c>
      <c r="D169" s="33" t="e">
        <f>VLOOKUP(Entradas[[#This Row],[Elemento]],Lista_elementos[],5,0)</f>
        <v>#N/A</v>
      </c>
      <c r="E169" s="81" t="s">
        <v>368</v>
      </c>
      <c r="F169" s="81" t="s">
        <v>369</v>
      </c>
      <c r="G169" s="82">
        <v>41152</v>
      </c>
      <c r="H169" s="85"/>
      <c r="I169" s="82"/>
      <c r="J169" s="83"/>
      <c r="K169" s="83"/>
      <c r="L169" s="83"/>
      <c r="M169" s="83"/>
      <c r="N169" s="76" t="s">
        <v>214</v>
      </c>
      <c r="O169" s="87" t="s">
        <v>337</v>
      </c>
      <c r="P169" s="58" t="str">
        <f>IF(Entradas[[#This Row],[Lote]]="","INSERTAR LOTE",Entradas[[#This Row],[Lote]])</f>
        <v>0K2216B</v>
      </c>
      <c r="Q169" s="34" t="str">
        <f>+Entradas[[#This Row],[Elemento]]</f>
        <v>Hierro dextrán MK</v>
      </c>
      <c r="R16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69" s="40">
        <f>Entradas[[#This Row],[Cantidad que ingresa]]-Entradas[[#This Row],[Cantidad Utilizada]]</f>
        <v>1</v>
      </c>
      <c r="T169" s="32" t="e">
        <f>+Entradas[[#This Row],[Presentación (unidad)]]</f>
        <v>#N/A</v>
      </c>
      <c r="U16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6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70" spans="1:22" s="26" customFormat="1" x14ac:dyDescent="0.25">
      <c r="A170" s="39" t="e">
        <f>VLOOKUP(Entradas[[#This Row],[Elemento]],Lista_elementos[],6,0)</f>
        <v>#N/A</v>
      </c>
      <c r="B170" s="76" t="s">
        <v>366</v>
      </c>
      <c r="C170" s="80">
        <v>1</v>
      </c>
      <c r="D170" s="33" t="e">
        <f>VLOOKUP(Entradas[[#This Row],[Elemento]],Lista_elementos[],5,0)</f>
        <v>#N/A</v>
      </c>
      <c r="E170" s="81" t="s">
        <v>368</v>
      </c>
      <c r="F170" s="81" t="s">
        <v>367</v>
      </c>
      <c r="G170" s="82">
        <v>41364</v>
      </c>
      <c r="H170" s="81"/>
      <c r="I170" s="82"/>
      <c r="J170" s="83"/>
      <c r="K170" s="83"/>
      <c r="L170" s="83"/>
      <c r="M170" s="83"/>
      <c r="N170" s="76" t="s">
        <v>214</v>
      </c>
      <c r="O170" s="87" t="s">
        <v>337</v>
      </c>
      <c r="P170" s="58" t="str">
        <f>IF(Entradas[[#This Row],[Lote]]="","INSERTAR LOTE",Entradas[[#This Row],[Lote]])</f>
        <v>1C1287B</v>
      </c>
      <c r="Q170" s="34" t="str">
        <f>+Entradas[[#This Row],[Elemento]]</f>
        <v>Hierro dextrán MK</v>
      </c>
      <c r="R17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0" s="40">
        <f>Entradas[[#This Row],[Cantidad que ingresa]]-Entradas[[#This Row],[Cantidad Utilizada]]</f>
        <v>1</v>
      </c>
      <c r="T170" s="32" t="e">
        <f>+Entradas[[#This Row],[Presentación (unidad)]]</f>
        <v>#N/A</v>
      </c>
      <c r="U17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7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71" spans="1:22" s="26" customFormat="1" x14ac:dyDescent="0.25">
      <c r="A171" s="39" t="e">
        <f>VLOOKUP(Entradas[[#This Row],[Elemento]],Lista_elementos[],6,0)</f>
        <v>#N/A</v>
      </c>
      <c r="B171" s="76" t="s">
        <v>331</v>
      </c>
      <c r="C171" s="80">
        <v>0.6</v>
      </c>
      <c r="D171" s="33" t="e">
        <f>VLOOKUP(Entradas[[#This Row],[Elemento]],Lista_elementos[],5,0)</f>
        <v>#N/A</v>
      </c>
      <c r="E171" s="81"/>
      <c r="F171" s="81" t="s">
        <v>636</v>
      </c>
      <c r="G171" s="82"/>
      <c r="H171" s="81"/>
      <c r="I171" s="82"/>
      <c r="J171" s="83"/>
      <c r="K171" s="83"/>
      <c r="L171" s="83"/>
      <c r="M171" s="83"/>
      <c r="N171" s="76" t="s">
        <v>214</v>
      </c>
      <c r="O171" s="87" t="s">
        <v>337</v>
      </c>
      <c r="P171" s="58" t="str">
        <f>IF(Entradas[[#This Row],[Lote]]="","INSERTAR LOTE",Entradas[[#This Row],[Lote]])</f>
        <v>N/R</v>
      </c>
      <c r="Q171" s="34" t="str">
        <f>+Entradas[[#This Row],[Elemento]]</f>
        <v>Hipoclorito</v>
      </c>
      <c r="R17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1" s="40">
        <f>Entradas[[#This Row],[Cantidad que ingresa]]-Entradas[[#This Row],[Cantidad Utilizada]]</f>
        <v>0.6</v>
      </c>
      <c r="T171" s="32" t="e">
        <f>+Entradas[[#This Row],[Presentación (unidad)]]</f>
        <v>#N/A</v>
      </c>
      <c r="U17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7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72" spans="1:22" s="26" customFormat="1" x14ac:dyDescent="0.25">
      <c r="A172" s="39" t="e">
        <f>VLOOKUP(Entradas[[#This Row],[Elemento]],Lista_elementos[],6,0)</f>
        <v>#N/A</v>
      </c>
      <c r="B172" s="76" t="s">
        <v>162</v>
      </c>
      <c r="C172" s="80">
        <v>17</v>
      </c>
      <c r="D172" s="54" t="e">
        <f>VLOOKUP(Entradas[[#This Row],[Elemento]],Lista_elementos[],5,0)</f>
        <v>#N/A</v>
      </c>
      <c r="E172" s="81">
        <v>1966</v>
      </c>
      <c r="F172" s="81">
        <v>102012156</v>
      </c>
      <c r="G172" s="82">
        <v>41405</v>
      </c>
      <c r="H172" s="83"/>
      <c r="I172" s="82"/>
      <c r="J172" s="83"/>
      <c r="K172" s="83"/>
      <c r="L172" s="83"/>
      <c r="M172" s="83"/>
      <c r="N172" s="76" t="s">
        <v>173</v>
      </c>
      <c r="O172" s="87" t="s">
        <v>337</v>
      </c>
      <c r="P172" s="58">
        <f>IF(Entradas[[#This Row],[Lote]]="","INSERTAR LOTE",Entradas[[#This Row],[Lote]])</f>
        <v>102012156</v>
      </c>
      <c r="Q172" s="34" t="str">
        <f>+Entradas[[#This Row],[Elemento]]</f>
        <v>Hormonagro</v>
      </c>
      <c r="R17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2" s="40">
        <f>Entradas[[#This Row],[Cantidad que ingresa]]-Entradas[[#This Row],[Cantidad Utilizada]]</f>
        <v>17</v>
      </c>
      <c r="T172" s="32" t="e">
        <f>+Entradas[[#This Row],[Presentación (unidad)]]</f>
        <v>#N/A</v>
      </c>
      <c r="U17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7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73" spans="1:22" s="26" customFormat="1" x14ac:dyDescent="0.25">
      <c r="A173" s="39" t="e">
        <f>VLOOKUP(Entradas[[#This Row],[Elemento]],Lista_elementos[],6,0)</f>
        <v>#N/A</v>
      </c>
      <c r="B173" s="76" t="s">
        <v>162</v>
      </c>
      <c r="C173" s="80">
        <v>0</v>
      </c>
      <c r="D173" s="33" t="e">
        <f>VLOOKUP(Entradas[[#This Row],[Elemento]],Lista_elementos[],5,0)</f>
        <v>#N/A</v>
      </c>
      <c r="E173" s="81" t="s">
        <v>410</v>
      </c>
      <c r="F173" s="81" t="s">
        <v>409</v>
      </c>
      <c r="G173" s="82">
        <v>41252</v>
      </c>
      <c r="H173" s="81"/>
      <c r="I173" s="82"/>
      <c r="J173" s="83"/>
      <c r="K173" s="83"/>
      <c r="L173" s="83"/>
      <c r="M173" s="83"/>
      <c r="N173" s="76" t="s">
        <v>214</v>
      </c>
      <c r="O173" s="87" t="s">
        <v>648</v>
      </c>
      <c r="P173" s="58" t="str">
        <f>IF(Entradas[[#This Row],[Lote]]="","INSERTAR LOTE",Entradas[[#This Row],[Lote]])</f>
        <v>102011636</v>
      </c>
      <c r="Q173" s="34" t="str">
        <f>+Entradas[[#This Row],[Elemento]]</f>
        <v>Hormonagro</v>
      </c>
      <c r="R17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3" s="40">
        <f>Entradas[[#This Row],[Cantidad que ingresa]]-Entradas[[#This Row],[Cantidad Utilizada]]</f>
        <v>0</v>
      </c>
      <c r="T173" s="32" t="e">
        <f>+Entradas[[#This Row],[Presentación (unidad)]]</f>
        <v>#N/A</v>
      </c>
      <c r="U17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7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Agotado</v>
      </c>
    </row>
    <row r="174" spans="1:22" s="26" customFormat="1" x14ac:dyDescent="0.25">
      <c r="A174" s="39" t="e">
        <f>VLOOKUP(Entradas[[#This Row],[Elemento]],Lista_elementos[],6,0)</f>
        <v>#N/A</v>
      </c>
      <c r="B174" s="76" t="s">
        <v>145</v>
      </c>
      <c r="C174" s="80">
        <v>1</v>
      </c>
      <c r="D174" s="33" t="e">
        <f>VLOOKUP(Entradas[[#This Row],[Elemento]],Lista_elementos[],5,0)</f>
        <v>#N/A</v>
      </c>
      <c r="E174" s="81"/>
      <c r="F174" s="81" t="s">
        <v>637</v>
      </c>
      <c r="G174" s="82"/>
      <c r="H174" s="83"/>
      <c r="I174" s="82"/>
      <c r="J174" s="83"/>
      <c r="K174" s="83"/>
      <c r="L174" s="83"/>
      <c r="M174" s="83"/>
      <c r="N174" s="76" t="s">
        <v>173</v>
      </c>
      <c r="O174" s="87" t="s">
        <v>337</v>
      </c>
      <c r="P174" s="58" t="str">
        <f>IF(Entradas[[#This Row],[Lote]]="","INSERTAR LOTE",Entradas[[#This Row],[Lote]])</f>
        <v>N/A</v>
      </c>
      <c r="Q174" s="34" t="str">
        <f>+Entradas[[#This Row],[Elemento]]</f>
        <v>Hoz</v>
      </c>
      <c r="R17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4" s="40">
        <f>Entradas[[#This Row],[Cantidad que ingresa]]-Entradas[[#This Row],[Cantidad Utilizada]]</f>
        <v>1</v>
      </c>
      <c r="T174" s="32" t="e">
        <f>+Entradas[[#This Row],[Presentación (unidad)]]</f>
        <v>#N/A</v>
      </c>
      <c r="U17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7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75" spans="1:22" s="26" customFormat="1" x14ac:dyDescent="0.25">
      <c r="A175" s="39" t="e">
        <f>VLOOKUP(Entradas[[#This Row],[Elemento]],Lista_elementos[],6,0)</f>
        <v>#N/A</v>
      </c>
      <c r="B175" s="76" t="s">
        <v>502</v>
      </c>
      <c r="C175" s="80">
        <v>20</v>
      </c>
      <c r="D175" s="33" t="e">
        <f>VLOOKUP(Entradas[[#This Row],[Elemento]],Lista_elementos[],5,0)</f>
        <v>#N/A</v>
      </c>
      <c r="E175" s="81"/>
      <c r="F175" s="81" t="s">
        <v>636</v>
      </c>
      <c r="G175" s="82"/>
      <c r="H175" s="85"/>
      <c r="I175" s="82"/>
      <c r="J175" s="83"/>
      <c r="K175" s="83"/>
      <c r="L175" s="83"/>
      <c r="M175" s="83"/>
      <c r="N175" s="76" t="s">
        <v>214</v>
      </c>
      <c r="O175" s="87" t="s">
        <v>337</v>
      </c>
      <c r="P175" s="58" t="str">
        <f>IF(Entradas[[#This Row],[Lote]]="","INSERTAR LOTE",Entradas[[#This Row],[Lote]])</f>
        <v>N/R</v>
      </c>
      <c r="Q175" s="34" t="str">
        <f>+Entradas[[#This Row],[Elemento]]</f>
        <v>Icerma</v>
      </c>
      <c r="R17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5" s="40">
        <f>Entradas[[#This Row],[Cantidad que ingresa]]-Entradas[[#This Row],[Cantidad Utilizada]]</f>
        <v>20</v>
      </c>
      <c r="T175" s="32" t="e">
        <f>+Entradas[[#This Row],[Presentación (unidad)]]</f>
        <v>#N/A</v>
      </c>
      <c r="U175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7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76" spans="1:22" x14ac:dyDescent="0.25">
      <c r="A176" s="39" t="e">
        <f>VLOOKUP(Entradas[[#This Row],[Elemento]],Lista_elementos[],6,0)</f>
        <v>#N/A</v>
      </c>
      <c r="B176" s="76" t="s">
        <v>575</v>
      </c>
      <c r="C176" s="80">
        <v>2</v>
      </c>
      <c r="D176" s="33" t="e">
        <f>VLOOKUP(Entradas[[#This Row],[Elemento]],Lista_elementos[],5,0)</f>
        <v>#N/A</v>
      </c>
      <c r="E176" s="81" t="s">
        <v>576</v>
      </c>
      <c r="F176" s="81" t="s">
        <v>577</v>
      </c>
      <c r="G176" s="82">
        <v>41790</v>
      </c>
      <c r="H176" s="85"/>
      <c r="I176" s="82"/>
      <c r="J176" s="83"/>
      <c r="K176" s="83"/>
      <c r="L176" s="83"/>
      <c r="M176" s="83"/>
      <c r="N176" s="76" t="s">
        <v>175</v>
      </c>
      <c r="O176" s="87" t="s">
        <v>337</v>
      </c>
      <c r="P176" s="58" t="str">
        <f>IF(Entradas[[#This Row],[Lote]]="","INSERTAR LOTE",Entradas[[#This Row],[Lote]])</f>
        <v>IM1205</v>
      </c>
      <c r="Q176" s="34" t="str">
        <f>+Entradas[[#This Row],[Elemento]]</f>
        <v>Impulsor 500 mL</v>
      </c>
      <c r="R17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6" s="40">
        <f>Entradas[[#This Row],[Cantidad que ingresa]]-Entradas[[#This Row],[Cantidad Utilizada]]</f>
        <v>2</v>
      </c>
      <c r="T176" s="32" t="e">
        <f>+Entradas[[#This Row],[Presentación (unidad)]]</f>
        <v>#N/A</v>
      </c>
      <c r="U17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7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77" spans="1:22" x14ac:dyDescent="0.25">
      <c r="A177" s="39" t="e">
        <f>VLOOKUP(Entradas[[#This Row],[Elemento]],Lista_elementos[],6,0)</f>
        <v>#N/A</v>
      </c>
      <c r="B177" s="76" t="s">
        <v>508</v>
      </c>
      <c r="C177" s="80">
        <v>6</v>
      </c>
      <c r="D177" s="33" t="e">
        <f>VLOOKUP(Entradas[[#This Row],[Elemento]],Lista_elementos[],5,0)</f>
        <v>#N/A</v>
      </c>
      <c r="E177" s="79" t="s">
        <v>509</v>
      </c>
      <c r="F177" s="81" t="s">
        <v>510</v>
      </c>
      <c r="G177" s="86">
        <v>40724</v>
      </c>
      <c r="H177" s="88"/>
      <c r="I177" s="86"/>
      <c r="J177" s="80"/>
      <c r="K177" s="80"/>
      <c r="L177" s="80"/>
      <c r="M177" s="80"/>
      <c r="N177" s="76" t="s">
        <v>173</v>
      </c>
      <c r="O177" s="87" t="s">
        <v>337</v>
      </c>
      <c r="P177" s="58" t="str">
        <f>IF(Entradas[[#This Row],[Lote]]="","INSERTAR LOTE",Entradas[[#This Row],[Lote]])</f>
        <v>SNST090622</v>
      </c>
      <c r="Q177" s="34" t="str">
        <f>+Entradas[[#This Row],[Elemento]]</f>
        <v>Inhibit Evofarms 50 EC</v>
      </c>
      <c r="R17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7" s="40">
        <f>Entradas[[#This Row],[Cantidad que ingresa]]-Entradas[[#This Row],[Cantidad Utilizada]]</f>
        <v>6</v>
      </c>
      <c r="T177" s="32" t="e">
        <f>+Entradas[[#This Row],[Presentación (unidad)]]</f>
        <v>#N/A</v>
      </c>
      <c r="U177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7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78" spans="1:22" x14ac:dyDescent="0.25">
      <c r="A178" s="39" t="e">
        <f>VLOOKUP(Entradas[[#This Row],[Elemento]],Lista_elementos[],6,0)</f>
        <v>#N/A</v>
      </c>
      <c r="B178" s="76" t="s">
        <v>21</v>
      </c>
      <c r="C178" s="80">
        <v>0.5</v>
      </c>
      <c r="D178" s="54" t="e">
        <f>VLOOKUP(Entradas[[#This Row],[Elemento]],Lista_elementos[],5,0)</f>
        <v>#N/A</v>
      </c>
      <c r="E178" s="79" t="s">
        <v>377</v>
      </c>
      <c r="F178" s="81" t="s">
        <v>636</v>
      </c>
      <c r="G178" s="86"/>
      <c r="H178" s="80"/>
      <c r="I178" s="86"/>
      <c r="J178" s="80"/>
      <c r="K178" s="80"/>
      <c r="L178" s="80"/>
      <c r="M178" s="80"/>
      <c r="N178" s="76" t="s">
        <v>175</v>
      </c>
      <c r="O178" s="87" t="s">
        <v>427</v>
      </c>
      <c r="P178" s="58" t="str">
        <f>IF(Entradas[[#This Row],[Lote]]="","INSERTAR LOTE",Entradas[[#This Row],[Lote]])</f>
        <v>N/R</v>
      </c>
      <c r="Q178" s="34" t="str">
        <f>+Entradas[[#This Row],[Elemento]]</f>
        <v>Instavit</v>
      </c>
      <c r="R17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8" s="40">
        <f>Entradas[[#This Row],[Cantidad que ingresa]]-Entradas[[#This Row],[Cantidad Utilizada]]</f>
        <v>0.5</v>
      </c>
      <c r="T178" s="32" t="e">
        <f>+Entradas[[#This Row],[Presentación (unidad)]]</f>
        <v>#N/A</v>
      </c>
      <c r="U17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7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79" spans="1:22" x14ac:dyDescent="0.25">
      <c r="A179" s="39" t="e">
        <f>VLOOKUP(Entradas[[#This Row],[Elemento]],Lista_elementos[],6,0)</f>
        <v>#N/A</v>
      </c>
      <c r="B179" s="76" t="s">
        <v>21</v>
      </c>
      <c r="C179" s="80">
        <v>1</v>
      </c>
      <c r="D179" s="33" t="e">
        <f>VLOOKUP(Entradas[[#This Row],[Elemento]],Lista_elementos[],5,0)</f>
        <v>#N/A</v>
      </c>
      <c r="E179" s="81" t="s">
        <v>377</v>
      </c>
      <c r="F179" s="81" t="s">
        <v>636</v>
      </c>
      <c r="G179" s="82"/>
      <c r="H179" s="85"/>
      <c r="I179" s="82"/>
      <c r="J179" s="83"/>
      <c r="K179" s="83"/>
      <c r="L179" s="83"/>
      <c r="M179" s="83"/>
      <c r="N179" s="76" t="s">
        <v>214</v>
      </c>
      <c r="O179" s="87" t="s">
        <v>427</v>
      </c>
      <c r="P179" s="58" t="str">
        <f>IF(Entradas[[#This Row],[Lote]]="","INSERTAR LOTE",Entradas[[#This Row],[Lote]])</f>
        <v>N/R</v>
      </c>
      <c r="Q179" s="34" t="str">
        <f>+Entradas[[#This Row],[Elemento]]</f>
        <v>Instavit</v>
      </c>
      <c r="R17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79" s="40">
        <f>Entradas[[#This Row],[Cantidad que ingresa]]-Entradas[[#This Row],[Cantidad Utilizada]]</f>
        <v>1</v>
      </c>
      <c r="T179" s="32" t="e">
        <f>+Entradas[[#This Row],[Presentación (unidad)]]</f>
        <v>#N/A</v>
      </c>
      <c r="U17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7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80" spans="1:22" x14ac:dyDescent="0.25">
      <c r="A180" s="39" t="e">
        <f>VLOOKUP(Entradas[[#This Row],[Elemento]],Lista_elementos[],6,0)</f>
        <v>#N/A</v>
      </c>
      <c r="B180" s="76" t="s">
        <v>362</v>
      </c>
      <c r="C180" s="80">
        <v>3</v>
      </c>
      <c r="D180" s="33" t="e">
        <f>VLOOKUP(Entradas[[#This Row],[Elemento]],Lista_elementos[],5,0)</f>
        <v>#N/A</v>
      </c>
      <c r="E180" s="81" t="s">
        <v>363</v>
      </c>
      <c r="F180" s="81" t="s">
        <v>364</v>
      </c>
      <c r="G180" s="82">
        <v>41121</v>
      </c>
      <c r="H180" s="81"/>
      <c r="I180" s="82"/>
      <c r="J180" s="83"/>
      <c r="K180" s="83"/>
      <c r="L180" s="83"/>
      <c r="M180" s="83"/>
      <c r="N180" s="76" t="s">
        <v>214</v>
      </c>
      <c r="O180" s="87" t="s">
        <v>337</v>
      </c>
      <c r="P180" s="58" t="str">
        <f>IF(Entradas[[#This Row],[Lote]]="","INSERTAR LOTE",Entradas[[#This Row],[Lote]])</f>
        <v>0003129</v>
      </c>
      <c r="Q180" s="34" t="str">
        <f>+Entradas[[#This Row],[Elemento]]</f>
        <v>Ivegan pasta equinos</v>
      </c>
      <c r="R18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0" s="40">
        <f>Entradas[[#This Row],[Cantidad que ingresa]]-Entradas[[#This Row],[Cantidad Utilizada]]</f>
        <v>3</v>
      </c>
      <c r="T180" s="32" t="e">
        <f>+Entradas[[#This Row],[Presentación (unidad)]]</f>
        <v>#N/A</v>
      </c>
      <c r="U18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8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81" spans="1:22" x14ac:dyDescent="0.25">
      <c r="A181" s="39" t="e">
        <f>VLOOKUP(Entradas[[#This Row],[Elemento]],Lista_elementos[],6,0)</f>
        <v>#N/A</v>
      </c>
      <c r="B181" s="75" t="s">
        <v>274</v>
      </c>
      <c r="C181" s="80">
        <v>90</v>
      </c>
      <c r="D181" s="33" t="e">
        <f>VLOOKUP(Entradas[[#This Row],[Elemento]],Lista_elementos[],5,0)</f>
        <v>#N/A</v>
      </c>
      <c r="E181" s="81"/>
      <c r="F181" s="81" t="s">
        <v>636</v>
      </c>
      <c r="G181" s="82"/>
      <c r="H181" s="81"/>
      <c r="I181" s="82"/>
      <c r="J181" s="83"/>
      <c r="K181" s="83"/>
      <c r="L181" s="83"/>
      <c r="M181" s="83"/>
      <c r="N181" s="76" t="s">
        <v>214</v>
      </c>
      <c r="O181" s="87" t="s">
        <v>337</v>
      </c>
      <c r="P181" s="58" t="str">
        <f>IF(Entradas[[#This Row],[Lote]]="","INSERTAR LOTE",Entradas[[#This Row],[Lote]])</f>
        <v>N/R</v>
      </c>
      <c r="Q181" s="34" t="str">
        <f>+Entradas[[#This Row],[Elemento]]</f>
        <v>Jabón neutro</v>
      </c>
      <c r="R18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1" s="40">
        <f>Entradas[[#This Row],[Cantidad que ingresa]]-Entradas[[#This Row],[Cantidad Utilizada]]</f>
        <v>90</v>
      </c>
      <c r="T181" s="32" t="e">
        <f>+Entradas[[#This Row],[Presentación (unidad)]]</f>
        <v>#N/A</v>
      </c>
      <c r="U18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81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82" spans="1:22" x14ac:dyDescent="0.25">
      <c r="A182" s="39" t="e">
        <f>VLOOKUP(Entradas[[#This Row],[Elemento]],Lista_elementos[],6,0)</f>
        <v>#N/A</v>
      </c>
      <c r="B182" s="76" t="s">
        <v>397</v>
      </c>
      <c r="C182" s="80">
        <v>1</v>
      </c>
      <c r="D182" s="33" t="e">
        <f>VLOOKUP(Entradas[[#This Row],[Elemento]],Lista_elementos[],5,0)</f>
        <v>#N/A</v>
      </c>
      <c r="E182" s="81"/>
      <c r="F182" s="81" t="s">
        <v>637</v>
      </c>
      <c r="G182" s="82"/>
      <c r="H182" s="85"/>
      <c r="I182" s="82"/>
      <c r="J182" s="83"/>
      <c r="K182" s="83"/>
      <c r="L182" s="83"/>
      <c r="M182" s="83"/>
      <c r="N182" s="76" t="s">
        <v>214</v>
      </c>
      <c r="O182" s="87" t="s">
        <v>337</v>
      </c>
      <c r="P182" s="58" t="str">
        <f>IF(Entradas[[#This Row],[Lote]]="","INSERTAR LOTE",Entradas[[#This Row],[Lote]])</f>
        <v>N/A</v>
      </c>
      <c r="Q182" s="34" t="str">
        <f>+Entradas[[#This Row],[Elemento]]</f>
        <v>Jeringa Lhaura 10 mL</v>
      </c>
      <c r="R18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2" s="40">
        <f>Entradas[[#This Row],[Cantidad que ingresa]]-Entradas[[#This Row],[Cantidad Utilizada]]</f>
        <v>1</v>
      </c>
      <c r="T182" s="32" t="e">
        <f>+Entradas[[#This Row],[Presentación (unidad)]]</f>
        <v>#N/A</v>
      </c>
      <c r="U18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8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83" spans="1:22" x14ac:dyDescent="0.25">
      <c r="A183" s="39" t="e">
        <f>VLOOKUP(Entradas[[#This Row],[Elemento]],Lista_elementos[],6,0)</f>
        <v>#N/A</v>
      </c>
      <c r="B183" s="76" t="s">
        <v>397</v>
      </c>
      <c r="C183" s="80">
        <v>1</v>
      </c>
      <c r="D183" s="33" t="e">
        <f>VLOOKUP(Entradas[[#This Row],[Elemento]],Lista_elementos[],5,0)</f>
        <v>#N/A</v>
      </c>
      <c r="E183" s="81"/>
      <c r="F183" s="81" t="s">
        <v>637</v>
      </c>
      <c r="G183" s="82"/>
      <c r="H183" s="85"/>
      <c r="I183" s="82"/>
      <c r="J183" s="83"/>
      <c r="K183" s="83"/>
      <c r="L183" s="83"/>
      <c r="M183" s="83"/>
      <c r="N183" s="76" t="s">
        <v>175</v>
      </c>
      <c r="O183" s="87" t="s">
        <v>337</v>
      </c>
      <c r="P183" s="58" t="str">
        <f>IF(Entradas[[#This Row],[Lote]]="","INSERTAR LOTE",Entradas[[#This Row],[Lote]])</f>
        <v>N/A</v>
      </c>
      <c r="Q183" s="34" t="str">
        <f>+Entradas[[#This Row],[Elemento]]</f>
        <v>Jeringa Lhaura 10 mL</v>
      </c>
      <c r="R18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3" s="40">
        <f>Entradas[[#This Row],[Cantidad que ingresa]]-Entradas[[#This Row],[Cantidad Utilizada]]</f>
        <v>1</v>
      </c>
      <c r="T183" s="32" t="e">
        <f>+Entradas[[#This Row],[Presentación (unidad)]]</f>
        <v>#N/A</v>
      </c>
      <c r="U183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8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84" spans="1:22" x14ac:dyDescent="0.25">
      <c r="A184" s="39" t="e">
        <f>VLOOKUP(Entradas[[#This Row],[Elemento]],Lista_elementos[],6,0)</f>
        <v>#N/A</v>
      </c>
      <c r="B184" s="76" t="s">
        <v>361</v>
      </c>
      <c r="C184" s="80">
        <v>4</v>
      </c>
      <c r="D184" s="33" t="e">
        <f>VLOOKUP(Entradas[[#This Row],[Elemento]],Lista_elementos[],5,0)</f>
        <v>#N/A</v>
      </c>
      <c r="E184" s="81"/>
      <c r="F184" s="81" t="s">
        <v>637</v>
      </c>
      <c r="G184" s="82"/>
      <c r="H184" s="81"/>
      <c r="I184" s="82"/>
      <c r="J184" s="83"/>
      <c r="K184" s="83"/>
      <c r="L184" s="83"/>
      <c r="M184" s="83"/>
      <c r="N184" s="76" t="s">
        <v>214</v>
      </c>
      <c r="O184" s="87" t="s">
        <v>337</v>
      </c>
      <c r="P184" s="58" t="str">
        <f>IF(Entradas[[#This Row],[Lote]]="","INSERTAR LOTE",Entradas[[#This Row],[Lote]])</f>
        <v>N/A</v>
      </c>
      <c r="Q184" s="34" t="str">
        <f>+Entradas[[#This Row],[Elemento]]</f>
        <v>Jeringa Lhaura 20 mL</v>
      </c>
      <c r="R18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4" s="40">
        <f>Entradas[[#This Row],[Cantidad que ingresa]]-Entradas[[#This Row],[Cantidad Utilizada]]</f>
        <v>4</v>
      </c>
      <c r="T184" s="32" t="e">
        <f>+Entradas[[#This Row],[Presentación (unidad)]]</f>
        <v>#N/A</v>
      </c>
      <c r="U18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8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85" spans="1:22" x14ac:dyDescent="0.25">
      <c r="A185" s="39" t="e">
        <f>VLOOKUP(Entradas[[#This Row],[Elemento]],Lista_elementos[],6,0)</f>
        <v>#N/A</v>
      </c>
      <c r="B185" s="76" t="s">
        <v>361</v>
      </c>
      <c r="C185" s="80">
        <v>3</v>
      </c>
      <c r="D185" s="33" t="e">
        <f>VLOOKUP(Entradas[[#This Row],[Elemento]],Lista_elementos[],5,0)</f>
        <v>#N/A</v>
      </c>
      <c r="E185" s="81"/>
      <c r="F185" s="81" t="s">
        <v>637</v>
      </c>
      <c r="G185" s="82"/>
      <c r="H185" s="85"/>
      <c r="I185" s="82"/>
      <c r="J185" s="83"/>
      <c r="K185" s="83"/>
      <c r="L185" s="83"/>
      <c r="M185" s="83"/>
      <c r="N185" s="76" t="s">
        <v>175</v>
      </c>
      <c r="O185" s="87" t="s">
        <v>337</v>
      </c>
      <c r="P185" s="58" t="str">
        <f>IF(Entradas[[#This Row],[Lote]]="","INSERTAR LOTE",Entradas[[#This Row],[Lote]])</f>
        <v>N/A</v>
      </c>
      <c r="Q185" s="34" t="str">
        <f>+Entradas[[#This Row],[Elemento]]</f>
        <v>Jeringa Lhaura 20 mL</v>
      </c>
      <c r="R18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5" s="40">
        <f>Entradas[[#This Row],[Cantidad que ingresa]]-Entradas[[#This Row],[Cantidad Utilizada]]</f>
        <v>3</v>
      </c>
      <c r="T185" s="32" t="e">
        <f>+Entradas[[#This Row],[Presentación (unidad)]]</f>
        <v>#N/A</v>
      </c>
      <c r="U185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8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86" spans="1:22" x14ac:dyDescent="0.25">
      <c r="A186" s="39" t="e">
        <f>VLOOKUP(Entradas[[#This Row],[Elemento]],Lista_elementos[],6,0)</f>
        <v>#N/A</v>
      </c>
      <c r="B186" s="76" t="s">
        <v>101</v>
      </c>
      <c r="C186" s="80">
        <v>2</v>
      </c>
      <c r="D186" s="33" t="e">
        <f>VLOOKUP(Entradas[[#This Row],[Elemento]],Lista_elementos[],5,0)</f>
        <v>#N/A</v>
      </c>
      <c r="E186" s="81"/>
      <c r="F186" s="81" t="s">
        <v>637</v>
      </c>
      <c r="G186" s="82"/>
      <c r="H186" s="85"/>
      <c r="I186" s="82"/>
      <c r="J186" s="83"/>
      <c r="K186" s="83"/>
      <c r="L186" s="83"/>
      <c r="M186" s="83"/>
      <c r="N186" s="76" t="s">
        <v>175</v>
      </c>
      <c r="O186" s="87" t="s">
        <v>337</v>
      </c>
      <c r="P186" s="58" t="str">
        <f>IF(Entradas[[#This Row],[Lote]]="","INSERTAR LOTE",Entradas[[#This Row],[Lote]])</f>
        <v>N/A</v>
      </c>
      <c r="Q186" s="34" t="str">
        <f>+Entradas[[#This Row],[Elemento]]</f>
        <v>Jeringas desechables 10 ml</v>
      </c>
      <c r="R18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6" s="40">
        <f>Entradas[[#This Row],[Cantidad que ingresa]]-Entradas[[#This Row],[Cantidad Utilizada]]</f>
        <v>2</v>
      </c>
      <c r="T186" s="32" t="e">
        <f>+Entradas[[#This Row],[Presentación (unidad)]]</f>
        <v>#N/A</v>
      </c>
      <c r="U18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18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87" spans="1:22" x14ac:dyDescent="0.25">
      <c r="A187" s="39" t="e">
        <f>VLOOKUP(Entradas[[#This Row],[Elemento]],Lista_elementos[],6,0)</f>
        <v>#N/A</v>
      </c>
      <c r="B187" s="76" t="s">
        <v>316</v>
      </c>
      <c r="C187" s="80">
        <v>4</v>
      </c>
      <c r="D187" s="33" t="e">
        <f>VLOOKUP(Entradas[[#This Row],[Elemento]],Lista_elementos[],5,0)</f>
        <v>#N/A</v>
      </c>
      <c r="E187" s="81" t="s">
        <v>389</v>
      </c>
      <c r="F187" s="81" t="s">
        <v>390</v>
      </c>
      <c r="G187" s="82">
        <v>40421</v>
      </c>
      <c r="H187" s="81"/>
      <c r="I187" s="82"/>
      <c r="J187" s="83"/>
      <c r="K187" s="83"/>
      <c r="L187" s="83"/>
      <c r="M187" s="83"/>
      <c r="N187" s="76" t="s">
        <v>214</v>
      </c>
      <c r="O187" s="87" t="s">
        <v>337</v>
      </c>
      <c r="P187" s="58" t="str">
        <f>IF(Entradas[[#This Row],[Lote]]="","INSERTAR LOTE",Entradas[[#This Row],[Lote]])</f>
        <v>8H258</v>
      </c>
      <c r="Q187" s="34" t="str">
        <f>+Entradas[[#This Row],[Elemento]]</f>
        <v>Kapectil</v>
      </c>
      <c r="R18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7" s="40">
        <f>Entradas[[#This Row],[Cantidad que ingresa]]-Entradas[[#This Row],[Cantidad Utilizada]]</f>
        <v>4</v>
      </c>
      <c r="T187" s="32" t="e">
        <f>+Entradas[[#This Row],[Presentación (unidad)]]</f>
        <v>#N/A</v>
      </c>
      <c r="U18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8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88" spans="1:22" x14ac:dyDescent="0.25">
      <c r="A188" s="39" t="e">
        <f>VLOOKUP(Entradas[[#This Row],[Elemento]],Lista_elementos[],6,0)</f>
        <v>#N/A</v>
      </c>
      <c r="B188" s="76" t="s">
        <v>506</v>
      </c>
      <c r="C188" s="80">
        <v>182</v>
      </c>
      <c r="D188" s="33" t="e">
        <f>VLOOKUP(Entradas[[#This Row],[Elemento]],Lista_elementos[],5,0)</f>
        <v>#N/A</v>
      </c>
      <c r="E188" s="79"/>
      <c r="F188" s="81" t="s">
        <v>636</v>
      </c>
      <c r="G188" s="86"/>
      <c r="H188" s="80"/>
      <c r="I188" s="86"/>
      <c r="J188" s="80"/>
      <c r="K188" s="80"/>
      <c r="L188" s="80"/>
      <c r="M188" s="80"/>
      <c r="N188" s="76" t="s">
        <v>173</v>
      </c>
      <c r="O188" s="87" t="s">
        <v>337</v>
      </c>
      <c r="P188" s="58" t="str">
        <f>IF(Entradas[[#This Row],[Lote]]="","INSERTAR LOTE",Entradas[[#This Row],[Lote]])</f>
        <v>N/R</v>
      </c>
      <c r="Q188" s="34" t="str">
        <f>+Entradas[[#This Row],[Elemento]]</f>
        <v>Kumba 25k bulto</v>
      </c>
      <c r="R18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8" s="40">
        <f>Entradas[[#This Row],[Cantidad que ingresa]]-Entradas[[#This Row],[Cantidad Utilizada]]</f>
        <v>182</v>
      </c>
      <c r="T188" s="32" t="e">
        <f>+Entradas[[#This Row],[Presentación (unidad)]]</f>
        <v>#N/A</v>
      </c>
      <c r="U18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8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89" spans="1:22" x14ac:dyDescent="0.25">
      <c r="A189" s="38" t="e">
        <f>VLOOKUP(Entradas[[#This Row],[Elemento]],Lista_elementos[],6,0)</f>
        <v>#N/A</v>
      </c>
      <c r="B189" s="76" t="s">
        <v>592</v>
      </c>
      <c r="C189" s="80">
        <v>1</v>
      </c>
      <c r="D189" s="24" t="e">
        <f>VLOOKUP(Entradas[[#This Row],[Elemento]],Lista_elementos[],5,0)</f>
        <v>#N/A</v>
      </c>
      <c r="E189" s="81" t="s">
        <v>594</v>
      </c>
      <c r="F189" s="81" t="s">
        <v>593</v>
      </c>
      <c r="G189" s="82">
        <v>41425</v>
      </c>
      <c r="H189" s="83"/>
      <c r="I189" s="82"/>
      <c r="J189" s="83"/>
      <c r="K189" s="83"/>
      <c r="L189" s="83"/>
      <c r="M189" s="83"/>
      <c r="N189" s="76" t="s">
        <v>175</v>
      </c>
      <c r="O189" s="87" t="s">
        <v>337</v>
      </c>
      <c r="P189" s="57" t="str">
        <f>IF(Entradas[[#This Row],[Lote]]="","INSERTAR LOTE",Entradas[[#This Row],[Lote]])</f>
        <v>100577</v>
      </c>
      <c r="Q189" s="30" t="str">
        <f>+Entradas[[#This Row],[Elemento]]</f>
        <v>Kyrogusan</v>
      </c>
      <c r="R189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89" s="13">
        <f>Entradas[[#This Row],[Cantidad que ingresa]]-Entradas[[#This Row],[Cantidad Utilizada]]</f>
        <v>1</v>
      </c>
      <c r="T189" s="29" t="e">
        <f>+Entradas[[#This Row],[Presentación (unidad)]]</f>
        <v>#N/A</v>
      </c>
      <c r="U189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189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90" spans="1:22" x14ac:dyDescent="0.25">
      <c r="A190" s="38" t="e">
        <f>VLOOKUP(Entradas[[#This Row],[Elemento]],Lista_elementos[],6,0)</f>
        <v>#N/A</v>
      </c>
      <c r="B190" s="76" t="s">
        <v>187</v>
      </c>
      <c r="C190" s="80">
        <v>2</v>
      </c>
      <c r="D190" s="31" t="e">
        <f>VLOOKUP(Entradas[[#This Row],[Elemento]],Lista_elementos[],5,0)</f>
        <v>#N/A</v>
      </c>
      <c r="E190" s="81"/>
      <c r="F190" s="81" t="s">
        <v>416</v>
      </c>
      <c r="G190" s="82">
        <v>41486</v>
      </c>
      <c r="H190" s="85" t="s">
        <v>422</v>
      </c>
      <c r="I190" s="82"/>
      <c r="J190" s="83"/>
      <c r="K190" s="83"/>
      <c r="L190" s="83"/>
      <c r="M190" s="83"/>
      <c r="N190" s="76" t="s">
        <v>214</v>
      </c>
      <c r="O190" s="87" t="s">
        <v>337</v>
      </c>
      <c r="P190" s="57" t="str">
        <f>IF(Entradas[[#This Row],[Lote]]="","INSERTAR LOTE",Entradas[[#This Row],[Lote]])</f>
        <v>IH1107211A</v>
      </c>
      <c r="Q190" s="30" t="str">
        <f>+Entradas[[#This Row],[Elemento]]</f>
        <v>Lactato de Ringer 1000 ml</v>
      </c>
      <c r="R190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0" s="13">
        <f>Entradas[[#This Row],[Cantidad que ingresa]]-Entradas[[#This Row],[Cantidad Utilizada]]</f>
        <v>2</v>
      </c>
      <c r="T190" s="29" t="e">
        <f>+Entradas[[#This Row],[Presentación (unidad)]]</f>
        <v>#N/A</v>
      </c>
      <c r="U190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190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91" spans="1:22" x14ac:dyDescent="0.25">
      <c r="A191" s="38" t="e">
        <f>VLOOKUP(Entradas[[#This Row],[Elemento]],Lista_elementos[],6,0)</f>
        <v>#N/A</v>
      </c>
      <c r="B191" s="76" t="s">
        <v>187</v>
      </c>
      <c r="C191" s="80">
        <v>1</v>
      </c>
      <c r="D191" s="31" t="e">
        <f>VLOOKUP(Entradas[[#This Row],[Elemento]],Lista_elementos[],5,0)</f>
        <v>#N/A</v>
      </c>
      <c r="E191" s="81"/>
      <c r="F191" s="81" t="s">
        <v>416</v>
      </c>
      <c r="G191" s="82">
        <v>41486</v>
      </c>
      <c r="H191" s="85" t="s">
        <v>590</v>
      </c>
      <c r="I191" s="82"/>
      <c r="J191" s="83"/>
      <c r="K191" s="83"/>
      <c r="L191" s="83"/>
      <c r="M191" s="83"/>
      <c r="N191" s="76" t="s">
        <v>175</v>
      </c>
      <c r="O191" s="87" t="s">
        <v>337</v>
      </c>
      <c r="P191" s="57" t="str">
        <f>IF(Entradas[[#This Row],[Lote]]="","INSERTAR LOTE",Entradas[[#This Row],[Lote]])</f>
        <v>IH1107211A</v>
      </c>
      <c r="Q191" s="30" t="str">
        <f>+Entradas[[#This Row],[Elemento]]</f>
        <v>Lactato de Ringer 1000 ml</v>
      </c>
      <c r="R191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1" s="13">
        <f>Entradas[[#This Row],[Cantidad que ingresa]]-Entradas[[#This Row],[Cantidad Utilizada]]</f>
        <v>1</v>
      </c>
      <c r="T191" s="29" t="e">
        <f>+Entradas[[#This Row],[Presentación (unidad)]]</f>
        <v>#N/A</v>
      </c>
      <c r="U191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191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92" spans="1:22" x14ac:dyDescent="0.25">
      <c r="A192" s="38" t="e">
        <f>VLOOKUP(Entradas[[#This Row],[Elemento]],Lista_elementos[],6,0)</f>
        <v>#N/A</v>
      </c>
      <c r="B192" s="76" t="s">
        <v>647</v>
      </c>
      <c r="C192" s="80">
        <v>1</v>
      </c>
      <c r="D192" s="31" t="e">
        <f>VLOOKUP(Entradas[[#This Row],[Elemento]],Lista_elementos[],5,0)</f>
        <v>#N/A</v>
      </c>
      <c r="E192" s="81"/>
      <c r="F192" s="81" t="s">
        <v>636</v>
      </c>
      <c r="G192" s="82"/>
      <c r="H192" s="81"/>
      <c r="I192" s="82"/>
      <c r="J192" s="83"/>
      <c r="K192" s="83"/>
      <c r="L192" s="83"/>
      <c r="M192" s="83"/>
      <c r="N192" s="76" t="s">
        <v>214</v>
      </c>
      <c r="O192" s="87" t="s">
        <v>337</v>
      </c>
      <c r="P192" s="57" t="str">
        <f>IF(Entradas[[#This Row],[Lote]]="","INSERTAR LOTE",Entradas[[#This Row],[Lote]])</f>
        <v>N/R</v>
      </c>
      <c r="Q192" s="30" t="str">
        <f>+Entradas[[#This Row],[Elemento]]</f>
        <v>Lanolina lb</v>
      </c>
      <c r="R192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2" s="13">
        <f>Entradas[[#This Row],[Cantidad que ingresa]]-Entradas[[#This Row],[Cantidad Utilizada]]</f>
        <v>1</v>
      </c>
      <c r="T192" s="29" t="e">
        <f>+Entradas[[#This Row],[Presentación (unidad)]]</f>
        <v>#N/A</v>
      </c>
      <c r="U192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192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93" spans="1:22" x14ac:dyDescent="0.25">
      <c r="A193" s="38" t="e">
        <f>VLOOKUP(Entradas[[#This Row],[Elemento]],Lista_elementos[],6,0)</f>
        <v>#N/A</v>
      </c>
      <c r="B193" s="76" t="s">
        <v>238</v>
      </c>
      <c r="C193" s="80">
        <v>1</v>
      </c>
      <c r="D193" s="31" t="e">
        <f>VLOOKUP(Entradas[[#This Row],[Elemento]],Lista_elementos[],5,0)</f>
        <v>#N/A</v>
      </c>
      <c r="E193" s="79"/>
      <c r="F193" s="81" t="s">
        <v>637</v>
      </c>
      <c r="G193" s="86"/>
      <c r="H193" s="79"/>
      <c r="I193" s="86"/>
      <c r="J193" s="80"/>
      <c r="K193" s="80"/>
      <c r="L193" s="80"/>
      <c r="M193" s="80"/>
      <c r="N193" s="76" t="s">
        <v>214</v>
      </c>
      <c r="O193" s="87" t="s">
        <v>337</v>
      </c>
      <c r="P193" s="58" t="str">
        <f>IF(Entradas[[#This Row],[Lote]]="","INSERTAR LOTE",Entradas[[#This Row],[Lote]])</f>
        <v>N/A</v>
      </c>
      <c r="Q193" s="34" t="str">
        <f>+Entradas[[#This Row],[Elemento]]</f>
        <v>Lavamanos de acero</v>
      </c>
      <c r="R19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3" s="40">
        <f>Entradas[[#This Row],[Cantidad que ingresa]]-Entradas[[#This Row],[Cantidad Utilizada]]</f>
        <v>1</v>
      </c>
      <c r="T193" s="32" t="e">
        <f>+Entradas[[#This Row],[Presentación (unidad)]]</f>
        <v>#N/A</v>
      </c>
      <c r="U19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9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194" spans="1:22" x14ac:dyDescent="0.25">
      <c r="A194" s="38" t="e">
        <f>VLOOKUP(Entradas[[#This Row],[Elemento]],Lista_elementos[],6,0)</f>
        <v>#N/A</v>
      </c>
      <c r="B194" s="76" t="s">
        <v>640</v>
      </c>
      <c r="C194" s="80">
        <v>3</v>
      </c>
      <c r="D194" s="24" t="e">
        <f>VLOOKUP(Entradas[[#This Row],[Elemento]],Lista_elementos[],5,0)</f>
        <v>#N/A</v>
      </c>
      <c r="E194" s="81" t="s">
        <v>560</v>
      </c>
      <c r="F194" s="81" t="s">
        <v>561</v>
      </c>
      <c r="G194" s="82">
        <v>41670</v>
      </c>
      <c r="H194" s="83"/>
      <c r="I194" s="82"/>
      <c r="J194" s="83"/>
      <c r="K194" s="83"/>
      <c r="L194" s="83"/>
      <c r="M194" s="83"/>
      <c r="N194" s="76" t="s">
        <v>175</v>
      </c>
      <c r="O194" s="87" t="s">
        <v>337</v>
      </c>
      <c r="P194" s="58" t="str">
        <f>IF(Entradas[[#This Row],[Lote]]="","INSERTAR LOTE",Entradas[[#This Row],[Lote]])</f>
        <v>DA02T174</v>
      </c>
      <c r="Q194" s="34" t="str">
        <f>+Entradas[[#This Row],[Elemento]]</f>
        <v>Lepecid tarro</v>
      </c>
      <c r="R19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4" s="40">
        <f>Entradas[[#This Row],[Cantidad que ingresa]]-Entradas[[#This Row],[Cantidad Utilizada]]</f>
        <v>3</v>
      </c>
      <c r="T194" s="32" t="e">
        <f>+Entradas[[#This Row],[Presentación (unidad)]]</f>
        <v>#N/A</v>
      </c>
      <c r="U19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9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95" spans="1:22" x14ac:dyDescent="0.25">
      <c r="A195" s="38" t="e">
        <f>VLOOKUP(Entradas[[#This Row],[Elemento]],Lista_elementos[],6,0)</f>
        <v>#N/A</v>
      </c>
      <c r="B195" s="76" t="s">
        <v>313</v>
      </c>
      <c r="C195" s="80">
        <v>1</v>
      </c>
      <c r="D195" s="31" t="e">
        <f>VLOOKUP(Entradas[[#This Row],[Elemento]],Lista_elementos[],5,0)</f>
        <v>#N/A</v>
      </c>
      <c r="E195" s="81" t="s">
        <v>338</v>
      </c>
      <c r="F195" s="81">
        <v>950211</v>
      </c>
      <c r="G195" s="82">
        <v>41517</v>
      </c>
      <c r="H195" s="81"/>
      <c r="I195" s="82"/>
      <c r="J195" s="83"/>
      <c r="K195" s="83"/>
      <c r="L195" s="83"/>
      <c r="M195" s="83"/>
      <c r="N195" s="76" t="s">
        <v>214</v>
      </c>
      <c r="O195" s="87" t="s">
        <v>337</v>
      </c>
      <c r="P195" s="58">
        <f>IF(Entradas[[#This Row],[Lote]]="","INSERTAR LOTE",Entradas[[#This Row],[Lote]])</f>
        <v>950211</v>
      </c>
      <c r="Q195" s="34" t="str">
        <f>+Entradas[[#This Row],[Elemento]]</f>
        <v>Levamisol</v>
      </c>
      <c r="R19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5" s="40">
        <f>Entradas[[#This Row],[Cantidad que ingresa]]-Entradas[[#This Row],[Cantidad Utilizada]]</f>
        <v>1</v>
      </c>
      <c r="T195" s="32" t="e">
        <f>+Entradas[[#This Row],[Presentación (unidad)]]</f>
        <v>#N/A</v>
      </c>
      <c r="U19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9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96" spans="1:22" x14ac:dyDescent="0.25">
      <c r="A196" s="38" t="e">
        <f>VLOOKUP(Entradas[[#This Row],[Elemento]],Lista_elementos[],6,0)</f>
        <v>#N/A</v>
      </c>
      <c r="B196" s="76" t="s">
        <v>313</v>
      </c>
      <c r="C196" s="80">
        <v>2</v>
      </c>
      <c r="D196" s="31" t="e">
        <f>VLOOKUP(Entradas[[#This Row],[Elemento]],Lista_elementos[],5,0)</f>
        <v>#N/A</v>
      </c>
      <c r="E196" s="81" t="s">
        <v>338</v>
      </c>
      <c r="F196" s="81">
        <v>960611</v>
      </c>
      <c r="G196" s="82">
        <v>41517</v>
      </c>
      <c r="H196" s="81"/>
      <c r="I196" s="82"/>
      <c r="J196" s="83"/>
      <c r="K196" s="83"/>
      <c r="L196" s="83"/>
      <c r="M196" s="83"/>
      <c r="N196" s="76" t="s">
        <v>214</v>
      </c>
      <c r="O196" s="87" t="s">
        <v>337</v>
      </c>
      <c r="P196" s="58">
        <f>IF(Entradas[[#This Row],[Lote]]="","INSERTAR LOTE",Entradas[[#This Row],[Lote]])</f>
        <v>960611</v>
      </c>
      <c r="Q196" s="34" t="str">
        <f>+Entradas[[#This Row],[Elemento]]</f>
        <v>Levamisol</v>
      </c>
      <c r="R19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6" s="40">
        <f>Entradas[[#This Row],[Cantidad que ingresa]]-Entradas[[#This Row],[Cantidad Utilizada]]</f>
        <v>2</v>
      </c>
      <c r="T196" s="32" t="e">
        <f>+Entradas[[#This Row],[Presentación (unidad)]]</f>
        <v>#N/A</v>
      </c>
      <c r="U19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9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97" spans="1:22" x14ac:dyDescent="0.25">
      <c r="A197" s="38" t="e">
        <f>VLOOKUP(Entradas[[#This Row],[Elemento]],Lista_elementos[],6,0)</f>
        <v>#N/A</v>
      </c>
      <c r="B197" s="76" t="s">
        <v>312</v>
      </c>
      <c r="C197" s="80">
        <v>1</v>
      </c>
      <c r="D197" s="31" t="e">
        <f>VLOOKUP(Entradas[[#This Row],[Elemento]],Lista_elementos[],5,0)</f>
        <v>#N/A</v>
      </c>
      <c r="E197" s="81" t="s">
        <v>405</v>
      </c>
      <c r="F197" s="81" t="s">
        <v>406</v>
      </c>
      <c r="G197" s="82">
        <v>41060</v>
      </c>
      <c r="H197" s="81"/>
      <c r="I197" s="82"/>
      <c r="J197" s="83"/>
      <c r="K197" s="83"/>
      <c r="L197" s="83"/>
      <c r="M197" s="83"/>
      <c r="N197" s="76" t="s">
        <v>214</v>
      </c>
      <c r="O197" s="87" t="s">
        <v>337</v>
      </c>
      <c r="P197" s="58" t="str">
        <f>IF(Entradas[[#This Row],[Lote]]="","INSERTAR LOTE",Entradas[[#This Row],[Lote]])</f>
        <v>0E5117B</v>
      </c>
      <c r="Q197" s="34" t="str">
        <f>+Entradas[[#This Row],[Elemento]]</f>
        <v>Lexus (Cipermetrina)</v>
      </c>
      <c r="R19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7" s="40">
        <f>Entradas[[#This Row],[Cantidad que ingresa]]-Entradas[[#This Row],[Cantidad Utilizada]]</f>
        <v>1</v>
      </c>
      <c r="T197" s="32" t="e">
        <f>+Entradas[[#This Row],[Presentación (unidad)]]</f>
        <v>#N/A</v>
      </c>
      <c r="U19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9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98" spans="1:22" x14ac:dyDescent="0.25">
      <c r="A198" s="38" t="e">
        <f>VLOOKUP(Entradas[[#This Row],[Elemento]],Lista_elementos[],6,0)</f>
        <v>#N/A</v>
      </c>
      <c r="B198" s="76" t="s">
        <v>312</v>
      </c>
      <c r="C198" s="80">
        <v>2</v>
      </c>
      <c r="D198" s="31" t="e">
        <f>VLOOKUP(Entradas[[#This Row],[Elemento]],Lista_elementos[],5,0)</f>
        <v>#N/A</v>
      </c>
      <c r="E198" s="79" t="s">
        <v>405</v>
      </c>
      <c r="F198" s="81" t="s">
        <v>404</v>
      </c>
      <c r="G198" s="86">
        <v>40633</v>
      </c>
      <c r="H198" s="79"/>
      <c r="I198" s="86"/>
      <c r="J198" s="80"/>
      <c r="K198" s="80"/>
      <c r="L198" s="80"/>
      <c r="M198" s="80"/>
      <c r="N198" s="76" t="s">
        <v>214</v>
      </c>
      <c r="O198" s="87" t="s">
        <v>337</v>
      </c>
      <c r="P198" s="58" t="str">
        <f>IF(Entradas[[#This Row],[Lote]]="","INSERTAR LOTE",Entradas[[#This Row],[Lote]])</f>
        <v>9C4041</v>
      </c>
      <c r="Q198" s="34" t="str">
        <f>+Entradas[[#This Row],[Elemento]]</f>
        <v>Lexus (Cipermetrina)</v>
      </c>
      <c r="R19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8" s="40">
        <f>Entradas[[#This Row],[Cantidad que ingresa]]-Entradas[[#This Row],[Cantidad Utilizada]]</f>
        <v>2</v>
      </c>
      <c r="T198" s="32" t="e">
        <f>+Entradas[[#This Row],[Presentación (unidad)]]</f>
        <v>#N/A</v>
      </c>
      <c r="U19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9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199" spans="1:22" x14ac:dyDescent="0.25">
      <c r="A199" s="38" t="e">
        <f>VLOOKUP(Entradas[[#This Row],[Elemento]],Lista_elementos[],6,0)</f>
        <v>#N/A</v>
      </c>
      <c r="B199" s="76" t="s">
        <v>382</v>
      </c>
      <c r="C199" s="80">
        <v>1</v>
      </c>
      <c r="D199" s="31" t="e">
        <f>VLOOKUP(Entradas[[#This Row],[Elemento]],Lista_elementos[],5,0)</f>
        <v>#N/A</v>
      </c>
      <c r="E199" s="81" t="s">
        <v>383</v>
      </c>
      <c r="F199" s="81" t="s">
        <v>384</v>
      </c>
      <c r="G199" s="82">
        <v>41182</v>
      </c>
      <c r="H199" s="85"/>
      <c r="I199" s="82"/>
      <c r="J199" s="83"/>
      <c r="K199" s="83"/>
      <c r="L199" s="83"/>
      <c r="M199" s="83"/>
      <c r="N199" s="76" t="s">
        <v>214</v>
      </c>
      <c r="O199" s="87" t="s">
        <v>337</v>
      </c>
      <c r="P199" s="58" t="str">
        <f>IF(Entradas[[#This Row],[Lote]]="","INSERTAR LOTE",Entradas[[#This Row],[Lote]])</f>
        <v>9I033</v>
      </c>
      <c r="Q199" s="34" t="str">
        <f>+Entradas[[#This Row],[Elemento]]</f>
        <v>Lidocaína mL</v>
      </c>
      <c r="R19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199" s="40">
        <f>Entradas[[#This Row],[Cantidad que ingresa]]-Entradas[[#This Row],[Cantidad Utilizada]]</f>
        <v>1</v>
      </c>
      <c r="T199" s="32" t="e">
        <f>+Entradas[[#This Row],[Presentación (unidad)]]</f>
        <v>#N/A</v>
      </c>
      <c r="U19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19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00" spans="1:22" x14ac:dyDescent="0.25">
      <c r="A200" s="38" t="e">
        <f>VLOOKUP(Entradas[[#This Row],[Elemento]],Lista_elementos[],6,0)</f>
        <v>#N/A</v>
      </c>
      <c r="B200" s="76" t="s">
        <v>382</v>
      </c>
      <c r="C200" s="80">
        <v>1</v>
      </c>
      <c r="D200" s="31" t="e">
        <f>VLOOKUP(Entradas[[#This Row],[Elemento]],Lista_elementos[],5,0)</f>
        <v>#N/A</v>
      </c>
      <c r="E200" s="81"/>
      <c r="F200" s="81" t="s">
        <v>636</v>
      </c>
      <c r="G200" s="82"/>
      <c r="H200" s="85"/>
      <c r="I200" s="82"/>
      <c r="J200" s="83"/>
      <c r="K200" s="83"/>
      <c r="L200" s="83"/>
      <c r="M200" s="83"/>
      <c r="N200" s="76" t="s">
        <v>175</v>
      </c>
      <c r="O200" s="87" t="s">
        <v>668</v>
      </c>
      <c r="P200" s="58" t="str">
        <f>IF(Entradas[[#This Row],[Lote]]="","INSERTAR LOTE",Entradas[[#This Row],[Lote]])</f>
        <v>N/R</v>
      </c>
      <c r="Q200" s="34" t="str">
        <f>+Entradas[[#This Row],[Elemento]]</f>
        <v>Lidocaína mL</v>
      </c>
      <c r="R20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0" s="40">
        <f>Entradas[[#This Row],[Cantidad que ingresa]]-Entradas[[#This Row],[Cantidad Utilizada]]</f>
        <v>1</v>
      </c>
      <c r="T200" s="32" t="e">
        <f>+Entradas[[#This Row],[Presentación (unidad)]]</f>
        <v>#N/A</v>
      </c>
      <c r="U20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0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01" spans="1:22" x14ac:dyDescent="0.25">
      <c r="A201" s="38" t="e">
        <f>VLOOKUP(Entradas[[#This Row],[Elemento]],Lista_elementos[],6,0)</f>
        <v>#N/A</v>
      </c>
      <c r="B201" s="76" t="s">
        <v>496</v>
      </c>
      <c r="C201" s="80">
        <v>1</v>
      </c>
      <c r="D201" s="31" t="e">
        <f>VLOOKUP(Entradas[[#This Row],[Elemento]],Lista_elementos[],5,0)</f>
        <v>#N/A</v>
      </c>
      <c r="E201" s="81"/>
      <c r="F201" s="81" t="s">
        <v>637</v>
      </c>
      <c r="G201" s="82"/>
      <c r="H201" s="85"/>
      <c r="I201" s="82"/>
      <c r="J201" s="83"/>
      <c r="K201" s="83"/>
      <c r="L201" s="83"/>
      <c r="M201" s="83"/>
      <c r="N201" s="76" t="s">
        <v>214</v>
      </c>
      <c r="O201" s="87" t="s">
        <v>337</v>
      </c>
      <c r="P201" s="58" t="str">
        <f>IF(Entradas[[#This Row],[Lote]]="","INSERTAR LOTE",Entradas[[#This Row],[Lote]])</f>
        <v>N/A</v>
      </c>
      <c r="Q201" s="34" t="str">
        <f>+Entradas[[#This Row],[Elemento]]</f>
        <v>Lima para herrar</v>
      </c>
      <c r="R20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1" s="40">
        <f>Entradas[[#This Row],[Cantidad que ingresa]]-Entradas[[#This Row],[Cantidad Utilizada]]</f>
        <v>1</v>
      </c>
      <c r="T201" s="32" t="e">
        <f>+Entradas[[#This Row],[Presentación (unidad)]]</f>
        <v>#N/A</v>
      </c>
      <c r="U201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0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02" spans="1:22" x14ac:dyDescent="0.25">
      <c r="A202" s="38" t="e">
        <f>VLOOKUP(Entradas[[#This Row],[Elemento]],Lista_elementos[],6,0)</f>
        <v>#N/A</v>
      </c>
      <c r="B202" s="76" t="s">
        <v>513</v>
      </c>
      <c r="C202" s="80">
        <v>11</v>
      </c>
      <c r="D202" s="31" t="e">
        <f>VLOOKUP(Entradas[[#This Row],[Elemento]],Lista_elementos[],5,0)</f>
        <v>#N/A</v>
      </c>
      <c r="E202" s="81"/>
      <c r="F202" s="81" t="s">
        <v>637</v>
      </c>
      <c r="G202" s="86"/>
      <c r="H202" s="81"/>
      <c r="I202" s="82"/>
      <c r="J202" s="83"/>
      <c r="K202" s="83"/>
      <c r="L202" s="83"/>
      <c r="M202" s="83"/>
      <c r="N202" s="76" t="s">
        <v>214</v>
      </c>
      <c r="O202" s="87" t="s">
        <v>337</v>
      </c>
      <c r="P202" s="58" t="str">
        <f>IF(Entradas[[#This Row],[Lote]]="","INSERTAR LOTE",Entradas[[#This Row],[Lote]])</f>
        <v>N/A</v>
      </c>
      <c r="Q202" s="34" t="str">
        <f>+Entradas[[#This Row],[Elemento]]</f>
        <v>Limas</v>
      </c>
      <c r="R20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2" s="40">
        <f>Entradas[[#This Row],[Cantidad que ingresa]]-Entradas[[#This Row],[Cantidad Utilizada]]</f>
        <v>11</v>
      </c>
      <c r="T202" s="32" t="e">
        <f>+Entradas[[#This Row],[Presentación (unidad)]]</f>
        <v>#N/A</v>
      </c>
      <c r="U20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0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03" spans="1:22" x14ac:dyDescent="0.25">
      <c r="A203" s="38" t="e">
        <f>VLOOKUP(Entradas[[#This Row],[Elemento]],Lista_elementos[],6,0)</f>
        <v>#N/A</v>
      </c>
      <c r="B203" s="76" t="s">
        <v>498</v>
      </c>
      <c r="C203" s="80">
        <v>1200</v>
      </c>
      <c r="D203" s="31" t="e">
        <f>VLOOKUP(Entradas[[#This Row],[Elemento]],Lista_elementos[],5,0)</f>
        <v>#N/A</v>
      </c>
      <c r="E203" s="81"/>
      <c r="F203" s="81" t="s">
        <v>636</v>
      </c>
      <c r="G203" s="86"/>
      <c r="H203" s="85"/>
      <c r="I203" s="82"/>
      <c r="J203" s="83"/>
      <c r="K203" s="83"/>
      <c r="L203" s="83"/>
      <c r="M203" s="83"/>
      <c r="N203" s="76" t="s">
        <v>214</v>
      </c>
      <c r="O203" s="87" t="s">
        <v>337</v>
      </c>
      <c r="P203" s="58" t="str">
        <f>IF(Entradas[[#This Row],[Lote]]="","INSERTAR LOTE",Entradas[[#This Row],[Lote]])</f>
        <v>N/R</v>
      </c>
      <c r="Q203" s="34" t="str">
        <f>+Entradas[[#This Row],[Elemento]]</f>
        <v>Limpiapiso</v>
      </c>
      <c r="R20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3" s="40">
        <f>Entradas[[#This Row],[Cantidad que ingresa]]-Entradas[[#This Row],[Cantidad Utilizada]]</f>
        <v>1200</v>
      </c>
      <c r="T203" s="32" t="e">
        <f>+Entradas[[#This Row],[Presentación (unidad)]]</f>
        <v>#N/A</v>
      </c>
      <c r="U203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0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04" spans="1:22" x14ac:dyDescent="0.25">
      <c r="A204" s="38" t="e">
        <f>VLOOKUP(Entradas[[#This Row],[Elemento]],Lista_elementos[],6,0)</f>
        <v>#N/A</v>
      </c>
      <c r="B204" s="76" t="s">
        <v>156</v>
      </c>
      <c r="C204" s="80">
        <v>2</v>
      </c>
      <c r="D204" s="31" t="e">
        <f>VLOOKUP(Entradas[[#This Row],[Elemento]],Lista_elementos[],5,0)</f>
        <v>#N/A</v>
      </c>
      <c r="E204" s="79"/>
      <c r="F204" s="81" t="s">
        <v>637</v>
      </c>
      <c r="G204" s="82"/>
      <c r="H204" s="80"/>
      <c r="I204" s="86"/>
      <c r="J204" s="80"/>
      <c r="K204" s="80"/>
      <c r="L204" s="80"/>
      <c r="M204" s="80"/>
      <c r="N204" s="76" t="s">
        <v>173</v>
      </c>
      <c r="O204" s="87" t="s">
        <v>648</v>
      </c>
      <c r="P204" s="58" t="str">
        <f>IF(Entradas[[#This Row],[Lote]]="","INSERTAR LOTE",Entradas[[#This Row],[Lote]])</f>
        <v>N/A</v>
      </c>
      <c r="Q204" s="34" t="str">
        <f>+Entradas[[#This Row],[Elemento]]</f>
        <v>Llantas para carretilla</v>
      </c>
      <c r="R20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4" s="40">
        <f>Entradas[[#This Row],[Cantidad que ingresa]]-Entradas[[#This Row],[Cantidad Utilizada]]</f>
        <v>2</v>
      </c>
      <c r="T204" s="32" t="e">
        <f>+Entradas[[#This Row],[Presentación (unidad)]]</f>
        <v>#N/A</v>
      </c>
      <c r="U20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0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05" spans="1:22" x14ac:dyDescent="0.25">
      <c r="A205" s="39" t="e">
        <f>VLOOKUP(Entradas[[#This Row],[Elemento]],Lista_elementos[],6,0)</f>
        <v>#N/A</v>
      </c>
      <c r="B205" s="76" t="s">
        <v>500</v>
      </c>
      <c r="C205" s="80">
        <v>1</v>
      </c>
      <c r="D205" s="33" t="e">
        <f>VLOOKUP(Entradas[[#This Row],[Elemento]],Lista_elementos[],5,0)</f>
        <v>#N/A</v>
      </c>
      <c r="E205" s="79"/>
      <c r="F205" s="81" t="s">
        <v>637</v>
      </c>
      <c r="G205" s="82"/>
      <c r="H205" s="88"/>
      <c r="I205" s="86"/>
      <c r="J205" s="80"/>
      <c r="K205" s="80"/>
      <c r="L205" s="80"/>
      <c r="M205" s="80"/>
      <c r="N205" s="76" t="s">
        <v>214</v>
      </c>
      <c r="O205" s="87" t="s">
        <v>337</v>
      </c>
      <c r="P205" s="58" t="str">
        <f>IF(Entradas[[#This Row],[Lote]]="","INSERTAR LOTE",Entradas[[#This Row],[Lote]])</f>
        <v>N/A</v>
      </c>
      <c r="Q205" s="34" t="str">
        <f>+Entradas[[#This Row],[Elemento]]</f>
        <v>Llave de tubo</v>
      </c>
      <c r="R20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5" s="40">
        <f>Entradas[[#This Row],[Cantidad que ingresa]]-Entradas[[#This Row],[Cantidad Utilizada]]</f>
        <v>1</v>
      </c>
      <c r="T205" s="32" t="e">
        <f>+Entradas[[#This Row],[Presentación (unidad)]]</f>
        <v>#N/A</v>
      </c>
      <c r="U205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0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06" spans="1:22" x14ac:dyDescent="0.25">
      <c r="A206" s="38" t="e">
        <f>VLOOKUP(Entradas[[#This Row],[Elemento]],Lista_elementos[],6,0)</f>
        <v>#N/A</v>
      </c>
      <c r="B206" s="76" t="s">
        <v>201</v>
      </c>
      <c r="C206" s="80">
        <v>35</v>
      </c>
      <c r="D206" s="31" t="e">
        <f>VLOOKUP(Entradas[[#This Row],[Elemento]],Lista_elementos[],5,0)</f>
        <v>#N/A</v>
      </c>
      <c r="E206" s="81"/>
      <c r="F206" s="81" t="s">
        <v>636</v>
      </c>
      <c r="G206" s="82"/>
      <c r="H206" s="83"/>
      <c r="I206" s="82"/>
      <c r="J206" s="83"/>
      <c r="K206" s="83"/>
      <c r="L206" s="83"/>
      <c r="M206" s="83"/>
      <c r="N206" s="76" t="s">
        <v>173</v>
      </c>
      <c r="O206" s="87" t="s">
        <v>337</v>
      </c>
      <c r="P206" s="57" t="str">
        <f>IF(Entradas[[#This Row],[Lote]]="","INSERTAR LOTE",Entradas[[#This Row],[Lote]])</f>
        <v>N/R</v>
      </c>
      <c r="Q206" s="30" t="str">
        <f>+Entradas[[#This Row],[Elemento]]</f>
        <v>Lombricompuesto bulto</v>
      </c>
      <c r="R206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6" s="13">
        <f>Entradas[[#This Row],[Cantidad que ingresa]]-Entradas[[#This Row],[Cantidad Utilizada]]</f>
        <v>35</v>
      </c>
      <c r="T206" s="29" t="e">
        <f>+Entradas[[#This Row],[Presentación (unidad)]]</f>
        <v>#N/A</v>
      </c>
      <c r="U206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06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07" spans="1:22" x14ac:dyDescent="0.25">
      <c r="A207" s="38" t="e">
        <f>VLOOKUP(Entradas[[#This Row],[Elemento]],Lista_elementos[],6,0)</f>
        <v>#N/A</v>
      </c>
      <c r="B207" s="76" t="s">
        <v>172</v>
      </c>
      <c r="C207" s="80">
        <v>1</v>
      </c>
      <c r="D207" s="24" t="e">
        <f>VLOOKUP(Entradas[[#This Row],[Elemento]],Lista_elementos[],5,0)</f>
        <v>#N/A</v>
      </c>
      <c r="E207" s="81">
        <v>1557</v>
      </c>
      <c r="F207" s="81" t="s">
        <v>604</v>
      </c>
      <c r="G207" s="82">
        <v>40326</v>
      </c>
      <c r="H207" s="83"/>
      <c r="I207" s="82"/>
      <c r="J207" s="83"/>
      <c r="K207" s="83"/>
      <c r="L207" s="83"/>
      <c r="M207" s="83"/>
      <c r="N207" s="76" t="s">
        <v>175</v>
      </c>
      <c r="O207" s="87" t="s">
        <v>337</v>
      </c>
      <c r="P207" s="57" t="str">
        <f>IF(Entradas[[#This Row],[Lote]]="","INSERTAR LOTE",Entradas[[#This Row],[Lote]])</f>
        <v>WE2825T803</v>
      </c>
      <c r="Q207" s="30" t="str">
        <f>+Entradas[[#This Row],[Elemento]]</f>
        <v>Lorsban 2.5%</v>
      </c>
      <c r="R207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7" s="13">
        <f>Entradas[[#This Row],[Cantidad que ingresa]]-Entradas[[#This Row],[Cantidad Utilizada]]</f>
        <v>1</v>
      </c>
      <c r="T207" s="29" t="e">
        <f>+Entradas[[#This Row],[Presentación (unidad)]]</f>
        <v>#N/A</v>
      </c>
      <c r="U207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07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08" spans="1:22" x14ac:dyDescent="0.25">
      <c r="A208" s="38" t="e">
        <f>VLOOKUP(Entradas[[#This Row],[Elemento]],Lista_elementos[],6,0)</f>
        <v>#N/A</v>
      </c>
      <c r="B208" s="76" t="s">
        <v>276</v>
      </c>
      <c r="C208" s="80">
        <v>90</v>
      </c>
      <c r="D208" s="31" t="e">
        <f>VLOOKUP(Entradas[[#This Row],[Elemento]],Lista_elementos[],5,0)</f>
        <v>#N/A</v>
      </c>
      <c r="E208" s="81"/>
      <c r="F208" s="81" t="s">
        <v>637</v>
      </c>
      <c r="G208" s="82"/>
      <c r="H208" s="81"/>
      <c r="I208" s="82"/>
      <c r="J208" s="83"/>
      <c r="K208" s="83"/>
      <c r="L208" s="83"/>
      <c r="M208" s="83"/>
      <c r="N208" s="76" t="s">
        <v>214</v>
      </c>
      <c r="O208" s="87" t="s">
        <v>337</v>
      </c>
      <c r="P208" s="57" t="str">
        <f>IF(Entradas[[#This Row],[Lote]]="","INSERTAR LOTE",Entradas[[#This Row],[Lote]])</f>
        <v>N/A</v>
      </c>
      <c r="Q208" s="30" t="str">
        <f>+Entradas[[#This Row],[Elemento]]</f>
        <v>Malla 325</v>
      </c>
      <c r="R208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8" s="13">
        <f>Entradas[[#This Row],[Cantidad que ingresa]]-Entradas[[#This Row],[Cantidad Utilizada]]</f>
        <v>90</v>
      </c>
      <c r="T208" s="29" t="e">
        <f>+Entradas[[#This Row],[Presentación (unidad)]]</f>
        <v>#N/A</v>
      </c>
      <c r="U208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08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09" spans="1:22" ht="15" customHeight="1" x14ac:dyDescent="0.25">
      <c r="A209" s="38" t="e">
        <f>VLOOKUP(Entradas[[#This Row],[Elemento]],Lista_elementos[],6,0)</f>
        <v>#N/A</v>
      </c>
      <c r="B209" s="76" t="s">
        <v>654</v>
      </c>
      <c r="C209" s="80">
        <v>50</v>
      </c>
      <c r="D209" s="31" t="e">
        <f>VLOOKUP(Entradas[[#This Row],[Elemento]],Lista_elementos[],5,0)</f>
        <v>#N/A</v>
      </c>
      <c r="E209" s="81"/>
      <c r="F209" s="81" t="s">
        <v>637</v>
      </c>
      <c r="G209" s="86"/>
      <c r="H209" s="85"/>
      <c r="I209" s="82"/>
      <c r="J209" s="83"/>
      <c r="K209" s="83"/>
      <c r="L209" s="83"/>
      <c r="M209" s="83"/>
      <c r="N209" s="76" t="s">
        <v>213</v>
      </c>
      <c r="O209" s="87" t="s">
        <v>337</v>
      </c>
      <c r="P209" s="57" t="str">
        <f>IF(Entradas[[#This Row],[Lote]]="","INSERTAR LOTE",Entradas[[#This Row],[Lote]])</f>
        <v>N/A</v>
      </c>
      <c r="Q209" s="30" t="str">
        <f>+Entradas[[#This Row],[Elemento]]</f>
        <v>Malla hexagonal 1,80 m de alto, hueco: 1 1/4"</v>
      </c>
      <c r="R209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09" s="13">
        <f>Entradas[[#This Row],[Cantidad que ingresa]]-Entradas[[#This Row],[Cantidad Utilizada]]</f>
        <v>50</v>
      </c>
      <c r="T209" s="29" t="e">
        <f>+Entradas[[#This Row],[Presentación (unidad)]]</f>
        <v>#N/A</v>
      </c>
      <c r="U209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209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0" spans="1:22" x14ac:dyDescent="0.25">
      <c r="A210" s="38" t="e">
        <f>VLOOKUP(Entradas[[#This Row],[Elemento]],Lista_elementos[],6,0)</f>
        <v>#N/A</v>
      </c>
      <c r="B210" s="76" t="s">
        <v>654</v>
      </c>
      <c r="C210" s="80">
        <v>4</v>
      </c>
      <c r="D210" s="31" t="e">
        <f>VLOOKUP(Entradas[[#This Row],[Elemento]],Lista_elementos[],5,0)</f>
        <v>#N/A</v>
      </c>
      <c r="E210" s="81"/>
      <c r="F210" s="81" t="s">
        <v>637</v>
      </c>
      <c r="G210" s="82"/>
      <c r="H210" s="85"/>
      <c r="I210" s="82"/>
      <c r="J210" s="83"/>
      <c r="K210" s="83"/>
      <c r="L210" s="83"/>
      <c r="M210" s="83"/>
      <c r="N210" s="76" t="s">
        <v>213</v>
      </c>
      <c r="O210" s="87" t="s">
        <v>337</v>
      </c>
      <c r="P210" s="57" t="str">
        <f>IF(Entradas[[#This Row],[Lote]]="","INSERTAR LOTE",Entradas[[#This Row],[Lote]])</f>
        <v>N/A</v>
      </c>
      <c r="Q210" s="30" t="str">
        <f>+Entradas[[#This Row],[Elemento]]</f>
        <v>Malla hexagonal 1,80 m de alto, hueco: 1 1/4"</v>
      </c>
      <c r="R210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0" s="13">
        <f>Entradas[[#This Row],[Cantidad que ingresa]]-Entradas[[#This Row],[Cantidad Utilizada]]</f>
        <v>4</v>
      </c>
      <c r="T210" s="29" t="e">
        <f>+Entradas[[#This Row],[Presentación (unidad)]]</f>
        <v>#N/A</v>
      </c>
      <c r="U210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210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1" spans="1:22" x14ac:dyDescent="0.25">
      <c r="A211" s="38" t="e">
        <f>VLOOKUP(Entradas[[#This Row],[Elemento]],Lista_elementos[],6,0)</f>
        <v>#N/A</v>
      </c>
      <c r="B211" s="76" t="s">
        <v>15</v>
      </c>
      <c r="C211" s="80">
        <v>4</v>
      </c>
      <c r="D211" s="31" t="e">
        <f>VLOOKUP(Entradas[[#This Row],[Elemento]],Lista_elementos[],5,0)</f>
        <v>#N/A</v>
      </c>
      <c r="E211" s="81"/>
      <c r="F211" s="81" t="s">
        <v>637</v>
      </c>
      <c r="G211" s="82"/>
      <c r="H211" s="85"/>
      <c r="I211" s="82"/>
      <c r="J211" s="83"/>
      <c r="K211" s="83"/>
      <c r="L211" s="83"/>
      <c r="M211" s="83"/>
      <c r="N211" s="76" t="s">
        <v>175</v>
      </c>
      <c r="O211" s="87" t="s">
        <v>337</v>
      </c>
      <c r="P211" s="57" t="str">
        <f>IF(Entradas[[#This Row],[Lote]]="","INSERTAR LOTE",Entradas[[#This Row],[Lote]])</f>
        <v>N/A</v>
      </c>
      <c r="Q211" s="30" t="str">
        <f>+Entradas[[#This Row],[Elemento]]</f>
        <v>Mangas desechables</v>
      </c>
      <c r="R211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1" s="13">
        <f>Entradas[[#This Row],[Cantidad que ingresa]]-Entradas[[#This Row],[Cantidad Utilizada]]</f>
        <v>4</v>
      </c>
      <c r="T211" s="29" t="e">
        <f>+Entradas[[#This Row],[Presentación (unidad)]]</f>
        <v>#N/A</v>
      </c>
      <c r="U211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211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2" spans="1:22" x14ac:dyDescent="0.25">
      <c r="A212" s="39" t="e">
        <f>VLOOKUP(Entradas[[#This Row],[Elemento]],Lista_elementos[],6,0)</f>
        <v>#N/A</v>
      </c>
      <c r="B212" s="76" t="s">
        <v>225</v>
      </c>
      <c r="C212" s="80">
        <v>2</v>
      </c>
      <c r="D212" s="54" t="e">
        <f>VLOOKUP(Entradas[[#This Row],[Elemento]],Lista_elementos[],5,0)</f>
        <v>#N/A</v>
      </c>
      <c r="E212" s="79"/>
      <c r="F212" s="81" t="s">
        <v>637</v>
      </c>
      <c r="G212" s="86"/>
      <c r="H212" s="80"/>
      <c r="I212" s="86"/>
      <c r="J212" s="80"/>
      <c r="K212" s="80"/>
      <c r="L212" s="80"/>
      <c r="M212" s="80"/>
      <c r="N212" s="76" t="s">
        <v>175</v>
      </c>
      <c r="O212" s="87" t="s">
        <v>337</v>
      </c>
      <c r="P212" s="58" t="str">
        <f>IF(Entradas[[#This Row],[Lote]]="","INSERTAR LOTE",Entradas[[#This Row],[Lote]])</f>
        <v>N/A</v>
      </c>
      <c r="Q212" s="34" t="str">
        <f>+Entradas[[#This Row],[Elemento]]</f>
        <v>Mango Bisturí</v>
      </c>
      <c r="R21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2" s="40">
        <f>Entradas[[#This Row],[Cantidad que ingresa]]-Entradas[[#This Row],[Cantidad Utilizada]]</f>
        <v>2</v>
      </c>
      <c r="T212" s="32" t="e">
        <f>+Entradas[[#This Row],[Presentación (unidad)]]</f>
        <v>#N/A</v>
      </c>
      <c r="U21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1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3" spans="1:22" x14ac:dyDescent="0.25">
      <c r="A213" s="38" t="e">
        <f>VLOOKUP(Entradas[[#This Row],[Elemento]],Lista_elementos[],6,0)</f>
        <v>#N/A</v>
      </c>
      <c r="B213" s="76" t="s">
        <v>503</v>
      </c>
      <c r="C213" s="80">
        <v>1</v>
      </c>
      <c r="D213" s="31" t="e">
        <f>VLOOKUP(Entradas[[#This Row],[Elemento]],Lista_elementos[],5,0)</f>
        <v>#N/A</v>
      </c>
      <c r="E213" s="81"/>
      <c r="F213" s="81" t="s">
        <v>637</v>
      </c>
      <c r="G213" s="82"/>
      <c r="H213" s="85"/>
      <c r="I213" s="82"/>
      <c r="J213" s="83"/>
      <c r="K213" s="83"/>
      <c r="L213" s="83"/>
      <c r="M213" s="83"/>
      <c r="N213" s="73" t="s">
        <v>214</v>
      </c>
      <c r="O213" s="87" t="s">
        <v>337</v>
      </c>
      <c r="P213" s="57" t="str">
        <f>IF(Entradas[[#This Row],[Lote]]="","INSERTAR LOTE",Entradas[[#This Row],[Lote]])</f>
        <v>N/A</v>
      </c>
      <c r="Q213" s="30" t="str">
        <f>+Entradas[[#This Row],[Elemento]]</f>
        <v>Manguera de succión para motobomba</v>
      </c>
      <c r="R213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3" s="13">
        <f>Entradas[[#This Row],[Cantidad que ingresa]]-Entradas[[#This Row],[Cantidad Utilizada]]</f>
        <v>1</v>
      </c>
      <c r="T213" s="29" t="e">
        <f>+Entradas[[#This Row],[Presentación (unidad)]]</f>
        <v>#N/A</v>
      </c>
      <c r="U213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213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4" spans="1:22" x14ac:dyDescent="0.25">
      <c r="A214" s="38" t="e">
        <f>VLOOKUP(Entradas[[#This Row],[Elemento]],Lista_elementos[],6,0)</f>
        <v>#N/A</v>
      </c>
      <c r="B214" s="76" t="s">
        <v>320</v>
      </c>
      <c r="C214" s="80">
        <v>28</v>
      </c>
      <c r="D214" s="31" t="e">
        <f>VLOOKUP(Entradas[[#This Row],[Elemento]],Lista_elementos[],5,0)</f>
        <v>#N/A</v>
      </c>
      <c r="E214" s="81"/>
      <c r="F214" s="81" t="s">
        <v>637</v>
      </c>
      <c r="G214" s="82"/>
      <c r="H214" s="81"/>
      <c r="I214" s="82"/>
      <c r="J214" s="83"/>
      <c r="K214" s="83"/>
      <c r="L214" s="83"/>
      <c r="M214" s="83"/>
      <c r="N214" s="73" t="s">
        <v>214</v>
      </c>
      <c r="O214" s="87" t="s">
        <v>337</v>
      </c>
      <c r="P214" s="57" t="str">
        <f>IF(Entradas[[#This Row],[Lote]]="","INSERTAR LOTE",Entradas[[#This Row],[Lote]])</f>
        <v>N/A</v>
      </c>
      <c r="Q214" s="30" t="str">
        <f>+Entradas[[#This Row],[Elemento]]</f>
        <v>Martillo</v>
      </c>
      <c r="R214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4" s="13">
        <f>Entradas[[#This Row],[Cantidad que ingresa]]-Entradas[[#This Row],[Cantidad Utilizada]]</f>
        <v>28</v>
      </c>
      <c r="T214" s="29" t="e">
        <f>+Entradas[[#This Row],[Presentación (unidad)]]</f>
        <v>#N/A</v>
      </c>
      <c r="U214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14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5" spans="1:22" x14ac:dyDescent="0.25">
      <c r="A215" s="38" t="e">
        <f>VLOOKUP(Entradas[[#This Row],[Elemento]],Lista_elementos[],6,0)</f>
        <v>#N/A</v>
      </c>
      <c r="B215" s="76" t="s">
        <v>151</v>
      </c>
      <c r="C215" s="80">
        <v>14</v>
      </c>
      <c r="D215" s="31" t="e">
        <f>VLOOKUP(Entradas[[#This Row],[Elemento]],Lista_elementos[],5,0)</f>
        <v>#N/A</v>
      </c>
      <c r="E215" s="81"/>
      <c r="F215" s="81" t="s">
        <v>636</v>
      </c>
      <c r="G215" s="82"/>
      <c r="H215" s="83"/>
      <c r="I215" s="82"/>
      <c r="J215" s="83"/>
      <c r="K215" s="83"/>
      <c r="L215" s="83"/>
      <c r="M215" s="83"/>
      <c r="N215" s="73" t="s">
        <v>173</v>
      </c>
      <c r="O215" s="87" t="s">
        <v>337</v>
      </c>
      <c r="P215" s="57" t="str">
        <f>IF(Entradas[[#This Row],[Lote]]="","INSERTAR LOTE",Entradas[[#This Row],[Lote]])</f>
        <v>N/R</v>
      </c>
      <c r="Q215" s="30" t="str">
        <f>+Entradas[[#This Row],[Elemento]]</f>
        <v>Melaza</v>
      </c>
      <c r="R215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5" s="13">
        <f>Entradas[[#This Row],[Cantidad que ingresa]]-Entradas[[#This Row],[Cantidad Utilizada]]</f>
        <v>14</v>
      </c>
      <c r="T215" s="29" t="e">
        <f>+Entradas[[#This Row],[Presentación (unidad)]]</f>
        <v>#N/A</v>
      </c>
      <c r="U215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15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6" spans="1:22" ht="15" customHeight="1" x14ac:dyDescent="0.25">
      <c r="A216" s="38" t="e">
        <f>VLOOKUP(Entradas[[#This Row],[Elemento]],Lista_elementos[],6,0)</f>
        <v>#N/A</v>
      </c>
      <c r="B216" s="76" t="s">
        <v>151</v>
      </c>
      <c r="C216" s="80">
        <v>11</v>
      </c>
      <c r="D216" s="31" t="e">
        <f>VLOOKUP(Entradas[[#This Row],[Elemento]],Lista_elementos[],5,0)</f>
        <v>#N/A</v>
      </c>
      <c r="E216" s="81"/>
      <c r="F216" s="81" t="s">
        <v>636</v>
      </c>
      <c r="G216" s="82"/>
      <c r="H216" s="85"/>
      <c r="I216" s="82"/>
      <c r="J216" s="83"/>
      <c r="K216" s="83"/>
      <c r="L216" s="83"/>
      <c r="M216" s="83"/>
      <c r="N216" s="73" t="s">
        <v>213</v>
      </c>
      <c r="O216" s="87" t="s">
        <v>337</v>
      </c>
      <c r="P216" s="57" t="str">
        <f>IF(Entradas[[#This Row],[Lote]]="","INSERTAR LOTE",Entradas[[#This Row],[Lote]])</f>
        <v>N/R</v>
      </c>
      <c r="Q216" s="30" t="str">
        <f>+Entradas[[#This Row],[Elemento]]</f>
        <v>Melaza</v>
      </c>
      <c r="R216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6" s="13">
        <f>Entradas[[#This Row],[Cantidad que ingresa]]-Entradas[[#This Row],[Cantidad Utilizada]]</f>
        <v>11</v>
      </c>
      <c r="T216" s="29" t="e">
        <f>+Entradas[[#This Row],[Presentación (unidad)]]</f>
        <v>#N/A</v>
      </c>
      <c r="U216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216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7" spans="1:22" x14ac:dyDescent="0.25">
      <c r="A217" s="38" t="e">
        <f>VLOOKUP(Entradas[[#This Row],[Elemento]],Lista_elementos[],6,0)</f>
        <v>#N/A</v>
      </c>
      <c r="B217" s="76" t="s">
        <v>292</v>
      </c>
      <c r="C217" s="80">
        <v>300</v>
      </c>
      <c r="D217" s="31" t="e">
        <f>VLOOKUP(Entradas[[#This Row],[Elemento]],Lista_elementos[],5,0)</f>
        <v>#N/A</v>
      </c>
      <c r="E217" s="81"/>
      <c r="F217" s="81" t="s">
        <v>636</v>
      </c>
      <c r="G217" s="82"/>
      <c r="H217" s="81"/>
      <c r="I217" s="82"/>
      <c r="J217" s="83"/>
      <c r="K217" s="83"/>
      <c r="L217" s="83"/>
      <c r="M217" s="83"/>
      <c r="N217" s="73" t="s">
        <v>214</v>
      </c>
      <c r="O217" s="87" t="s">
        <v>337</v>
      </c>
      <c r="P217" s="57" t="str">
        <f>IF(Entradas[[#This Row],[Lote]]="","INSERTAR LOTE",Entradas[[#This Row],[Lote]])</f>
        <v>N/R</v>
      </c>
      <c r="Q217" s="30" t="str">
        <f>+Entradas[[#This Row],[Elemento]]</f>
        <v>Mergal</v>
      </c>
      <c r="R217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7" s="13">
        <f>Entradas[[#This Row],[Cantidad que ingresa]]-Entradas[[#This Row],[Cantidad Utilizada]]</f>
        <v>300</v>
      </c>
      <c r="T217" s="29" t="e">
        <f>+Entradas[[#This Row],[Presentación (unidad)]]</f>
        <v>#N/A</v>
      </c>
      <c r="U217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17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8" spans="1:22" x14ac:dyDescent="0.25">
      <c r="A218" s="38" t="e">
        <f>VLOOKUP(Entradas[[#This Row],[Elemento]],Lista_elementos[],6,0)</f>
        <v>#N/A</v>
      </c>
      <c r="B218" s="76" t="s">
        <v>288</v>
      </c>
      <c r="C218" s="80">
        <v>200</v>
      </c>
      <c r="D218" s="31" t="e">
        <f>VLOOKUP(Entradas[[#This Row],[Elemento]],Lista_elementos[],5,0)</f>
        <v>#N/A</v>
      </c>
      <c r="E218" s="81"/>
      <c r="F218" s="81" t="s">
        <v>636</v>
      </c>
      <c r="G218" s="82"/>
      <c r="H218" s="81"/>
      <c r="I218" s="82"/>
      <c r="J218" s="83"/>
      <c r="K218" s="83"/>
      <c r="L218" s="83"/>
      <c r="M218" s="83"/>
      <c r="N218" s="73" t="s">
        <v>214</v>
      </c>
      <c r="O218" s="87" t="s">
        <v>337</v>
      </c>
      <c r="P218" s="57" t="str">
        <f>IF(Entradas[[#This Row],[Lote]]="","INSERTAR LOTE",Entradas[[#This Row],[Lote]])</f>
        <v>N/R</v>
      </c>
      <c r="Q218" s="30" t="str">
        <f>+Entradas[[#This Row],[Elemento]]</f>
        <v>Metilparabeno g</v>
      </c>
      <c r="R218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8" s="13">
        <f>Entradas[[#This Row],[Cantidad que ingresa]]-Entradas[[#This Row],[Cantidad Utilizada]]</f>
        <v>200</v>
      </c>
      <c r="T218" s="29" t="e">
        <f>+Entradas[[#This Row],[Presentación (unidad)]]</f>
        <v>#N/A</v>
      </c>
      <c r="U218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18" s="4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19" spans="1:22" x14ac:dyDescent="0.25">
      <c r="A219" s="38" t="e">
        <f>VLOOKUP(Entradas[[#This Row],[Elemento]],Lista_elementos[],6,0)</f>
        <v>#N/A</v>
      </c>
      <c r="B219" s="76" t="s">
        <v>319</v>
      </c>
      <c r="C219" s="80">
        <v>1</v>
      </c>
      <c r="D219" s="31" t="e">
        <f>VLOOKUP(Entradas[[#This Row],[Elemento]],Lista_elementos[],5,0)</f>
        <v>#N/A</v>
      </c>
      <c r="E219" s="81"/>
      <c r="F219" s="81" t="s">
        <v>637</v>
      </c>
      <c r="G219" s="82"/>
      <c r="H219" s="81"/>
      <c r="I219" s="82"/>
      <c r="J219" s="83"/>
      <c r="K219" s="83"/>
      <c r="L219" s="83"/>
      <c r="M219" s="83"/>
      <c r="N219" s="73" t="s">
        <v>214</v>
      </c>
      <c r="O219" s="87" t="s">
        <v>337</v>
      </c>
      <c r="P219" s="57" t="str">
        <f>IF(Entradas[[#This Row],[Lote]]="","INSERTAR LOTE",Entradas[[#This Row],[Lote]])</f>
        <v>N/A</v>
      </c>
      <c r="Q219" s="30" t="str">
        <f>+Entradas[[#This Row],[Elemento]]</f>
        <v>Motobomba Diesel</v>
      </c>
      <c r="R219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19" s="13">
        <f>Entradas[[#This Row],[Cantidad que ingresa]]-Entradas[[#This Row],[Cantidad Utilizada]]</f>
        <v>1</v>
      </c>
      <c r="T219" s="29" t="e">
        <f>+Entradas[[#This Row],[Presentación (unidad)]]</f>
        <v>#N/A</v>
      </c>
      <c r="U219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19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20" spans="1:22" x14ac:dyDescent="0.25">
      <c r="A220" s="38" t="e">
        <f>VLOOKUP(Entradas[[#This Row],[Elemento]],Lista_elementos[],6,0)</f>
        <v>#N/A</v>
      </c>
      <c r="B220" s="76" t="s">
        <v>171</v>
      </c>
      <c r="C220" s="80">
        <v>1</v>
      </c>
      <c r="D220" s="24" t="e">
        <f>VLOOKUP(Entradas[[#This Row],[Elemento]],Lista_elementos[],5,0)</f>
        <v>#N/A</v>
      </c>
      <c r="E220" s="81"/>
      <c r="F220" s="81" t="s">
        <v>637</v>
      </c>
      <c r="G220" s="82"/>
      <c r="H220" s="83"/>
      <c r="I220" s="82"/>
      <c r="J220" s="83"/>
      <c r="K220" s="83"/>
      <c r="L220" s="83"/>
      <c r="M220" s="83"/>
      <c r="N220" s="73" t="s">
        <v>213</v>
      </c>
      <c r="O220" s="87" t="s">
        <v>337</v>
      </c>
      <c r="P220" s="57" t="str">
        <f>IF(Entradas[[#This Row],[Lote]]="","INSERTAR LOTE",Entradas[[#This Row],[Lote]])</f>
        <v>N/A</v>
      </c>
      <c r="Q220" s="30" t="str">
        <f>+Entradas[[#This Row],[Elemento]]</f>
        <v>Motocultor</v>
      </c>
      <c r="R220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0" s="13">
        <f>Entradas[[#This Row],[Cantidad que ingresa]]-Entradas[[#This Row],[Cantidad Utilizada]]</f>
        <v>1</v>
      </c>
      <c r="T220" s="29" t="e">
        <f>+Entradas[[#This Row],[Presentación (unidad)]]</f>
        <v>#N/A</v>
      </c>
      <c r="U220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20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21" spans="1:22" x14ac:dyDescent="0.25">
      <c r="A221" s="38" t="e">
        <f>VLOOKUP(Entradas[[#This Row],[Elemento]],Lista_elementos[],6,0)</f>
        <v>#N/A</v>
      </c>
      <c r="B221" s="76" t="s">
        <v>442</v>
      </c>
      <c r="C221" s="80">
        <v>1</v>
      </c>
      <c r="D221" s="31" t="e">
        <f>VLOOKUP(Entradas[[#This Row],[Elemento]],Lista_elementos[],5,0)</f>
        <v>#N/A</v>
      </c>
      <c r="E221" s="81"/>
      <c r="F221" s="81" t="s">
        <v>637</v>
      </c>
      <c r="G221" s="82"/>
      <c r="H221" s="85"/>
      <c r="I221" s="82"/>
      <c r="J221" s="83"/>
      <c r="K221" s="83"/>
      <c r="L221" s="83"/>
      <c r="M221" s="83"/>
      <c r="N221" s="73" t="s">
        <v>214</v>
      </c>
      <c r="O221" s="87" t="s">
        <v>337</v>
      </c>
      <c r="P221" s="57" t="str">
        <f>IF(Entradas[[#This Row],[Lote]]="","INSERTAR LOTE",Entradas[[#This Row],[Lote]])</f>
        <v>N/A</v>
      </c>
      <c r="Q221" s="30" t="str">
        <f>+Entradas[[#This Row],[Elemento]]</f>
        <v>Nariguera</v>
      </c>
      <c r="R221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1" s="13">
        <f>Entradas[[#This Row],[Cantidad que ingresa]]-Entradas[[#This Row],[Cantidad Utilizada]]</f>
        <v>1</v>
      </c>
      <c r="T221" s="29" t="e">
        <f>+Entradas[[#This Row],[Presentación (unidad)]]</f>
        <v>#N/A</v>
      </c>
      <c r="U221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221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22" spans="1:22" x14ac:dyDescent="0.25">
      <c r="A222" s="38" t="e">
        <f>VLOOKUP(Entradas[[#This Row],[Elemento]],Lista_elementos[],6,0)</f>
        <v>#N/A</v>
      </c>
      <c r="B222" s="76" t="s">
        <v>504</v>
      </c>
      <c r="C222" s="80"/>
      <c r="D222" s="31" t="e">
        <f>VLOOKUP(Entradas[[#This Row],[Elemento]],Lista_elementos[],5,0)</f>
        <v>#N/A</v>
      </c>
      <c r="E222" s="81"/>
      <c r="F222" s="81" t="s">
        <v>637</v>
      </c>
      <c r="G222" s="82"/>
      <c r="H222" s="85"/>
      <c r="I222" s="82"/>
      <c r="J222" s="83"/>
      <c r="K222" s="83"/>
      <c r="L222" s="83"/>
      <c r="M222" s="83"/>
      <c r="N222" s="73" t="s">
        <v>214</v>
      </c>
      <c r="O222" s="87" t="s">
        <v>337</v>
      </c>
      <c r="P222" s="57" t="str">
        <f>IF(Entradas[[#This Row],[Lote]]="","INSERTAR LOTE",Entradas[[#This Row],[Lote]])</f>
        <v>N/A</v>
      </c>
      <c r="Q222" s="30" t="str">
        <f>+Entradas[[#This Row],[Elemento]]</f>
        <v>Nevera</v>
      </c>
      <c r="R222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2" s="13">
        <f>Entradas[[#This Row],[Cantidad que ingresa]]-Entradas[[#This Row],[Cantidad Utilizada]]</f>
        <v>0</v>
      </c>
      <c r="T222" s="29" t="e">
        <f>+Entradas[[#This Row],[Presentación (unidad)]]</f>
        <v>#N/A</v>
      </c>
      <c r="U222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222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Agotado</v>
      </c>
    </row>
    <row r="223" spans="1:22" x14ac:dyDescent="0.25">
      <c r="A223" s="38" t="e">
        <f>VLOOKUP(Entradas[[#This Row],[Elemento]],Lista_elementos[],6,0)</f>
        <v>#N/A</v>
      </c>
      <c r="B223" s="76" t="s">
        <v>353</v>
      </c>
      <c r="C223" s="80">
        <v>8</v>
      </c>
      <c r="D223" s="31" t="e">
        <f>VLOOKUP(Entradas[[#This Row],[Elemento]],Lista_elementos[],5,0)</f>
        <v>#N/A</v>
      </c>
      <c r="E223" s="81" t="s">
        <v>355</v>
      </c>
      <c r="F223" s="81">
        <v>50411</v>
      </c>
      <c r="G223" s="82">
        <v>41394</v>
      </c>
      <c r="H223" s="81"/>
      <c r="I223" s="82"/>
      <c r="J223" s="83"/>
      <c r="K223" s="83"/>
      <c r="L223" s="83"/>
      <c r="M223" s="83"/>
      <c r="N223" s="73" t="s">
        <v>214</v>
      </c>
      <c r="O223" s="87" t="s">
        <v>337</v>
      </c>
      <c r="P223" s="57">
        <f>IF(Entradas[[#This Row],[Lote]]="","INSERTAR LOTE",Entradas[[#This Row],[Lote]])</f>
        <v>50411</v>
      </c>
      <c r="Q223" s="30" t="str">
        <f>+Entradas[[#This Row],[Elemento]]</f>
        <v>Novavit (Complejo B) 250 mL</v>
      </c>
      <c r="R223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3" s="13">
        <f>Entradas[[#This Row],[Cantidad que ingresa]]-Entradas[[#This Row],[Cantidad Utilizada]]</f>
        <v>8</v>
      </c>
      <c r="T223" s="29" t="e">
        <f>+Entradas[[#This Row],[Presentación (unidad)]]</f>
        <v>#N/A</v>
      </c>
      <c r="U223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23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24" spans="1:22" x14ac:dyDescent="0.25">
      <c r="A224" s="38" t="e">
        <f>VLOOKUP(Entradas[[#This Row],[Elemento]],Lista_elementos[],6,0)</f>
        <v>#N/A</v>
      </c>
      <c r="B224" s="76" t="s">
        <v>353</v>
      </c>
      <c r="C224" s="80">
        <v>1</v>
      </c>
      <c r="D224" s="31" t="e">
        <f>VLOOKUP(Entradas[[#This Row],[Elemento]],Lista_elementos[],5,0)</f>
        <v>#N/A</v>
      </c>
      <c r="E224" s="81" t="s">
        <v>355</v>
      </c>
      <c r="F224" s="81" t="s">
        <v>591</v>
      </c>
      <c r="G224" s="82">
        <v>41394</v>
      </c>
      <c r="H224" s="85"/>
      <c r="I224" s="82"/>
      <c r="J224" s="83"/>
      <c r="K224" s="83"/>
      <c r="L224" s="83"/>
      <c r="M224" s="83"/>
      <c r="N224" s="73" t="s">
        <v>175</v>
      </c>
      <c r="O224" s="87" t="s">
        <v>337</v>
      </c>
      <c r="P224" s="57" t="str">
        <f>IF(Entradas[[#This Row],[Lote]]="","INSERTAR LOTE",Entradas[[#This Row],[Lote]])</f>
        <v>050411</v>
      </c>
      <c r="Q224" s="30" t="str">
        <f>+Entradas[[#This Row],[Elemento]]</f>
        <v>Novavit (Complejo B) 250 mL</v>
      </c>
      <c r="R224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4" s="13">
        <f>Entradas[[#This Row],[Cantidad que ingresa]]-Entradas[[#This Row],[Cantidad Utilizada]]</f>
        <v>1</v>
      </c>
      <c r="T224" s="29" t="e">
        <f>+Entradas[[#This Row],[Presentación (unidad)]]</f>
        <v>#N/A</v>
      </c>
      <c r="U224" s="56" t="str">
        <f>IF(Entradas[[#This Row],[Cantidad Utilizada]]=0,"",+SUMIFS(Salidas[Fecha de salida],Salidas[Lote],Entradas[[#This Row],[No. Lote]],Salidas[Cantidad restante en lote],Entradas[[#This Row],[Cantidad Existente]]))</f>
        <v/>
      </c>
      <c r="V224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25" spans="1:22" x14ac:dyDescent="0.25">
      <c r="A225" s="38" t="e">
        <f>VLOOKUP(Entradas[[#This Row],[Elemento]],Lista_elementos[],6,0)</f>
        <v>#N/A</v>
      </c>
      <c r="B225" s="76" t="s">
        <v>354</v>
      </c>
      <c r="C225" s="80">
        <v>5</v>
      </c>
      <c r="D225" s="31" t="e">
        <f>VLOOKUP(Entradas[[#This Row],[Elemento]],Lista_elementos[],5,0)</f>
        <v>#N/A</v>
      </c>
      <c r="E225" s="81" t="s">
        <v>355</v>
      </c>
      <c r="F225" s="81">
        <v>40311</v>
      </c>
      <c r="G225" s="82">
        <v>41364</v>
      </c>
      <c r="H225" s="81"/>
      <c r="I225" s="82"/>
      <c r="J225" s="83"/>
      <c r="K225" s="83"/>
      <c r="L225" s="83"/>
      <c r="M225" s="83"/>
      <c r="N225" s="73" t="s">
        <v>214</v>
      </c>
      <c r="O225" s="87" t="s">
        <v>337</v>
      </c>
      <c r="P225" s="57">
        <f>IF(Entradas[[#This Row],[Lote]]="","INSERTAR LOTE",Entradas[[#This Row],[Lote]])</f>
        <v>40311</v>
      </c>
      <c r="Q225" s="30" t="str">
        <f>+Entradas[[#This Row],[Elemento]]</f>
        <v>Novavit (Complejo B) 500 mL</v>
      </c>
      <c r="R225" s="30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5" s="13">
        <f>Entradas[[#This Row],[Cantidad que ingresa]]-Entradas[[#This Row],[Cantidad Utilizada]]</f>
        <v>5</v>
      </c>
      <c r="T225" s="29" t="e">
        <f>+Entradas[[#This Row],[Presentación (unidad)]]</f>
        <v>#N/A</v>
      </c>
      <c r="U225" s="28" t="str">
        <f>IF(Entradas[[#This Row],[Cantidad Utilizada]]=0,"",+SUMIFS(Salidas[Fecha de salida],Salidas[Lote],Entradas[[#This Row],[No. Lote]],Salidas[Cantidad restante en lote],Entradas[[#This Row],[Cantidad Existente]]))</f>
        <v/>
      </c>
      <c r="V225" s="23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26" spans="1:22" x14ac:dyDescent="0.25">
      <c r="A226" s="39" t="e">
        <f>VLOOKUP(Entradas[[#This Row],[Elemento]],Lista_elementos[],6,0)</f>
        <v>#N/A</v>
      </c>
      <c r="B226" s="76" t="s">
        <v>263</v>
      </c>
      <c r="C226" s="80">
        <v>5</v>
      </c>
      <c r="D226" s="33" t="e">
        <f>VLOOKUP(Entradas[[#This Row],[Elemento]],Lista_elementos[],5,0)</f>
        <v>#N/A</v>
      </c>
      <c r="E226" s="79"/>
      <c r="F226" s="81" t="s">
        <v>637</v>
      </c>
      <c r="G226" s="86"/>
      <c r="H226" s="79"/>
      <c r="I226" s="86"/>
      <c r="J226" s="80"/>
      <c r="K226" s="80"/>
      <c r="L226" s="80"/>
      <c r="M226" s="80"/>
      <c r="N226" s="73" t="s">
        <v>214</v>
      </c>
      <c r="O226" s="87" t="s">
        <v>337</v>
      </c>
      <c r="P226" s="58" t="str">
        <f>IF(Entradas[[#This Row],[Lote]]="","INSERTAR LOTE",Entradas[[#This Row],[Lote]])</f>
        <v>N/A</v>
      </c>
      <c r="Q226" s="34" t="str">
        <f>+Entradas[[#This Row],[Elemento]]</f>
        <v>Olla de acero con tapa</v>
      </c>
      <c r="R22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6" s="40">
        <f>Entradas[[#This Row],[Cantidad que ingresa]]-Entradas[[#This Row],[Cantidad Utilizada]]</f>
        <v>5</v>
      </c>
      <c r="T226" s="32" t="e">
        <f>+Entradas[[#This Row],[Presentación (unidad)]]</f>
        <v>#N/A</v>
      </c>
      <c r="U22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26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27" spans="1:22" x14ac:dyDescent="0.25">
      <c r="A227" s="39" t="e">
        <f>VLOOKUP(Entradas[[#This Row],[Elemento]],Lista_elementos[],6,0)</f>
        <v>#N/A</v>
      </c>
      <c r="B227" s="76" t="s">
        <v>452</v>
      </c>
      <c r="C227" s="80">
        <v>2</v>
      </c>
      <c r="D227" s="33" t="e">
        <f>VLOOKUP(Entradas[[#This Row],[Elemento]],Lista_elementos[],5,0)</f>
        <v>#N/A</v>
      </c>
      <c r="E227" s="79"/>
      <c r="F227" s="81" t="s">
        <v>637</v>
      </c>
      <c r="G227" s="86"/>
      <c r="H227" s="88"/>
      <c r="I227" s="86"/>
      <c r="J227" s="80"/>
      <c r="K227" s="80"/>
      <c r="L227" s="80"/>
      <c r="M227" s="80"/>
      <c r="N227" s="73" t="s">
        <v>214</v>
      </c>
      <c r="O227" s="87" t="s">
        <v>337</v>
      </c>
      <c r="P227" s="58" t="str">
        <f>IF(Entradas[[#This Row],[Lote]]="","INSERTAR LOTE",Entradas[[#This Row],[Lote]])</f>
        <v>N/A</v>
      </c>
      <c r="Q227" s="34" t="str">
        <f>+Entradas[[#This Row],[Elemento]]</f>
        <v>Onda intramamaria</v>
      </c>
      <c r="R22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7" s="40">
        <f>Entradas[[#This Row],[Cantidad que ingresa]]-Entradas[[#This Row],[Cantidad Utilizada]]</f>
        <v>2</v>
      </c>
      <c r="T227" s="32" t="e">
        <f>+Entradas[[#This Row],[Presentación (unidad)]]</f>
        <v>#N/A</v>
      </c>
      <c r="U227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2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28" spans="1:22" x14ac:dyDescent="0.25">
      <c r="A228" s="39" t="e">
        <f>VLOOKUP(Entradas[[#This Row],[Elemento]],Lista_elementos[],6,0)</f>
        <v>#N/A</v>
      </c>
      <c r="B228" s="76" t="s">
        <v>644</v>
      </c>
      <c r="C228" s="80">
        <v>1</v>
      </c>
      <c r="D228" s="33" t="e">
        <f>VLOOKUP(Entradas[[#This Row],[Elemento]],Lista_elementos[],5,0)</f>
        <v>#N/A</v>
      </c>
      <c r="E228" s="79"/>
      <c r="F228" s="81" t="s">
        <v>636</v>
      </c>
      <c r="G228" s="86"/>
      <c r="H228" s="88"/>
      <c r="I228" s="86"/>
      <c r="J228" s="80"/>
      <c r="K228" s="80"/>
      <c r="L228" s="80"/>
      <c r="M228" s="80"/>
      <c r="N228" s="76" t="s">
        <v>214</v>
      </c>
      <c r="O228" s="87" t="s">
        <v>337</v>
      </c>
      <c r="P228" s="58" t="str">
        <f>IF(Entradas[[#This Row],[Lote]]="","INSERTAR LOTE",Entradas[[#This Row],[Lote]])</f>
        <v>N/R</v>
      </c>
      <c r="Q228" s="34" t="str">
        <f>+Entradas[[#This Row],[Elemento]]</f>
        <v>Oxicloruro de cobre</v>
      </c>
      <c r="R22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8" s="40">
        <f>Entradas[[#This Row],[Cantidad que ingresa]]-Entradas[[#This Row],[Cantidad Utilizada]]</f>
        <v>1</v>
      </c>
      <c r="T228" s="32" t="e">
        <f>+Entradas[[#This Row],[Presentación (unidad)]]</f>
        <v>#N/A</v>
      </c>
      <c r="U228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2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29" spans="1:22" x14ac:dyDescent="0.25">
      <c r="A229" s="39" t="e">
        <f>VLOOKUP(Entradas[[#This Row],[Elemento]],Lista_elementos[],6,0)</f>
        <v>#N/A</v>
      </c>
      <c r="B229" s="76" t="s">
        <v>520</v>
      </c>
      <c r="C229" s="80">
        <v>1</v>
      </c>
      <c r="D229" s="54" t="e">
        <f>VLOOKUP(Entradas[[#This Row],[Elemento]],Lista_elementos[],5,0)</f>
        <v>#N/A</v>
      </c>
      <c r="E229" s="79" t="s">
        <v>521</v>
      </c>
      <c r="F229" s="81" t="s">
        <v>636</v>
      </c>
      <c r="G229" s="86"/>
      <c r="H229" s="80"/>
      <c r="I229" s="86"/>
      <c r="J229" s="80"/>
      <c r="K229" s="80"/>
      <c r="L229" s="80"/>
      <c r="M229" s="80"/>
      <c r="N229" s="76" t="s">
        <v>175</v>
      </c>
      <c r="O229" s="87" t="s">
        <v>427</v>
      </c>
      <c r="P229" s="58" t="str">
        <f>IF(Entradas[[#This Row],[Lote]]="","INSERTAR LOTE",Entradas[[#This Row],[Lote]])</f>
        <v>N/R</v>
      </c>
      <c r="Q229" s="34" t="str">
        <f>+Entradas[[#This Row],[Elemento]]</f>
        <v>Oxitetraciclina 200 LA</v>
      </c>
      <c r="R22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29" s="40">
        <f>Entradas[[#This Row],[Cantidad que ingresa]]-Entradas[[#This Row],[Cantidad Utilizada]]</f>
        <v>1</v>
      </c>
      <c r="T229" s="32" t="e">
        <f>+Entradas[[#This Row],[Presentación (unidad)]]</f>
        <v>#N/A</v>
      </c>
      <c r="U22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2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30" spans="1:22" x14ac:dyDescent="0.25">
      <c r="A230" s="39" t="e">
        <f>VLOOKUP(Entradas[[#This Row],[Elemento]],Lista_elementos[],6,0)</f>
        <v>#N/A</v>
      </c>
      <c r="B230" s="76" t="s">
        <v>520</v>
      </c>
      <c r="C230" s="80">
        <v>2</v>
      </c>
      <c r="D230" s="33" t="e">
        <f>VLOOKUP(Entradas[[#This Row],[Elemento]],Lista_elementos[],5,0)</f>
        <v>#N/A</v>
      </c>
      <c r="E230" s="79" t="s">
        <v>583</v>
      </c>
      <c r="F230" s="81" t="s">
        <v>584</v>
      </c>
      <c r="G230" s="86">
        <v>41698</v>
      </c>
      <c r="H230" s="88"/>
      <c r="I230" s="86"/>
      <c r="J230" s="80"/>
      <c r="K230" s="80"/>
      <c r="L230" s="80"/>
      <c r="M230" s="80"/>
      <c r="N230" s="76" t="s">
        <v>175</v>
      </c>
      <c r="O230" s="87" t="s">
        <v>337</v>
      </c>
      <c r="P230" s="58" t="str">
        <f>IF(Entradas[[#This Row],[Lote]]="","INSERTAR LOTE",Entradas[[#This Row],[Lote]])</f>
        <v>120241-01</v>
      </c>
      <c r="Q230" s="34" t="str">
        <f>+Entradas[[#This Row],[Elemento]]</f>
        <v>Oxitetraciclina 200 LA</v>
      </c>
      <c r="R23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0" s="40">
        <f>Entradas[[#This Row],[Cantidad que ingresa]]-Entradas[[#This Row],[Cantidad Utilizada]]</f>
        <v>2</v>
      </c>
      <c r="T230" s="32" t="e">
        <f>+Entradas[[#This Row],[Presentación (unidad)]]</f>
        <v>#N/A</v>
      </c>
      <c r="U23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3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31" spans="1:22" x14ac:dyDescent="0.25">
      <c r="A231" s="39" t="e">
        <f>VLOOKUP(Entradas[[#This Row],[Elemento]],Lista_elementos[],6,0)</f>
        <v>#N/A</v>
      </c>
      <c r="B231" s="76" t="s">
        <v>522</v>
      </c>
      <c r="C231" s="80">
        <v>1</v>
      </c>
      <c r="D231" s="33" t="e">
        <f>VLOOKUP(Entradas[[#This Row],[Elemento]],Lista_elementos[],5,0)</f>
        <v>#N/A</v>
      </c>
      <c r="E231" s="79" t="s">
        <v>523</v>
      </c>
      <c r="F231" s="81" t="s">
        <v>524</v>
      </c>
      <c r="G231" s="86">
        <v>41455</v>
      </c>
      <c r="H231" s="88"/>
      <c r="I231" s="86"/>
      <c r="J231" s="80"/>
      <c r="K231" s="80"/>
      <c r="L231" s="80"/>
      <c r="M231" s="80"/>
      <c r="N231" s="76" t="s">
        <v>175</v>
      </c>
      <c r="O231" s="87" t="s">
        <v>337</v>
      </c>
      <c r="P231" s="58" t="str">
        <f>IF(Entradas[[#This Row],[Lote]]="","INSERTAR LOTE",Entradas[[#This Row],[Lote]])</f>
        <v>07FO9</v>
      </c>
      <c r="Q231" s="34" t="str">
        <f>+Entradas[[#This Row],[Elemento]]</f>
        <v>Oxitetraciclina 5%</v>
      </c>
      <c r="R23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1" s="40">
        <f>Entradas[[#This Row],[Cantidad que ingresa]]-Entradas[[#This Row],[Cantidad Utilizada]]</f>
        <v>1</v>
      </c>
      <c r="T231" s="32" t="e">
        <f>+Entradas[[#This Row],[Presentación (unidad)]]</f>
        <v>#N/A</v>
      </c>
      <c r="U231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3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32" spans="1:22" x14ac:dyDescent="0.25">
      <c r="A232" s="39" t="e">
        <f>VLOOKUP(Entradas[[#This Row],[Elemento]],Lista_elementos[],6,0)</f>
        <v>#N/A</v>
      </c>
      <c r="B232" s="76" t="s">
        <v>22</v>
      </c>
      <c r="C232" s="80">
        <v>3</v>
      </c>
      <c r="D232" s="33" t="e">
        <f>VLOOKUP(Entradas[[#This Row],[Elemento]],Lista_elementos[],5,0)</f>
        <v>#N/A</v>
      </c>
      <c r="E232" s="79" t="s">
        <v>555</v>
      </c>
      <c r="F232" s="81" t="s">
        <v>556</v>
      </c>
      <c r="G232" s="86">
        <v>41608</v>
      </c>
      <c r="H232" s="88"/>
      <c r="I232" s="86"/>
      <c r="J232" s="80"/>
      <c r="K232" s="80"/>
      <c r="L232" s="80"/>
      <c r="M232" s="80"/>
      <c r="N232" s="76" t="s">
        <v>175</v>
      </c>
      <c r="O232" s="87" t="s">
        <v>337</v>
      </c>
      <c r="P232" s="58" t="str">
        <f>IF(Entradas[[#This Row],[Lote]]="","INSERTAR LOTE",Entradas[[#This Row],[Lote]])</f>
        <v>031111</v>
      </c>
      <c r="Q232" s="34" t="str">
        <f>+Entradas[[#This Row],[Elemento]]</f>
        <v>Oxitocina</v>
      </c>
      <c r="R23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2" s="40">
        <f>Entradas[[#This Row],[Cantidad que ingresa]]-Entradas[[#This Row],[Cantidad Utilizada]]</f>
        <v>3</v>
      </c>
      <c r="T232" s="32" t="e">
        <f>+Entradas[[#This Row],[Presentación (unidad)]]</f>
        <v>#N/A</v>
      </c>
      <c r="U232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3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33" spans="1:22" x14ac:dyDescent="0.25">
      <c r="A233" s="39" t="e">
        <f>VLOOKUP(Entradas[[#This Row],[Elemento]],Lista_elementos[],6,0)</f>
        <v>#N/A</v>
      </c>
      <c r="B233" s="76" t="s">
        <v>321</v>
      </c>
      <c r="C233" s="80">
        <v>28</v>
      </c>
      <c r="D233" s="33" t="e">
        <f>VLOOKUP(Entradas[[#This Row],[Elemento]],Lista_elementos[],5,0)</f>
        <v>#N/A</v>
      </c>
      <c r="E233" s="79"/>
      <c r="F233" s="81" t="s">
        <v>637</v>
      </c>
      <c r="G233" s="86"/>
      <c r="H233" s="79"/>
      <c r="I233" s="86"/>
      <c r="J233" s="80"/>
      <c r="K233" s="80"/>
      <c r="L233" s="80"/>
      <c r="M233" s="80"/>
      <c r="N233" s="76" t="s">
        <v>214</v>
      </c>
      <c r="O233" s="87" t="s">
        <v>337</v>
      </c>
      <c r="P233" s="58" t="str">
        <f>IF(Entradas[[#This Row],[Lote]]="","INSERTAR LOTE",Entradas[[#This Row],[Lote]])</f>
        <v>N/A</v>
      </c>
      <c r="Q233" s="34" t="str">
        <f>+Entradas[[#This Row],[Elemento]]</f>
        <v>Palines</v>
      </c>
      <c r="R23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3" s="40">
        <f>Entradas[[#This Row],[Cantidad que ingresa]]-Entradas[[#This Row],[Cantidad Utilizada]]</f>
        <v>28</v>
      </c>
      <c r="T233" s="32" t="e">
        <f>+Entradas[[#This Row],[Presentación (unidad)]]</f>
        <v>#N/A</v>
      </c>
      <c r="U23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3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34" spans="1:22" x14ac:dyDescent="0.25">
      <c r="A234" s="39" t="e">
        <f>VLOOKUP(Entradas[[#This Row],[Elemento]],Lista_elementos[],6,0)</f>
        <v>#N/A</v>
      </c>
      <c r="B234" s="76" t="s">
        <v>553</v>
      </c>
      <c r="C234" s="80">
        <v>1</v>
      </c>
      <c r="D234" s="33" t="e">
        <f>VLOOKUP(Entradas[[#This Row],[Elemento]],Lista_elementos[],5,0)</f>
        <v>#N/A</v>
      </c>
      <c r="E234" s="79" t="s">
        <v>339</v>
      </c>
      <c r="F234" s="81" t="s">
        <v>334</v>
      </c>
      <c r="G234" s="86">
        <v>41333</v>
      </c>
      <c r="H234" s="79"/>
      <c r="I234" s="86"/>
      <c r="J234" s="80"/>
      <c r="K234" s="80"/>
      <c r="L234" s="80"/>
      <c r="M234" s="80"/>
      <c r="N234" s="76" t="s">
        <v>214</v>
      </c>
      <c r="O234" s="87" t="s">
        <v>337</v>
      </c>
      <c r="P234" s="58" t="str">
        <f>IF(Entradas[[#This Row],[Lote]]="","INSERTAR LOTE",Entradas[[#This Row],[Lote]])</f>
        <v>007/10</v>
      </c>
      <c r="Q234" s="34" t="str">
        <f>+Entradas[[#This Row],[Elemento]]</f>
        <v>Panacur 10 % 1 L</v>
      </c>
      <c r="R23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4" s="40">
        <f>Entradas[[#This Row],[Cantidad que ingresa]]-Entradas[[#This Row],[Cantidad Utilizada]]</f>
        <v>1</v>
      </c>
      <c r="T234" s="32" t="e">
        <f>+Entradas[[#This Row],[Presentación (unidad)]]</f>
        <v>#N/A</v>
      </c>
      <c r="U23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3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35" spans="1:22" x14ac:dyDescent="0.25">
      <c r="A235" s="39" t="e">
        <f>VLOOKUP(Entradas[[#This Row],[Elemento]],Lista_elementos[],6,0)</f>
        <v>#N/A</v>
      </c>
      <c r="B235" s="76" t="s">
        <v>553</v>
      </c>
      <c r="C235" s="80">
        <v>1</v>
      </c>
      <c r="D235" s="33" t="e">
        <f>VLOOKUP(Entradas[[#This Row],[Elemento]],Lista_elementos[],5,0)</f>
        <v>#N/A</v>
      </c>
      <c r="E235" s="79" t="s">
        <v>339</v>
      </c>
      <c r="F235" s="81" t="s">
        <v>336</v>
      </c>
      <c r="G235" s="86">
        <v>41152</v>
      </c>
      <c r="H235" s="79"/>
      <c r="I235" s="86"/>
      <c r="J235" s="80"/>
      <c r="K235" s="80"/>
      <c r="L235" s="80"/>
      <c r="M235" s="80"/>
      <c r="N235" s="76" t="s">
        <v>214</v>
      </c>
      <c r="O235" s="87" t="s">
        <v>337</v>
      </c>
      <c r="P235" s="58" t="str">
        <f>IF(Entradas[[#This Row],[Lote]]="","INSERTAR LOTE",Entradas[[#This Row],[Lote]])</f>
        <v>027/09</v>
      </c>
      <c r="Q235" s="34" t="str">
        <f>+Entradas[[#This Row],[Elemento]]</f>
        <v>Panacur 10 % 1 L</v>
      </c>
      <c r="R23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5" s="40">
        <f>Entradas[[#This Row],[Cantidad que ingresa]]-Entradas[[#This Row],[Cantidad Utilizada]]</f>
        <v>1</v>
      </c>
      <c r="T235" s="32" t="e">
        <f>+Entradas[[#This Row],[Presentación (unidad)]]</f>
        <v>#N/A</v>
      </c>
      <c r="U23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3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36" spans="1:22" x14ac:dyDescent="0.25">
      <c r="A236" s="39" t="e">
        <f>VLOOKUP(Entradas[[#This Row],[Elemento]],Lista_elementos[],6,0)</f>
        <v>#N/A</v>
      </c>
      <c r="B236" s="76" t="s">
        <v>553</v>
      </c>
      <c r="C236" s="80">
        <v>1</v>
      </c>
      <c r="D236" s="33" t="e">
        <f>VLOOKUP(Entradas[[#This Row],[Elemento]],Lista_elementos[],5,0)</f>
        <v>#N/A</v>
      </c>
      <c r="E236" s="79" t="s">
        <v>339</v>
      </c>
      <c r="F236" s="81" t="s">
        <v>335</v>
      </c>
      <c r="G236" s="86">
        <v>41243</v>
      </c>
      <c r="H236" s="79"/>
      <c r="I236" s="86"/>
      <c r="J236" s="80"/>
      <c r="K236" s="80"/>
      <c r="L236" s="80"/>
      <c r="M236" s="80"/>
      <c r="N236" s="76" t="s">
        <v>214</v>
      </c>
      <c r="O236" s="87" t="s">
        <v>337</v>
      </c>
      <c r="P236" s="58" t="str">
        <f>IF(Entradas[[#This Row],[Lote]]="","INSERTAR LOTE",Entradas[[#This Row],[Lote]])</f>
        <v>038/09</v>
      </c>
      <c r="Q236" s="34" t="str">
        <f>+Entradas[[#This Row],[Elemento]]</f>
        <v>Panacur 10 % 1 L</v>
      </c>
      <c r="R23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6" s="40">
        <f>Entradas[[#This Row],[Cantidad que ingresa]]-Entradas[[#This Row],[Cantidad Utilizada]]</f>
        <v>1</v>
      </c>
      <c r="T236" s="32" t="e">
        <f>+Entradas[[#This Row],[Presentación (unidad)]]</f>
        <v>#N/A</v>
      </c>
      <c r="U23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3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37" spans="1:22" x14ac:dyDescent="0.25">
      <c r="A237" s="39" t="e">
        <f>VLOOKUP(Entradas[[#This Row],[Elemento]],Lista_elementos[],6,0)</f>
        <v>#N/A</v>
      </c>
      <c r="B237" s="76" t="s">
        <v>553</v>
      </c>
      <c r="C237" s="80">
        <v>3</v>
      </c>
      <c r="D237" s="33" t="e">
        <f>VLOOKUP(Entradas[[#This Row],[Elemento]],Lista_elementos[],5,0)</f>
        <v>#N/A</v>
      </c>
      <c r="E237" s="79" t="s">
        <v>339</v>
      </c>
      <c r="F237" s="81" t="s">
        <v>333</v>
      </c>
      <c r="G237" s="86">
        <v>41243</v>
      </c>
      <c r="H237" s="79"/>
      <c r="I237" s="86"/>
      <c r="J237" s="80"/>
      <c r="K237" s="80"/>
      <c r="L237" s="80"/>
      <c r="M237" s="80"/>
      <c r="N237" s="76" t="s">
        <v>214</v>
      </c>
      <c r="O237" s="87" t="s">
        <v>337</v>
      </c>
      <c r="P237" s="58" t="str">
        <f>IF(Entradas[[#This Row],[Lote]]="","INSERTAR LOTE",Entradas[[#This Row],[Lote]])</f>
        <v>039/09</v>
      </c>
      <c r="Q237" s="34" t="str">
        <f>+Entradas[[#This Row],[Elemento]]</f>
        <v>Panacur 10 % 1 L</v>
      </c>
      <c r="R23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7" s="40">
        <f>Entradas[[#This Row],[Cantidad que ingresa]]-Entradas[[#This Row],[Cantidad Utilizada]]</f>
        <v>3</v>
      </c>
      <c r="T237" s="32" t="e">
        <f>+Entradas[[#This Row],[Presentación (unidad)]]</f>
        <v>#N/A</v>
      </c>
      <c r="U23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3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38" spans="1:22" x14ac:dyDescent="0.25">
      <c r="A238" s="39" t="e">
        <f>VLOOKUP(Entradas[[#This Row],[Elemento]],Lista_elementos[],6,0)</f>
        <v>#N/A</v>
      </c>
      <c r="B238" s="76" t="s">
        <v>554</v>
      </c>
      <c r="C238" s="80">
        <v>1</v>
      </c>
      <c r="D238" s="33" t="e">
        <f>VLOOKUP(Entradas[[#This Row],[Elemento]],Lista_elementos[],5,0)</f>
        <v>#N/A</v>
      </c>
      <c r="E238" s="79" t="s">
        <v>339</v>
      </c>
      <c r="F238" s="81" t="s">
        <v>518</v>
      </c>
      <c r="G238" s="86">
        <v>41394</v>
      </c>
      <c r="H238" s="88"/>
      <c r="I238" s="86"/>
      <c r="J238" s="80"/>
      <c r="K238" s="80"/>
      <c r="L238" s="80"/>
      <c r="M238" s="80"/>
      <c r="N238" s="76" t="s">
        <v>175</v>
      </c>
      <c r="O238" s="87" t="s">
        <v>337</v>
      </c>
      <c r="P238" s="58" t="str">
        <f>IF(Entradas[[#This Row],[Lote]]="","INSERTAR LOTE",Entradas[[#This Row],[Lote]])</f>
        <v>010-10</v>
      </c>
      <c r="Q238" s="34" t="str">
        <f>+Entradas[[#This Row],[Elemento]]</f>
        <v>Panacur 10 % 500 mL</v>
      </c>
      <c r="R23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8" s="40">
        <f>Entradas[[#This Row],[Cantidad que ingresa]]-Entradas[[#This Row],[Cantidad Utilizada]]</f>
        <v>1</v>
      </c>
      <c r="T238" s="32" t="e">
        <f>+Entradas[[#This Row],[Presentación (unidad)]]</f>
        <v>#N/A</v>
      </c>
      <c r="U238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3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39" spans="1:22" x14ac:dyDescent="0.25">
      <c r="A239" s="39" t="e">
        <f>VLOOKUP(Entradas[[#This Row],[Elemento]],Lista_elementos[],6,0)</f>
        <v>#N/A</v>
      </c>
      <c r="B239" s="76" t="s">
        <v>554</v>
      </c>
      <c r="C239" s="80">
        <v>1</v>
      </c>
      <c r="D239" s="54" t="e">
        <f>VLOOKUP(Entradas[[#This Row],[Elemento]],Lista_elementos[],5,0)</f>
        <v>#N/A</v>
      </c>
      <c r="E239" s="79"/>
      <c r="F239" s="81" t="s">
        <v>517</v>
      </c>
      <c r="G239" s="86">
        <v>40694</v>
      </c>
      <c r="H239" s="80"/>
      <c r="I239" s="86"/>
      <c r="J239" s="80"/>
      <c r="K239" s="80"/>
      <c r="L239" s="80"/>
      <c r="M239" s="80"/>
      <c r="N239" s="76" t="s">
        <v>175</v>
      </c>
      <c r="O239" s="87" t="s">
        <v>337</v>
      </c>
      <c r="P239" s="58" t="str">
        <f>IF(Entradas[[#This Row],[Lote]]="","INSERTAR LOTE",Entradas[[#This Row],[Lote]])</f>
        <v>012-08</v>
      </c>
      <c r="Q239" s="34" t="str">
        <f>+Entradas[[#This Row],[Elemento]]</f>
        <v>Panacur 10 % 500 mL</v>
      </c>
      <c r="R23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39" s="40">
        <f>Entradas[[#This Row],[Cantidad que ingresa]]-Entradas[[#This Row],[Cantidad Utilizada]]</f>
        <v>1</v>
      </c>
      <c r="T239" s="32" t="e">
        <f>+Entradas[[#This Row],[Presentación (unidad)]]</f>
        <v>#N/A</v>
      </c>
      <c r="U23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3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40" spans="1:22" x14ac:dyDescent="0.25">
      <c r="A240" s="39" t="e">
        <f>VLOOKUP(Entradas[[#This Row],[Elemento]],Lista_elementos[],6,0)</f>
        <v>#N/A</v>
      </c>
      <c r="B240" s="76" t="s">
        <v>554</v>
      </c>
      <c r="C240" s="80">
        <v>1</v>
      </c>
      <c r="D240" s="33" t="e">
        <f>VLOOKUP(Entradas[[#This Row],[Elemento]],Lista_elementos[],5,0)</f>
        <v>#N/A</v>
      </c>
      <c r="E240" s="79" t="s">
        <v>339</v>
      </c>
      <c r="F240" s="81" t="s">
        <v>519</v>
      </c>
      <c r="G240" s="86">
        <v>41243</v>
      </c>
      <c r="H240" s="88"/>
      <c r="I240" s="86"/>
      <c r="J240" s="80"/>
      <c r="K240" s="80"/>
      <c r="L240" s="80"/>
      <c r="M240" s="80"/>
      <c r="N240" s="76" t="s">
        <v>175</v>
      </c>
      <c r="O240" s="87" t="s">
        <v>337</v>
      </c>
      <c r="P240" s="58" t="str">
        <f>IF(Entradas[[#This Row],[Lote]]="","INSERTAR LOTE",Entradas[[#This Row],[Lote]])</f>
        <v>034-09</v>
      </c>
      <c r="Q240" s="34" t="str">
        <f>+Entradas[[#This Row],[Elemento]]</f>
        <v>Panacur 10 % 500 mL</v>
      </c>
      <c r="R24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0" s="40">
        <f>Entradas[[#This Row],[Cantidad que ingresa]]-Entradas[[#This Row],[Cantidad Utilizada]]</f>
        <v>1</v>
      </c>
      <c r="T240" s="32" t="e">
        <f>+Entradas[[#This Row],[Presentación (unidad)]]</f>
        <v>#N/A</v>
      </c>
      <c r="U24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4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41" spans="1:22" x14ac:dyDescent="0.25">
      <c r="A241" s="39" t="e">
        <f>VLOOKUP(Entradas[[#This Row],[Elemento]],Lista_elementos[],6,0)</f>
        <v>#N/A</v>
      </c>
      <c r="B241" s="76" t="s">
        <v>349</v>
      </c>
      <c r="C241" s="80">
        <v>1</v>
      </c>
      <c r="D241" s="33" t="e">
        <f>VLOOKUP(Entradas[[#This Row],[Elemento]],Lista_elementos[],5,0)</f>
        <v>#N/A</v>
      </c>
      <c r="E241" s="79" t="s">
        <v>350</v>
      </c>
      <c r="F241" s="81" t="s">
        <v>365</v>
      </c>
      <c r="G241" s="86">
        <v>41394</v>
      </c>
      <c r="H241" s="79"/>
      <c r="I241" s="86"/>
      <c r="J241" s="80"/>
      <c r="K241" s="80"/>
      <c r="L241" s="80"/>
      <c r="M241" s="80"/>
      <c r="N241" s="76" t="s">
        <v>214</v>
      </c>
      <c r="O241" s="87" t="s">
        <v>337</v>
      </c>
      <c r="P241" s="58" t="str">
        <f>IF(Entradas[[#This Row],[Lote]]="","INSERTAR LOTE",Entradas[[#This Row],[Lote]])</f>
        <v>020410</v>
      </c>
      <c r="Q241" s="34" t="str">
        <f>+Entradas[[#This Row],[Elemento]]</f>
        <v>Penicilina benzatínica + procaínica y potasínica</v>
      </c>
      <c r="R24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1" s="40">
        <f>Entradas[[#This Row],[Cantidad que ingresa]]-Entradas[[#This Row],[Cantidad Utilizada]]</f>
        <v>1</v>
      </c>
      <c r="T241" s="32" t="e">
        <f>+Entradas[[#This Row],[Presentación (unidad)]]</f>
        <v>#N/A</v>
      </c>
      <c r="U24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42" spans="1:22" x14ac:dyDescent="0.25">
      <c r="A242" s="39" t="e">
        <f>VLOOKUP(Entradas[[#This Row],[Elemento]],Lista_elementos[],6,0)</f>
        <v>#N/A</v>
      </c>
      <c r="B242" s="76" t="s">
        <v>344</v>
      </c>
      <c r="C242" s="80">
        <v>1</v>
      </c>
      <c r="D242" s="33" t="e">
        <f>VLOOKUP(Entradas[[#This Row],[Elemento]],Lista_elementos[],5,0)</f>
        <v>#N/A</v>
      </c>
      <c r="E242" s="79" t="s">
        <v>345</v>
      </c>
      <c r="F242" s="81" t="s">
        <v>346</v>
      </c>
      <c r="G242" s="86">
        <v>40663</v>
      </c>
      <c r="H242" s="79"/>
      <c r="I242" s="86"/>
      <c r="J242" s="80"/>
      <c r="K242" s="80"/>
      <c r="L242" s="80"/>
      <c r="M242" s="80"/>
      <c r="N242" s="76" t="s">
        <v>214</v>
      </c>
      <c r="O242" s="87" t="s">
        <v>337</v>
      </c>
      <c r="P242" s="58" t="str">
        <f>IF(Entradas[[#This Row],[Lote]]="","INSERTAR LOTE",Entradas[[#This Row],[Lote]])</f>
        <v>IP-036</v>
      </c>
      <c r="Q242" s="34" t="str">
        <f>+Entradas[[#This Row],[Elemento]]</f>
        <v>Penthal</v>
      </c>
      <c r="R24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2" s="40">
        <f>Entradas[[#This Row],[Cantidad que ingresa]]-Entradas[[#This Row],[Cantidad Utilizada]]</f>
        <v>1</v>
      </c>
      <c r="T242" s="32" t="e">
        <f>+Entradas[[#This Row],[Presentación (unidad)]]</f>
        <v>#N/A</v>
      </c>
      <c r="U24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43" spans="1:22" x14ac:dyDescent="0.25">
      <c r="A243" s="39" t="e">
        <f>VLOOKUP(Entradas[[#This Row],[Elemento]],Lista_elementos[],6,0)</f>
        <v>#N/A</v>
      </c>
      <c r="B243" s="76" t="s">
        <v>306</v>
      </c>
      <c r="C243" s="80">
        <v>0.5</v>
      </c>
      <c r="D243" s="33" t="e">
        <f>VLOOKUP(Entradas[[#This Row],[Elemento]],Lista_elementos[],5,0)</f>
        <v>#N/A</v>
      </c>
      <c r="E243" s="79"/>
      <c r="F243" s="81" t="s">
        <v>636</v>
      </c>
      <c r="G243" s="86"/>
      <c r="H243" s="79"/>
      <c r="I243" s="86"/>
      <c r="J243" s="80"/>
      <c r="K243" s="80"/>
      <c r="L243" s="80"/>
      <c r="M243" s="80"/>
      <c r="N243" s="76" t="s">
        <v>214</v>
      </c>
      <c r="O243" s="87" t="s">
        <v>337</v>
      </c>
      <c r="P243" s="58" t="str">
        <f>IF(Entradas[[#This Row],[Lote]]="","INSERTAR LOTE",Entradas[[#This Row],[Lote]])</f>
        <v>N/R</v>
      </c>
      <c r="Q243" s="34" t="str">
        <f>+Entradas[[#This Row],[Elemento]]</f>
        <v>Perfume sintético Durazno</v>
      </c>
      <c r="R24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3" s="40">
        <f>Entradas[[#This Row],[Cantidad que ingresa]]-Entradas[[#This Row],[Cantidad Utilizada]]</f>
        <v>0.5</v>
      </c>
      <c r="T243" s="32" t="e">
        <f>+Entradas[[#This Row],[Presentación (unidad)]]</f>
        <v>#N/A</v>
      </c>
      <c r="U24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44" spans="1:22" x14ac:dyDescent="0.25">
      <c r="A244" s="39" t="e">
        <f>VLOOKUP(Entradas[[#This Row],[Elemento]],Lista_elementos[],6,0)</f>
        <v>#N/A</v>
      </c>
      <c r="B244" s="76" t="s">
        <v>309</v>
      </c>
      <c r="C244" s="80">
        <v>2</v>
      </c>
      <c r="D244" s="33" t="e">
        <f>VLOOKUP(Entradas[[#This Row],[Elemento]],Lista_elementos[],5,0)</f>
        <v>#N/A</v>
      </c>
      <c r="E244" s="79"/>
      <c r="F244" s="81" t="s">
        <v>636</v>
      </c>
      <c r="G244" s="86"/>
      <c r="H244" s="79"/>
      <c r="I244" s="86"/>
      <c r="J244" s="80"/>
      <c r="K244" s="80"/>
      <c r="L244" s="80"/>
      <c r="M244" s="80"/>
      <c r="N244" s="76" t="s">
        <v>214</v>
      </c>
      <c r="O244" s="87" t="s">
        <v>337</v>
      </c>
      <c r="P244" s="58" t="str">
        <f>IF(Entradas[[#This Row],[Lote]]="","INSERTAR LOTE",Entradas[[#This Row],[Lote]])</f>
        <v>N/R</v>
      </c>
      <c r="Q244" s="34" t="str">
        <f>+Entradas[[#This Row],[Elemento]]</f>
        <v>Perfume sintético Fabuloso</v>
      </c>
      <c r="R24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4" s="40">
        <f>Entradas[[#This Row],[Cantidad que ingresa]]-Entradas[[#This Row],[Cantidad Utilizada]]</f>
        <v>2</v>
      </c>
      <c r="T244" s="32" t="e">
        <f>+Entradas[[#This Row],[Presentación (unidad)]]</f>
        <v>#N/A</v>
      </c>
      <c r="U24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45" spans="1:22" x14ac:dyDescent="0.25">
      <c r="A245" s="39" t="e">
        <f>VLOOKUP(Entradas[[#This Row],[Elemento]],Lista_elementos[],6,0)</f>
        <v>#N/A</v>
      </c>
      <c r="B245" s="76" t="s">
        <v>302</v>
      </c>
      <c r="C245" s="80">
        <v>0.5</v>
      </c>
      <c r="D245" s="33" t="e">
        <f>VLOOKUP(Entradas[[#This Row],[Elemento]],Lista_elementos[],5,0)</f>
        <v>#N/A</v>
      </c>
      <c r="E245" s="79"/>
      <c r="F245" s="81" t="s">
        <v>636</v>
      </c>
      <c r="G245" s="86"/>
      <c r="H245" s="79"/>
      <c r="I245" s="86"/>
      <c r="J245" s="80"/>
      <c r="K245" s="80"/>
      <c r="L245" s="80"/>
      <c r="M245" s="80"/>
      <c r="N245" s="76" t="s">
        <v>214</v>
      </c>
      <c r="O245" s="87" t="s">
        <v>337</v>
      </c>
      <c r="P245" s="58" t="str">
        <f>IF(Entradas[[#This Row],[Lote]]="","INSERTAR LOTE",Entradas[[#This Row],[Lote]])</f>
        <v>N/R</v>
      </c>
      <c r="Q245" s="34" t="str">
        <f>+Entradas[[#This Row],[Elemento]]</f>
        <v>Perfume sintético Fiesta floral</v>
      </c>
      <c r="R24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5" s="40">
        <f>Entradas[[#This Row],[Cantidad que ingresa]]-Entradas[[#This Row],[Cantidad Utilizada]]</f>
        <v>0.5</v>
      </c>
      <c r="T245" s="32" t="e">
        <f>+Entradas[[#This Row],[Presentación (unidad)]]</f>
        <v>#N/A</v>
      </c>
      <c r="U24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46" spans="1:22" x14ac:dyDescent="0.25">
      <c r="A246" s="39" t="e">
        <f>VLOOKUP(Entradas[[#This Row],[Elemento]],Lista_elementos[],6,0)</f>
        <v>#N/A</v>
      </c>
      <c r="B246" s="76" t="s">
        <v>305</v>
      </c>
      <c r="C246" s="80">
        <v>0.5</v>
      </c>
      <c r="D246" s="33" t="e">
        <f>VLOOKUP(Entradas[[#This Row],[Elemento]],Lista_elementos[],5,0)</f>
        <v>#N/A</v>
      </c>
      <c r="E246" s="79"/>
      <c r="F246" s="81" t="s">
        <v>636</v>
      </c>
      <c r="G246" s="86"/>
      <c r="H246" s="79"/>
      <c r="I246" s="86"/>
      <c r="J246" s="80"/>
      <c r="K246" s="80"/>
      <c r="L246" s="80"/>
      <c r="M246" s="80"/>
      <c r="N246" s="76" t="s">
        <v>214</v>
      </c>
      <c r="O246" s="87" t="s">
        <v>337</v>
      </c>
      <c r="P246" s="58" t="str">
        <f>IF(Entradas[[#This Row],[Lote]]="","INSERTAR LOTE",Entradas[[#This Row],[Lote]])</f>
        <v>N/R</v>
      </c>
      <c r="Q246" s="34" t="str">
        <f>+Entradas[[#This Row],[Elemento]]</f>
        <v>Perfume sintético Fragancia pera</v>
      </c>
      <c r="R24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6" s="40">
        <f>Entradas[[#This Row],[Cantidad que ingresa]]-Entradas[[#This Row],[Cantidad Utilizada]]</f>
        <v>0.5</v>
      </c>
      <c r="T246" s="32" t="e">
        <f>+Entradas[[#This Row],[Presentación (unidad)]]</f>
        <v>#N/A</v>
      </c>
      <c r="U24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47" spans="1:22" x14ac:dyDescent="0.25">
      <c r="A247" s="39" t="e">
        <f>VLOOKUP(Entradas[[#This Row],[Elemento]],Lista_elementos[],6,0)</f>
        <v>#N/A</v>
      </c>
      <c r="B247" s="76" t="s">
        <v>303</v>
      </c>
      <c r="C247" s="80">
        <v>0.5</v>
      </c>
      <c r="D247" s="33" t="e">
        <f>VLOOKUP(Entradas[[#This Row],[Elemento]],Lista_elementos[],5,0)</f>
        <v>#N/A</v>
      </c>
      <c r="E247" s="79"/>
      <c r="F247" s="81" t="s">
        <v>636</v>
      </c>
      <c r="G247" s="86"/>
      <c r="H247" s="79"/>
      <c r="I247" s="86"/>
      <c r="J247" s="80"/>
      <c r="K247" s="80"/>
      <c r="L247" s="80"/>
      <c r="M247" s="80"/>
      <c r="N247" s="76" t="s">
        <v>214</v>
      </c>
      <c r="O247" s="87" t="s">
        <v>337</v>
      </c>
      <c r="P247" s="58" t="str">
        <f>IF(Entradas[[#This Row],[Lote]]="","INSERTAR LOTE",Entradas[[#This Row],[Lote]])</f>
        <v>N/R</v>
      </c>
      <c r="Q247" s="34" t="str">
        <f>+Entradas[[#This Row],[Elemento]]</f>
        <v>Perfume sintético Frutas tropicales</v>
      </c>
      <c r="R24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7" s="40">
        <f>Entradas[[#This Row],[Cantidad que ingresa]]-Entradas[[#This Row],[Cantidad Utilizada]]</f>
        <v>0.5</v>
      </c>
      <c r="T247" s="32" t="e">
        <f>+Entradas[[#This Row],[Presentación (unidad)]]</f>
        <v>#N/A</v>
      </c>
      <c r="U24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48" spans="1:22" x14ac:dyDescent="0.25">
      <c r="A248" s="39" t="e">
        <f>VLOOKUP(Entradas[[#This Row],[Elemento]],Lista_elementos[],6,0)</f>
        <v>#N/A</v>
      </c>
      <c r="B248" s="76" t="s">
        <v>308</v>
      </c>
      <c r="C248" s="80">
        <v>2</v>
      </c>
      <c r="D248" s="33" t="e">
        <f>VLOOKUP(Entradas[[#This Row],[Elemento]],Lista_elementos[],5,0)</f>
        <v>#N/A</v>
      </c>
      <c r="E248" s="79"/>
      <c r="F248" s="81" t="s">
        <v>636</v>
      </c>
      <c r="G248" s="86"/>
      <c r="H248" s="79"/>
      <c r="I248" s="86"/>
      <c r="J248" s="80"/>
      <c r="K248" s="80"/>
      <c r="L248" s="80"/>
      <c r="M248" s="80"/>
      <c r="N248" s="76" t="s">
        <v>214</v>
      </c>
      <c r="O248" s="87" t="s">
        <v>337</v>
      </c>
      <c r="P248" s="58" t="str">
        <f>IF(Entradas[[#This Row],[Lote]]="","INSERTAR LOTE",Entradas[[#This Row],[Lote]])</f>
        <v>N/R</v>
      </c>
      <c r="Q248" s="34" t="str">
        <f>+Entradas[[#This Row],[Elemento]]</f>
        <v>Perfume sintético Lavanda</v>
      </c>
      <c r="R24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8" s="40">
        <f>Entradas[[#This Row],[Cantidad que ingresa]]-Entradas[[#This Row],[Cantidad Utilizada]]</f>
        <v>2</v>
      </c>
      <c r="T248" s="32" t="e">
        <f>+Entradas[[#This Row],[Presentación (unidad)]]</f>
        <v>#N/A</v>
      </c>
      <c r="U24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49" spans="1:22" x14ac:dyDescent="0.25">
      <c r="A249" s="39" t="e">
        <f>VLOOKUP(Entradas[[#This Row],[Elemento]],Lista_elementos[],6,0)</f>
        <v>#N/A</v>
      </c>
      <c r="B249" s="76" t="s">
        <v>307</v>
      </c>
      <c r="C249" s="80">
        <v>0.75</v>
      </c>
      <c r="D249" s="33" t="e">
        <f>VLOOKUP(Entradas[[#This Row],[Elemento]],Lista_elementos[],5,0)</f>
        <v>#N/A</v>
      </c>
      <c r="E249" s="79"/>
      <c r="F249" s="81" t="s">
        <v>636</v>
      </c>
      <c r="G249" s="86"/>
      <c r="H249" s="79"/>
      <c r="I249" s="86"/>
      <c r="J249" s="80"/>
      <c r="K249" s="80"/>
      <c r="L249" s="80"/>
      <c r="M249" s="80"/>
      <c r="N249" s="76" t="s">
        <v>214</v>
      </c>
      <c r="O249" s="87" t="s">
        <v>337</v>
      </c>
      <c r="P249" s="58" t="str">
        <f>IF(Entradas[[#This Row],[Lote]]="","INSERTAR LOTE",Entradas[[#This Row],[Lote]])</f>
        <v>N/R</v>
      </c>
      <c r="Q249" s="34" t="str">
        <f>+Entradas[[#This Row],[Elemento]]</f>
        <v>Perfume sintético manzana verde</v>
      </c>
      <c r="R24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49" s="40">
        <f>Entradas[[#This Row],[Cantidad que ingresa]]-Entradas[[#This Row],[Cantidad Utilizada]]</f>
        <v>0.75</v>
      </c>
      <c r="T249" s="32" t="e">
        <f>+Entradas[[#This Row],[Presentación (unidad)]]</f>
        <v>#N/A</v>
      </c>
      <c r="U24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4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0" spans="1:22" x14ac:dyDescent="0.25">
      <c r="A250" s="39" t="e">
        <f>VLOOKUP(Entradas[[#This Row],[Elemento]],Lista_elementos[],6,0)</f>
        <v>#N/A</v>
      </c>
      <c r="B250" s="76" t="s">
        <v>304</v>
      </c>
      <c r="C250" s="80">
        <v>0.5</v>
      </c>
      <c r="D250" s="33" t="e">
        <f>VLOOKUP(Entradas[[#This Row],[Elemento]],Lista_elementos[],5,0)</f>
        <v>#N/A</v>
      </c>
      <c r="E250" s="79"/>
      <c r="F250" s="81" t="s">
        <v>636</v>
      </c>
      <c r="G250" s="86"/>
      <c r="H250" s="79"/>
      <c r="I250" s="86"/>
      <c r="J250" s="80"/>
      <c r="K250" s="80"/>
      <c r="L250" s="80"/>
      <c r="M250" s="80"/>
      <c r="N250" s="76" t="s">
        <v>214</v>
      </c>
      <c r="O250" s="87" t="s">
        <v>337</v>
      </c>
      <c r="P250" s="58" t="str">
        <f>IF(Entradas[[#This Row],[Lote]]="","INSERTAR LOTE",Entradas[[#This Row],[Lote]])</f>
        <v>N/R</v>
      </c>
      <c r="Q250" s="34" t="str">
        <f>+Entradas[[#This Row],[Elemento]]</f>
        <v>Perfume sintético Soflán</v>
      </c>
      <c r="R25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0" s="40">
        <f>Entradas[[#This Row],[Cantidad que ingresa]]-Entradas[[#This Row],[Cantidad Utilizada]]</f>
        <v>0.5</v>
      </c>
      <c r="T250" s="32" t="e">
        <f>+Entradas[[#This Row],[Presentación (unidad)]]</f>
        <v>#N/A</v>
      </c>
      <c r="U25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5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1" spans="1:22" x14ac:dyDescent="0.25">
      <c r="A251" s="39" t="e">
        <f>VLOOKUP(Entradas[[#This Row],[Elemento]],Lista_elementos[],6,0)</f>
        <v>#N/A</v>
      </c>
      <c r="B251" s="76" t="s">
        <v>578</v>
      </c>
      <c r="C251" s="80">
        <v>1</v>
      </c>
      <c r="D251" s="33" t="e">
        <f>VLOOKUP(Entradas[[#This Row],[Elemento]],Lista_elementos[],5,0)</f>
        <v>#N/A</v>
      </c>
      <c r="E251" s="79" t="s">
        <v>579</v>
      </c>
      <c r="F251" s="81" t="s">
        <v>580</v>
      </c>
      <c r="G251" s="86">
        <v>42124</v>
      </c>
      <c r="H251" s="88"/>
      <c r="I251" s="86"/>
      <c r="J251" s="80"/>
      <c r="K251" s="80"/>
      <c r="L251" s="80"/>
      <c r="M251" s="80"/>
      <c r="N251" s="76" t="s">
        <v>175</v>
      </c>
      <c r="O251" s="87" t="s">
        <v>337</v>
      </c>
      <c r="P251" s="58" t="str">
        <f>IF(Entradas[[#This Row],[Lote]]="","INSERTAR LOTE",Entradas[[#This Row],[Lote]])</f>
        <v>07612D05</v>
      </c>
      <c r="Q251" s="34" t="str">
        <f>+Entradas[[#This Row],[Elemento]]</f>
        <v>Pezosan-N ungüento tarro 220 g</v>
      </c>
      <c r="R25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1" s="40">
        <f>Entradas[[#This Row],[Cantidad que ingresa]]-Entradas[[#This Row],[Cantidad Utilizada]]</f>
        <v>1</v>
      </c>
      <c r="T251" s="32" t="e">
        <f>+Entradas[[#This Row],[Presentación (unidad)]]</f>
        <v>#N/A</v>
      </c>
      <c r="U251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51" s="42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73</v>
      </c>
    </row>
    <row r="252" spans="1:22" x14ac:dyDescent="0.25">
      <c r="A252" s="39" t="e">
        <f>VLOOKUP(Entradas[[#This Row],[Elemento]],Lista_elementos[],6,0)</f>
        <v>#N/A</v>
      </c>
      <c r="B252" s="76" t="s">
        <v>290</v>
      </c>
      <c r="C252" s="80">
        <v>100</v>
      </c>
      <c r="D252" s="33" t="e">
        <f>VLOOKUP(Entradas[[#This Row],[Elemento]],Lista_elementos[],5,0)</f>
        <v>#N/A</v>
      </c>
      <c r="E252" s="79"/>
      <c r="F252" s="81" t="s">
        <v>636</v>
      </c>
      <c r="G252" s="86"/>
      <c r="H252" s="79"/>
      <c r="I252" s="86"/>
      <c r="J252" s="80"/>
      <c r="K252" s="80"/>
      <c r="L252" s="80"/>
      <c r="M252" s="80"/>
      <c r="N252" s="76" t="s">
        <v>214</v>
      </c>
      <c r="O252" s="87" t="s">
        <v>337</v>
      </c>
      <c r="P252" s="58" t="str">
        <f>IF(Entradas[[#This Row],[Lote]]="","INSERTAR LOTE",Entradas[[#This Row],[Lote]])</f>
        <v>N/R</v>
      </c>
      <c r="Q252" s="34" t="str">
        <f>+Entradas[[#This Row],[Elemento]]</f>
        <v>pH indicador</v>
      </c>
      <c r="R25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2" s="40">
        <f>Entradas[[#This Row],[Cantidad que ingresa]]-Entradas[[#This Row],[Cantidad Utilizada]]</f>
        <v>100</v>
      </c>
      <c r="T252" s="32" t="e">
        <f>+Entradas[[#This Row],[Presentación (unidad)]]</f>
        <v>#N/A</v>
      </c>
      <c r="U25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52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3" spans="1:22" x14ac:dyDescent="0.25">
      <c r="A253" s="39" t="e">
        <f>VLOOKUP(Entradas[[#This Row],[Elemento]],Lista_elementos[],6,0)</f>
        <v>#N/A</v>
      </c>
      <c r="B253" s="76" t="s">
        <v>144</v>
      </c>
      <c r="C253" s="80">
        <v>1</v>
      </c>
      <c r="D253" s="54" t="e">
        <f>VLOOKUP(Entradas[[#This Row],[Elemento]],Lista_elementos[],5,0)</f>
        <v>#N/A</v>
      </c>
      <c r="E253" s="79"/>
      <c r="F253" s="81" t="s">
        <v>637</v>
      </c>
      <c r="G253" s="86"/>
      <c r="H253" s="80"/>
      <c r="I253" s="86"/>
      <c r="J253" s="80"/>
      <c r="K253" s="80"/>
      <c r="L253" s="80"/>
      <c r="M253" s="80"/>
      <c r="N253" s="76" t="s">
        <v>173</v>
      </c>
      <c r="O253" s="87" t="s">
        <v>648</v>
      </c>
      <c r="P253" s="58" t="str">
        <f>IF(Entradas[[#This Row],[Lote]]="","INSERTAR LOTE",Entradas[[#This Row],[Lote]])</f>
        <v>N/A</v>
      </c>
      <c r="Q253" s="34" t="str">
        <f>+Entradas[[#This Row],[Elemento]]</f>
        <v>Picadora de pasto</v>
      </c>
      <c r="R25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3" s="40">
        <f>Entradas[[#This Row],[Cantidad que ingresa]]-Entradas[[#This Row],[Cantidad Utilizada]]</f>
        <v>1</v>
      </c>
      <c r="T253" s="32" t="e">
        <f>+Entradas[[#This Row],[Presentación (unidad)]]</f>
        <v>#N/A</v>
      </c>
      <c r="U25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5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4" spans="1:22" x14ac:dyDescent="0.25">
      <c r="A254" s="39" t="e">
        <f>VLOOKUP(Entradas[[#This Row],[Elemento]],Lista_elementos[],6,0)</f>
        <v>#N/A</v>
      </c>
      <c r="B254" s="76" t="s">
        <v>449</v>
      </c>
      <c r="C254" s="80">
        <v>1</v>
      </c>
      <c r="D254" s="33" t="e">
        <f>VLOOKUP(Entradas[[#This Row],[Elemento]],Lista_elementos[],5,0)</f>
        <v>#N/A</v>
      </c>
      <c r="E254" s="79"/>
      <c r="F254" s="81" t="s">
        <v>637</v>
      </c>
      <c r="G254" s="86"/>
      <c r="H254" s="88"/>
      <c r="I254" s="86"/>
      <c r="J254" s="80"/>
      <c r="K254" s="80"/>
      <c r="L254" s="80"/>
      <c r="M254" s="80"/>
      <c r="N254" s="76" t="s">
        <v>214</v>
      </c>
      <c r="O254" s="87" t="s">
        <v>337</v>
      </c>
      <c r="P254" s="58" t="str">
        <f>IF(Entradas[[#This Row],[Lote]]="","INSERTAR LOTE",Entradas[[#This Row],[Lote]])</f>
        <v>N/A</v>
      </c>
      <c r="Q254" s="34" t="str">
        <f>+Entradas[[#This Row],[Elemento]]</f>
        <v>Pinza de campo</v>
      </c>
      <c r="R25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4" s="40">
        <f>Entradas[[#This Row],[Cantidad que ingresa]]-Entradas[[#This Row],[Cantidad Utilizada]]</f>
        <v>1</v>
      </c>
      <c r="T254" s="32" t="e">
        <f>+Entradas[[#This Row],[Presentación (unidad)]]</f>
        <v>#N/A</v>
      </c>
      <c r="U254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5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5" spans="1:22" x14ac:dyDescent="0.25">
      <c r="A255" s="39" t="e">
        <f>VLOOKUP(Entradas[[#This Row],[Elemento]],Lista_elementos[],6,0)</f>
        <v>#N/A</v>
      </c>
      <c r="B255" s="76" t="s">
        <v>453</v>
      </c>
      <c r="C255" s="80">
        <v>2</v>
      </c>
      <c r="D255" s="54" t="e">
        <f>VLOOKUP(Entradas[[#This Row],[Elemento]],Lista_elementos[],5,0)</f>
        <v>#N/A</v>
      </c>
      <c r="E255" s="79"/>
      <c r="F255" s="81" t="s">
        <v>637</v>
      </c>
      <c r="G255" s="86"/>
      <c r="H255" s="80"/>
      <c r="I255" s="86"/>
      <c r="J255" s="80"/>
      <c r="K255" s="80"/>
      <c r="L255" s="80"/>
      <c r="M255" s="80"/>
      <c r="N255" s="76" t="s">
        <v>175</v>
      </c>
      <c r="O255" s="87" t="s">
        <v>337</v>
      </c>
      <c r="P255" s="58" t="str">
        <f>IF(Entradas[[#This Row],[Lote]]="","INSERTAR LOTE",Entradas[[#This Row],[Lote]])</f>
        <v>N/A</v>
      </c>
      <c r="Q255" s="34" t="str">
        <f>+Entradas[[#This Row],[Elemento]]</f>
        <v>Pinza de disección con garra</v>
      </c>
      <c r="R25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5" s="40">
        <f>Entradas[[#This Row],[Cantidad que ingresa]]-Entradas[[#This Row],[Cantidad Utilizada]]</f>
        <v>2</v>
      </c>
      <c r="T255" s="32" t="e">
        <f>+Entradas[[#This Row],[Presentación (unidad)]]</f>
        <v>#N/A</v>
      </c>
      <c r="U25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5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6" spans="1:22" x14ac:dyDescent="0.25">
      <c r="A256" s="39" t="e">
        <f>VLOOKUP(Entradas[[#This Row],[Elemento]],Lista_elementos[],6,0)</f>
        <v>#N/A</v>
      </c>
      <c r="B256" s="76" t="s">
        <v>453</v>
      </c>
      <c r="C256" s="80">
        <v>1</v>
      </c>
      <c r="D256" s="33" t="e">
        <f>VLOOKUP(Entradas[[#This Row],[Elemento]],Lista_elementos[],5,0)</f>
        <v>#N/A</v>
      </c>
      <c r="E256" s="79"/>
      <c r="F256" s="81" t="s">
        <v>637</v>
      </c>
      <c r="G256" s="86"/>
      <c r="H256" s="88"/>
      <c r="I256" s="86"/>
      <c r="J256" s="80"/>
      <c r="K256" s="80"/>
      <c r="L256" s="80"/>
      <c r="M256" s="80"/>
      <c r="N256" s="76" t="s">
        <v>214</v>
      </c>
      <c r="O256" s="87" t="s">
        <v>337</v>
      </c>
      <c r="P256" s="58" t="str">
        <f>IF(Entradas[[#This Row],[Lote]]="","INSERTAR LOTE",Entradas[[#This Row],[Lote]])</f>
        <v>N/A</v>
      </c>
      <c r="Q256" s="34" t="str">
        <f>+Entradas[[#This Row],[Elemento]]</f>
        <v>Pinza de disección con garra</v>
      </c>
      <c r="R25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6" s="40">
        <f>Entradas[[#This Row],[Cantidad que ingresa]]-Entradas[[#This Row],[Cantidad Utilizada]]</f>
        <v>1</v>
      </c>
      <c r="T256" s="32" t="e">
        <f>+Entradas[[#This Row],[Presentación (unidad)]]</f>
        <v>#N/A</v>
      </c>
      <c r="U25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5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7" spans="1:22" x14ac:dyDescent="0.25">
      <c r="A257" s="39" t="e">
        <f>VLOOKUP(Entradas[[#This Row],[Elemento]],Lista_elementos[],6,0)</f>
        <v>#N/A</v>
      </c>
      <c r="B257" s="76" t="s">
        <v>497</v>
      </c>
      <c r="C257" s="80">
        <v>1</v>
      </c>
      <c r="D257" s="33" t="e">
        <f>VLOOKUP(Entradas[[#This Row],[Elemento]],Lista_elementos[],5,0)</f>
        <v>#N/A</v>
      </c>
      <c r="E257" s="79"/>
      <c r="F257" s="81" t="s">
        <v>637</v>
      </c>
      <c r="G257" s="86"/>
      <c r="H257" s="88"/>
      <c r="I257" s="86"/>
      <c r="J257" s="80"/>
      <c r="K257" s="80"/>
      <c r="L257" s="80"/>
      <c r="M257" s="80"/>
      <c r="N257" s="76" t="s">
        <v>214</v>
      </c>
      <c r="O257" s="87" t="s">
        <v>337</v>
      </c>
      <c r="P257" s="58" t="str">
        <f>IF(Entradas[[#This Row],[Lote]]="","INSERTAR LOTE",Entradas[[#This Row],[Lote]])</f>
        <v>N/A</v>
      </c>
      <c r="Q257" s="34" t="str">
        <f>+Entradas[[#This Row],[Elemento]]</f>
        <v>Pinza para herrar</v>
      </c>
      <c r="R25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7" s="40">
        <f>Entradas[[#This Row],[Cantidad que ingresa]]-Entradas[[#This Row],[Cantidad Utilizada]]</f>
        <v>1</v>
      </c>
      <c r="T257" s="32" t="e">
        <f>+Entradas[[#This Row],[Presentación (unidad)]]</f>
        <v>#N/A</v>
      </c>
      <c r="U257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5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8" spans="1:22" x14ac:dyDescent="0.25">
      <c r="A258" s="39" t="e">
        <f>VLOOKUP(Entradas[[#This Row],[Elemento]],Lista_elementos[],6,0)</f>
        <v>#N/A</v>
      </c>
      <c r="B258" s="76" t="s">
        <v>167</v>
      </c>
      <c r="C258" s="80">
        <v>5</v>
      </c>
      <c r="D258" s="54" t="e">
        <f>VLOOKUP(Entradas[[#This Row],[Elemento]],Lista_elementos[],5,0)</f>
        <v>#N/A</v>
      </c>
      <c r="E258" s="79"/>
      <c r="F258" s="81" t="s">
        <v>637</v>
      </c>
      <c r="G258" s="86"/>
      <c r="H258" s="80"/>
      <c r="I258" s="86"/>
      <c r="J258" s="80"/>
      <c r="K258" s="80"/>
      <c r="L258" s="80"/>
      <c r="M258" s="80"/>
      <c r="N258" s="76" t="s">
        <v>175</v>
      </c>
      <c r="O258" s="87" t="s">
        <v>337</v>
      </c>
      <c r="P258" s="58" t="str">
        <f>IF(Entradas[[#This Row],[Lote]]="","INSERTAR LOTE",Entradas[[#This Row],[Lote]])</f>
        <v>N/A</v>
      </c>
      <c r="Q258" s="34" t="str">
        <f>+Entradas[[#This Row],[Elemento]]</f>
        <v>Pinzas</v>
      </c>
      <c r="R25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8" s="40">
        <f>Entradas[[#This Row],[Cantidad que ingresa]]-Entradas[[#This Row],[Cantidad Utilizada]]</f>
        <v>5</v>
      </c>
      <c r="T258" s="32" t="e">
        <f>+Entradas[[#This Row],[Presentación (unidad)]]</f>
        <v>#N/A</v>
      </c>
      <c r="U25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5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59" spans="1:22" x14ac:dyDescent="0.25">
      <c r="A259" s="39" t="e">
        <f>VLOOKUP(Entradas[[#This Row],[Elemento]],Lista_elementos[],6,0)</f>
        <v>#N/A</v>
      </c>
      <c r="B259" s="76" t="s">
        <v>191</v>
      </c>
      <c r="C259" s="80">
        <v>2</v>
      </c>
      <c r="D259" s="33" t="e">
        <f>VLOOKUP(Entradas[[#This Row],[Elemento]],Lista_elementos[],5,0)</f>
        <v>#N/A</v>
      </c>
      <c r="E259" s="79"/>
      <c r="F259" s="81" t="s">
        <v>637</v>
      </c>
      <c r="G259" s="86"/>
      <c r="H259" s="80"/>
      <c r="I259" s="86"/>
      <c r="J259" s="80"/>
      <c r="K259" s="80"/>
      <c r="L259" s="80"/>
      <c r="M259" s="80"/>
      <c r="N259" s="76" t="s">
        <v>173</v>
      </c>
      <c r="O259" s="87" t="s">
        <v>337</v>
      </c>
      <c r="P259" s="58" t="str">
        <f>IF(Entradas[[#This Row],[Lote]]="","INSERTAR LOTE",Entradas[[#This Row],[Lote]])</f>
        <v>N/A</v>
      </c>
      <c r="Q259" s="34" t="str">
        <f>+Entradas[[#This Row],[Elemento]]</f>
        <v>Pita</v>
      </c>
      <c r="R25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59" s="40">
        <f>Entradas[[#This Row],[Cantidad que ingresa]]-Entradas[[#This Row],[Cantidad Utilizada]]</f>
        <v>2</v>
      </c>
      <c r="T259" s="32" t="e">
        <f>+Entradas[[#This Row],[Presentación (unidad)]]</f>
        <v>#N/A</v>
      </c>
      <c r="U25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5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60" spans="1:22" x14ac:dyDescent="0.25">
      <c r="A260" s="39" t="e">
        <f>VLOOKUP(Entradas[[#This Row],[Elemento]],Lista_elementos[],6,0)</f>
        <v>#N/A</v>
      </c>
      <c r="B260" s="76" t="s">
        <v>193</v>
      </c>
      <c r="C260" s="80">
        <v>0.5</v>
      </c>
      <c r="D260" s="33" t="e">
        <f>VLOOKUP(Entradas[[#This Row],[Elemento]],Lista_elementos[],5,0)</f>
        <v>#N/A</v>
      </c>
      <c r="E260" s="79"/>
      <c r="F260" s="81" t="s">
        <v>637</v>
      </c>
      <c r="G260" s="86"/>
      <c r="H260" s="80"/>
      <c r="I260" s="86"/>
      <c r="J260" s="80"/>
      <c r="K260" s="80"/>
      <c r="L260" s="80"/>
      <c r="M260" s="80"/>
      <c r="N260" s="76" t="s">
        <v>173</v>
      </c>
      <c r="O260" s="87" t="s">
        <v>337</v>
      </c>
      <c r="P260" s="58" t="str">
        <f>IF(Entradas[[#This Row],[Lote]]="","INSERTAR LOTE",Entradas[[#This Row],[Lote]])</f>
        <v>N/A</v>
      </c>
      <c r="Q260" s="34" t="str">
        <f>+Entradas[[#This Row],[Elemento]]</f>
        <v>Polietileno</v>
      </c>
      <c r="R26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0" s="40">
        <f>Entradas[[#This Row],[Cantidad que ingresa]]-Entradas[[#This Row],[Cantidad Utilizada]]</f>
        <v>0.5</v>
      </c>
      <c r="T260" s="32" t="e">
        <f>+Entradas[[#This Row],[Presentación (unidad)]]</f>
        <v>#N/A</v>
      </c>
      <c r="U26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6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61" spans="1:22" x14ac:dyDescent="0.25">
      <c r="A261" s="39" t="e">
        <f>VLOOKUP(Entradas[[#This Row],[Elemento]],Lista_elementos[],6,0)</f>
        <v>#N/A</v>
      </c>
      <c r="B261" s="76" t="s">
        <v>656</v>
      </c>
      <c r="C261" s="80">
        <v>9</v>
      </c>
      <c r="D261" s="33" t="e">
        <f>VLOOKUP(Entradas[[#This Row],[Elemento]],Lista_elementos[],5,0)</f>
        <v>#N/A</v>
      </c>
      <c r="E261" s="81"/>
      <c r="F261" s="81" t="s">
        <v>637</v>
      </c>
      <c r="G261" s="86"/>
      <c r="H261" s="88"/>
      <c r="I261" s="86"/>
      <c r="J261" s="80"/>
      <c r="K261" s="80"/>
      <c r="L261" s="80"/>
      <c r="M261" s="80"/>
      <c r="N261" s="76" t="s">
        <v>213</v>
      </c>
      <c r="O261" s="87" t="s">
        <v>337</v>
      </c>
      <c r="P261" s="58" t="str">
        <f>IF(Entradas[[#This Row],[Lote]]="","INSERTAR LOTE",Entradas[[#This Row],[Lote]])</f>
        <v>N/A</v>
      </c>
      <c r="Q261" s="34" t="str">
        <f>+Entradas[[#This Row],[Elemento]]</f>
        <v>Polisombra 4 m * 100 m, 35%</v>
      </c>
      <c r="R26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1" s="40">
        <f>Entradas[[#This Row],[Cantidad que ingresa]]-Entradas[[#This Row],[Cantidad Utilizada]]</f>
        <v>9</v>
      </c>
      <c r="T261" s="32" t="e">
        <f>+Entradas[[#This Row],[Presentación (unidad)]]</f>
        <v>#N/A</v>
      </c>
      <c r="U261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6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62" spans="1:22" x14ac:dyDescent="0.25">
      <c r="A262" s="39" t="e">
        <f>VLOOKUP(Entradas[[#This Row],[Elemento]],Lista_elementos[],6,0)</f>
        <v>#N/A</v>
      </c>
      <c r="B262" s="76" t="s">
        <v>246</v>
      </c>
      <c r="C262" s="80">
        <v>1</v>
      </c>
      <c r="D262" s="33" t="e">
        <f>VLOOKUP(Entradas[[#This Row],[Elemento]],Lista_elementos[],5,0)</f>
        <v>#N/A</v>
      </c>
      <c r="E262" s="79"/>
      <c r="F262" s="81" t="s">
        <v>637</v>
      </c>
      <c r="G262" s="86"/>
      <c r="H262" s="79"/>
      <c r="I262" s="86"/>
      <c r="J262" s="80"/>
      <c r="K262" s="80"/>
      <c r="L262" s="80"/>
      <c r="M262" s="80"/>
      <c r="N262" s="76" t="s">
        <v>214</v>
      </c>
      <c r="O262" s="87" t="s">
        <v>337</v>
      </c>
      <c r="P262" s="58" t="str">
        <f>IF(Entradas[[#This Row],[Lote]]="","INSERTAR LOTE",Entradas[[#This Row],[Lote]])</f>
        <v>N/A</v>
      </c>
      <c r="Q262" s="34" t="str">
        <f>+Entradas[[#This Row],[Elemento]]</f>
        <v>Probeta graduada</v>
      </c>
      <c r="R26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2" s="40">
        <f>Entradas[[#This Row],[Cantidad que ingresa]]-Entradas[[#This Row],[Cantidad Utilizada]]</f>
        <v>1</v>
      </c>
      <c r="T262" s="32" t="e">
        <f>+Entradas[[#This Row],[Presentación (unidad)]]</f>
        <v>#N/A</v>
      </c>
      <c r="U26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62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63" spans="1:22" x14ac:dyDescent="0.25">
      <c r="A263" s="39" t="e">
        <f>VLOOKUP(Entradas[[#This Row],[Elemento]],Lista_elementos[],6,0)</f>
        <v>#N/A</v>
      </c>
      <c r="B263" s="76" t="s">
        <v>295</v>
      </c>
      <c r="C263" s="80">
        <v>600</v>
      </c>
      <c r="D263" s="33" t="e">
        <f>VLOOKUP(Entradas[[#This Row],[Elemento]],Lista_elementos[],5,0)</f>
        <v>#N/A</v>
      </c>
      <c r="E263" s="79"/>
      <c r="F263" s="81" t="s">
        <v>636</v>
      </c>
      <c r="G263" s="86"/>
      <c r="H263" s="79"/>
      <c r="I263" s="86"/>
      <c r="J263" s="80"/>
      <c r="K263" s="80"/>
      <c r="L263" s="80"/>
      <c r="M263" s="80"/>
      <c r="N263" s="76" t="s">
        <v>214</v>
      </c>
      <c r="O263" s="87" t="s">
        <v>337</v>
      </c>
      <c r="P263" s="58" t="str">
        <f>IF(Entradas[[#This Row],[Lote]]="","INSERTAR LOTE",Entradas[[#This Row],[Lote]])</f>
        <v>N/R</v>
      </c>
      <c r="Q263" s="34" t="str">
        <f>+Entradas[[#This Row],[Elemento]]</f>
        <v>Probetaína</v>
      </c>
      <c r="R26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3" s="40">
        <f>Entradas[[#This Row],[Cantidad que ingresa]]-Entradas[[#This Row],[Cantidad Utilizada]]</f>
        <v>600</v>
      </c>
      <c r="T263" s="32" t="e">
        <f>+Entradas[[#This Row],[Presentación (unidad)]]</f>
        <v>#N/A</v>
      </c>
      <c r="U26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6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64" spans="1:22" x14ac:dyDescent="0.25">
      <c r="A264" s="39" t="e">
        <f>VLOOKUP(Entradas[[#This Row],[Elemento]],Lista_elementos[],6,0)</f>
        <v>#N/A</v>
      </c>
      <c r="B264" s="76" t="s">
        <v>294</v>
      </c>
      <c r="C264" s="80">
        <v>6</v>
      </c>
      <c r="D264" s="33" t="e">
        <f>VLOOKUP(Entradas[[#This Row],[Elemento]],Lista_elementos[],5,0)</f>
        <v>#N/A</v>
      </c>
      <c r="E264" s="79"/>
      <c r="F264" s="81" t="s">
        <v>636</v>
      </c>
      <c r="G264" s="86"/>
      <c r="H264" s="79"/>
      <c r="I264" s="86"/>
      <c r="J264" s="80"/>
      <c r="K264" s="80"/>
      <c r="L264" s="80"/>
      <c r="M264" s="80"/>
      <c r="N264" s="76" t="s">
        <v>214</v>
      </c>
      <c r="O264" s="87" t="s">
        <v>337</v>
      </c>
      <c r="P264" s="58" t="str">
        <f>IF(Entradas[[#This Row],[Lote]]="","INSERTAR LOTE",Entradas[[#This Row],[Lote]])</f>
        <v>N/R</v>
      </c>
      <c r="Q264" s="34" t="str">
        <f>+Entradas[[#This Row],[Elemento]]</f>
        <v>Propilenglicol</v>
      </c>
      <c r="R26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4" s="40">
        <f>Entradas[[#This Row],[Cantidad que ingresa]]-Entradas[[#This Row],[Cantidad Utilizada]]</f>
        <v>6</v>
      </c>
      <c r="T264" s="32" t="e">
        <f>+Entradas[[#This Row],[Presentación (unidad)]]</f>
        <v>#N/A</v>
      </c>
      <c r="U26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64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65" spans="1:22" x14ac:dyDescent="0.25">
      <c r="A265" s="39" t="e">
        <f>VLOOKUP(Entradas[[#This Row],[Elemento]],Lista_elementos[],6,0)</f>
        <v>#N/A</v>
      </c>
      <c r="B265" s="76" t="s">
        <v>266</v>
      </c>
      <c r="C265" s="80">
        <v>100</v>
      </c>
      <c r="D265" s="33" t="e">
        <f>VLOOKUP(Entradas[[#This Row],[Elemento]],Lista_elementos[],5,0)</f>
        <v>#N/A</v>
      </c>
      <c r="E265" s="79"/>
      <c r="F265" s="81" t="s">
        <v>636</v>
      </c>
      <c r="G265" s="86"/>
      <c r="H265" s="79"/>
      <c r="I265" s="86"/>
      <c r="J265" s="80"/>
      <c r="K265" s="80"/>
      <c r="L265" s="80"/>
      <c r="M265" s="80"/>
      <c r="N265" s="76" t="s">
        <v>214</v>
      </c>
      <c r="O265" s="87" t="s">
        <v>337</v>
      </c>
      <c r="P265" s="58" t="str">
        <f>IF(Entradas[[#This Row],[Lote]]="","INSERTAR LOTE",Entradas[[#This Row],[Lote]])</f>
        <v>N/R</v>
      </c>
      <c r="Q265" s="34" t="str">
        <f>+Entradas[[#This Row],[Elemento]]</f>
        <v>Propilparabeno</v>
      </c>
      <c r="R26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5" s="40">
        <f>Entradas[[#This Row],[Cantidad que ingresa]]-Entradas[[#This Row],[Cantidad Utilizada]]</f>
        <v>100</v>
      </c>
      <c r="T265" s="32" t="e">
        <f>+Entradas[[#This Row],[Presentación (unidad)]]</f>
        <v>#N/A</v>
      </c>
      <c r="U26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65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66" spans="1:22" x14ac:dyDescent="0.25">
      <c r="A266" s="39" t="e">
        <f>VLOOKUP(Entradas[[#This Row],[Elemento]],Lista_elementos[],6,0)</f>
        <v>#N/A</v>
      </c>
      <c r="B266" s="76" t="s">
        <v>618</v>
      </c>
      <c r="C266" s="80">
        <v>1</v>
      </c>
      <c r="D266" s="33" t="e">
        <f>VLOOKUP(Entradas[[#This Row],[Elemento]],Lista_elementos[],5,0)</f>
        <v>#N/A</v>
      </c>
      <c r="E266" s="79" t="s">
        <v>525</v>
      </c>
      <c r="F266" s="81" t="s">
        <v>526</v>
      </c>
      <c r="G266" s="86">
        <v>41243</v>
      </c>
      <c r="H266" s="88"/>
      <c r="I266" s="86"/>
      <c r="J266" s="80"/>
      <c r="K266" s="80"/>
      <c r="L266" s="80"/>
      <c r="M266" s="80"/>
      <c r="N266" s="76" t="s">
        <v>175</v>
      </c>
      <c r="O266" s="87" t="s">
        <v>337</v>
      </c>
      <c r="P266" s="58" t="str">
        <f>IF(Entradas[[#This Row],[Lote]]="","INSERTAR LOTE",Entradas[[#This Row],[Lote]])</f>
        <v>04-11-09</v>
      </c>
      <c r="Q266" s="34" t="str">
        <f>+Entradas[[#This Row],[Elemento]]</f>
        <v>Provimec Ivermectina 3.15%</v>
      </c>
      <c r="R26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6" s="40">
        <f>Entradas[[#This Row],[Cantidad que ingresa]]-Entradas[[#This Row],[Cantidad Utilizada]]</f>
        <v>1</v>
      </c>
      <c r="T266" s="32" t="e">
        <f>+Entradas[[#This Row],[Presentación (unidad)]]</f>
        <v>#N/A</v>
      </c>
      <c r="U26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6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67" spans="1:22" x14ac:dyDescent="0.25">
      <c r="A267" s="39" t="e">
        <f>VLOOKUP(Entradas[[#This Row],[Elemento]],Lista_elementos[],6,0)</f>
        <v>#N/A</v>
      </c>
      <c r="B267" s="76" t="s">
        <v>323</v>
      </c>
      <c r="C267" s="80">
        <v>0</v>
      </c>
      <c r="D267" s="33" t="e">
        <f>VLOOKUP(Entradas[[#This Row],[Elemento]],Lista_elementos[],5,0)</f>
        <v>#N/A</v>
      </c>
      <c r="E267" s="79"/>
      <c r="F267" s="81" t="s">
        <v>637</v>
      </c>
      <c r="G267" s="86"/>
      <c r="H267" s="79"/>
      <c r="I267" s="86"/>
      <c r="J267" s="80"/>
      <c r="K267" s="80"/>
      <c r="L267" s="80"/>
      <c r="M267" s="80"/>
      <c r="N267" s="76" t="s">
        <v>214</v>
      </c>
      <c r="O267" s="87" t="s">
        <v>337</v>
      </c>
      <c r="P267" s="58" t="str">
        <f>IF(Entradas[[#This Row],[Lote]]="","INSERTAR LOTE",Entradas[[#This Row],[Lote]])</f>
        <v>N/A</v>
      </c>
      <c r="Q267" s="34" t="str">
        <f>+Entradas[[#This Row],[Elemento]]</f>
        <v>Puntillas</v>
      </c>
      <c r="R26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7" s="40">
        <f>Entradas[[#This Row],[Cantidad que ingresa]]-Entradas[[#This Row],[Cantidad Utilizada]]</f>
        <v>0</v>
      </c>
      <c r="T267" s="32" t="e">
        <f>+Entradas[[#This Row],[Presentación (unidad)]]</f>
        <v>#N/A</v>
      </c>
      <c r="U26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6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Agotado</v>
      </c>
    </row>
    <row r="268" spans="1:22" x14ac:dyDescent="0.25">
      <c r="A268" s="39" t="e">
        <f>VLOOKUP(Entradas[[#This Row],[Elemento]],Lista_elementos[],6,0)</f>
        <v>#N/A</v>
      </c>
      <c r="B268" s="76" t="s">
        <v>178</v>
      </c>
      <c r="C268" s="80">
        <v>2</v>
      </c>
      <c r="D268" s="54" t="e">
        <f>VLOOKUP(Entradas[[#This Row],[Elemento]],Lista_elementos[],5,0)</f>
        <v>#N/A</v>
      </c>
      <c r="E268" s="79" t="s">
        <v>532</v>
      </c>
      <c r="F268" s="81" t="s">
        <v>536</v>
      </c>
      <c r="G268" s="86">
        <v>41578</v>
      </c>
      <c r="H268" s="80"/>
      <c r="I268" s="86"/>
      <c r="J268" s="80"/>
      <c r="K268" s="80"/>
      <c r="L268" s="80"/>
      <c r="M268" s="80"/>
      <c r="N268" s="76" t="s">
        <v>175</v>
      </c>
      <c r="O268" s="87" t="s">
        <v>337</v>
      </c>
      <c r="P268" s="58" t="str">
        <f>IF(Entradas[[#This Row],[Lote]]="","INSERTAR LOTE",Entradas[[#This Row],[Lote]])</f>
        <v>06291010</v>
      </c>
      <c r="Q268" s="34" t="str">
        <f>+Entradas[[#This Row],[Elemento]]</f>
        <v>Quercetol</v>
      </c>
      <c r="R26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8" s="40">
        <f>Entradas[[#This Row],[Cantidad que ingresa]]-Entradas[[#This Row],[Cantidad Utilizada]]</f>
        <v>2</v>
      </c>
      <c r="T268" s="32" t="e">
        <f>+Entradas[[#This Row],[Presentación (unidad)]]</f>
        <v>#N/A</v>
      </c>
      <c r="U26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6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69" spans="1:22" x14ac:dyDescent="0.25">
      <c r="A269" s="39" t="e">
        <f>VLOOKUP(Entradas[[#This Row],[Elemento]],Lista_elementos[],6,0)</f>
        <v>#N/A</v>
      </c>
      <c r="B269" s="76" t="s">
        <v>189</v>
      </c>
      <c r="C269" s="80">
        <v>25</v>
      </c>
      <c r="D269" s="33" t="e">
        <f>VLOOKUP(Entradas[[#This Row],[Elemento]],Lista_elementos[],5,0)</f>
        <v>#N/A</v>
      </c>
      <c r="E269" s="79"/>
      <c r="F269" s="81" t="s">
        <v>636</v>
      </c>
      <c r="G269" s="86"/>
      <c r="H269" s="88"/>
      <c r="I269" s="86"/>
      <c r="J269" s="80"/>
      <c r="K269" s="80"/>
      <c r="L269" s="80"/>
      <c r="M269" s="80"/>
      <c r="N269" s="76" t="s">
        <v>173</v>
      </c>
      <c r="O269" s="87" t="s">
        <v>337</v>
      </c>
      <c r="P269" s="58" t="str">
        <f>IF(Entradas[[#This Row],[Lote]]="","INSERTAR LOTE",Entradas[[#This Row],[Lote]])</f>
        <v>N/R</v>
      </c>
      <c r="Q269" s="34" t="str">
        <f>+Entradas[[#This Row],[Elemento]]</f>
        <v>Rafos bulto</v>
      </c>
      <c r="R26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69" s="40">
        <f>Entradas[[#This Row],[Cantidad que ingresa]]-Entradas[[#This Row],[Cantidad Utilizada]]</f>
        <v>25</v>
      </c>
      <c r="T269" s="32" t="e">
        <f>+Entradas[[#This Row],[Presentación (unidad)]]</f>
        <v>#N/A</v>
      </c>
      <c r="U26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6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70" spans="1:22" x14ac:dyDescent="0.25">
      <c r="A270" s="39" t="e">
        <f>VLOOKUP(Entradas[[#This Row],[Elemento]],Lista_elementos[],6,0)</f>
        <v>#N/A</v>
      </c>
      <c r="B270" s="76" t="s">
        <v>189</v>
      </c>
      <c r="C270" s="80">
        <v>62</v>
      </c>
      <c r="D270" s="33" t="e">
        <f>VLOOKUP(Entradas[[#This Row],[Elemento]],Lista_elementos[],5,0)</f>
        <v>#N/A</v>
      </c>
      <c r="E270" s="79" t="s">
        <v>650</v>
      </c>
      <c r="F270" s="81" t="s">
        <v>651</v>
      </c>
      <c r="G270" s="86"/>
      <c r="H270" s="88"/>
      <c r="I270" s="86"/>
      <c r="J270" s="80"/>
      <c r="K270" s="80"/>
      <c r="L270" s="80"/>
      <c r="M270" s="80"/>
      <c r="N270" s="76" t="s">
        <v>142</v>
      </c>
      <c r="O270" s="87" t="s">
        <v>337</v>
      </c>
      <c r="P270" s="58" t="str">
        <f>IF(Entradas[[#This Row],[Lote]]="","INSERTAR LOTE",Entradas[[#This Row],[Lote]])</f>
        <v>30000887</v>
      </c>
      <c r="Q270" s="34" t="str">
        <f>+Entradas[[#This Row],[Elemento]]</f>
        <v>Rafos bulto</v>
      </c>
      <c r="R27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0" s="40">
        <f>Entradas[[#This Row],[Cantidad que ingresa]]-Entradas[[#This Row],[Cantidad Utilizada]]</f>
        <v>62</v>
      </c>
      <c r="T270" s="32" t="e">
        <f>+Entradas[[#This Row],[Presentación (unidad)]]</f>
        <v>#N/A</v>
      </c>
      <c r="U27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70" s="5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71" spans="1:22" x14ac:dyDescent="0.25">
      <c r="A271" s="39" t="e">
        <f>VLOOKUP(Entradas[[#This Row],[Elemento]],Lista_elementos[],6,0)</f>
        <v>#N/A</v>
      </c>
      <c r="B271" s="76" t="s">
        <v>189</v>
      </c>
      <c r="C271" s="80">
        <v>3</v>
      </c>
      <c r="D271" s="33" t="e">
        <f>VLOOKUP(Entradas[[#This Row],[Elemento]],Lista_elementos[],5,0)</f>
        <v>#N/A</v>
      </c>
      <c r="E271" s="79"/>
      <c r="F271" s="81" t="s">
        <v>636</v>
      </c>
      <c r="G271" s="86"/>
      <c r="H271" s="88"/>
      <c r="I271" s="86"/>
      <c r="J271" s="80"/>
      <c r="K271" s="80"/>
      <c r="L271" s="80"/>
      <c r="M271" s="80"/>
      <c r="N271" s="76" t="s">
        <v>213</v>
      </c>
      <c r="O271" s="87" t="s">
        <v>337</v>
      </c>
      <c r="P271" s="58" t="str">
        <f>IF(Entradas[[#This Row],[Lote]]="","INSERTAR LOTE",Entradas[[#This Row],[Lote]])</f>
        <v>N/R</v>
      </c>
      <c r="Q271" s="34" t="str">
        <f>+Entradas[[#This Row],[Elemento]]</f>
        <v>Rafos bulto</v>
      </c>
      <c r="R27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1" s="40">
        <f>Entradas[[#This Row],[Cantidad que ingresa]]-Entradas[[#This Row],[Cantidad Utilizada]]</f>
        <v>3</v>
      </c>
      <c r="T271" s="32" t="e">
        <f>+Entradas[[#This Row],[Presentación (unidad)]]</f>
        <v>#N/A</v>
      </c>
      <c r="U271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7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72" spans="1:22" x14ac:dyDescent="0.25">
      <c r="A272" s="39" t="e">
        <f>VLOOKUP(Entradas[[#This Row],[Elemento]],Lista_elementos[],6,0)</f>
        <v>#N/A</v>
      </c>
      <c r="B272" s="76" t="s">
        <v>547</v>
      </c>
      <c r="C272" s="80">
        <v>2</v>
      </c>
      <c r="D272" s="33" t="e">
        <f>VLOOKUP(Entradas[[#This Row],[Elemento]],Lista_elementos[],5,0)</f>
        <v>#N/A</v>
      </c>
      <c r="E272" s="79"/>
      <c r="F272" s="81" t="s">
        <v>546</v>
      </c>
      <c r="G272" s="86">
        <v>40786</v>
      </c>
      <c r="H272" s="88" t="s">
        <v>545</v>
      </c>
      <c r="I272" s="88"/>
      <c r="J272" s="80"/>
      <c r="K272" s="80"/>
      <c r="L272" s="80"/>
      <c r="M272" s="80"/>
      <c r="N272" s="76" t="s">
        <v>175</v>
      </c>
      <c r="O272" s="87" t="s">
        <v>337</v>
      </c>
      <c r="P272" s="58" t="str">
        <f>IF(Entradas[[#This Row],[Lote]]="","INSERTAR LOTE",Entradas[[#This Row],[Lote]])</f>
        <v>36219</v>
      </c>
      <c r="Q272" s="34" t="str">
        <f>+Entradas[[#This Row],[Elemento]]</f>
        <v>Ranidin</v>
      </c>
      <c r="R27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2" s="40">
        <f>Entradas[[#This Row],[Cantidad que ingresa]]-Entradas[[#This Row],[Cantidad Utilizada]]</f>
        <v>2</v>
      </c>
      <c r="T272" s="32" t="e">
        <f>+Entradas[[#This Row],[Presentación (unidad)]]</f>
        <v>#N/A</v>
      </c>
      <c r="U272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7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73" spans="1:22" x14ac:dyDescent="0.25">
      <c r="A273" s="39" t="e">
        <f>VLOOKUP(Entradas[[#This Row],[Elemento]],Lista_elementos[],6,0)</f>
        <v>#N/A</v>
      </c>
      <c r="B273" s="76" t="s">
        <v>450</v>
      </c>
      <c r="C273" s="80">
        <v>2</v>
      </c>
      <c r="D273" s="33" t="e">
        <f>VLOOKUP(Entradas[[#This Row],[Elemento]],Lista_elementos[],5,0)</f>
        <v>#N/A</v>
      </c>
      <c r="E273" s="79"/>
      <c r="F273" s="81" t="s">
        <v>637</v>
      </c>
      <c r="G273" s="86"/>
      <c r="H273" s="88"/>
      <c r="I273" s="86"/>
      <c r="J273" s="80"/>
      <c r="K273" s="80"/>
      <c r="L273" s="80"/>
      <c r="M273" s="80"/>
      <c r="N273" s="76" t="s">
        <v>214</v>
      </c>
      <c r="O273" s="87" t="s">
        <v>337</v>
      </c>
      <c r="P273" s="58" t="str">
        <f>IF(Entradas[[#This Row],[Lote]]="","INSERTAR LOTE",Entradas[[#This Row],[Lote]])</f>
        <v>N/A</v>
      </c>
      <c r="Q273" s="34" t="str">
        <f>+Entradas[[#This Row],[Elemento]]</f>
        <v>Recipiente residuos cortopunzantes</v>
      </c>
      <c r="R27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3" s="40">
        <f>Entradas[[#This Row],[Cantidad que ingresa]]-Entradas[[#This Row],[Cantidad Utilizada]]</f>
        <v>2</v>
      </c>
      <c r="T273" s="32" t="e">
        <f>+Entradas[[#This Row],[Presentación (unidad)]]</f>
        <v>#N/A</v>
      </c>
      <c r="U273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7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74" spans="1:22" x14ac:dyDescent="0.25">
      <c r="A274" s="39" t="e">
        <f>VLOOKUP(Entradas[[#This Row],[Elemento]],Lista_elementos[],6,0)</f>
        <v>#N/A</v>
      </c>
      <c r="B274" s="76" t="s">
        <v>224</v>
      </c>
      <c r="C274" s="80">
        <v>132</v>
      </c>
      <c r="D274" s="54" t="e">
        <f>VLOOKUP(Entradas[[#This Row],[Elemento]],Lista_elementos[],5,0)</f>
        <v>#N/A</v>
      </c>
      <c r="E274" s="79"/>
      <c r="F274" s="81" t="s">
        <v>636</v>
      </c>
      <c r="G274" s="86"/>
      <c r="H274" s="80"/>
      <c r="I274" s="86"/>
      <c r="J274" s="80"/>
      <c r="K274" s="80"/>
      <c r="L274" s="80"/>
      <c r="M274" s="80"/>
      <c r="N274" s="76" t="s">
        <v>173</v>
      </c>
      <c r="O274" s="87" t="s">
        <v>648</v>
      </c>
      <c r="P274" s="58" t="str">
        <f>IF(Entradas[[#This Row],[Lote]]="","INSERTAR LOTE",Entradas[[#This Row],[Lote]])</f>
        <v>N/R</v>
      </c>
      <c r="Q274" s="34" t="str">
        <f>+Entradas[[#This Row],[Elemento]]</f>
        <v>Roca fosfórica</v>
      </c>
      <c r="R27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4" s="40">
        <f>Entradas[[#This Row],[Cantidad que ingresa]]-Entradas[[#This Row],[Cantidad Utilizada]]</f>
        <v>132</v>
      </c>
      <c r="T274" s="32" t="e">
        <f>+Entradas[[#This Row],[Presentación (unidad)]]</f>
        <v>#N/A</v>
      </c>
      <c r="U27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7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75" spans="1:22" x14ac:dyDescent="0.25">
      <c r="A275" s="39" t="e">
        <f>VLOOKUP(Entradas[[#This Row],[Elemento]],Lista_elementos[],6,0)</f>
        <v>#N/A</v>
      </c>
      <c r="B275" s="76" t="s">
        <v>179</v>
      </c>
      <c r="C275" s="80">
        <v>1</v>
      </c>
      <c r="D275" s="54" t="e">
        <f>VLOOKUP(Entradas[[#This Row],[Elemento]],Lista_elementos[],5,0)</f>
        <v>#N/A</v>
      </c>
      <c r="E275" s="79"/>
      <c r="F275" s="81" t="s">
        <v>530</v>
      </c>
      <c r="G275" s="86">
        <v>40968</v>
      </c>
      <c r="H275" s="80" t="s">
        <v>529</v>
      </c>
      <c r="I275" s="86"/>
      <c r="J275" s="80"/>
      <c r="K275" s="80"/>
      <c r="L275" s="80"/>
      <c r="M275" s="80"/>
      <c r="N275" s="76" t="s">
        <v>175</v>
      </c>
      <c r="O275" s="87" t="s">
        <v>337</v>
      </c>
      <c r="P275" s="58" t="str">
        <f>IF(Entradas[[#This Row],[Lote]]="","INSERTAR LOTE",Entradas[[#This Row],[Lote]])</f>
        <v>00059</v>
      </c>
      <c r="Q275" s="34" t="str">
        <f>+Entradas[[#This Row],[Elemento]]</f>
        <v>Roxicaina 2%</v>
      </c>
      <c r="R27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5" s="40">
        <f>Entradas[[#This Row],[Cantidad que ingresa]]-Entradas[[#This Row],[Cantidad Utilizada]]</f>
        <v>1</v>
      </c>
      <c r="T275" s="32" t="e">
        <f>+Entradas[[#This Row],[Presentación (unidad)]]</f>
        <v>#N/A</v>
      </c>
      <c r="U27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7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76" spans="1:22" x14ac:dyDescent="0.25">
      <c r="A276" s="39" t="e">
        <f>VLOOKUP(Entradas[[#This Row],[Elemento]],Lista_elementos[],6,0)</f>
        <v>#N/A</v>
      </c>
      <c r="B276" s="76" t="s">
        <v>179</v>
      </c>
      <c r="C276" s="80">
        <v>1</v>
      </c>
      <c r="D276" s="33" t="e">
        <f>VLOOKUP(Entradas[[#This Row],[Elemento]],Lista_elementos[],5,0)</f>
        <v>#N/A</v>
      </c>
      <c r="E276" s="79"/>
      <c r="F276" s="81" t="s">
        <v>531</v>
      </c>
      <c r="G276" s="86">
        <v>41121</v>
      </c>
      <c r="H276" s="80" t="s">
        <v>529</v>
      </c>
      <c r="I276" s="86"/>
      <c r="J276" s="80"/>
      <c r="K276" s="80"/>
      <c r="L276" s="80"/>
      <c r="M276" s="80"/>
      <c r="N276" s="76" t="s">
        <v>175</v>
      </c>
      <c r="O276" s="87" t="s">
        <v>337</v>
      </c>
      <c r="P276" s="58" t="str">
        <f>IF(Entradas[[#This Row],[Lote]]="","INSERTAR LOTE",Entradas[[#This Row],[Lote]])</f>
        <v>00413</v>
      </c>
      <c r="Q276" s="34" t="str">
        <f>+Entradas[[#This Row],[Elemento]]</f>
        <v>Roxicaina 2%</v>
      </c>
      <c r="R27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6" s="40">
        <f>Entradas[[#This Row],[Cantidad que ingresa]]-Entradas[[#This Row],[Cantidad Utilizada]]</f>
        <v>1</v>
      </c>
      <c r="T276" s="32" t="e">
        <f>+Entradas[[#This Row],[Presentación (unidad)]]</f>
        <v>#N/A</v>
      </c>
      <c r="U27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7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77" spans="1:22" x14ac:dyDescent="0.25">
      <c r="A277" s="39" t="e">
        <f>VLOOKUP(Entradas[[#This Row],[Elemento]],Lista_elementos[],6,0)</f>
        <v>#N/A</v>
      </c>
      <c r="B277" s="76" t="s">
        <v>166</v>
      </c>
      <c r="C277" s="80">
        <v>15</v>
      </c>
      <c r="D277" s="54" t="e">
        <f>VLOOKUP(Entradas[[#This Row],[Elemento]],Lista_elementos[],5,0)</f>
        <v>#N/A</v>
      </c>
      <c r="E277" s="81"/>
      <c r="F277" s="81" t="s">
        <v>637</v>
      </c>
      <c r="G277" s="86"/>
      <c r="H277" s="80"/>
      <c r="I277" s="86"/>
      <c r="J277" s="80"/>
      <c r="K277" s="80"/>
      <c r="L277" s="80"/>
      <c r="M277" s="80"/>
      <c r="N277" s="76" t="s">
        <v>173</v>
      </c>
      <c r="O277" s="87" t="s">
        <v>670</v>
      </c>
      <c r="P277" s="58" t="str">
        <f>IF(Entradas[[#This Row],[Lote]]="","INSERTAR LOTE",Entradas[[#This Row],[Lote]])</f>
        <v>N/A</v>
      </c>
      <c r="Q277" s="34" t="str">
        <f>+Entradas[[#This Row],[Elemento]]</f>
        <v>Rulas o machetas</v>
      </c>
      <c r="R27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7" s="40">
        <f>Entradas[[#This Row],[Cantidad que ingresa]]-Entradas[[#This Row],[Cantidad Utilizada]]</f>
        <v>15</v>
      </c>
      <c r="T277" s="32" t="e">
        <f>+Entradas[[#This Row],[Presentación (unidad)]]</f>
        <v>#N/A</v>
      </c>
      <c r="U27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7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78" spans="1:22" x14ac:dyDescent="0.25">
      <c r="A278" s="39" t="e">
        <f>VLOOKUP(Entradas[[#This Row],[Elemento]],Lista_elementos[],6,0)</f>
        <v>#N/A</v>
      </c>
      <c r="B278" s="76" t="s">
        <v>285</v>
      </c>
      <c r="C278" s="80">
        <v>400</v>
      </c>
      <c r="D278" s="33" t="e">
        <f>VLOOKUP(Entradas[[#This Row],[Elemento]],Lista_elementos[],5,0)</f>
        <v>#N/A</v>
      </c>
      <c r="E278" s="81"/>
      <c r="F278" s="81" t="s">
        <v>636</v>
      </c>
      <c r="G278" s="86"/>
      <c r="H278" s="79"/>
      <c r="I278" s="86"/>
      <c r="J278" s="80"/>
      <c r="K278" s="80"/>
      <c r="L278" s="80"/>
      <c r="M278" s="80"/>
      <c r="N278" s="76" t="s">
        <v>214</v>
      </c>
      <c r="O278" s="87" t="s">
        <v>337</v>
      </c>
      <c r="P278" s="58" t="str">
        <f>IF(Entradas[[#This Row],[Lote]]="","INSERTAR LOTE",Entradas[[#This Row],[Lote]])</f>
        <v>N/R</v>
      </c>
      <c r="Q278" s="34" t="str">
        <f>+Entradas[[#This Row],[Elemento]]</f>
        <v>Sacarina Sódica</v>
      </c>
      <c r="R27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8" s="40">
        <f>Entradas[[#This Row],[Cantidad que ingresa]]-Entradas[[#This Row],[Cantidad Utilizada]]</f>
        <v>400</v>
      </c>
      <c r="T278" s="32" t="e">
        <f>+Entradas[[#This Row],[Presentación (unidad)]]</f>
        <v>#N/A</v>
      </c>
      <c r="U27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78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79" spans="1:22" x14ac:dyDescent="0.25">
      <c r="A279" s="39" t="e">
        <f>VLOOKUP(Entradas[[#This Row],[Elemento]],Lista_elementos[],6,0)</f>
        <v>#N/A</v>
      </c>
      <c r="B279" s="76" t="s">
        <v>283</v>
      </c>
      <c r="C279" s="80">
        <v>3</v>
      </c>
      <c r="D279" s="33" t="e">
        <f>VLOOKUP(Entradas[[#This Row],[Elemento]],Lista_elementos[],5,0)</f>
        <v>#N/A</v>
      </c>
      <c r="E279" s="81"/>
      <c r="F279" s="81" t="s">
        <v>438</v>
      </c>
      <c r="G279" s="86"/>
      <c r="H279" s="79"/>
      <c r="I279" s="86"/>
      <c r="J279" s="80"/>
      <c r="K279" s="80"/>
      <c r="L279" s="80"/>
      <c r="M279" s="80"/>
      <c r="N279" s="76" t="s">
        <v>214</v>
      </c>
      <c r="O279" s="87" t="s">
        <v>337</v>
      </c>
      <c r="P279" s="58" t="str">
        <f>IF(Entradas[[#This Row],[Lote]]="","INSERTAR LOTE",Entradas[[#This Row],[Lote]])</f>
        <v>108272</v>
      </c>
      <c r="Q279" s="34" t="str">
        <f>+Entradas[[#This Row],[Elemento]]</f>
        <v>Sal Refisal</v>
      </c>
      <c r="R27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79" s="40">
        <f>Entradas[[#This Row],[Cantidad que ingresa]]-Entradas[[#This Row],[Cantidad Utilizada]]</f>
        <v>3</v>
      </c>
      <c r="T279" s="32" t="e">
        <f>+Entradas[[#This Row],[Presentación (unidad)]]</f>
        <v>#N/A</v>
      </c>
      <c r="U27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79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80" spans="1:22" x14ac:dyDescent="0.25">
      <c r="A280" s="39" t="e">
        <f>VLOOKUP(Entradas[[#This Row],[Elemento]],Lista_elementos[],6,0)</f>
        <v>#N/A</v>
      </c>
      <c r="B280" s="76" t="s">
        <v>283</v>
      </c>
      <c r="C280" s="80">
        <v>2</v>
      </c>
      <c r="D280" s="33" t="e">
        <f>VLOOKUP(Entradas[[#This Row],[Elemento]],Lista_elementos[],5,0)</f>
        <v>#N/A</v>
      </c>
      <c r="E280" s="79"/>
      <c r="F280" s="81" t="s">
        <v>439</v>
      </c>
      <c r="G280" s="86"/>
      <c r="H280" s="88"/>
      <c r="I280" s="86"/>
      <c r="J280" s="80"/>
      <c r="K280" s="80"/>
      <c r="L280" s="80"/>
      <c r="M280" s="80"/>
      <c r="N280" s="76" t="s">
        <v>214</v>
      </c>
      <c r="O280" s="80" t="s">
        <v>337</v>
      </c>
      <c r="P280" s="58" t="str">
        <f>IF(Entradas[[#This Row],[Lote]]="","INSERTAR LOTE",Entradas[[#This Row],[Lote]])</f>
        <v>108302</v>
      </c>
      <c r="Q280" s="34" t="str">
        <f>+Entradas[[#This Row],[Elemento]]</f>
        <v>Sal Refisal</v>
      </c>
      <c r="R28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0" s="40">
        <f>Entradas[[#This Row],[Cantidad que ingresa]]-Entradas[[#This Row],[Cantidad Utilizada]]</f>
        <v>2</v>
      </c>
      <c r="T280" s="32" t="e">
        <f>+Entradas[[#This Row],[Presentación (unidad)]]</f>
        <v>#N/A</v>
      </c>
      <c r="U28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8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81" spans="1:22" x14ac:dyDescent="0.25">
      <c r="A281" s="39" t="e">
        <f>VLOOKUP(Entradas[[#This Row],[Elemento]],Lista_elementos[],6,0)</f>
        <v>#N/A</v>
      </c>
      <c r="B281" s="76" t="s">
        <v>182</v>
      </c>
      <c r="C281" s="80">
        <v>12</v>
      </c>
      <c r="D281" s="54" t="e">
        <f>VLOOKUP(Entradas[[#This Row],[Elemento]],Lista_elementos[],5,0)</f>
        <v>#N/A</v>
      </c>
      <c r="E281" s="79"/>
      <c r="F281" s="81" t="s">
        <v>636</v>
      </c>
      <c r="G281" s="86"/>
      <c r="H281" s="80"/>
      <c r="I281" s="86"/>
      <c r="J281" s="80"/>
      <c r="K281" s="80"/>
      <c r="L281" s="80"/>
      <c r="M281" s="80"/>
      <c r="N281" s="76" t="s">
        <v>173</v>
      </c>
      <c r="O281" s="87" t="s">
        <v>337</v>
      </c>
      <c r="P281" s="58" t="str">
        <f>IF(Entradas[[#This Row],[Lote]]="","INSERTAR LOTE",Entradas[[#This Row],[Lote]])</f>
        <v>N/R</v>
      </c>
      <c r="Q281" s="34" t="str">
        <f>+Entradas[[#This Row],[Elemento]]</f>
        <v>Sal somex</v>
      </c>
      <c r="R28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1" s="40">
        <f>Entradas[[#This Row],[Cantidad que ingresa]]-Entradas[[#This Row],[Cantidad Utilizada]]</f>
        <v>12</v>
      </c>
      <c r="T281" s="32" t="e">
        <f>+Entradas[[#This Row],[Presentación (unidad)]]</f>
        <v>#N/A</v>
      </c>
      <c r="U28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8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282" spans="1:22" x14ac:dyDescent="0.25">
      <c r="A282" s="39" t="e">
        <f>VLOOKUP(Entradas[[#This Row],[Elemento]],Lista_elementos[],6,0)</f>
        <v>#N/A</v>
      </c>
      <c r="B282" s="76" t="s">
        <v>549</v>
      </c>
      <c r="C282" s="80">
        <v>1</v>
      </c>
      <c r="D282" s="54" t="e">
        <f>VLOOKUP(Entradas[[#This Row],[Elemento]],Lista_elementos[],5,0)</f>
        <v>#N/A</v>
      </c>
      <c r="E282" s="79" t="s">
        <v>551</v>
      </c>
      <c r="F282" s="81" t="s">
        <v>552</v>
      </c>
      <c r="G282" s="86">
        <v>41820</v>
      </c>
      <c r="H282" s="80"/>
      <c r="I282" s="86"/>
      <c r="J282" s="80"/>
      <c r="K282" s="80"/>
      <c r="L282" s="80"/>
      <c r="M282" s="80"/>
      <c r="N282" s="76" t="s">
        <v>175</v>
      </c>
      <c r="O282" s="87" t="s">
        <v>337</v>
      </c>
      <c r="P282" s="58" t="str">
        <f>IF(Entradas[[#This Row],[Lote]]="","INSERTAR LOTE",Entradas[[#This Row],[Lote]])</f>
        <v>14700D01</v>
      </c>
      <c r="Q282" s="34" t="str">
        <f>+Entradas[[#This Row],[Elemento]]</f>
        <v>Sanacien</v>
      </c>
      <c r="R28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2" s="40">
        <f>Entradas[[#This Row],[Cantidad que ingresa]]-Entradas[[#This Row],[Cantidad Utilizada]]</f>
        <v>1</v>
      </c>
      <c r="T282" s="32" t="e">
        <f>+Entradas[[#This Row],[Presentación (unidad)]]</f>
        <v>#N/A</v>
      </c>
      <c r="U28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8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83" spans="1:22" x14ac:dyDescent="0.25">
      <c r="A283" s="39" t="e">
        <f>VLOOKUP(Entradas[[#This Row],[Elemento]],Lista_elementos[],6,0)</f>
        <v>#N/A</v>
      </c>
      <c r="B283" s="76" t="s">
        <v>472</v>
      </c>
      <c r="C283" s="80">
        <v>2</v>
      </c>
      <c r="D283" s="33" t="e">
        <f>VLOOKUP(Entradas[[#This Row],[Elemento]],Lista_elementos[],5,0)</f>
        <v>#N/A</v>
      </c>
      <c r="E283" s="79" t="s">
        <v>475</v>
      </c>
      <c r="F283" s="81" t="s">
        <v>474</v>
      </c>
      <c r="G283" s="86">
        <v>40837</v>
      </c>
      <c r="H283" s="88"/>
      <c r="I283" s="86"/>
      <c r="J283" s="80"/>
      <c r="K283" s="80"/>
      <c r="L283" s="80"/>
      <c r="M283" s="80"/>
      <c r="N283" s="76" t="s">
        <v>214</v>
      </c>
      <c r="O283" s="87" t="s">
        <v>337</v>
      </c>
      <c r="P283" s="58" t="str">
        <f>IF(Entradas[[#This Row],[Lote]]="","INSERTAR LOTE",Entradas[[#This Row],[Lote]])</f>
        <v>190</v>
      </c>
      <c r="Q283" s="34" t="str">
        <f>+Entradas[[#This Row],[Elemento]]</f>
        <v>Semilla de ahuyama g</v>
      </c>
      <c r="R28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3" s="40">
        <f>Entradas[[#This Row],[Cantidad que ingresa]]-Entradas[[#This Row],[Cantidad Utilizada]]</f>
        <v>2</v>
      </c>
      <c r="T283" s="32" t="e">
        <f>+Entradas[[#This Row],[Presentación (unidad)]]</f>
        <v>#N/A</v>
      </c>
      <c r="U283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8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84" spans="1:22" x14ac:dyDescent="0.25">
      <c r="A284" s="39" t="e">
        <f>VLOOKUP(Entradas[[#This Row],[Elemento]],Lista_elementos[],6,0)</f>
        <v>#N/A</v>
      </c>
      <c r="B284" s="76" t="s">
        <v>472</v>
      </c>
      <c r="C284" s="80">
        <v>0.8</v>
      </c>
      <c r="D284" s="54" t="e">
        <f>VLOOKUP(Entradas[[#This Row],[Elemento]],Lista_elementos[],5,0)</f>
        <v>#N/A</v>
      </c>
      <c r="E284" s="79" t="s">
        <v>609</v>
      </c>
      <c r="F284" s="81" t="s">
        <v>474</v>
      </c>
      <c r="G284" s="86">
        <v>40837</v>
      </c>
      <c r="H284" s="80"/>
      <c r="I284" s="86"/>
      <c r="J284" s="80"/>
      <c r="K284" s="80"/>
      <c r="L284" s="80"/>
      <c r="M284" s="80"/>
      <c r="N284" s="76" t="s">
        <v>175</v>
      </c>
      <c r="O284" s="87" t="s">
        <v>337</v>
      </c>
      <c r="P284" s="58" t="str">
        <f>IF(Entradas[[#This Row],[Lote]]="","INSERTAR LOTE",Entradas[[#This Row],[Lote]])</f>
        <v>190</v>
      </c>
      <c r="Q284" s="34" t="str">
        <f>+Entradas[[#This Row],[Elemento]]</f>
        <v>Semilla de ahuyama g</v>
      </c>
      <c r="R28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4" s="40">
        <f>Entradas[[#This Row],[Cantidad que ingresa]]-Entradas[[#This Row],[Cantidad Utilizada]]</f>
        <v>0.8</v>
      </c>
      <c r="T284" s="32" t="e">
        <f>+Entradas[[#This Row],[Presentación (unidad)]]</f>
        <v>#N/A</v>
      </c>
      <c r="U28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8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85" spans="1:22" x14ac:dyDescent="0.25">
      <c r="A285" s="39" t="e">
        <f>VLOOKUP(Entradas[[#This Row],[Elemento]],Lista_elementos[],6,0)</f>
        <v>#N/A</v>
      </c>
      <c r="B285" s="76" t="s">
        <v>472</v>
      </c>
      <c r="C285" s="80">
        <v>7</v>
      </c>
      <c r="D285" s="33" t="e">
        <f>VLOOKUP(Entradas[[#This Row],[Elemento]],Lista_elementos[],5,0)</f>
        <v>#N/A</v>
      </c>
      <c r="E285" s="79" t="s">
        <v>468</v>
      </c>
      <c r="F285" s="81" t="s">
        <v>473</v>
      </c>
      <c r="G285" s="86">
        <v>40844</v>
      </c>
      <c r="H285" s="88"/>
      <c r="I285" s="86"/>
      <c r="J285" s="80"/>
      <c r="K285" s="80"/>
      <c r="L285" s="80"/>
      <c r="M285" s="80"/>
      <c r="N285" s="76" t="s">
        <v>214</v>
      </c>
      <c r="O285" s="87" t="s">
        <v>337</v>
      </c>
      <c r="P285" s="58" t="str">
        <f>IF(Entradas[[#This Row],[Lote]]="","INSERTAR LOTE",Entradas[[#This Row],[Lote]])</f>
        <v>191</v>
      </c>
      <c r="Q285" s="34" t="str">
        <f>+Entradas[[#This Row],[Elemento]]</f>
        <v>Semilla de ahuyama g</v>
      </c>
      <c r="R28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5" s="40">
        <f>Entradas[[#This Row],[Cantidad que ingresa]]-Entradas[[#This Row],[Cantidad Utilizada]]</f>
        <v>7</v>
      </c>
      <c r="T285" s="32" t="e">
        <f>+Entradas[[#This Row],[Presentación (unidad)]]</f>
        <v>#N/A</v>
      </c>
      <c r="U285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8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86" spans="1:22" x14ac:dyDescent="0.25">
      <c r="A286" s="39" t="e">
        <f>VLOOKUP(Entradas[[#This Row],[Elemento]],Lista_elementos[],6,0)</f>
        <v>#N/A</v>
      </c>
      <c r="B286" s="76" t="s">
        <v>472</v>
      </c>
      <c r="C286" s="80">
        <v>2</v>
      </c>
      <c r="D286" s="33" t="e">
        <f>VLOOKUP(Entradas[[#This Row],[Elemento]],Lista_elementos[],5,0)</f>
        <v>#N/A</v>
      </c>
      <c r="E286" s="79" t="s">
        <v>468</v>
      </c>
      <c r="F286" s="81" t="s">
        <v>471</v>
      </c>
      <c r="G286" s="86">
        <v>40992</v>
      </c>
      <c r="H286" s="88"/>
      <c r="I286" s="86"/>
      <c r="J286" s="80"/>
      <c r="K286" s="80"/>
      <c r="L286" s="80"/>
      <c r="M286" s="80"/>
      <c r="N286" s="76" t="s">
        <v>214</v>
      </c>
      <c r="O286" s="87" t="s">
        <v>337</v>
      </c>
      <c r="P286" s="58" t="str">
        <f>IF(Entradas[[#This Row],[Lote]]="","INSERTAR LOTE",Entradas[[#This Row],[Lote]])</f>
        <v>202</v>
      </c>
      <c r="Q286" s="34" t="str">
        <f>+Entradas[[#This Row],[Elemento]]</f>
        <v>Semilla de ahuyama g</v>
      </c>
      <c r="R28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6" s="40">
        <f>Entradas[[#This Row],[Cantidad que ingresa]]-Entradas[[#This Row],[Cantidad Utilizada]]</f>
        <v>2</v>
      </c>
      <c r="T286" s="32" t="e">
        <f>+Entradas[[#This Row],[Presentación (unidad)]]</f>
        <v>#N/A</v>
      </c>
      <c r="U28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8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87" spans="1:22" x14ac:dyDescent="0.25">
      <c r="A287" s="39" t="e">
        <f>VLOOKUP(Entradas[[#This Row],[Elemento]],Lista_elementos[],6,0)</f>
        <v>#N/A</v>
      </c>
      <c r="B287" s="76" t="s">
        <v>472</v>
      </c>
      <c r="C287" s="80">
        <v>9</v>
      </c>
      <c r="D287" s="33" t="e">
        <f>VLOOKUP(Entradas[[#This Row],[Elemento]],Lista_elementos[],5,0)</f>
        <v>#N/A</v>
      </c>
      <c r="E287" s="79" t="s">
        <v>468</v>
      </c>
      <c r="F287" s="81" t="s">
        <v>470</v>
      </c>
      <c r="G287" s="86">
        <v>40998</v>
      </c>
      <c r="H287" s="79"/>
      <c r="I287" s="86"/>
      <c r="J287" s="80"/>
      <c r="K287" s="80"/>
      <c r="L287" s="80"/>
      <c r="M287" s="80"/>
      <c r="N287" s="76" t="s">
        <v>214</v>
      </c>
      <c r="O287" s="87" t="s">
        <v>337</v>
      </c>
      <c r="P287" s="58" t="str">
        <f>IF(Entradas[[#This Row],[Lote]]="","INSERTAR LOTE",Entradas[[#This Row],[Lote]])</f>
        <v>203</v>
      </c>
      <c r="Q287" s="34" t="str">
        <f>+Entradas[[#This Row],[Elemento]]</f>
        <v>Semilla de ahuyama g</v>
      </c>
      <c r="R28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7" s="40">
        <f>Entradas[[#This Row],[Cantidad que ingresa]]-Entradas[[#This Row],[Cantidad Utilizada]]</f>
        <v>9</v>
      </c>
      <c r="T287" s="32" t="e">
        <f>+Entradas[[#This Row],[Presentación (unidad)]]</f>
        <v>#N/A</v>
      </c>
      <c r="U28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8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88" spans="1:22" x14ac:dyDescent="0.25">
      <c r="A288" s="39" t="e">
        <f>VLOOKUP(Entradas[[#This Row],[Elemento]],Lista_elementos[],6,0)</f>
        <v>#N/A</v>
      </c>
      <c r="B288" s="76" t="s">
        <v>488</v>
      </c>
      <c r="C288" s="80">
        <v>0.75</v>
      </c>
      <c r="D288" s="54" t="e">
        <f>VLOOKUP(Entradas[[#This Row],[Elemento]],Lista_elementos[],5,0)</f>
        <v>#N/A</v>
      </c>
      <c r="E288" s="79" t="s">
        <v>609</v>
      </c>
      <c r="F288" s="81" t="s">
        <v>611</v>
      </c>
      <c r="G288" s="86">
        <v>40583</v>
      </c>
      <c r="H288" s="80"/>
      <c r="I288" s="86"/>
      <c r="J288" s="80"/>
      <c r="K288" s="80"/>
      <c r="L288" s="80"/>
      <c r="M288" s="80"/>
      <c r="N288" s="76" t="s">
        <v>175</v>
      </c>
      <c r="O288" s="87" t="s">
        <v>337</v>
      </c>
      <c r="P288" s="58" t="str">
        <f>IF(Entradas[[#This Row],[Lote]]="","INSERTAR LOTE",Entradas[[#This Row],[Lote]])</f>
        <v>291053-921.8</v>
      </c>
      <c r="Q288" s="34" t="str">
        <f>+Entradas[[#This Row],[Elemento]]</f>
        <v>Semilla de ají cayene lb</v>
      </c>
      <c r="R28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8" s="40">
        <f>Entradas[[#This Row],[Cantidad que ingresa]]-Entradas[[#This Row],[Cantidad Utilizada]]</f>
        <v>0.75</v>
      </c>
      <c r="T288" s="32" t="e">
        <f>+Entradas[[#This Row],[Presentación (unidad)]]</f>
        <v>#N/A</v>
      </c>
      <c r="U28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8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89" spans="1:22" x14ac:dyDescent="0.25">
      <c r="A289" s="39" t="e">
        <f>VLOOKUP(Entradas[[#This Row],[Elemento]],Lista_elementos[],6,0)</f>
        <v>#N/A</v>
      </c>
      <c r="B289" s="76" t="s">
        <v>488</v>
      </c>
      <c r="C289" s="80">
        <v>2</v>
      </c>
      <c r="D289" s="33" t="e">
        <f>VLOOKUP(Entradas[[#This Row],[Elemento]],Lista_elementos[],5,0)</f>
        <v>#N/A</v>
      </c>
      <c r="E289" s="79" t="s">
        <v>468</v>
      </c>
      <c r="F289" s="81" t="s">
        <v>611</v>
      </c>
      <c r="G289" s="86">
        <v>40915</v>
      </c>
      <c r="H289" s="79"/>
      <c r="I289" s="86"/>
      <c r="J289" s="80"/>
      <c r="K289" s="80"/>
      <c r="L289" s="80"/>
      <c r="M289" s="80"/>
      <c r="N289" s="76" t="s">
        <v>214</v>
      </c>
      <c r="O289" s="87" t="s">
        <v>337</v>
      </c>
      <c r="P289" s="58" t="str">
        <f>IF(Entradas[[#This Row],[Lote]]="","INSERTAR LOTE",Entradas[[#This Row],[Lote]])</f>
        <v>291053-921.8</v>
      </c>
      <c r="Q289" s="34" t="str">
        <f>+Entradas[[#This Row],[Elemento]]</f>
        <v>Semilla de ají cayene lb</v>
      </c>
      <c r="R28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89" s="40">
        <f>Entradas[[#This Row],[Cantidad que ingresa]]-Entradas[[#This Row],[Cantidad Utilizada]]</f>
        <v>2</v>
      </c>
      <c r="T289" s="32" t="e">
        <f>+Entradas[[#This Row],[Presentación (unidad)]]</f>
        <v>#N/A</v>
      </c>
      <c r="U28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8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0" spans="1:22" x14ac:dyDescent="0.25">
      <c r="A290" s="39" t="e">
        <f>VLOOKUP(Entradas[[#This Row],[Elemento]],Lista_elementos[],6,0)</f>
        <v>#N/A</v>
      </c>
      <c r="B290" s="76" t="s">
        <v>217</v>
      </c>
      <c r="C290" s="80">
        <v>0.75</v>
      </c>
      <c r="D290" s="54" t="e">
        <f>VLOOKUP(Entradas[[#This Row],[Elemento]],Lista_elementos[],5,0)</f>
        <v>#N/A</v>
      </c>
      <c r="E290" s="79" t="s">
        <v>609</v>
      </c>
      <c r="F290" s="81" t="s">
        <v>612</v>
      </c>
      <c r="G290" s="86">
        <v>40778</v>
      </c>
      <c r="H290" s="80"/>
      <c r="I290" s="86"/>
      <c r="J290" s="80"/>
      <c r="K290" s="80"/>
      <c r="L290" s="80"/>
      <c r="M290" s="80"/>
      <c r="N290" s="76" t="s">
        <v>175</v>
      </c>
      <c r="O290" s="87" t="s">
        <v>337</v>
      </c>
      <c r="P290" s="58" t="str">
        <f>IF(Entradas[[#This Row],[Lote]]="","INSERTAR LOTE",Entradas[[#This Row],[Lote]])</f>
        <v>291057-999.8</v>
      </c>
      <c r="Q290" s="34" t="str">
        <f>+Entradas[[#This Row],[Elemento]]</f>
        <v>Semilla de ají jalapeño lb</v>
      </c>
      <c r="R29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0" s="40">
        <f>Entradas[[#This Row],[Cantidad que ingresa]]-Entradas[[#This Row],[Cantidad Utilizada]]</f>
        <v>0.75</v>
      </c>
      <c r="T290" s="32" t="e">
        <f>+Entradas[[#This Row],[Presentación (unidad)]]</f>
        <v>#N/A</v>
      </c>
      <c r="U29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9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1" spans="1:22" x14ac:dyDescent="0.25">
      <c r="A291" s="39" t="e">
        <f>VLOOKUP(Entradas[[#This Row],[Elemento]],Lista_elementos[],6,0)</f>
        <v>#N/A</v>
      </c>
      <c r="B291" s="76" t="s">
        <v>217</v>
      </c>
      <c r="C291" s="80">
        <v>0.5</v>
      </c>
      <c r="D291" s="33" t="e">
        <f>VLOOKUP(Entradas[[#This Row],[Elemento]],Lista_elementos[],5,0)</f>
        <v>#N/A</v>
      </c>
      <c r="E291" s="79" t="s">
        <v>468</v>
      </c>
      <c r="F291" s="81" t="s">
        <v>489</v>
      </c>
      <c r="G291" s="86">
        <v>40606</v>
      </c>
      <c r="H291" s="79"/>
      <c r="I291" s="86"/>
      <c r="J291" s="80"/>
      <c r="K291" s="80"/>
      <c r="L291" s="80"/>
      <c r="M291" s="80"/>
      <c r="N291" s="76" t="s">
        <v>214</v>
      </c>
      <c r="O291" s="87" t="s">
        <v>337</v>
      </c>
      <c r="P291" s="58" t="str">
        <f>IF(Entradas[[#This Row],[Lote]]="","INSERTAR LOTE",Entradas[[#This Row],[Lote]])</f>
        <v>447214-46</v>
      </c>
      <c r="Q291" s="34" t="str">
        <f>+Entradas[[#This Row],[Elemento]]</f>
        <v>Semilla de ají jalapeño lb</v>
      </c>
      <c r="R29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1" s="40">
        <f>Entradas[[#This Row],[Cantidad que ingresa]]-Entradas[[#This Row],[Cantidad Utilizada]]</f>
        <v>0.5</v>
      </c>
      <c r="T291" s="32" t="e">
        <f>+Entradas[[#This Row],[Presentación (unidad)]]</f>
        <v>#N/A</v>
      </c>
      <c r="U29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9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2" spans="1:22" x14ac:dyDescent="0.25">
      <c r="A292" s="39" t="e">
        <f>VLOOKUP(Entradas[[#This Row],[Elemento]],Lista_elementos[],6,0)</f>
        <v>#N/A</v>
      </c>
      <c r="B292" s="76" t="s">
        <v>614</v>
      </c>
      <c r="C292" s="80">
        <v>1</v>
      </c>
      <c r="D292" s="54" t="e">
        <f>VLOOKUP(Entradas[[#This Row],[Elemento]],Lista_elementos[],5,0)</f>
        <v>#N/A</v>
      </c>
      <c r="E292" s="79" t="s">
        <v>609</v>
      </c>
      <c r="F292" s="81" t="s">
        <v>613</v>
      </c>
      <c r="G292" s="86">
        <v>40778</v>
      </c>
      <c r="H292" s="80"/>
      <c r="I292" s="86"/>
      <c r="J292" s="80"/>
      <c r="K292" s="80"/>
      <c r="L292" s="80"/>
      <c r="M292" s="80"/>
      <c r="N292" s="76" t="s">
        <v>175</v>
      </c>
      <c r="O292" s="87" t="s">
        <v>337</v>
      </c>
      <c r="P292" s="58" t="str">
        <f>IF(Entradas[[#This Row],[Lote]]="","INSERTAR LOTE",Entradas[[#This Row],[Lote]])</f>
        <v>2510230001.9</v>
      </c>
      <c r="Q292" s="34" t="str">
        <f>+Entradas[[#This Row],[Elemento]]</f>
        <v>Semilla de cebolla larga lb</v>
      </c>
      <c r="R29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2" s="40">
        <f>Entradas[[#This Row],[Cantidad que ingresa]]-Entradas[[#This Row],[Cantidad Utilizada]]</f>
        <v>1</v>
      </c>
      <c r="T292" s="32" t="e">
        <f>+Entradas[[#This Row],[Presentación (unidad)]]</f>
        <v>#N/A</v>
      </c>
      <c r="U29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9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3" spans="1:22" x14ac:dyDescent="0.25">
      <c r="A293" s="39" t="e">
        <f>VLOOKUP(Entradas[[#This Row],[Elemento]],Lista_elementos[],6,0)</f>
        <v>#N/A</v>
      </c>
      <c r="B293" s="76" t="s">
        <v>614</v>
      </c>
      <c r="C293" s="80">
        <v>5</v>
      </c>
      <c r="D293" s="33" t="e">
        <f>VLOOKUP(Entradas[[#This Row],[Elemento]],Lista_elementos[],5,0)</f>
        <v>#N/A</v>
      </c>
      <c r="E293" s="79" t="s">
        <v>468</v>
      </c>
      <c r="F293" s="81" t="s">
        <v>469</v>
      </c>
      <c r="G293" s="86">
        <v>40778</v>
      </c>
      <c r="H293" s="79"/>
      <c r="I293" s="86"/>
      <c r="J293" s="80"/>
      <c r="K293" s="80"/>
      <c r="L293" s="80"/>
      <c r="M293" s="80"/>
      <c r="N293" s="76" t="s">
        <v>214</v>
      </c>
      <c r="O293" s="87" t="s">
        <v>337</v>
      </c>
      <c r="P293" s="58" t="str">
        <f>IF(Entradas[[#This Row],[Lote]]="","INSERTAR LOTE",Entradas[[#This Row],[Lote]])</f>
        <v>251028D01.9</v>
      </c>
      <c r="Q293" s="34" t="str">
        <f>+Entradas[[#This Row],[Elemento]]</f>
        <v>Semilla de cebolla larga lb</v>
      </c>
      <c r="R29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3" s="40">
        <f>Entradas[[#This Row],[Cantidad que ingresa]]-Entradas[[#This Row],[Cantidad Utilizada]]</f>
        <v>5</v>
      </c>
      <c r="T293" s="32" t="e">
        <f>+Entradas[[#This Row],[Presentación (unidad)]]</f>
        <v>#N/A</v>
      </c>
      <c r="U29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9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4" spans="1:22" x14ac:dyDescent="0.25">
      <c r="A294" s="39" t="e">
        <f>VLOOKUP(Entradas[[#This Row],[Elemento]],Lista_elementos[],6,0)</f>
        <v>#N/A</v>
      </c>
      <c r="B294" s="76" t="s">
        <v>207</v>
      </c>
      <c r="C294" s="80">
        <v>1</v>
      </c>
      <c r="D294" s="33" t="e">
        <f>VLOOKUP(Entradas[[#This Row],[Elemento]],Lista_elementos[],5,0)</f>
        <v>#N/A</v>
      </c>
      <c r="E294" s="79" t="s">
        <v>468</v>
      </c>
      <c r="F294" s="81" t="s">
        <v>487</v>
      </c>
      <c r="G294" s="86">
        <v>40992</v>
      </c>
      <c r="H294" s="88"/>
      <c r="I294" s="86"/>
      <c r="J294" s="80"/>
      <c r="K294" s="80"/>
      <c r="L294" s="80"/>
      <c r="M294" s="80"/>
      <c r="N294" s="76" t="s">
        <v>214</v>
      </c>
      <c r="O294" s="87" t="s">
        <v>337</v>
      </c>
      <c r="P294" s="58" t="str">
        <f>IF(Entradas[[#This Row],[Lote]]="","INSERTAR LOTE",Entradas[[#This Row],[Lote]])</f>
        <v>84</v>
      </c>
      <c r="Q294" s="34" t="str">
        <f>+Entradas[[#This Row],[Elemento]]</f>
        <v>Semilla de cilantro lb</v>
      </c>
      <c r="R29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4" s="40">
        <f>Entradas[[#This Row],[Cantidad que ingresa]]-Entradas[[#This Row],[Cantidad Utilizada]]</f>
        <v>1</v>
      </c>
      <c r="T294" s="32" t="e">
        <f>+Entradas[[#This Row],[Presentación (unidad)]]</f>
        <v>#N/A</v>
      </c>
      <c r="U294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9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5" spans="1:22" x14ac:dyDescent="0.25">
      <c r="A295" s="39" t="e">
        <f>VLOOKUP(Entradas[[#This Row],[Elemento]],Lista_elementos[],6,0)</f>
        <v>#N/A</v>
      </c>
      <c r="B295" s="76" t="s">
        <v>207</v>
      </c>
      <c r="C295" s="80">
        <v>0.5</v>
      </c>
      <c r="D295" s="33" t="e">
        <f>VLOOKUP(Entradas[[#This Row],[Elemento]],Lista_elementos[],5,0)</f>
        <v>#N/A</v>
      </c>
      <c r="E295" s="79" t="s">
        <v>468</v>
      </c>
      <c r="F295" s="81" t="s">
        <v>487</v>
      </c>
      <c r="G295" s="86">
        <v>40992</v>
      </c>
      <c r="H295" s="88"/>
      <c r="I295" s="86"/>
      <c r="J295" s="80"/>
      <c r="K295" s="80"/>
      <c r="L295" s="80"/>
      <c r="M295" s="80"/>
      <c r="N295" s="76" t="s">
        <v>175</v>
      </c>
      <c r="O295" s="87" t="s">
        <v>337</v>
      </c>
      <c r="P295" s="58" t="str">
        <f>IF(Entradas[[#This Row],[Lote]]="","INSERTAR LOTE",Entradas[[#This Row],[Lote]])</f>
        <v>84</v>
      </c>
      <c r="Q295" s="34" t="str">
        <f>+Entradas[[#This Row],[Elemento]]</f>
        <v>Semilla de cilantro lb</v>
      </c>
      <c r="R29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5" s="40">
        <f>Entradas[[#This Row],[Cantidad que ingresa]]-Entradas[[#This Row],[Cantidad Utilizada]]</f>
        <v>0.5</v>
      </c>
      <c r="T295" s="32" t="e">
        <f>+Entradas[[#This Row],[Presentación (unidad)]]</f>
        <v>#N/A</v>
      </c>
      <c r="U295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9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6" spans="1:22" x14ac:dyDescent="0.25">
      <c r="A296" s="39" t="e">
        <f>VLOOKUP(Entradas[[#This Row],[Elemento]],Lista_elementos[],6,0)</f>
        <v>#N/A</v>
      </c>
      <c r="B296" s="76" t="s">
        <v>207</v>
      </c>
      <c r="C296" s="80">
        <v>1</v>
      </c>
      <c r="D296" s="54" t="e">
        <f>VLOOKUP(Entradas[[#This Row],[Elemento]],Lista_elementos[],5,0)</f>
        <v>#N/A</v>
      </c>
      <c r="E296" s="79">
        <v>2443</v>
      </c>
      <c r="F296" s="81" t="s">
        <v>605</v>
      </c>
      <c r="G296" s="86">
        <v>41041</v>
      </c>
      <c r="H296" s="80"/>
      <c r="I296" s="86"/>
      <c r="J296" s="80"/>
      <c r="K296" s="80"/>
      <c r="L296" s="80"/>
      <c r="M296" s="80"/>
      <c r="N296" s="76" t="s">
        <v>175</v>
      </c>
      <c r="O296" s="87" t="s">
        <v>337</v>
      </c>
      <c r="P296" s="58" t="str">
        <f>IF(Entradas[[#This Row],[Lote]]="","INSERTAR LOTE",Entradas[[#This Row],[Lote]])</f>
        <v>85</v>
      </c>
      <c r="Q296" s="34" t="str">
        <f>+Entradas[[#This Row],[Elemento]]</f>
        <v>Semilla de cilantro lb</v>
      </c>
      <c r="R29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6" s="40">
        <f>Entradas[[#This Row],[Cantidad que ingresa]]-Entradas[[#This Row],[Cantidad Utilizada]]</f>
        <v>1</v>
      </c>
      <c r="T296" s="32" t="e">
        <f>+Entradas[[#This Row],[Presentación (unidad)]]</f>
        <v>#N/A</v>
      </c>
      <c r="U29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9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7" spans="1:22" x14ac:dyDescent="0.25">
      <c r="A297" s="39" t="e">
        <f>VLOOKUP(Entradas[[#This Row],[Elemento]],Lista_elementos[],6,0)</f>
        <v>#N/A</v>
      </c>
      <c r="B297" s="76" t="s">
        <v>211</v>
      </c>
      <c r="C297" s="80">
        <v>6</v>
      </c>
      <c r="D297" s="33" t="e">
        <f>VLOOKUP(Entradas[[#This Row],[Elemento]],Lista_elementos[],5,0)</f>
        <v>#N/A</v>
      </c>
      <c r="E297" s="79" t="s">
        <v>671</v>
      </c>
      <c r="F297" s="81" t="s">
        <v>428</v>
      </c>
      <c r="G297" s="86">
        <v>40663</v>
      </c>
      <c r="H297" s="88"/>
      <c r="I297" s="86"/>
      <c r="J297" s="80"/>
      <c r="K297" s="80"/>
      <c r="L297" s="80"/>
      <c r="M297" s="80"/>
      <c r="N297" s="76" t="s">
        <v>214</v>
      </c>
      <c r="O297" s="87" t="s">
        <v>337</v>
      </c>
      <c r="P297" s="58" t="str">
        <f>IF(Entradas[[#This Row],[Lote]]="","INSERTAR LOTE",Entradas[[#This Row],[Lote]])</f>
        <v>109</v>
      </c>
      <c r="Q297" s="34" t="str">
        <f>+Entradas[[#This Row],[Elemento]]</f>
        <v>Semilla de frijol calima kg</v>
      </c>
      <c r="R29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7" s="40">
        <f>Entradas[[#This Row],[Cantidad que ingresa]]-Entradas[[#This Row],[Cantidad Utilizada]]</f>
        <v>6</v>
      </c>
      <c r="T297" s="32" t="e">
        <f>+Entradas[[#This Row],[Presentación (unidad)]]</f>
        <v>#N/A</v>
      </c>
      <c r="U297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29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8" spans="1:22" x14ac:dyDescent="0.25">
      <c r="A298" s="39" t="e">
        <f>VLOOKUP(Entradas[[#This Row],[Elemento]],Lista_elementos[],6,0)</f>
        <v>#N/A</v>
      </c>
      <c r="B298" s="76" t="s">
        <v>211</v>
      </c>
      <c r="C298" s="80">
        <v>90</v>
      </c>
      <c r="D298" s="33" t="e">
        <f>VLOOKUP(Entradas[[#This Row],[Elemento]],Lista_elementos[],5,0)</f>
        <v>#N/A</v>
      </c>
      <c r="E298" s="79" t="s">
        <v>468</v>
      </c>
      <c r="F298" s="81" t="s">
        <v>663</v>
      </c>
      <c r="G298" s="86">
        <v>41032</v>
      </c>
      <c r="H298" s="80"/>
      <c r="I298" s="86"/>
      <c r="J298" s="80"/>
      <c r="K298" s="80"/>
      <c r="L298" s="80"/>
      <c r="M298" s="80"/>
      <c r="N298" s="76" t="s">
        <v>210</v>
      </c>
      <c r="O298" s="87" t="s">
        <v>337</v>
      </c>
      <c r="P298" s="58" t="str">
        <f>IF(Entradas[[#This Row],[Lote]]="","INSERTAR LOTE",Entradas[[#This Row],[Lote]])</f>
        <v>115</v>
      </c>
      <c r="Q298" s="34" t="str">
        <f>+Entradas[[#This Row],[Elemento]]</f>
        <v>Semilla de frijol calima kg</v>
      </c>
      <c r="R29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8" s="40">
        <f>Entradas[[#This Row],[Cantidad que ingresa]]-Entradas[[#This Row],[Cantidad Utilizada]]</f>
        <v>90</v>
      </c>
      <c r="T298" s="32" t="e">
        <f>+Entradas[[#This Row],[Presentación (unidad)]]</f>
        <v>#N/A</v>
      </c>
      <c r="U29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98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299" spans="1:22" x14ac:dyDescent="0.25">
      <c r="A299" s="39" t="e">
        <f>VLOOKUP(Entradas[[#This Row],[Elemento]],Lista_elementos[],6,0)</f>
        <v>#N/A</v>
      </c>
      <c r="B299" s="76" t="s">
        <v>211</v>
      </c>
      <c r="C299" s="80">
        <v>4</v>
      </c>
      <c r="D299" s="33" t="e">
        <f>VLOOKUP(Entradas[[#This Row],[Elemento]],Lista_elementos[],5,0)</f>
        <v>#N/A</v>
      </c>
      <c r="E299" s="79" t="s">
        <v>606</v>
      </c>
      <c r="F299" s="81" t="s">
        <v>663</v>
      </c>
      <c r="G299" s="86">
        <v>40853</v>
      </c>
      <c r="H299" s="88"/>
      <c r="I299" s="86"/>
      <c r="J299" s="80"/>
      <c r="K299" s="80"/>
      <c r="L299" s="80"/>
      <c r="M299" s="80"/>
      <c r="N299" s="76" t="s">
        <v>213</v>
      </c>
      <c r="O299" s="87" t="s">
        <v>337</v>
      </c>
      <c r="P299" s="58" t="str">
        <f>IF(Entradas[[#This Row],[Lote]]="","INSERTAR LOTE",Entradas[[#This Row],[Lote]])</f>
        <v>115</v>
      </c>
      <c r="Q299" s="34" t="str">
        <f>+Entradas[[#This Row],[Elemento]]</f>
        <v>Semilla de frijol calima kg</v>
      </c>
      <c r="R29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299" s="40">
        <f>Entradas[[#This Row],[Cantidad que ingresa]]-Entradas[[#This Row],[Cantidad Utilizada]]</f>
        <v>4</v>
      </c>
      <c r="T299" s="32" t="e">
        <f>+Entradas[[#This Row],[Presentación (unidad)]]</f>
        <v>#N/A</v>
      </c>
      <c r="U29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29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0" spans="1:22" x14ac:dyDescent="0.25">
      <c r="A300" s="39" t="e">
        <f>VLOOKUP(Entradas[[#This Row],[Elemento]],Lista_elementos[],6,0)</f>
        <v>#N/A</v>
      </c>
      <c r="B300" s="76" t="s">
        <v>203</v>
      </c>
      <c r="C300" s="80">
        <v>3</v>
      </c>
      <c r="D300" s="33" t="e">
        <f>VLOOKUP(Entradas[[#This Row],[Elemento]],Lista_elementos[],5,0)</f>
        <v>#N/A</v>
      </c>
      <c r="E300" s="79" t="s">
        <v>672</v>
      </c>
      <c r="F300" s="81" t="s">
        <v>429</v>
      </c>
      <c r="G300" s="86">
        <v>41059</v>
      </c>
      <c r="H300" s="85"/>
      <c r="I300" s="86"/>
      <c r="J300" s="80"/>
      <c r="K300" s="80"/>
      <c r="L300" s="80"/>
      <c r="M300" s="80"/>
      <c r="N300" s="76" t="s">
        <v>214</v>
      </c>
      <c r="O300" s="87" t="s">
        <v>337</v>
      </c>
      <c r="P300" s="58" t="str">
        <f>IF(Entradas[[#This Row],[Lote]]="","INSERTAR LOTE",Entradas[[#This Row],[Lote]])</f>
        <v>54</v>
      </c>
      <c r="Q300" s="34" t="str">
        <f>+Entradas[[#This Row],[Elemento]]</f>
        <v>Semilla de frijol guandul kg</v>
      </c>
      <c r="R30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0" s="40">
        <f>Entradas[[#This Row],[Cantidad que ingresa]]-Entradas[[#This Row],[Cantidad Utilizada]]</f>
        <v>3</v>
      </c>
      <c r="T300" s="32" t="e">
        <f>+Entradas[[#This Row],[Presentación (unidad)]]</f>
        <v>#N/A</v>
      </c>
      <c r="U30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0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1" spans="1:22" x14ac:dyDescent="0.25">
      <c r="A301" s="39" t="e">
        <f>VLOOKUP(Entradas[[#This Row],[Elemento]],Lista_elementos[],6,0)</f>
        <v>#N/A</v>
      </c>
      <c r="B301" s="76" t="s">
        <v>203</v>
      </c>
      <c r="C301" s="80">
        <v>48</v>
      </c>
      <c r="D301" s="33" t="e">
        <f>VLOOKUP(Entradas[[#This Row],[Elemento]],Lista_elementos[],5,0)</f>
        <v>#N/A</v>
      </c>
      <c r="E301" s="79" t="s">
        <v>684</v>
      </c>
      <c r="F301" s="81" t="s">
        <v>664</v>
      </c>
      <c r="G301" s="86">
        <v>40849</v>
      </c>
      <c r="H301" s="80"/>
      <c r="I301" s="86"/>
      <c r="J301" s="80"/>
      <c r="K301" s="80"/>
      <c r="L301" s="80"/>
      <c r="M301" s="80"/>
      <c r="N301" s="76" t="s">
        <v>210</v>
      </c>
      <c r="O301" s="87" t="s">
        <v>337</v>
      </c>
      <c r="P301" s="58" t="str">
        <f>IF(Entradas[[#This Row],[Lote]]="","INSERTAR LOTE",Entradas[[#This Row],[Lote]])</f>
        <v>49</v>
      </c>
      <c r="Q301" s="34" t="str">
        <f>+Entradas[[#This Row],[Elemento]]</f>
        <v>Semilla de frijol guandul kg</v>
      </c>
      <c r="R30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1" s="40">
        <f>Entradas[[#This Row],[Cantidad que ingresa]]-Entradas[[#This Row],[Cantidad Utilizada]]</f>
        <v>48</v>
      </c>
      <c r="T301" s="32" t="e">
        <f>+Entradas[[#This Row],[Presentación (unidad)]]</f>
        <v>#N/A</v>
      </c>
      <c r="U30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1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2" spans="1:22" x14ac:dyDescent="0.25">
      <c r="A302" s="39" t="e">
        <f>VLOOKUP(Entradas[[#This Row],[Elemento]],Lista_elementos[],6,0)</f>
        <v>#N/A</v>
      </c>
      <c r="B302" s="76" t="s">
        <v>203</v>
      </c>
      <c r="C302" s="80">
        <v>10</v>
      </c>
      <c r="D302" s="33" t="e">
        <f>VLOOKUP(Entradas[[#This Row],[Elemento]],Lista_elementos[],5,0)</f>
        <v>#N/A</v>
      </c>
      <c r="E302" s="79" t="s">
        <v>606</v>
      </c>
      <c r="F302" s="81" t="s">
        <v>429</v>
      </c>
      <c r="G302" s="86">
        <v>41032</v>
      </c>
      <c r="H302" s="88"/>
      <c r="I302" s="86"/>
      <c r="J302" s="80"/>
      <c r="K302" s="80"/>
      <c r="L302" s="80"/>
      <c r="M302" s="80"/>
      <c r="N302" s="76" t="s">
        <v>213</v>
      </c>
      <c r="O302" s="87" t="s">
        <v>337</v>
      </c>
      <c r="P302" s="58" t="str">
        <f>IF(Entradas[[#This Row],[Lote]]="","INSERTAR LOTE",Entradas[[#This Row],[Lote]])</f>
        <v>54</v>
      </c>
      <c r="Q302" s="34" t="str">
        <f>+Entradas[[#This Row],[Elemento]]</f>
        <v>Semilla de frijol guandul kg</v>
      </c>
      <c r="R30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2" s="40">
        <f>Entradas[[#This Row],[Cantidad que ingresa]]-Entradas[[#This Row],[Cantidad Utilizada]]</f>
        <v>10</v>
      </c>
      <c r="T302" s="32" t="e">
        <f>+Entradas[[#This Row],[Presentación (unidad)]]</f>
        <v>#N/A</v>
      </c>
      <c r="U30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3" spans="1:22" x14ac:dyDescent="0.25">
      <c r="A303" s="39" t="e">
        <f>VLOOKUP(Entradas[[#This Row],[Elemento]],Lista_elementos[],6,0)</f>
        <v>#N/A</v>
      </c>
      <c r="B303" s="76" t="s">
        <v>203</v>
      </c>
      <c r="C303" s="80">
        <v>34</v>
      </c>
      <c r="D303" s="33" t="e">
        <f>VLOOKUP(Entradas[[#This Row],[Elemento]],Lista_elementos[],5,0)</f>
        <v>#N/A</v>
      </c>
      <c r="E303" s="79" t="s">
        <v>475</v>
      </c>
      <c r="F303" s="81" t="s">
        <v>664</v>
      </c>
      <c r="G303" s="86">
        <v>40730</v>
      </c>
      <c r="H303" s="88"/>
      <c r="I303" s="86"/>
      <c r="J303" s="80"/>
      <c r="K303" s="80"/>
      <c r="L303" s="80"/>
      <c r="M303" s="80"/>
      <c r="N303" s="76" t="s">
        <v>213</v>
      </c>
      <c r="O303" s="87" t="s">
        <v>337</v>
      </c>
      <c r="P303" s="58" t="str">
        <f>IF(Entradas[[#This Row],[Lote]]="","INSERTAR LOTE",Entradas[[#This Row],[Lote]])</f>
        <v>49</v>
      </c>
      <c r="Q303" s="34" t="str">
        <f>+Entradas[[#This Row],[Elemento]]</f>
        <v>Semilla de frijol guandul kg</v>
      </c>
      <c r="R30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3" s="40">
        <f>Entradas[[#This Row],[Cantidad que ingresa]]-Entradas[[#This Row],[Cantidad Utilizada]]</f>
        <v>34</v>
      </c>
      <c r="T303" s="32" t="e">
        <f>+Entradas[[#This Row],[Presentación (unidad)]]</f>
        <v>#N/A</v>
      </c>
      <c r="U30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4" spans="1:22" x14ac:dyDescent="0.25">
      <c r="A304" s="39" t="e">
        <f>VLOOKUP(Entradas[[#This Row],[Elemento]],Lista_elementos[],6,0)</f>
        <v>#N/A</v>
      </c>
      <c r="B304" s="76" t="s">
        <v>203</v>
      </c>
      <c r="C304" s="80">
        <v>41</v>
      </c>
      <c r="D304" s="33" t="e">
        <f>VLOOKUP(Entradas[[#This Row],[Elemento]],Lista_elementos[],5,0)</f>
        <v>#N/A</v>
      </c>
      <c r="E304" s="79" t="s">
        <v>468</v>
      </c>
      <c r="F304" s="81" t="s">
        <v>429</v>
      </c>
      <c r="G304" s="86">
        <v>41032</v>
      </c>
      <c r="H304" s="88"/>
      <c r="I304" s="86"/>
      <c r="J304" s="80"/>
      <c r="K304" s="80"/>
      <c r="L304" s="80"/>
      <c r="M304" s="80"/>
      <c r="N304" s="76" t="s">
        <v>210</v>
      </c>
      <c r="O304" s="87" t="s">
        <v>337</v>
      </c>
      <c r="P304" s="58" t="str">
        <f>IF(Entradas[[#This Row],[Lote]]="","INSERTAR LOTE",Entradas[[#This Row],[Lote]])</f>
        <v>54</v>
      </c>
      <c r="Q304" s="34" t="str">
        <f>+Entradas[[#This Row],[Elemento]]</f>
        <v>Semilla de frijol guandul kg</v>
      </c>
      <c r="R30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4" s="40">
        <f>Entradas[[#This Row],[Cantidad que ingresa]]-Entradas[[#This Row],[Cantidad Utilizada]]</f>
        <v>41</v>
      </c>
      <c r="T304" s="32" t="e">
        <f>+Entradas[[#This Row],[Presentación (unidad)]]</f>
        <v>#N/A</v>
      </c>
      <c r="U30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4" s="10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5" spans="1:22" x14ac:dyDescent="0.25">
      <c r="A305" s="39" t="e">
        <f>VLOOKUP(Entradas[[#This Row],[Elemento]],Lista_elementos[],6,0)</f>
        <v>#N/A</v>
      </c>
      <c r="B305" s="76" t="s">
        <v>430</v>
      </c>
      <c r="C305" s="80">
        <v>13</v>
      </c>
      <c r="D305" s="33" t="e">
        <f>VLOOKUP(Entradas[[#This Row],[Elemento]],Lista_elementos[],5,0)</f>
        <v>#N/A</v>
      </c>
      <c r="E305" s="79" t="s">
        <v>671</v>
      </c>
      <c r="F305" s="81" t="s">
        <v>431</v>
      </c>
      <c r="G305" s="86">
        <v>40754</v>
      </c>
      <c r="H305" s="79"/>
      <c r="I305" s="86"/>
      <c r="J305" s="80"/>
      <c r="K305" s="80"/>
      <c r="L305" s="80"/>
      <c r="M305" s="80"/>
      <c r="N305" s="76" t="s">
        <v>214</v>
      </c>
      <c r="O305" s="87" t="s">
        <v>337</v>
      </c>
      <c r="P305" s="58" t="str">
        <f>IF(Entradas[[#This Row],[Lote]]="","INSERTAR LOTE",Entradas[[#This Row],[Lote]])</f>
        <v>125</v>
      </c>
      <c r="Q305" s="34" t="str">
        <f>+Entradas[[#This Row],[Elemento]]</f>
        <v>Semilla de habichuela agua azul lb</v>
      </c>
      <c r="R30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5" s="40">
        <f>Entradas[[#This Row],[Cantidad que ingresa]]-Entradas[[#This Row],[Cantidad Utilizada]]</f>
        <v>13</v>
      </c>
      <c r="T305" s="32" t="e">
        <f>+Entradas[[#This Row],[Presentación (unidad)]]</f>
        <v>#N/A</v>
      </c>
      <c r="U30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6" spans="1:22" x14ac:dyDescent="0.25">
      <c r="A306" s="39" t="e">
        <f>VLOOKUP(Entradas[[#This Row],[Elemento]],Lista_elementos[],6,0)</f>
        <v>#N/A</v>
      </c>
      <c r="B306" s="76" t="s">
        <v>430</v>
      </c>
      <c r="C306" s="80">
        <v>6</v>
      </c>
      <c r="D306" s="33" t="e">
        <f>VLOOKUP(Entradas[[#This Row],[Elemento]],Lista_elementos[],5,0)</f>
        <v>#N/A</v>
      </c>
      <c r="E306" s="79" t="s">
        <v>662</v>
      </c>
      <c r="F306" s="81" t="s">
        <v>431</v>
      </c>
      <c r="G306" s="86">
        <v>40752</v>
      </c>
      <c r="H306" s="88"/>
      <c r="I306" s="86"/>
      <c r="J306" s="80"/>
      <c r="K306" s="80"/>
      <c r="L306" s="80"/>
      <c r="M306" s="80"/>
      <c r="N306" s="76" t="s">
        <v>213</v>
      </c>
      <c r="O306" s="87" t="s">
        <v>337</v>
      </c>
      <c r="P306" s="58" t="str">
        <f>IF(Entradas[[#This Row],[Lote]]="","INSERTAR LOTE",Entradas[[#This Row],[Lote]])</f>
        <v>125</v>
      </c>
      <c r="Q306" s="34" t="str">
        <f>+Entradas[[#This Row],[Elemento]]</f>
        <v>Semilla de habichuela agua azul lb</v>
      </c>
      <c r="R30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6" s="40">
        <f>Entradas[[#This Row],[Cantidad que ingresa]]-Entradas[[#This Row],[Cantidad Utilizada]]</f>
        <v>6</v>
      </c>
      <c r="T306" s="32" t="e">
        <f>+Entradas[[#This Row],[Presentación (unidad)]]</f>
        <v>#N/A</v>
      </c>
      <c r="U30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7" spans="1:22" x14ac:dyDescent="0.25">
      <c r="A307" s="39" t="e">
        <f>VLOOKUP(Entradas[[#This Row],[Elemento]],Lista_elementos[],6,0)</f>
        <v>#N/A</v>
      </c>
      <c r="B307" s="76" t="s">
        <v>430</v>
      </c>
      <c r="C307" s="80">
        <v>188</v>
      </c>
      <c r="D307" s="33" t="e">
        <f>VLOOKUP(Entradas[[#This Row],[Elemento]],Lista_elementos[],5,0)</f>
        <v>#N/A</v>
      </c>
      <c r="E307" s="79" t="s">
        <v>684</v>
      </c>
      <c r="F307" s="81" t="s">
        <v>431</v>
      </c>
      <c r="G307" s="86">
        <v>40752</v>
      </c>
      <c r="H307" s="80"/>
      <c r="I307" s="86"/>
      <c r="J307" s="80"/>
      <c r="K307" s="80"/>
      <c r="L307" s="80"/>
      <c r="M307" s="80"/>
      <c r="N307" s="76" t="s">
        <v>210</v>
      </c>
      <c r="O307" s="87" t="s">
        <v>337</v>
      </c>
      <c r="P307" s="58" t="str">
        <f>IF(Entradas[[#This Row],[Lote]]="","INSERTAR LOTE",Entradas[[#This Row],[Lote]])</f>
        <v>125</v>
      </c>
      <c r="Q307" s="34" t="str">
        <f>+Entradas[[#This Row],[Elemento]]</f>
        <v>Semilla de habichuela agua azul lb</v>
      </c>
      <c r="R30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7" s="40">
        <f>Entradas[[#This Row],[Cantidad que ingresa]]-Entradas[[#This Row],[Cantidad Utilizada]]</f>
        <v>188</v>
      </c>
      <c r="T307" s="32" t="e">
        <f>+Entradas[[#This Row],[Presentación (unidad)]]</f>
        <v>#N/A</v>
      </c>
      <c r="U30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7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8" spans="1:22" x14ac:dyDescent="0.25">
      <c r="A308" s="39" t="e">
        <f>VLOOKUP(Entradas[[#This Row],[Elemento]],Lista_elementos[],6,0)</f>
        <v>#N/A</v>
      </c>
      <c r="B308" s="76" t="s">
        <v>430</v>
      </c>
      <c r="C308" s="80">
        <v>98</v>
      </c>
      <c r="D308" s="33" t="e">
        <f>VLOOKUP(Entradas[[#This Row],[Elemento]],Lista_elementos[],5,0)</f>
        <v>#N/A</v>
      </c>
      <c r="E308" s="79" t="s">
        <v>468</v>
      </c>
      <c r="F308" s="81" t="s">
        <v>685</v>
      </c>
      <c r="G308" s="86">
        <v>40925</v>
      </c>
      <c r="H308" s="88"/>
      <c r="I308" s="86"/>
      <c r="J308" s="80"/>
      <c r="K308" s="80"/>
      <c r="L308" s="80"/>
      <c r="M308" s="80"/>
      <c r="N308" s="76" t="s">
        <v>210</v>
      </c>
      <c r="O308" s="87" t="s">
        <v>337</v>
      </c>
      <c r="P308" s="58" t="str">
        <f>IF(Entradas[[#This Row],[Lote]]="","INSERTAR LOTE",Entradas[[#This Row],[Lote]])</f>
        <v>130</v>
      </c>
      <c r="Q308" s="34" t="str">
        <f>+Entradas[[#This Row],[Elemento]]</f>
        <v>Semilla de habichuela agua azul lb</v>
      </c>
      <c r="R30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8" s="40">
        <f>Entradas[[#This Row],[Cantidad que ingresa]]-Entradas[[#This Row],[Cantidad Utilizada]]</f>
        <v>98</v>
      </c>
      <c r="T308" s="32" t="e">
        <f>+Entradas[[#This Row],[Presentación (unidad)]]</f>
        <v>#N/A</v>
      </c>
      <c r="U30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8" s="109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09" spans="1:22" x14ac:dyDescent="0.25">
      <c r="A309" s="39" t="e">
        <f>VLOOKUP(Entradas[[#This Row],[Elemento]],Lista_elementos[],6,0)</f>
        <v>#N/A</v>
      </c>
      <c r="B309" s="76" t="s">
        <v>615</v>
      </c>
      <c r="C309" s="80">
        <v>1</v>
      </c>
      <c r="D309" s="54" t="e">
        <f>VLOOKUP(Entradas[[#This Row],[Elemento]],Lista_elementos[],5,0)</f>
        <v>#N/A</v>
      </c>
      <c r="E309" s="79" t="s">
        <v>602</v>
      </c>
      <c r="F309" s="81" t="s">
        <v>603</v>
      </c>
      <c r="G309" s="86"/>
      <c r="H309" s="80"/>
      <c r="I309" s="86"/>
      <c r="J309" s="80"/>
      <c r="K309" s="80"/>
      <c r="L309" s="80"/>
      <c r="M309" s="80"/>
      <c r="N309" s="76" t="s">
        <v>175</v>
      </c>
      <c r="O309" s="87" t="s">
        <v>673</v>
      </c>
      <c r="P309" s="58" t="str">
        <f>IF(Entradas[[#This Row],[Lote]]="","INSERTAR LOTE",Entradas[[#This Row],[Lote]])</f>
        <v>2011A</v>
      </c>
      <c r="Q309" s="34" t="str">
        <f>+Entradas[[#This Row],[Elemento]]</f>
        <v>Semilla de maíz 5 kg</v>
      </c>
      <c r="R30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09" s="40">
        <f>Entradas[[#This Row],[Cantidad que ingresa]]-Entradas[[#This Row],[Cantidad Utilizada]]</f>
        <v>1</v>
      </c>
      <c r="T309" s="32" t="e">
        <f>+Entradas[[#This Row],[Presentación (unidad)]]</f>
        <v>#N/A</v>
      </c>
      <c r="U30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0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10" spans="1:22" x14ac:dyDescent="0.25">
      <c r="A310" s="39" t="e">
        <f>VLOOKUP(Entradas[[#This Row],[Elemento]],Lista_elementos[],6,0)</f>
        <v>#N/A</v>
      </c>
      <c r="B310" s="76" t="s">
        <v>481</v>
      </c>
      <c r="C310" s="80">
        <v>7</v>
      </c>
      <c r="D310" s="33" t="e">
        <f>VLOOKUP(Entradas[[#This Row],[Elemento]],Lista_elementos[],5,0)</f>
        <v>#N/A</v>
      </c>
      <c r="E310" s="79" t="s">
        <v>475</v>
      </c>
      <c r="F310" s="81" t="s">
        <v>482</v>
      </c>
      <c r="G310" s="86">
        <v>40841</v>
      </c>
      <c r="H310" s="79"/>
      <c r="I310" s="86"/>
      <c r="J310" s="80"/>
      <c r="K310" s="80"/>
      <c r="L310" s="80"/>
      <c r="M310" s="80"/>
      <c r="N310" s="76" t="s">
        <v>214</v>
      </c>
      <c r="O310" s="87" t="s">
        <v>337</v>
      </c>
      <c r="P310" s="58" t="str">
        <f>IF(Entradas[[#This Row],[Lote]]="","INSERTAR LOTE",Entradas[[#This Row],[Lote]])</f>
        <v>135</v>
      </c>
      <c r="Q310" s="34" t="str">
        <f>+Entradas[[#This Row],[Elemento]]</f>
        <v>Semilla de maracuyá 1 kg</v>
      </c>
      <c r="R31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0" s="40">
        <f>Entradas[[#This Row],[Cantidad que ingresa]]-Entradas[[#This Row],[Cantidad Utilizada]]</f>
        <v>7</v>
      </c>
      <c r="T310" s="32" t="e">
        <f>+Entradas[[#This Row],[Presentación (unidad)]]</f>
        <v>#N/A</v>
      </c>
      <c r="U31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10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11" spans="1:22" x14ac:dyDescent="0.25">
      <c r="A311" s="39" t="e">
        <f>VLOOKUP(Entradas[[#This Row],[Elemento]],Lista_elementos[],6,0)</f>
        <v>#N/A</v>
      </c>
      <c r="B311" s="76" t="s">
        <v>481</v>
      </c>
      <c r="C311" s="80">
        <v>0.8</v>
      </c>
      <c r="D311" s="54" t="e">
        <f>VLOOKUP(Entradas[[#This Row],[Elemento]],Lista_elementos[],5,0)</f>
        <v>#N/A</v>
      </c>
      <c r="E311" s="79" t="s">
        <v>609</v>
      </c>
      <c r="F311" s="81" t="s">
        <v>482</v>
      </c>
      <c r="G311" s="86">
        <v>40841</v>
      </c>
      <c r="H311" s="80"/>
      <c r="I311" s="86"/>
      <c r="J311" s="80"/>
      <c r="K311" s="80"/>
      <c r="L311" s="80"/>
      <c r="M311" s="80"/>
      <c r="N311" s="76" t="s">
        <v>175</v>
      </c>
      <c r="O311" s="87" t="s">
        <v>337</v>
      </c>
      <c r="P311" s="58" t="str">
        <f>IF(Entradas[[#This Row],[Lote]]="","INSERTAR LOTE",Entradas[[#This Row],[Lote]])</f>
        <v>135</v>
      </c>
      <c r="Q311" s="34" t="str">
        <f>+Entradas[[#This Row],[Elemento]]</f>
        <v>Semilla de maracuyá 1 kg</v>
      </c>
      <c r="R31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1" s="40">
        <f>Entradas[[#This Row],[Cantidad que ingresa]]-Entradas[[#This Row],[Cantidad Utilizada]]</f>
        <v>0.8</v>
      </c>
      <c r="T311" s="32" t="e">
        <f>+Entradas[[#This Row],[Presentación (unidad)]]</f>
        <v>#N/A</v>
      </c>
      <c r="U31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1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12" spans="1:22" x14ac:dyDescent="0.25">
      <c r="A312" s="39" t="e">
        <f>VLOOKUP(Entradas[[#This Row],[Elemento]],Lista_elementos[],6,0)</f>
        <v>#N/A</v>
      </c>
      <c r="B312" s="76" t="s">
        <v>479</v>
      </c>
      <c r="C312" s="80">
        <v>1</v>
      </c>
      <c r="D312" s="33" t="e">
        <f>VLOOKUP(Entradas[[#This Row],[Elemento]],Lista_elementos[],5,0)</f>
        <v>#N/A</v>
      </c>
      <c r="E312" s="79">
        <v>2443</v>
      </c>
      <c r="F312" s="81" t="s">
        <v>480</v>
      </c>
      <c r="G312" s="86">
        <v>40975</v>
      </c>
      <c r="H312" s="88"/>
      <c r="I312" s="86"/>
      <c r="J312" s="80"/>
      <c r="K312" s="80"/>
      <c r="L312" s="80"/>
      <c r="M312" s="80"/>
      <c r="N312" s="76" t="s">
        <v>214</v>
      </c>
      <c r="O312" s="87" t="s">
        <v>337</v>
      </c>
      <c r="P312" s="58" t="str">
        <f>IF(Entradas[[#This Row],[Lote]]="","INSERTAR LOTE",Entradas[[#This Row],[Lote]])</f>
        <v>143</v>
      </c>
      <c r="Q312" s="34" t="str">
        <f>+Entradas[[#This Row],[Elemento]]</f>
        <v>Semilla de maracuyá 10 kg</v>
      </c>
      <c r="R31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2" s="40">
        <f>Entradas[[#This Row],[Cantidad que ingresa]]-Entradas[[#This Row],[Cantidad Utilizada]]</f>
        <v>1</v>
      </c>
      <c r="T312" s="32" t="e">
        <f>+Entradas[[#This Row],[Presentación (unidad)]]</f>
        <v>#N/A</v>
      </c>
      <c r="U312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1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13" spans="1:22" x14ac:dyDescent="0.25">
      <c r="A313" s="39" t="e">
        <f>VLOOKUP(Entradas[[#This Row],[Elemento]],Lista_elementos[],6,0)</f>
        <v>#N/A</v>
      </c>
      <c r="B313" s="76" t="s">
        <v>483</v>
      </c>
      <c r="C313" s="80">
        <v>1</v>
      </c>
      <c r="D313" s="33" t="e">
        <f>VLOOKUP(Entradas[[#This Row],[Elemento]],Lista_elementos[],5,0)</f>
        <v>#N/A</v>
      </c>
      <c r="E313" s="79" t="s">
        <v>475</v>
      </c>
      <c r="F313" s="81" t="s">
        <v>484</v>
      </c>
      <c r="G313" s="86">
        <v>40666</v>
      </c>
      <c r="H313" s="79"/>
      <c r="I313" s="86"/>
      <c r="J313" s="80"/>
      <c r="K313" s="80"/>
      <c r="L313" s="80"/>
      <c r="M313" s="80"/>
      <c r="N313" s="76" t="s">
        <v>214</v>
      </c>
      <c r="O313" s="87" t="s">
        <v>337</v>
      </c>
      <c r="P313" s="58" t="str">
        <f>IF(Entradas[[#This Row],[Lote]]="","INSERTAR LOTE",Entradas[[#This Row],[Lote]])</f>
        <v>401570-44</v>
      </c>
      <c r="Q313" s="34" t="str">
        <f>+Entradas[[#This Row],[Elemento]]</f>
        <v>Semilla de melón Edisto 5 kg</v>
      </c>
      <c r="R31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3" s="40">
        <f>Entradas[[#This Row],[Cantidad que ingresa]]-Entradas[[#This Row],[Cantidad Utilizada]]</f>
        <v>1</v>
      </c>
      <c r="T313" s="32" t="e">
        <f>+Entradas[[#This Row],[Presentación (unidad)]]</f>
        <v>#N/A</v>
      </c>
      <c r="U31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1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14" spans="1:22" x14ac:dyDescent="0.25">
      <c r="A314" s="39" t="e">
        <f>VLOOKUP(Entradas[[#This Row],[Elemento]],Lista_elementos[],6,0)</f>
        <v>#N/A</v>
      </c>
      <c r="B314" s="76" t="s">
        <v>485</v>
      </c>
      <c r="C314" s="80">
        <v>1</v>
      </c>
      <c r="D314" s="33" t="e">
        <f>VLOOKUP(Entradas[[#This Row],[Elemento]],Lista_elementos[],5,0)</f>
        <v>#N/A</v>
      </c>
      <c r="E314" s="79" t="s">
        <v>468</v>
      </c>
      <c r="F314" s="81" t="s">
        <v>486</v>
      </c>
      <c r="G314" s="86">
        <v>40630</v>
      </c>
      <c r="H314" s="88"/>
      <c r="I314" s="86"/>
      <c r="J314" s="80"/>
      <c r="K314" s="80"/>
      <c r="L314" s="80"/>
      <c r="M314" s="80"/>
      <c r="N314" s="76" t="s">
        <v>214</v>
      </c>
      <c r="O314" s="87" t="s">
        <v>337</v>
      </c>
      <c r="P314" s="58" t="str">
        <f>IF(Entradas[[#This Row],[Lote]]="","INSERTAR LOTE",Entradas[[#This Row],[Lote]])</f>
        <v>280311</v>
      </c>
      <c r="Q314" s="34" t="str">
        <f>+Entradas[[#This Row],[Elemento]]</f>
        <v>Semilla de melón Hales best Jumbo 5 kg</v>
      </c>
      <c r="R31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4" s="40">
        <f>Entradas[[#This Row],[Cantidad que ingresa]]-Entradas[[#This Row],[Cantidad Utilizada]]</f>
        <v>1</v>
      </c>
      <c r="T314" s="32" t="e">
        <f>+Entradas[[#This Row],[Presentación (unidad)]]</f>
        <v>#N/A</v>
      </c>
      <c r="U314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1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15" spans="1:22" x14ac:dyDescent="0.25">
      <c r="A315" s="39" t="e">
        <f>VLOOKUP(Entradas[[#This Row],[Elemento]],Lista_elementos[],6,0)</f>
        <v>#N/A</v>
      </c>
      <c r="B315" s="76" t="s">
        <v>494</v>
      </c>
      <c r="C315" s="80">
        <v>0.2</v>
      </c>
      <c r="D315" s="33" t="e">
        <f>VLOOKUP(Entradas[[#This Row],[Elemento]],Lista_elementos[],5,0)</f>
        <v>#N/A</v>
      </c>
      <c r="E315" s="79" t="s">
        <v>468</v>
      </c>
      <c r="F315" s="81" t="s">
        <v>490</v>
      </c>
      <c r="G315" s="86">
        <v>40622</v>
      </c>
      <c r="H315" s="79"/>
      <c r="I315" s="86"/>
      <c r="J315" s="80"/>
      <c r="K315" s="80"/>
      <c r="L315" s="80"/>
      <c r="M315" s="80"/>
      <c r="N315" s="76" t="s">
        <v>214</v>
      </c>
      <c r="O315" s="87" t="s">
        <v>337</v>
      </c>
      <c r="P315" s="58" t="str">
        <f>IF(Entradas[[#This Row],[Lote]]="","INSERTAR LOTE",Entradas[[#This Row],[Lote]])</f>
        <v>010090109-10</v>
      </c>
      <c r="Q315" s="34" t="str">
        <f>+Entradas[[#This Row],[Elemento]]</f>
        <v>Semilla de papaya Maradol roja</v>
      </c>
      <c r="R31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5" s="40">
        <f>Entradas[[#This Row],[Cantidad que ingresa]]-Entradas[[#This Row],[Cantidad Utilizada]]</f>
        <v>0.2</v>
      </c>
      <c r="T315" s="32" t="e">
        <f>+Entradas[[#This Row],[Presentación (unidad)]]</f>
        <v>#N/A</v>
      </c>
      <c r="U31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15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16" spans="1:22" x14ac:dyDescent="0.25">
      <c r="A316" s="39" t="e">
        <f>VLOOKUP(Entradas[[#This Row],[Elemento]],Lista_elementos[],6,0)</f>
        <v>#N/A</v>
      </c>
      <c r="B316" s="76" t="s">
        <v>494</v>
      </c>
      <c r="C316" s="80">
        <v>0.5</v>
      </c>
      <c r="D316" s="54" t="e">
        <f>VLOOKUP(Entradas[[#This Row],[Elemento]],Lista_elementos[],5,0)</f>
        <v>#N/A</v>
      </c>
      <c r="E316" s="79" t="s">
        <v>609</v>
      </c>
      <c r="F316" s="81" t="s">
        <v>610</v>
      </c>
      <c r="G316" s="86">
        <v>40625</v>
      </c>
      <c r="H316" s="80"/>
      <c r="I316" s="86"/>
      <c r="J316" s="80"/>
      <c r="K316" s="80"/>
      <c r="L316" s="80"/>
      <c r="M316" s="80"/>
      <c r="N316" s="76" t="s">
        <v>175</v>
      </c>
      <c r="O316" s="87" t="s">
        <v>337</v>
      </c>
      <c r="P316" s="58" t="str">
        <f>IF(Entradas[[#This Row],[Lote]]="","INSERTAR LOTE",Entradas[[#This Row],[Lote]])</f>
        <v>05-0010-0901</v>
      </c>
      <c r="Q316" s="34" t="str">
        <f>+Entradas[[#This Row],[Elemento]]</f>
        <v>Semilla de papaya Maradol roja</v>
      </c>
      <c r="R31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6" s="40">
        <f>Entradas[[#This Row],[Cantidad que ingresa]]-Entradas[[#This Row],[Cantidad Utilizada]]</f>
        <v>0.5</v>
      </c>
      <c r="T316" s="32" t="e">
        <f>+Entradas[[#This Row],[Presentación (unidad)]]</f>
        <v>#N/A</v>
      </c>
      <c r="U31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1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17" spans="1:22" x14ac:dyDescent="0.25">
      <c r="A317" s="39" t="e">
        <f>VLOOKUP(Entradas[[#This Row],[Elemento]],Lista_elementos[],6,0)</f>
        <v>#N/A</v>
      </c>
      <c r="B317" s="76" t="s">
        <v>459</v>
      </c>
      <c r="C317" s="80">
        <v>19</v>
      </c>
      <c r="D317" s="33" t="e">
        <f>VLOOKUP(Entradas[[#This Row],[Elemento]],Lista_elementos[],5,0)</f>
        <v>#N/A</v>
      </c>
      <c r="E317" s="79" t="s">
        <v>674</v>
      </c>
      <c r="F317" s="81" t="s">
        <v>423</v>
      </c>
      <c r="G317" s="86">
        <v>41060</v>
      </c>
      <c r="H317" s="88"/>
      <c r="I317" s="86"/>
      <c r="J317" s="80"/>
      <c r="K317" s="80"/>
      <c r="L317" s="80"/>
      <c r="M317" s="80"/>
      <c r="N317" s="76" t="s">
        <v>214</v>
      </c>
      <c r="O317" s="87" t="s">
        <v>675</v>
      </c>
      <c r="P317" s="58" t="str">
        <f>IF(Entradas[[#This Row],[Lote]]="","INSERTAR LOTE",Entradas[[#This Row],[Lote]])</f>
        <v>004</v>
      </c>
      <c r="Q317" s="34" t="str">
        <f>+Entradas[[#This Row],[Elemento]]</f>
        <v>Semilla de Pasto Brachiara Decumbens</v>
      </c>
      <c r="R31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7" s="40">
        <f>Entradas[[#This Row],[Cantidad que ingresa]]-Entradas[[#This Row],[Cantidad Utilizada]]</f>
        <v>19</v>
      </c>
      <c r="T317" s="32" t="e">
        <f>+Entradas[[#This Row],[Presentación (unidad)]]</f>
        <v>#N/A</v>
      </c>
      <c r="U317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1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18" spans="1:22" x14ac:dyDescent="0.25">
      <c r="A318" s="39" t="e">
        <f>VLOOKUP(Entradas[[#This Row],[Elemento]],Lista_elementos[],6,0)</f>
        <v>#N/A</v>
      </c>
      <c r="B318" s="76" t="s">
        <v>459</v>
      </c>
      <c r="C318" s="80">
        <v>16</v>
      </c>
      <c r="D318" s="33" t="e">
        <f>VLOOKUP(Entradas[[#This Row],[Elemento]],Lista_elementos[],5,0)</f>
        <v>#N/A</v>
      </c>
      <c r="E318" s="79" t="s">
        <v>674</v>
      </c>
      <c r="F318" s="81" t="s">
        <v>458</v>
      </c>
      <c r="G318" s="86">
        <v>41090</v>
      </c>
      <c r="H318" s="88"/>
      <c r="I318" s="86"/>
      <c r="J318" s="80"/>
      <c r="K318" s="80"/>
      <c r="L318" s="80"/>
      <c r="M318" s="80"/>
      <c r="N318" s="76" t="s">
        <v>214</v>
      </c>
      <c r="O318" s="87" t="s">
        <v>337</v>
      </c>
      <c r="P318" s="58" t="str">
        <f>IF(Entradas[[#This Row],[Lote]]="","INSERTAR LOTE",Entradas[[#This Row],[Lote]])</f>
        <v>006</v>
      </c>
      <c r="Q318" s="34" t="str">
        <f>+Entradas[[#This Row],[Elemento]]</f>
        <v>Semilla de Pasto Brachiara Decumbens</v>
      </c>
      <c r="R31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8" s="40">
        <f>Entradas[[#This Row],[Cantidad que ingresa]]-Entradas[[#This Row],[Cantidad Utilizada]]</f>
        <v>16</v>
      </c>
      <c r="T318" s="32" t="e">
        <f>+Entradas[[#This Row],[Presentación (unidad)]]</f>
        <v>#N/A</v>
      </c>
      <c r="U318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1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19" spans="1:22" x14ac:dyDescent="0.25">
      <c r="A319" s="39" t="e">
        <f>VLOOKUP(Entradas[[#This Row],[Elemento]],Lista_elementos[],6,0)</f>
        <v>#N/A</v>
      </c>
      <c r="B319" s="76" t="s">
        <v>540</v>
      </c>
      <c r="C319" s="80">
        <v>16</v>
      </c>
      <c r="D319" s="33" t="e">
        <f>VLOOKUP(Entradas[[#This Row],[Elemento]],Lista_elementos[],5,0)</f>
        <v>#N/A</v>
      </c>
      <c r="E319" s="79" t="s">
        <v>674</v>
      </c>
      <c r="F319" s="81" t="s">
        <v>424</v>
      </c>
      <c r="G319" s="86">
        <v>41121</v>
      </c>
      <c r="H319" s="88"/>
      <c r="I319" s="86"/>
      <c r="J319" s="80"/>
      <c r="K319" s="80"/>
      <c r="L319" s="80"/>
      <c r="M319" s="80"/>
      <c r="N319" s="76" t="s">
        <v>214</v>
      </c>
      <c r="O319" s="87" t="s">
        <v>675</v>
      </c>
      <c r="P319" s="58" t="str">
        <f>IF(Entradas[[#This Row],[Lote]]="","INSERTAR LOTE",Entradas[[#This Row],[Lote]])</f>
        <v>06/2011</v>
      </c>
      <c r="Q319" s="34" t="str">
        <f>+Entradas[[#This Row],[Elemento]]</f>
        <v>Semilla de Pasto Brachiara Dictyoneura bolsa</v>
      </c>
      <c r="R31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19" s="40">
        <f>Entradas[[#This Row],[Cantidad que ingresa]]-Entradas[[#This Row],[Cantidad Utilizada]]</f>
        <v>16</v>
      </c>
      <c r="T319" s="32" t="e">
        <f>+Entradas[[#This Row],[Presentación (unidad)]]</f>
        <v>#N/A</v>
      </c>
      <c r="U319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1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20" spans="1:22" x14ac:dyDescent="0.25">
      <c r="A320" s="39" t="e">
        <f>VLOOKUP(Entradas[[#This Row],[Elemento]],Lista_elementos[],6,0)</f>
        <v>#N/A</v>
      </c>
      <c r="B320" s="76" t="s">
        <v>541</v>
      </c>
      <c r="C320" s="80">
        <v>10</v>
      </c>
      <c r="D320" s="33" t="e">
        <f>VLOOKUP(Entradas[[#This Row],[Elemento]],Lista_elementos[],5,0)</f>
        <v>#N/A</v>
      </c>
      <c r="E320" s="79" t="s">
        <v>515</v>
      </c>
      <c r="F320" s="81" t="s">
        <v>514</v>
      </c>
      <c r="G320" s="86">
        <v>41425</v>
      </c>
      <c r="H320" s="88"/>
      <c r="I320" s="86"/>
      <c r="J320" s="80"/>
      <c r="K320" s="80"/>
      <c r="L320" s="80"/>
      <c r="M320" s="80"/>
      <c r="N320" s="76" t="s">
        <v>175</v>
      </c>
      <c r="O320" s="87" t="s">
        <v>337</v>
      </c>
      <c r="P320" s="58" t="str">
        <f>IF(Entradas[[#This Row],[Lote]]="","INSERTAR LOTE",Entradas[[#This Row],[Lote]])</f>
        <v>620</v>
      </c>
      <c r="Q320" s="34" t="str">
        <f>+Entradas[[#This Row],[Elemento]]</f>
        <v>Semilla de Pasto Brachiara Dictyoneura tarro</v>
      </c>
      <c r="R32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0" s="40">
        <f>Entradas[[#This Row],[Cantidad que ingresa]]-Entradas[[#This Row],[Cantidad Utilizada]]</f>
        <v>10</v>
      </c>
      <c r="T320" s="32" t="e">
        <f>+Entradas[[#This Row],[Presentación (unidad)]]</f>
        <v>#N/A</v>
      </c>
      <c r="U32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2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21" spans="1:22" x14ac:dyDescent="0.25">
      <c r="A321" s="39" t="e">
        <f>VLOOKUP(Entradas[[#This Row],[Elemento]],Lista_elementos[],6,0)</f>
        <v>#N/A</v>
      </c>
      <c r="B321" s="76" t="s">
        <v>476</v>
      </c>
      <c r="C321" s="80">
        <v>3</v>
      </c>
      <c r="D321" s="33" t="e">
        <f>VLOOKUP(Entradas[[#This Row],[Elemento]],Lista_elementos[],5,0)</f>
        <v>#N/A</v>
      </c>
      <c r="E321" s="79" t="s">
        <v>477</v>
      </c>
      <c r="F321" s="81" t="s">
        <v>478</v>
      </c>
      <c r="G321" s="86">
        <v>40421</v>
      </c>
      <c r="H321" s="88"/>
      <c r="I321" s="86"/>
      <c r="J321" s="80"/>
      <c r="K321" s="80"/>
      <c r="L321" s="80"/>
      <c r="M321" s="80"/>
      <c r="N321" s="76" t="s">
        <v>214</v>
      </c>
      <c r="O321" s="90" t="s">
        <v>337</v>
      </c>
      <c r="P321" s="58" t="str">
        <f>IF(Entradas[[#This Row],[Lote]]="","INSERTAR LOTE",Entradas[[#This Row],[Lote]])</f>
        <v>012/09</v>
      </c>
      <c r="Q321" s="34" t="str">
        <f>+Entradas[[#This Row],[Elemento]]</f>
        <v>Semilla de pasto Brachiara Humidícola</v>
      </c>
      <c r="R32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1" s="40">
        <f>Entradas[[#This Row],[Cantidad que ingresa]]-Entradas[[#This Row],[Cantidad Utilizada]]</f>
        <v>3</v>
      </c>
      <c r="T321" s="32" t="e">
        <f>+Entradas[[#This Row],[Presentación (unidad)]]</f>
        <v>#N/A</v>
      </c>
      <c r="U321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2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22" spans="1:22" x14ac:dyDescent="0.25">
      <c r="A322" s="39" t="e">
        <f>VLOOKUP(Entradas[[#This Row],[Elemento]],Lista_elementos[],6,0)</f>
        <v>#N/A</v>
      </c>
      <c r="B322" s="76" t="s">
        <v>204</v>
      </c>
      <c r="C322" s="80">
        <v>2</v>
      </c>
      <c r="D322" s="33" t="e">
        <f>VLOOKUP(Entradas[[#This Row],[Elemento]],Lista_elementos[],5,0)</f>
        <v>#N/A</v>
      </c>
      <c r="E322" s="79" t="s">
        <v>475</v>
      </c>
      <c r="F322" s="81" t="s">
        <v>491</v>
      </c>
      <c r="G322" s="86">
        <v>40795</v>
      </c>
      <c r="H322" s="79"/>
      <c r="I322" s="86"/>
      <c r="J322" s="80"/>
      <c r="K322" s="80"/>
      <c r="L322" s="80"/>
      <c r="M322" s="80"/>
      <c r="N322" s="76" t="s">
        <v>214</v>
      </c>
      <c r="O322" s="87" t="s">
        <v>337</v>
      </c>
      <c r="P322" s="58" t="str">
        <f>IF(Entradas[[#This Row],[Lote]]="","INSERTAR LOTE",Entradas[[#This Row],[Lote]])</f>
        <v>100705957</v>
      </c>
      <c r="Q322" s="34" t="str">
        <f>+Entradas[[#This Row],[Elemento]]</f>
        <v>Semilla de pepino cohombro lb</v>
      </c>
      <c r="R32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2" s="40">
        <f>Entradas[[#This Row],[Cantidad que ingresa]]-Entradas[[#This Row],[Cantidad Utilizada]]</f>
        <v>2</v>
      </c>
      <c r="T322" s="32" t="e">
        <f>+Entradas[[#This Row],[Presentación (unidad)]]</f>
        <v>#N/A</v>
      </c>
      <c r="U32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2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23" spans="1:22" x14ac:dyDescent="0.25">
      <c r="A323" s="39" t="e">
        <f>VLOOKUP(Entradas[[#This Row],[Elemento]],Lista_elementos[],6,0)</f>
        <v>#N/A</v>
      </c>
      <c r="B323" s="76" t="s">
        <v>204</v>
      </c>
      <c r="C323" s="80">
        <v>0.66</v>
      </c>
      <c r="D323" s="54" t="e">
        <f>VLOOKUP(Entradas[[#This Row],[Elemento]],Lista_elementos[],5,0)</f>
        <v>#N/A</v>
      </c>
      <c r="E323" s="79" t="s">
        <v>609</v>
      </c>
      <c r="F323" s="81" t="s">
        <v>491</v>
      </c>
      <c r="G323" s="86">
        <v>40795</v>
      </c>
      <c r="H323" s="80"/>
      <c r="I323" s="86"/>
      <c r="J323" s="80"/>
      <c r="K323" s="80"/>
      <c r="L323" s="80"/>
      <c r="M323" s="80"/>
      <c r="N323" s="76" t="s">
        <v>175</v>
      </c>
      <c r="O323" s="87" t="s">
        <v>337</v>
      </c>
      <c r="P323" s="58" t="str">
        <f>IF(Entradas[[#This Row],[Lote]]="","INSERTAR LOTE",Entradas[[#This Row],[Lote]])</f>
        <v>100705957</v>
      </c>
      <c r="Q323" s="34" t="str">
        <f>+Entradas[[#This Row],[Elemento]]</f>
        <v>Semilla de pepino cohombro lb</v>
      </c>
      <c r="R32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3" s="40">
        <f>Entradas[[#This Row],[Cantidad que ingresa]]-Entradas[[#This Row],[Cantidad Utilizada]]</f>
        <v>0.66</v>
      </c>
      <c r="T323" s="32" t="e">
        <f>+Entradas[[#This Row],[Presentación (unidad)]]</f>
        <v>#N/A</v>
      </c>
      <c r="U32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2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24" spans="1:22" x14ac:dyDescent="0.25">
      <c r="A324" s="39" t="e">
        <f>VLOOKUP(Entradas[[#This Row],[Elemento]],Lista_elementos[],6,0)</f>
        <v>#N/A</v>
      </c>
      <c r="B324" s="76" t="s">
        <v>492</v>
      </c>
      <c r="C324" s="80">
        <v>1</v>
      </c>
      <c r="D324" s="33" t="e">
        <f>VLOOKUP(Entradas[[#This Row],[Elemento]],Lista_elementos[],5,0)</f>
        <v>#N/A</v>
      </c>
      <c r="E324" s="79" t="s">
        <v>475</v>
      </c>
      <c r="F324" s="81" t="s">
        <v>493</v>
      </c>
      <c r="G324" s="86">
        <v>40446</v>
      </c>
      <c r="H324" s="88"/>
      <c r="I324" s="86"/>
      <c r="J324" s="80"/>
      <c r="K324" s="80"/>
      <c r="L324" s="80"/>
      <c r="M324" s="80"/>
      <c r="N324" s="76" t="s">
        <v>214</v>
      </c>
      <c r="O324" s="87" t="s">
        <v>337</v>
      </c>
      <c r="P324" s="58" t="str">
        <f>IF(Entradas[[#This Row],[Lote]]="","INSERTAR LOTE",Entradas[[#This Row],[Lote]])</f>
        <v>301045-811.8</v>
      </c>
      <c r="Q324" s="34" t="str">
        <f>+Entradas[[#This Row],[Elemento]]</f>
        <v>Semilla de pimentón California Wonder lb</v>
      </c>
      <c r="R32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4" s="40">
        <f>Entradas[[#This Row],[Cantidad que ingresa]]-Entradas[[#This Row],[Cantidad Utilizada]]</f>
        <v>1</v>
      </c>
      <c r="T324" s="32" t="e">
        <f>+Entradas[[#This Row],[Presentación (unidad)]]</f>
        <v>#N/A</v>
      </c>
      <c r="U324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2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25" spans="1:22" x14ac:dyDescent="0.25">
      <c r="A325" s="39" t="e">
        <f>VLOOKUP(Entradas[[#This Row],[Elemento]],Lista_elementos[],6,0)</f>
        <v>#N/A</v>
      </c>
      <c r="B325" s="76" t="s">
        <v>208</v>
      </c>
      <c r="C325" s="80">
        <v>20</v>
      </c>
      <c r="D325" s="33" t="e">
        <f>VLOOKUP(Entradas[[#This Row],[Elemento]],Lista_elementos[],5,0)</f>
        <v>#N/A</v>
      </c>
      <c r="E325" s="79"/>
      <c r="F325" s="81" t="s">
        <v>636</v>
      </c>
      <c r="G325" s="86"/>
      <c r="H325" s="79"/>
      <c r="I325" s="86"/>
      <c r="J325" s="80"/>
      <c r="K325" s="80"/>
      <c r="L325" s="80"/>
      <c r="M325" s="80"/>
      <c r="N325" s="76" t="s">
        <v>214</v>
      </c>
      <c r="O325" s="87" t="s">
        <v>337</v>
      </c>
      <c r="P325" s="58" t="str">
        <f>IF(Entradas[[#This Row],[Lote]]="","INSERTAR LOTE",Entradas[[#This Row],[Lote]])</f>
        <v>N/R</v>
      </c>
      <c r="Q325" s="34" t="str">
        <f>+Entradas[[#This Row],[Elemento]]</f>
        <v>Semilla de soya kg</v>
      </c>
      <c r="R32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5" s="40">
        <f>Entradas[[#This Row],[Cantidad que ingresa]]-Entradas[[#This Row],[Cantidad Utilizada]]</f>
        <v>20</v>
      </c>
      <c r="T325" s="32" t="e">
        <f>+Entradas[[#This Row],[Presentación (unidad)]]</f>
        <v>#N/A</v>
      </c>
      <c r="U32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25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26" spans="1:22" x14ac:dyDescent="0.25">
      <c r="A326" s="39" t="e">
        <f>VLOOKUP(Entradas[[#This Row],[Elemento]],Lista_elementos[],6,0)</f>
        <v>#N/A</v>
      </c>
      <c r="B326" s="76" t="s">
        <v>616</v>
      </c>
      <c r="C326" s="80">
        <v>1</v>
      </c>
      <c r="D326" s="54" t="e">
        <f>VLOOKUP(Entradas[[#This Row],[Elemento]],Lista_elementos[],5,0)</f>
        <v>#N/A</v>
      </c>
      <c r="E326" s="79" t="s">
        <v>606</v>
      </c>
      <c r="F326" s="81" t="s">
        <v>607</v>
      </c>
      <c r="G326" s="86">
        <v>40906</v>
      </c>
      <c r="H326" s="80"/>
      <c r="I326" s="86"/>
      <c r="J326" s="80"/>
      <c r="K326" s="80"/>
      <c r="L326" s="80"/>
      <c r="M326" s="80"/>
      <c r="N326" s="76" t="s">
        <v>175</v>
      </c>
      <c r="O326" s="87" t="s">
        <v>337</v>
      </c>
      <c r="P326" s="58" t="str">
        <f>IF(Entradas[[#This Row],[Lote]]="","INSERTAR LOTE",Entradas[[#This Row],[Lote]])</f>
        <v>49113606</v>
      </c>
      <c r="Q326" s="34" t="str">
        <f>+Entradas[[#This Row],[Elemento]]</f>
        <v>Semilla de tomate chonto Santa Cruz</v>
      </c>
      <c r="R32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6" s="40">
        <f>Entradas[[#This Row],[Cantidad que ingresa]]-Entradas[[#This Row],[Cantidad Utilizada]]</f>
        <v>1</v>
      </c>
      <c r="T326" s="32" t="e">
        <f>+Entradas[[#This Row],[Presentación (unidad)]]</f>
        <v>#N/A</v>
      </c>
      <c r="U32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2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27" spans="1:22" x14ac:dyDescent="0.25">
      <c r="A327" s="39" t="e">
        <f>VLOOKUP(Entradas[[#This Row],[Elemento]],Lista_elementos[],6,0)</f>
        <v>#N/A</v>
      </c>
      <c r="B327" s="76" t="s">
        <v>634</v>
      </c>
      <c r="C327" s="80">
        <v>1</v>
      </c>
      <c r="D327" s="33" t="e">
        <f>VLOOKUP(Entradas[[#This Row],[Elemento]],Lista_elementos[],5,0)</f>
        <v>#N/A</v>
      </c>
      <c r="E327" s="79" t="s">
        <v>606</v>
      </c>
      <c r="F327" s="81" t="s">
        <v>608</v>
      </c>
      <c r="G327" s="86">
        <v>40778</v>
      </c>
      <c r="H327" s="88"/>
      <c r="I327" s="86"/>
      <c r="J327" s="80"/>
      <c r="K327" s="80"/>
      <c r="L327" s="80"/>
      <c r="M327" s="80"/>
      <c r="N327" s="76" t="s">
        <v>175</v>
      </c>
      <c r="O327" s="87" t="s">
        <v>337</v>
      </c>
      <c r="P327" s="58" t="str">
        <f>IF(Entradas[[#This Row],[Lote]]="","INSERTAR LOTE",Entradas[[#This Row],[Lote]])</f>
        <v>361735L0009</v>
      </c>
      <c r="Q327" s="34" t="str">
        <f>+Entradas[[#This Row],[Elemento]]</f>
        <v>Semilla de tomate Santa Clara</v>
      </c>
      <c r="R32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7" s="40">
        <f>Entradas[[#This Row],[Cantidad que ingresa]]-Entradas[[#This Row],[Cantidad Utilizada]]</f>
        <v>1</v>
      </c>
      <c r="T327" s="32" t="e">
        <f>+Entradas[[#This Row],[Presentación (unidad)]]</f>
        <v>#N/A</v>
      </c>
      <c r="U327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2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28" spans="1:22" x14ac:dyDescent="0.25">
      <c r="A328" s="39" t="e">
        <f>VLOOKUP(Entradas[[#This Row],[Elemento]],Lista_elementos[],6,0)</f>
        <v>#N/A</v>
      </c>
      <c r="B328" s="76" t="s">
        <v>262</v>
      </c>
      <c r="C328" s="80">
        <v>0</v>
      </c>
      <c r="D328" s="33" t="e">
        <f>VLOOKUP(Entradas[[#This Row],[Elemento]],Lista_elementos[],5,0)</f>
        <v>#N/A</v>
      </c>
      <c r="E328" s="79"/>
      <c r="F328" s="81" t="s">
        <v>637</v>
      </c>
      <c r="G328" s="86"/>
      <c r="H328" s="79"/>
      <c r="I328" s="86"/>
      <c r="J328" s="80"/>
      <c r="K328" s="80"/>
      <c r="L328" s="80"/>
      <c r="M328" s="80"/>
      <c r="N328" s="76" t="s">
        <v>214</v>
      </c>
      <c r="O328" s="87" t="s">
        <v>676</v>
      </c>
      <c r="P328" s="58" t="str">
        <f>IF(Entradas[[#This Row],[Lote]]="","INSERTAR LOTE",Entradas[[#This Row],[Lote]])</f>
        <v>N/A</v>
      </c>
      <c r="Q328" s="34" t="str">
        <f>+Entradas[[#This Row],[Elemento]]</f>
        <v>Soporte para embudo</v>
      </c>
      <c r="R32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8" s="40">
        <f>Entradas[[#This Row],[Cantidad que ingresa]]-Entradas[[#This Row],[Cantidad Utilizada]]</f>
        <v>0</v>
      </c>
      <c r="T328" s="32" t="e">
        <f>+Entradas[[#This Row],[Presentación (unidad)]]</f>
        <v>#N/A</v>
      </c>
      <c r="U32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28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Agotado</v>
      </c>
    </row>
    <row r="329" spans="1:22" x14ac:dyDescent="0.25">
      <c r="A329" s="39" t="e">
        <f>VLOOKUP(Entradas[[#This Row],[Elemento]],Lista_elementos[],6,0)</f>
        <v>#N/A</v>
      </c>
      <c r="B329" s="76" t="s">
        <v>284</v>
      </c>
      <c r="C329" s="80">
        <v>125</v>
      </c>
      <c r="D329" s="33" t="e">
        <f>VLOOKUP(Entradas[[#This Row],[Elemento]],Lista_elementos[],5,0)</f>
        <v>#N/A</v>
      </c>
      <c r="E329" s="79"/>
      <c r="F329" s="81" t="s">
        <v>636</v>
      </c>
      <c r="G329" s="86"/>
      <c r="H329" s="79"/>
      <c r="I329" s="86"/>
      <c r="J329" s="80"/>
      <c r="K329" s="80"/>
      <c r="L329" s="80"/>
      <c r="M329" s="80"/>
      <c r="N329" s="76" t="s">
        <v>214</v>
      </c>
      <c r="O329" s="87" t="s">
        <v>337</v>
      </c>
      <c r="P329" s="58" t="str">
        <f>IF(Entradas[[#This Row],[Lote]]="","INSERTAR LOTE",Entradas[[#This Row],[Lote]])</f>
        <v>N/R</v>
      </c>
      <c r="Q329" s="34" t="str">
        <f>+Entradas[[#This Row],[Elemento]]</f>
        <v>Sorbato de Potasio</v>
      </c>
      <c r="R32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29" s="40">
        <f>Entradas[[#This Row],[Cantidad que ingresa]]-Entradas[[#This Row],[Cantidad Utilizada]]</f>
        <v>125</v>
      </c>
      <c r="T329" s="32" t="e">
        <f>+Entradas[[#This Row],[Presentación (unidad)]]</f>
        <v>#N/A</v>
      </c>
      <c r="U329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29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30" spans="1:22" x14ac:dyDescent="0.25">
      <c r="A330" s="39" t="e">
        <f>VLOOKUP(Entradas[[#This Row],[Elemento]],Lista_elementos[],6,0)</f>
        <v>#N/A</v>
      </c>
      <c r="B330" s="76" t="s">
        <v>356</v>
      </c>
      <c r="C330" s="80">
        <v>5</v>
      </c>
      <c r="D330" s="33" t="e">
        <f>VLOOKUP(Entradas[[#This Row],[Elemento]],Lista_elementos[],5,0)</f>
        <v>#N/A</v>
      </c>
      <c r="E330" s="79" t="s">
        <v>358</v>
      </c>
      <c r="F330" s="81" t="s">
        <v>357</v>
      </c>
      <c r="G330" s="86">
        <v>41851</v>
      </c>
      <c r="H330" s="79"/>
      <c r="I330" s="86"/>
      <c r="J330" s="80"/>
      <c r="K330" s="80"/>
      <c r="L330" s="80"/>
      <c r="M330" s="80"/>
      <c r="N330" s="76" t="s">
        <v>214</v>
      </c>
      <c r="O330" s="87" t="s">
        <v>337</v>
      </c>
      <c r="P330" s="58" t="str">
        <f>IF(Entradas[[#This Row],[Lote]]="","INSERTAR LOTE",Entradas[[#This Row],[Lote]])</f>
        <v>ST31107</v>
      </c>
      <c r="Q330" s="34" t="str">
        <f>+Entradas[[#This Row],[Elemento]]</f>
        <v>Starmec 3.15%</v>
      </c>
      <c r="R33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0" s="40">
        <f>Entradas[[#This Row],[Cantidad que ingresa]]-Entradas[[#This Row],[Cantidad Utilizada]]</f>
        <v>5</v>
      </c>
      <c r="T330" s="32" t="e">
        <f>+Entradas[[#This Row],[Presentación (unidad)]]</f>
        <v>#N/A</v>
      </c>
      <c r="U33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3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31" spans="1:22" x14ac:dyDescent="0.25">
      <c r="A331" s="39" t="e">
        <f>VLOOKUP(Entradas[[#This Row],[Elemento]],Lista_elementos[],6,0)</f>
        <v>#N/A</v>
      </c>
      <c r="B331" s="76" t="s">
        <v>317</v>
      </c>
      <c r="C331" s="80">
        <v>0</v>
      </c>
      <c r="D331" s="33" t="e">
        <f>VLOOKUP(Entradas[[#This Row],[Elemento]],Lista_elementos[],5,0)</f>
        <v>#N/A</v>
      </c>
      <c r="E331" s="79"/>
      <c r="F331" s="81" t="s">
        <v>636</v>
      </c>
      <c r="G331" s="86"/>
      <c r="H331" s="79"/>
      <c r="I331" s="86"/>
      <c r="J331" s="80"/>
      <c r="K331" s="80"/>
      <c r="L331" s="80"/>
      <c r="M331" s="80"/>
      <c r="N331" s="76" t="s">
        <v>214</v>
      </c>
      <c r="O331" s="87" t="s">
        <v>669</v>
      </c>
      <c r="P331" s="58" t="str">
        <f>IF(Entradas[[#This Row],[Lote]]="","INSERTAR LOTE",Entradas[[#This Row],[Lote]])</f>
        <v>N/R</v>
      </c>
      <c r="Q331" s="34" t="str">
        <f>+Entradas[[#This Row],[Elemento]]</f>
        <v>Sulfametzina</v>
      </c>
      <c r="R33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1" s="40">
        <f>Entradas[[#This Row],[Cantidad que ingresa]]-Entradas[[#This Row],[Cantidad Utilizada]]</f>
        <v>0</v>
      </c>
      <c r="T331" s="32" t="e">
        <f>+Entradas[[#This Row],[Presentación (unidad)]]</f>
        <v>#N/A</v>
      </c>
      <c r="U33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3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Agotado</v>
      </c>
    </row>
    <row r="332" spans="1:22" x14ac:dyDescent="0.25">
      <c r="A332" s="39" t="e">
        <f>VLOOKUP(Entradas[[#This Row],[Elemento]],Lista_elementos[],6,0)</f>
        <v>#N/A</v>
      </c>
      <c r="B332" s="76" t="s">
        <v>328</v>
      </c>
      <c r="C332" s="80">
        <v>3.5</v>
      </c>
      <c r="D332" s="33" t="e">
        <f>VLOOKUP(Entradas[[#This Row],[Elemento]],Lista_elementos[],5,0)</f>
        <v>#N/A</v>
      </c>
      <c r="E332" s="79"/>
      <c r="F332" s="81" t="s">
        <v>636</v>
      </c>
      <c r="G332" s="86"/>
      <c r="H332" s="79"/>
      <c r="I332" s="86"/>
      <c r="J332" s="80"/>
      <c r="K332" s="80"/>
      <c r="L332" s="80"/>
      <c r="M332" s="80"/>
      <c r="N332" s="76" t="s">
        <v>214</v>
      </c>
      <c r="O332" s="87" t="s">
        <v>337</v>
      </c>
      <c r="P332" s="58" t="str">
        <f>IF(Entradas[[#This Row],[Lote]]="","INSERTAR LOTE",Entradas[[#This Row],[Lote]])</f>
        <v>N/R</v>
      </c>
      <c r="Q332" s="34" t="str">
        <f>+Entradas[[#This Row],[Elemento]]</f>
        <v>Sulfato de Cobre</v>
      </c>
      <c r="R33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2" s="40">
        <f>Entradas[[#This Row],[Cantidad que ingresa]]-Entradas[[#This Row],[Cantidad Utilizada]]</f>
        <v>3.5</v>
      </c>
      <c r="T332" s="32" t="e">
        <f>+Entradas[[#This Row],[Presentación (unidad)]]</f>
        <v>#N/A</v>
      </c>
      <c r="U33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3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33" spans="1:22" x14ac:dyDescent="0.25">
      <c r="A333" s="39" t="e">
        <f>VLOOKUP(Entradas[[#This Row],[Elemento]],Lista_elementos[],6,0)</f>
        <v>#N/A</v>
      </c>
      <c r="B333" s="76" t="s">
        <v>194</v>
      </c>
      <c r="C333" s="80">
        <v>216</v>
      </c>
      <c r="D333" s="33" t="e">
        <f>VLOOKUP(Entradas[[#This Row],[Elemento]],Lista_elementos[],5,0)</f>
        <v>#N/A</v>
      </c>
      <c r="E333" s="79"/>
      <c r="F333" s="81" t="s">
        <v>636</v>
      </c>
      <c r="G333" s="86"/>
      <c r="H333" s="80"/>
      <c r="I333" s="86"/>
      <c r="J333" s="80"/>
      <c r="K333" s="80"/>
      <c r="L333" s="80"/>
      <c r="M333" s="80"/>
      <c r="N333" s="76" t="s">
        <v>173</v>
      </c>
      <c r="O333" s="87" t="s">
        <v>337</v>
      </c>
      <c r="P333" s="58" t="str">
        <f>IF(Entradas[[#This Row],[Lote]]="","INSERTAR LOTE",Entradas[[#This Row],[Lote]])</f>
        <v>N/R</v>
      </c>
      <c r="Q333" s="34" t="str">
        <f>+Entradas[[#This Row],[Elemento]]</f>
        <v>Sulfato de Magnesio bulto</v>
      </c>
      <c r="R33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3" s="40">
        <f>Entradas[[#This Row],[Cantidad que ingresa]]-Entradas[[#This Row],[Cantidad Utilizada]]</f>
        <v>216</v>
      </c>
      <c r="T333" s="32" t="e">
        <f>+Entradas[[#This Row],[Presentación (unidad)]]</f>
        <v>#N/A</v>
      </c>
      <c r="U33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3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34" spans="1:22" x14ac:dyDescent="0.25">
      <c r="A334" s="39" t="e">
        <f>VLOOKUP(Entradas[[#This Row],[Elemento]],Lista_elementos[],6,0)</f>
        <v>#N/A</v>
      </c>
      <c r="B334" s="76" t="s">
        <v>277</v>
      </c>
      <c r="C334" s="80">
        <v>19</v>
      </c>
      <c r="D334" s="33" t="e">
        <f>VLOOKUP(Entradas[[#This Row],[Elemento]],Lista_elementos[],5,0)</f>
        <v>#N/A</v>
      </c>
      <c r="E334" s="79"/>
      <c r="F334" s="81" t="s">
        <v>636</v>
      </c>
      <c r="G334" s="86"/>
      <c r="H334" s="79"/>
      <c r="I334" s="86"/>
      <c r="J334" s="80"/>
      <c r="K334" s="80"/>
      <c r="L334" s="80"/>
      <c r="M334" s="80"/>
      <c r="N334" s="76" t="s">
        <v>214</v>
      </c>
      <c r="O334" s="87" t="s">
        <v>337</v>
      </c>
      <c r="P334" s="58" t="str">
        <f>IF(Entradas[[#This Row],[Lote]]="","INSERTAR LOTE",Entradas[[#This Row],[Lote]])</f>
        <v>N/R</v>
      </c>
      <c r="Q334" s="34" t="str">
        <f>+Entradas[[#This Row],[Elemento]]</f>
        <v>Talco chino</v>
      </c>
      <c r="R33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4" s="40">
        <f>Entradas[[#This Row],[Cantidad que ingresa]]-Entradas[[#This Row],[Cantidad Utilizada]]</f>
        <v>19</v>
      </c>
      <c r="T334" s="32" t="e">
        <f>+Entradas[[#This Row],[Presentación (unidad)]]</f>
        <v>#N/A</v>
      </c>
      <c r="U33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34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35" spans="1:22" x14ac:dyDescent="0.25">
      <c r="A335" s="39" t="e">
        <f>VLOOKUP(Entradas[[#This Row],[Elemento]],Lista_elementos[],6,0)</f>
        <v>#N/A</v>
      </c>
      <c r="B335" s="76" t="s">
        <v>268</v>
      </c>
      <c r="C335" s="80">
        <v>2</v>
      </c>
      <c r="D335" s="33" t="e">
        <f>VLOOKUP(Entradas[[#This Row],[Elemento]],Lista_elementos[],5,0)</f>
        <v>#N/A</v>
      </c>
      <c r="E335" s="79"/>
      <c r="F335" s="81" t="s">
        <v>636</v>
      </c>
      <c r="G335" s="86"/>
      <c r="H335" s="79"/>
      <c r="I335" s="86"/>
      <c r="J335" s="80"/>
      <c r="K335" s="80"/>
      <c r="L335" s="80"/>
      <c r="M335" s="80"/>
      <c r="N335" s="76" t="s">
        <v>214</v>
      </c>
      <c r="O335" s="87" t="s">
        <v>337</v>
      </c>
      <c r="P335" s="58" t="str">
        <f>IF(Entradas[[#This Row],[Lote]]="","INSERTAR LOTE",Entradas[[#This Row],[Lote]])</f>
        <v>N/R</v>
      </c>
      <c r="Q335" s="34" t="str">
        <f>+Entradas[[#This Row],[Elemento]]</f>
        <v>Talco cunita</v>
      </c>
      <c r="R33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5" s="40">
        <f>Entradas[[#This Row],[Cantidad que ingresa]]-Entradas[[#This Row],[Cantidad Utilizada]]</f>
        <v>2</v>
      </c>
      <c r="T335" s="32" t="e">
        <f>+Entradas[[#This Row],[Presentación (unidad)]]</f>
        <v>#N/A</v>
      </c>
      <c r="U33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35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36" spans="1:22" x14ac:dyDescent="0.25">
      <c r="A336" s="39" t="e">
        <f>VLOOKUP(Entradas[[#This Row],[Elemento]],Lista_elementos[],6,0)</f>
        <v>#N/A</v>
      </c>
      <c r="B336" s="76" t="s">
        <v>169</v>
      </c>
      <c r="C336" s="80">
        <v>2</v>
      </c>
      <c r="D336" s="54" t="e">
        <f>VLOOKUP(Entradas[[#This Row],[Elemento]],Lista_elementos[],5,0)</f>
        <v>#N/A</v>
      </c>
      <c r="E336" s="79"/>
      <c r="F336" s="81" t="s">
        <v>637</v>
      </c>
      <c r="G336" s="86"/>
      <c r="H336" s="80"/>
      <c r="I336" s="86"/>
      <c r="J336" s="80"/>
      <c r="K336" s="80"/>
      <c r="L336" s="80"/>
      <c r="M336" s="80"/>
      <c r="N336" s="76" t="s">
        <v>173</v>
      </c>
      <c r="O336" s="87" t="s">
        <v>337</v>
      </c>
      <c r="P336" s="58" t="str">
        <f>IF(Entradas[[#This Row],[Lote]]="","INSERTAR LOTE",Entradas[[#This Row],[Lote]])</f>
        <v>N/A</v>
      </c>
      <c r="Q336" s="34" t="str">
        <f>+Entradas[[#This Row],[Elemento]]</f>
        <v>Tanque para combustible</v>
      </c>
      <c r="R33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6" s="40">
        <f>Entradas[[#This Row],[Cantidad que ingresa]]-Entradas[[#This Row],[Cantidad Utilizada]]</f>
        <v>2</v>
      </c>
      <c r="T336" s="32" t="e">
        <f>+Entradas[[#This Row],[Presentación (unidad)]]</f>
        <v>#N/A</v>
      </c>
      <c r="U33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3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37" spans="1:22" x14ac:dyDescent="0.25">
      <c r="A337" s="39" t="e">
        <f>VLOOKUP(Entradas[[#This Row],[Elemento]],Lista_elementos[],6,0)</f>
        <v>#N/A</v>
      </c>
      <c r="B337" s="76" t="s">
        <v>324</v>
      </c>
      <c r="C337" s="80">
        <v>4</v>
      </c>
      <c r="D337" s="33" t="e">
        <f>VLOOKUP(Entradas[[#This Row],[Elemento]],Lista_elementos[],5,0)</f>
        <v>#N/A</v>
      </c>
      <c r="E337" s="79"/>
      <c r="F337" s="79" t="s">
        <v>637</v>
      </c>
      <c r="G337" s="86"/>
      <c r="H337" s="79" t="s">
        <v>425</v>
      </c>
      <c r="I337" s="86"/>
      <c r="J337" s="80"/>
      <c r="K337" s="80"/>
      <c r="L337" s="80"/>
      <c r="M337" s="80"/>
      <c r="N337" s="76" t="s">
        <v>214</v>
      </c>
      <c r="O337" s="87" t="s">
        <v>337</v>
      </c>
      <c r="P337" s="58" t="str">
        <f>IF(Entradas[[#This Row],[Lote]]="","INSERTAR LOTE",Entradas[[#This Row],[Lote]])</f>
        <v>N/A</v>
      </c>
      <c r="Q337" s="34" t="str">
        <f>+Entradas[[#This Row],[Elemento]]</f>
        <v>Tapabocas</v>
      </c>
      <c r="R33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7" s="40">
        <f>Entradas[[#This Row],[Cantidad que ingresa]]-Entradas[[#This Row],[Cantidad Utilizada]]</f>
        <v>4</v>
      </c>
      <c r="T337" s="32" t="e">
        <f>+Entradas[[#This Row],[Presentación (unidad)]]</f>
        <v>#N/A</v>
      </c>
      <c r="U33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3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38" spans="1:22" x14ac:dyDescent="0.25">
      <c r="A338" s="39" t="e">
        <f>VLOOKUP(Entradas[[#This Row],[Elemento]],Lista_elementos[],6,0)</f>
        <v>#N/A</v>
      </c>
      <c r="B338" s="76" t="s">
        <v>659</v>
      </c>
      <c r="C338" s="80">
        <v>10</v>
      </c>
      <c r="D338" s="54" t="e">
        <f>VLOOKUP(Entradas[[#This Row],[Elemento]],Lista_elementos[],5,0)</f>
        <v>#N/A</v>
      </c>
      <c r="E338" s="79"/>
      <c r="F338" s="79" t="s">
        <v>637</v>
      </c>
      <c r="G338" s="86"/>
      <c r="H338" s="80"/>
      <c r="I338" s="86"/>
      <c r="J338" s="80"/>
      <c r="K338" s="80"/>
      <c r="L338" s="80"/>
      <c r="M338" s="80"/>
      <c r="N338" s="76" t="s">
        <v>173</v>
      </c>
      <c r="O338" s="87" t="s">
        <v>337</v>
      </c>
      <c r="P338" s="58" t="str">
        <f>IF(Entradas[[#This Row],[Lote]]="","INSERTAR LOTE",Entradas[[#This Row],[Lote]])</f>
        <v>N/A</v>
      </c>
      <c r="Q338" s="34" t="str">
        <f>+Entradas[[#This Row],[Elemento]]</f>
        <v>Tejas de Zinc 3 m * 15 cm</v>
      </c>
      <c r="R33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8" s="40">
        <f>Entradas[[#This Row],[Cantidad que ingresa]]-Entradas[[#This Row],[Cantidad Utilizada]]</f>
        <v>10</v>
      </c>
      <c r="T338" s="32" t="e">
        <f>+Entradas[[#This Row],[Presentación (unidad)]]</f>
        <v>#N/A</v>
      </c>
      <c r="U33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3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39" spans="1:22" x14ac:dyDescent="0.25">
      <c r="A339" s="39" t="e">
        <f>VLOOKUP(Entradas[[#This Row],[Elemento]],Lista_elementos[],6,0)</f>
        <v>#N/A</v>
      </c>
      <c r="B339" s="76" t="s">
        <v>655</v>
      </c>
      <c r="C339" s="80">
        <v>13</v>
      </c>
      <c r="D339" s="33" t="e">
        <f>VLOOKUP(Entradas[[#This Row],[Elemento]],Lista_elementos[],5,0)</f>
        <v>#N/A</v>
      </c>
      <c r="E339" s="79"/>
      <c r="F339" s="79" t="s">
        <v>637</v>
      </c>
      <c r="G339" s="86"/>
      <c r="H339" s="88"/>
      <c r="I339" s="86"/>
      <c r="J339" s="80"/>
      <c r="K339" s="80"/>
      <c r="L339" s="80"/>
      <c r="M339" s="80"/>
      <c r="N339" s="76" t="s">
        <v>213</v>
      </c>
      <c r="O339" s="87" t="s">
        <v>337</v>
      </c>
      <c r="P339" s="58" t="str">
        <f>IF(Entradas[[#This Row],[Lote]]="","INSERTAR LOTE",Entradas[[#This Row],[Lote]])</f>
        <v>N/A</v>
      </c>
      <c r="Q339" s="34" t="str">
        <f>+Entradas[[#This Row],[Elemento]]</f>
        <v>Tejas de zinc 3 m * 15 cm</v>
      </c>
      <c r="R33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39" s="40">
        <f>Entradas[[#This Row],[Cantidad que ingresa]]-Entradas[[#This Row],[Cantidad Utilizada]]</f>
        <v>13</v>
      </c>
      <c r="T339" s="32" t="e">
        <f>+Entradas[[#This Row],[Presentación (unidad)]]</f>
        <v>#N/A</v>
      </c>
      <c r="U339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3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40" spans="1:22" x14ac:dyDescent="0.25">
      <c r="A340" s="39" t="e">
        <f>VLOOKUP(Entradas[[#This Row],[Elemento]],Lista_elementos[],6,0)</f>
        <v>#N/A</v>
      </c>
      <c r="B340" s="76" t="s">
        <v>153</v>
      </c>
      <c r="C340" s="80">
        <v>163</v>
      </c>
      <c r="D340" s="54" t="e">
        <f>VLOOKUP(Entradas[[#This Row],[Elemento]],Lista_elementos[],5,0)</f>
        <v>#N/A</v>
      </c>
      <c r="E340" s="79"/>
      <c r="F340" s="79" t="s">
        <v>637</v>
      </c>
      <c r="G340" s="86"/>
      <c r="H340" s="80"/>
      <c r="I340" s="86"/>
      <c r="J340" s="80"/>
      <c r="K340" s="80"/>
      <c r="L340" s="80"/>
      <c r="M340" s="80"/>
      <c r="N340" s="76" t="s">
        <v>173</v>
      </c>
      <c r="O340" s="87" t="s">
        <v>337</v>
      </c>
      <c r="P340" s="58" t="str">
        <f>IF(Entradas[[#This Row],[Lote]]="","INSERTAR LOTE",Entradas[[#This Row],[Lote]])</f>
        <v>N/A</v>
      </c>
      <c r="Q340" s="34" t="str">
        <f>+Entradas[[#This Row],[Elemento]]</f>
        <v>Tejas plásticas</v>
      </c>
      <c r="R34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0" s="40">
        <f>Entradas[[#This Row],[Cantidad que ingresa]]-Entradas[[#This Row],[Cantidad Utilizada]]</f>
        <v>163</v>
      </c>
      <c r="T340" s="32" t="e">
        <f>+Entradas[[#This Row],[Presentación (unidad)]]</f>
        <v>#N/A</v>
      </c>
      <c r="U34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4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41" spans="1:22" x14ac:dyDescent="0.25">
      <c r="A341" s="39" t="e">
        <f>VLOOKUP(Entradas[[#This Row],[Elemento]],Lista_elementos[],6,0)</f>
        <v>#N/A</v>
      </c>
      <c r="B341" s="76" t="s">
        <v>624</v>
      </c>
      <c r="C341" s="80">
        <v>1</v>
      </c>
      <c r="D341" s="33" t="e">
        <f>VLOOKUP(Entradas[[#This Row],[Elemento]],Lista_elementos[],5,0)</f>
        <v>#N/A</v>
      </c>
      <c r="E341" s="79" t="s">
        <v>581</v>
      </c>
      <c r="F341" s="79" t="s">
        <v>582</v>
      </c>
      <c r="G341" s="86">
        <v>41790</v>
      </c>
      <c r="H341" s="88"/>
      <c r="I341" s="86"/>
      <c r="J341" s="80"/>
      <c r="K341" s="80"/>
      <c r="L341" s="80"/>
      <c r="M341" s="80"/>
      <c r="N341" s="76" t="s">
        <v>175</v>
      </c>
      <c r="O341" s="87" t="s">
        <v>337</v>
      </c>
      <c r="P341" s="58" t="str">
        <f>IF(Entradas[[#This Row],[Lote]]="","INSERTAR LOTE",Entradas[[#This Row],[Lote]])</f>
        <v>TE1E9123</v>
      </c>
      <c r="Q341" s="34" t="str">
        <f>+Entradas[[#This Row],[Elemento]]</f>
        <v>Terminator</v>
      </c>
      <c r="R34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1" s="40">
        <f>Entradas[[#This Row],[Cantidad que ingresa]]-Entradas[[#This Row],[Cantidad Utilizada]]</f>
        <v>1</v>
      </c>
      <c r="T341" s="32" t="e">
        <f>+Entradas[[#This Row],[Presentación (unidad)]]</f>
        <v>#N/A</v>
      </c>
      <c r="U341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4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42" spans="1:22" x14ac:dyDescent="0.25">
      <c r="A342" s="39" t="e">
        <f>VLOOKUP(Entradas[[#This Row],[Elemento]],Lista_elementos[],6,0)</f>
        <v>#N/A</v>
      </c>
      <c r="B342" s="76" t="s">
        <v>641</v>
      </c>
      <c r="C342" s="80">
        <v>1</v>
      </c>
      <c r="D342" s="33" t="e">
        <f>VLOOKUP(Entradas[[#This Row],[Elemento]],Lista_elementos[],5,0)</f>
        <v>#N/A</v>
      </c>
      <c r="E342" s="79"/>
      <c r="F342" s="79" t="s">
        <v>637</v>
      </c>
      <c r="G342" s="86"/>
      <c r="H342" s="88"/>
      <c r="I342" s="86"/>
      <c r="J342" s="80"/>
      <c r="K342" s="80"/>
      <c r="L342" s="80"/>
      <c r="M342" s="80"/>
      <c r="N342" s="76" t="s">
        <v>214</v>
      </c>
      <c r="O342" s="87" t="s">
        <v>337</v>
      </c>
      <c r="P342" s="58" t="str">
        <f>IF(Entradas[[#This Row],[Lote]]="","INSERTAR LOTE",Entradas[[#This Row],[Lote]])</f>
        <v>N/A</v>
      </c>
      <c r="Q342" s="34" t="str">
        <f>+Entradas[[#This Row],[Elemento]]</f>
        <v>Termo plástico</v>
      </c>
      <c r="R34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2" s="40">
        <f>Entradas[[#This Row],[Cantidad que ingresa]]-Entradas[[#This Row],[Cantidad Utilizada]]</f>
        <v>1</v>
      </c>
      <c r="T342" s="32" t="e">
        <f>+Entradas[[#This Row],[Presentación (unidad)]]</f>
        <v>#N/A</v>
      </c>
      <c r="U342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4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43" spans="1:22" x14ac:dyDescent="0.25">
      <c r="A343" s="39" t="e">
        <f>VLOOKUP(Entradas[[#This Row],[Elemento]],Lista_elementos[],6,0)</f>
        <v>#N/A</v>
      </c>
      <c r="B343" s="76" t="s">
        <v>359</v>
      </c>
      <c r="C343" s="80">
        <v>5</v>
      </c>
      <c r="D343" s="33" t="e">
        <f>VLOOKUP(Entradas[[#This Row],[Elemento]],Lista_elementos[],5,0)</f>
        <v>#N/A</v>
      </c>
      <c r="E343" s="79" t="s">
        <v>360</v>
      </c>
      <c r="F343" s="79">
        <v>92195</v>
      </c>
      <c r="G343" s="86">
        <v>41182</v>
      </c>
      <c r="H343" s="79"/>
      <c r="I343" s="86"/>
      <c r="J343" s="80"/>
      <c r="K343" s="80"/>
      <c r="L343" s="80"/>
      <c r="M343" s="80"/>
      <c r="N343" s="76" t="s">
        <v>214</v>
      </c>
      <c r="O343" s="87" t="s">
        <v>337</v>
      </c>
      <c r="P343" s="58">
        <f>IF(Entradas[[#This Row],[Lote]]="","INSERTAR LOTE",Entradas[[#This Row],[Lote]])</f>
        <v>92195</v>
      </c>
      <c r="Q343" s="34" t="str">
        <f>+Entradas[[#This Row],[Elemento]]</f>
        <v>Tetrax 200 (tetraciclina)</v>
      </c>
      <c r="R34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3" s="40">
        <f>Entradas[[#This Row],[Cantidad que ingresa]]-Entradas[[#This Row],[Cantidad Utilizada]]</f>
        <v>5</v>
      </c>
      <c r="T343" s="32" t="e">
        <f>+Entradas[[#This Row],[Presentación (unidad)]]</f>
        <v>#N/A</v>
      </c>
      <c r="U34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4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44" spans="1:22" x14ac:dyDescent="0.25">
      <c r="A344" s="39" t="e">
        <f>VLOOKUP(Entradas[[#This Row],[Elemento]],Lista_elementos[],6,0)</f>
        <v>#N/A</v>
      </c>
      <c r="B344" s="76" t="s">
        <v>617</v>
      </c>
      <c r="C344" s="80">
        <v>3</v>
      </c>
      <c r="D344" s="54" t="e">
        <f>VLOOKUP(Entradas[[#This Row],[Elemento]],Lista_elementos[],5,0)</f>
        <v>#N/A</v>
      </c>
      <c r="E344" s="79"/>
      <c r="F344" s="79" t="s">
        <v>637</v>
      </c>
      <c r="G344" s="86"/>
      <c r="H344" s="80"/>
      <c r="I344" s="86"/>
      <c r="J344" s="80"/>
      <c r="K344" s="80"/>
      <c r="L344" s="80"/>
      <c r="M344" s="80"/>
      <c r="N344" s="76" t="s">
        <v>175</v>
      </c>
      <c r="O344" s="87" t="s">
        <v>337</v>
      </c>
      <c r="P344" s="58" t="str">
        <f>IF(Entradas[[#This Row],[Lote]]="","INSERTAR LOTE",Entradas[[#This Row],[Lote]])</f>
        <v>N/A</v>
      </c>
      <c r="Q344" s="34" t="str">
        <f>+Entradas[[#This Row],[Elemento]]</f>
        <v>Tijeras pequeñas</v>
      </c>
      <c r="R34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4" s="40">
        <f>Entradas[[#This Row],[Cantidad que ingresa]]-Entradas[[#This Row],[Cantidad Utilizada]]</f>
        <v>3</v>
      </c>
      <c r="T344" s="32" t="e">
        <f>+Entradas[[#This Row],[Presentación (unidad)]]</f>
        <v>#N/A</v>
      </c>
      <c r="U34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4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45" spans="1:22" x14ac:dyDescent="0.25">
      <c r="A345" s="39" t="e">
        <f>VLOOKUP(Entradas[[#This Row],[Elemento]],Lista_elementos[],6,0)</f>
        <v>#N/A</v>
      </c>
      <c r="B345" s="76" t="s">
        <v>239</v>
      </c>
      <c r="C345" s="80">
        <v>28</v>
      </c>
      <c r="D345" s="33" t="e">
        <f>VLOOKUP(Entradas[[#This Row],[Elemento]],Lista_elementos[],5,0)</f>
        <v>#N/A</v>
      </c>
      <c r="E345" s="79"/>
      <c r="F345" s="79" t="s">
        <v>637</v>
      </c>
      <c r="G345" s="86"/>
      <c r="H345" s="79"/>
      <c r="I345" s="86"/>
      <c r="J345" s="80"/>
      <c r="K345" s="80"/>
      <c r="L345" s="80"/>
      <c r="M345" s="80"/>
      <c r="N345" s="76" t="s">
        <v>214</v>
      </c>
      <c r="O345" s="87" t="s">
        <v>337</v>
      </c>
      <c r="P345" s="58" t="str">
        <f>IF(Entradas[[#This Row],[Lote]]="","INSERTAR LOTE",Entradas[[#This Row],[Lote]])</f>
        <v>N/A</v>
      </c>
      <c r="Q345" s="34" t="str">
        <f>+Entradas[[#This Row],[Elemento]]</f>
        <v>Tijeras podadoras</v>
      </c>
      <c r="R34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5" s="40">
        <f>Entradas[[#This Row],[Cantidad que ingresa]]-Entradas[[#This Row],[Cantidad Utilizada]]</f>
        <v>28</v>
      </c>
      <c r="T345" s="32" t="e">
        <f>+Entradas[[#This Row],[Presentación (unidad)]]</f>
        <v>#N/A</v>
      </c>
      <c r="U34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45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46" spans="1:22" x14ac:dyDescent="0.25">
      <c r="A346" s="39" t="e">
        <f>VLOOKUP(Entradas[[#This Row],[Elemento]],Lista_elementos[],6,0)</f>
        <v>#N/A</v>
      </c>
      <c r="B346" s="76" t="s">
        <v>147</v>
      </c>
      <c r="C346" s="80">
        <v>1</v>
      </c>
      <c r="D346" s="33" t="e">
        <f>VLOOKUP(Entradas[[#This Row],[Elemento]],Lista_elementos[],5,0)</f>
        <v>#N/A</v>
      </c>
      <c r="E346" s="79"/>
      <c r="F346" s="79" t="s">
        <v>637</v>
      </c>
      <c r="G346" s="86"/>
      <c r="H346" s="80"/>
      <c r="I346" s="86"/>
      <c r="J346" s="80"/>
      <c r="K346" s="80"/>
      <c r="L346" s="80"/>
      <c r="M346" s="80"/>
      <c r="N346" s="76" t="s">
        <v>173</v>
      </c>
      <c r="O346" s="87" t="s">
        <v>337</v>
      </c>
      <c r="P346" s="58" t="str">
        <f>IF(Entradas[[#This Row],[Lote]]="","INSERTAR LOTE",Entradas[[#This Row],[Lote]])</f>
        <v>N/A</v>
      </c>
      <c r="Q346" s="34" t="str">
        <f>+Entradas[[#This Row],[Elemento]]</f>
        <v>Topizador</v>
      </c>
      <c r="R34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6" s="40">
        <f>Entradas[[#This Row],[Cantidad que ingresa]]-Entradas[[#This Row],[Cantidad Utilizada]]</f>
        <v>1</v>
      </c>
      <c r="T346" s="32" t="e">
        <f>+Entradas[[#This Row],[Presentación (unidad)]]</f>
        <v>#N/A</v>
      </c>
      <c r="U34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4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47" spans="1:22" x14ac:dyDescent="0.25">
      <c r="A347" s="39" t="e">
        <f>VLOOKUP(Entradas[[#This Row],[Elemento]],Lista_elementos[],6,0)</f>
        <v>#N/A</v>
      </c>
      <c r="B347" s="76" t="s">
        <v>310</v>
      </c>
      <c r="C347" s="80">
        <v>2</v>
      </c>
      <c r="D347" s="33" t="e">
        <f>VLOOKUP(Entradas[[#This Row],[Elemento]],Lista_elementos[],5,0)</f>
        <v>#N/A</v>
      </c>
      <c r="E347" s="79" t="s">
        <v>401</v>
      </c>
      <c r="F347" s="79" t="s">
        <v>400</v>
      </c>
      <c r="G347" s="86">
        <v>41394</v>
      </c>
      <c r="H347" s="79"/>
      <c r="I347" s="86"/>
      <c r="J347" s="80"/>
      <c r="K347" s="80"/>
      <c r="L347" s="80"/>
      <c r="M347" s="80"/>
      <c r="N347" s="76" t="s">
        <v>214</v>
      </c>
      <c r="O347" s="87" t="s">
        <v>337</v>
      </c>
      <c r="P347" s="58" t="str">
        <f>IF(Entradas[[#This Row],[Lote]]="","INSERTAR LOTE",Entradas[[#This Row],[Lote]])</f>
        <v>11059</v>
      </c>
      <c r="Q347" s="34" t="str">
        <f>+Entradas[[#This Row],[Elemento]]</f>
        <v>Tramin vitaminas</v>
      </c>
      <c r="R34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7" s="40">
        <f>Entradas[[#This Row],[Cantidad que ingresa]]-Entradas[[#This Row],[Cantidad Utilizada]]</f>
        <v>2</v>
      </c>
      <c r="T347" s="32" t="e">
        <f>+Entradas[[#This Row],[Presentación (unidad)]]</f>
        <v>#N/A</v>
      </c>
      <c r="U347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4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48" spans="1:22" x14ac:dyDescent="0.25">
      <c r="A348" s="39" t="e">
        <f>VLOOKUP(Entradas[[#This Row],[Elemento]],Lista_elementos[],6,0)</f>
        <v>#N/A</v>
      </c>
      <c r="B348" s="76" t="s">
        <v>394</v>
      </c>
      <c r="C348" s="80">
        <v>3</v>
      </c>
      <c r="D348" s="33" t="e">
        <f>VLOOKUP(Entradas[[#This Row],[Elemento]],Lista_elementos[],5,0)</f>
        <v>#N/A</v>
      </c>
      <c r="E348" s="79" t="s">
        <v>395</v>
      </c>
      <c r="F348" s="79" t="s">
        <v>396</v>
      </c>
      <c r="G348" s="86">
        <v>41394</v>
      </c>
      <c r="H348" s="88"/>
      <c r="I348" s="86"/>
      <c r="J348" s="80"/>
      <c r="K348" s="80"/>
      <c r="L348" s="80"/>
      <c r="M348" s="80"/>
      <c r="N348" s="76" t="s">
        <v>214</v>
      </c>
      <c r="O348" s="87" t="s">
        <v>337</v>
      </c>
      <c r="P348" s="58" t="str">
        <f>IF(Entradas[[#This Row],[Lote]]="","INSERTAR LOTE",Entradas[[#This Row],[Lote]])</f>
        <v>85301</v>
      </c>
      <c r="Q348" s="34" t="str">
        <f>+Entradas[[#This Row],[Elemento]]</f>
        <v>Tranquilán frasco</v>
      </c>
      <c r="R34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8" s="40">
        <f>Entradas[[#This Row],[Cantidad que ingresa]]-Entradas[[#This Row],[Cantidad Utilizada]]</f>
        <v>3</v>
      </c>
      <c r="T348" s="32" t="e">
        <f>+Entradas[[#This Row],[Presentación (unidad)]]</f>
        <v>#N/A</v>
      </c>
      <c r="U34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4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49" spans="1:22" x14ac:dyDescent="0.25">
      <c r="A349" s="39" t="e">
        <f>VLOOKUP(Entradas[[#This Row],[Elemento]],Lista_elementos[],6,0)</f>
        <v>#N/A</v>
      </c>
      <c r="B349" s="76" t="s">
        <v>394</v>
      </c>
      <c r="C349" s="80">
        <v>1</v>
      </c>
      <c r="D349" s="33" t="e">
        <f>VLOOKUP(Entradas[[#This Row],[Elemento]],Lista_elementos[],5,0)</f>
        <v>#N/A</v>
      </c>
      <c r="E349" s="79" t="s">
        <v>395</v>
      </c>
      <c r="F349" s="79" t="s">
        <v>636</v>
      </c>
      <c r="G349" s="86"/>
      <c r="H349" s="88"/>
      <c r="I349" s="86"/>
      <c r="J349" s="80"/>
      <c r="K349" s="80"/>
      <c r="L349" s="80"/>
      <c r="M349" s="80"/>
      <c r="N349" s="76" t="s">
        <v>175</v>
      </c>
      <c r="O349" s="87" t="s">
        <v>427</v>
      </c>
      <c r="P349" s="58" t="str">
        <f>IF(Entradas[[#This Row],[Lote]]="","INSERTAR LOTE",Entradas[[#This Row],[Lote]])</f>
        <v>N/R</v>
      </c>
      <c r="Q349" s="34" t="str">
        <f>+Entradas[[#This Row],[Elemento]]</f>
        <v>Tranquilán frasco</v>
      </c>
      <c r="R34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49" s="40">
        <f>Entradas[[#This Row],[Cantidad que ingresa]]-Entradas[[#This Row],[Cantidad Utilizada]]</f>
        <v>1</v>
      </c>
      <c r="T349" s="32" t="e">
        <f>+Entradas[[#This Row],[Presentación (unidad)]]</f>
        <v>#N/A</v>
      </c>
      <c r="U349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49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50" spans="1:22" x14ac:dyDescent="0.25">
      <c r="A350" s="39" t="e">
        <f>VLOOKUP(Entradas[[#This Row],[Elemento]],Lista_elementos[],6,0)</f>
        <v>#N/A</v>
      </c>
      <c r="B350" s="76" t="s">
        <v>622</v>
      </c>
      <c r="C350" s="80">
        <v>1</v>
      </c>
      <c r="D350" s="33" t="e">
        <f>VLOOKUP(Entradas[[#This Row],[Elemento]],Lista_elementos[],5,0)</f>
        <v>#N/A</v>
      </c>
      <c r="E350" s="79" t="s">
        <v>571</v>
      </c>
      <c r="F350" s="79" t="s">
        <v>572</v>
      </c>
      <c r="G350" s="86">
        <v>42124</v>
      </c>
      <c r="H350" s="88"/>
      <c r="I350" s="86"/>
      <c r="J350" s="80"/>
      <c r="K350" s="80"/>
      <c r="L350" s="80"/>
      <c r="M350" s="80"/>
      <c r="N350" s="76" t="s">
        <v>175</v>
      </c>
      <c r="O350" s="87" t="s">
        <v>337</v>
      </c>
      <c r="P350" s="58" t="str">
        <f>IF(Entradas[[#This Row],[Lote]]="","INSERTAR LOTE",Entradas[[#This Row],[Lote]])</f>
        <v>2X354</v>
      </c>
      <c r="Q350" s="34" t="str">
        <f>+Entradas[[#This Row],[Elemento]]</f>
        <v>Trimediazina</v>
      </c>
      <c r="R35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0" s="40">
        <f>Entradas[[#This Row],[Cantidad que ingresa]]-Entradas[[#This Row],[Cantidad Utilizada]]</f>
        <v>1</v>
      </c>
      <c r="T350" s="32" t="e">
        <f>+Entradas[[#This Row],[Presentación (unidad)]]</f>
        <v>#N/A</v>
      </c>
      <c r="U350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50" s="42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73</v>
      </c>
    </row>
    <row r="351" spans="1:22" x14ac:dyDescent="0.25">
      <c r="A351" s="39" t="e">
        <f>VLOOKUP(Entradas[[#This Row],[Elemento]],Lista_elementos[],6,0)</f>
        <v>#N/A</v>
      </c>
      <c r="B351" s="76" t="s">
        <v>158</v>
      </c>
      <c r="C351" s="80">
        <v>18</v>
      </c>
      <c r="D351" s="33" t="e">
        <f>VLOOKUP(Entradas[[#This Row],[Elemento]],Lista_elementos[],5,0)</f>
        <v>#N/A</v>
      </c>
      <c r="E351" s="79"/>
      <c r="F351" s="79" t="s">
        <v>636</v>
      </c>
      <c r="G351" s="86"/>
      <c r="H351" s="80"/>
      <c r="I351" s="86"/>
      <c r="J351" s="80"/>
      <c r="K351" s="80"/>
      <c r="L351" s="80"/>
      <c r="M351" s="80"/>
      <c r="N351" s="76" t="s">
        <v>173</v>
      </c>
      <c r="O351" s="87" t="s">
        <v>337</v>
      </c>
      <c r="P351" s="58" t="str">
        <f>IF(Entradas[[#This Row],[Lote]]="","INSERTAR LOTE",Entradas[[#This Row],[Lote]])</f>
        <v>N/R</v>
      </c>
      <c r="Q351" s="34" t="str">
        <f>+Entradas[[#This Row],[Elemento]]</f>
        <v>Triple 15</v>
      </c>
      <c r="R35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1" s="40">
        <f>Entradas[[#This Row],[Cantidad que ingresa]]-Entradas[[#This Row],[Cantidad Utilizada]]</f>
        <v>18</v>
      </c>
      <c r="T351" s="32" t="e">
        <f>+Entradas[[#This Row],[Presentación (unidad)]]</f>
        <v>#N/A</v>
      </c>
      <c r="U35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5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52" spans="1:22" x14ac:dyDescent="0.25">
      <c r="A352" s="39" t="e">
        <f>VLOOKUP(Entradas[[#This Row],[Elemento]],Lista_elementos[],6,0)</f>
        <v>#N/A</v>
      </c>
      <c r="B352" s="76" t="s">
        <v>448</v>
      </c>
      <c r="C352" s="80">
        <v>1</v>
      </c>
      <c r="D352" s="33" t="e">
        <f>VLOOKUP(Entradas[[#This Row],[Elemento]],Lista_elementos[],5,0)</f>
        <v>#N/A</v>
      </c>
      <c r="E352" s="79"/>
      <c r="F352" s="79" t="s">
        <v>637</v>
      </c>
      <c r="G352" s="86"/>
      <c r="H352" s="88"/>
      <c r="I352" s="86"/>
      <c r="J352" s="80"/>
      <c r="K352" s="80"/>
      <c r="L352" s="80"/>
      <c r="M352" s="80"/>
      <c r="N352" s="76" t="s">
        <v>214</v>
      </c>
      <c r="O352" s="87" t="s">
        <v>337</v>
      </c>
      <c r="P352" s="58" t="str">
        <f>IF(Entradas[[#This Row],[Lote]]="","INSERTAR LOTE",Entradas[[#This Row],[Lote]])</f>
        <v>N/A</v>
      </c>
      <c r="Q352" s="34" t="str">
        <f>+Entradas[[#This Row],[Elemento]]</f>
        <v>Trocal</v>
      </c>
      <c r="R35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2" s="40">
        <f>Entradas[[#This Row],[Cantidad que ingresa]]-Entradas[[#This Row],[Cantidad Utilizada]]</f>
        <v>1</v>
      </c>
      <c r="T352" s="32" t="e">
        <f>+Entradas[[#This Row],[Presentación (unidad)]]</f>
        <v>#N/A</v>
      </c>
      <c r="U352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5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53" spans="1:23" x14ac:dyDescent="0.25">
      <c r="A353" s="39" t="e">
        <f>VLOOKUP(Entradas[[#This Row],[Elemento]],Lista_elementos[],6,0)</f>
        <v>#N/A</v>
      </c>
      <c r="B353" s="76" t="s">
        <v>247</v>
      </c>
      <c r="C353" s="80">
        <v>19</v>
      </c>
      <c r="D353" s="33" t="e">
        <f>VLOOKUP(Entradas[[#This Row],[Elemento]],Lista_elementos[],5,0)</f>
        <v>#N/A</v>
      </c>
      <c r="E353" s="79"/>
      <c r="F353" s="79" t="s">
        <v>637</v>
      </c>
      <c r="G353" s="86"/>
      <c r="H353" s="79"/>
      <c r="I353" s="86"/>
      <c r="J353" s="80"/>
      <c r="K353" s="80"/>
      <c r="L353" s="80"/>
      <c r="M353" s="80"/>
      <c r="N353" s="76" t="s">
        <v>214</v>
      </c>
      <c r="O353" s="87" t="s">
        <v>337</v>
      </c>
      <c r="P353" s="58" t="str">
        <f>IF(Entradas[[#This Row],[Lote]]="","INSERTAR LOTE",Entradas[[#This Row],[Lote]])</f>
        <v>N/A</v>
      </c>
      <c r="Q353" s="34" t="str">
        <f>+Entradas[[#This Row],[Elemento]]</f>
        <v>Tubo de ensayo</v>
      </c>
      <c r="R35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3" s="40">
        <f>Entradas[[#This Row],[Cantidad que ingresa]]-Entradas[[#This Row],[Cantidad Utilizada]]</f>
        <v>19</v>
      </c>
      <c r="T353" s="32" t="e">
        <f>+Entradas[[#This Row],[Presentación (unidad)]]</f>
        <v>#N/A</v>
      </c>
      <c r="U353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53" s="50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54" spans="1:23" x14ac:dyDescent="0.25">
      <c r="A354" s="39" t="e">
        <f>VLOOKUP(Entradas[[#This Row],[Elemento]],Lista_elementos[],6,0)</f>
        <v>#N/A</v>
      </c>
      <c r="B354" s="76" t="s">
        <v>665</v>
      </c>
      <c r="C354" s="80">
        <v>25</v>
      </c>
      <c r="D354" s="33" t="e">
        <f>VLOOKUP(Entradas[[#This Row],[Elemento]],Lista_elementos[],5,0)</f>
        <v>#N/A</v>
      </c>
      <c r="E354" s="79"/>
      <c r="F354" s="79" t="s">
        <v>637</v>
      </c>
      <c r="G354" s="86"/>
      <c r="H354" s="88"/>
      <c r="I354" s="86"/>
      <c r="J354" s="80"/>
      <c r="K354" s="80"/>
      <c r="L354" s="80"/>
      <c r="M354" s="80"/>
      <c r="N354" s="76" t="s">
        <v>213</v>
      </c>
      <c r="O354" s="87" t="s">
        <v>337</v>
      </c>
      <c r="P354" s="58" t="str">
        <f>IF(Entradas[[#This Row],[Lote]]="","INSERTAR LOTE",Entradas[[#This Row],[Lote]])</f>
        <v>N/A</v>
      </c>
      <c r="Q354" s="34" t="str">
        <f>+Entradas[[#This Row],[Elemento]]</f>
        <v>Tubo galvanizado 1/2 x 6 m</v>
      </c>
      <c r="R35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4" s="40">
        <f>Entradas[[#This Row],[Cantidad que ingresa]]-Entradas[[#This Row],[Cantidad Utilizada]]</f>
        <v>25</v>
      </c>
      <c r="T354" s="32" t="e">
        <f>+Entradas[[#This Row],[Presentación (unidad)]]</f>
        <v>#N/A</v>
      </c>
      <c r="U35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5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55" spans="1:23" x14ac:dyDescent="0.25">
      <c r="A355" s="39" t="e">
        <f>VLOOKUP(Entradas[[#This Row],[Elemento]],Lista_elementos[],6,0)</f>
        <v>#N/A</v>
      </c>
      <c r="B355" s="76" t="s">
        <v>195</v>
      </c>
      <c r="C355" s="80">
        <v>191</v>
      </c>
      <c r="D355" s="33" t="e">
        <f>VLOOKUP(Entradas[[#This Row],[Elemento]],Lista_elementos[],5,0)</f>
        <v>#N/A</v>
      </c>
      <c r="E355" s="79"/>
      <c r="F355" s="79" t="s">
        <v>636</v>
      </c>
      <c r="G355" s="86"/>
      <c r="H355" s="80"/>
      <c r="I355" s="86"/>
      <c r="J355" s="80"/>
      <c r="K355" s="80"/>
      <c r="L355" s="80"/>
      <c r="M355" s="80"/>
      <c r="N355" s="76" t="s">
        <v>173</v>
      </c>
      <c r="O355" s="87" t="s">
        <v>337</v>
      </c>
      <c r="P355" s="58" t="str">
        <f>IF(Entradas[[#This Row],[Lote]]="","INSERTAR LOTE",Entradas[[#This Row],[Lote]])</f>
        <v>N/R</v>
      </c>
      <c r="Q355" s="34" t="str">
        <f>+Entradas[[#This Row],[Elemento]]</f>
        <v>Urea bulto</v>
      </c>
      <c r="R35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5" s="40">
        <f>Entradas[[#This Row],[Cantidad que ingresa]]-Entradas[[#This Row],[Cantidad Utilizada]]</f>
        <v>191</v>
      </c>
      <c r="T355" s="32" t="e">
        <f>+Entradas[[#This Row],[Presentación (unidad)]]</f>
        <v>#N/A</v>
      </c>
      <c r="U35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5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</row>
    <row r="356" spans="1:23" x14ac:dyDescent="0.25">
      <c r="A356" s="39" t="e">
        <f>VLOOKUP(Entradas[[#This Row],[Elemento]],Lista_elementos[],6,0)</f>
        <v>#N/A</v>
      </c>
      <c r="B356" s="76" t="s">
        <v>463</v>
      </c>
      <c r="C356" s="80">
        <v>3</v>
      </c>
      <c r="D356" s="33" t="e">
        <f>VLOOKUP(Entradas[[#This Row],[Elemento]],Lista_elementos[],5,0)</f>
        <v>#N/A</v>
      </c>
      <c r="E356" s="79" t="s">
        <v>464</v>
      </c>
      <c r="F356" s="79" t="s">
        <v>465</v>
      </c>
      <c r="G356" s="86">
        <v>41486</v>
      </c>
      <c r="H356" s="88"/>
      <c r="I356" s="86"/>
      <c r="J356" s="80"/>
      <c r="K356" s="80"/>
      <c r="L356" s="80"/>
      <c r="M356" s="80"/>
      <c r="N356" s="76" t="s">
        <v>214</v>
      </c>
      <c r="O356" s="87" t="s">
        <v>337</v>
      </c>
      <c r="P356" s="58" t="str">
        <f>IF(Entradas[[#This Row],[Lote]]="","INSERTAR LOTE",Entradas[[#This Row],[Lote]])</f>
        <v>AFT262</v>
      </c>
      <c r="Q356" s="34" t="str">
        <f>+Entradas[[#This Row],[Elemento]]</f>
        <v>Vacuna Aftogan 2 mL</v>
      </c>
      <c r="R35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6" s="40">
        <f>Entradas[[#This Row],[Cantidad que ingresa]]-Entradas[[#This Row],[Cantidad Utilizada]]</f>
        <v>3</v>
      </c>
      <c r="T356" s="32" t="e">
        <f>+Entradas[[#This Row],[Presentación (unidad)]]</f>
        <v>#N/A</v>
      </c>
      <c r="U356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5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</row>
    <row r="357" spans="1:23" x14ac:dyDescent="0.25">
      <c r="A357" s="39" t="e">
        <f>VLOOKUP(Entradas[[#This Row],[Elemento]],Lista_elementos[],6,0)</f>
        <v>#N/A</v>
      </c>
      <c r="B357" s="76" t="s">
        <v>462</v>
      </c>
      <c r="C357" s="80">
        <v>21</v>
      </c>
      <c r="D357" s="33" t="e">
        <f>VLOOKUP(Entradas[[#This Row],[Elemento]],Lista_elementos[],5,0)</f>
        <v>#N/A</v>
      </c>
      <c r="E357" s="79" t="s">
        <v>460</v>
      </c>
      <c r="F357" s="79" t="s">
        <v>461</v>
      </c>
      <c r="G357" s="86">
        <v>41305</v>
      </c>
      <c r="H357" s="88"/>
      <c r="I357" s="86"/>
      <c r="J357" s="80"/>
      <c r="K357" s="80"/>
      <c r="L357" s="80"/>
      <c r="M357" s="80"/>
      <c r="N357" s="76" t="s">
        <v>214</v>
      </c>
      <c r="O357" s="87" t="s">
        <v>337</v>
      </c>
      <c r="P357" s="58" t="str">
        <f>IF(Entradas[[#This Row],[Lote]]="","INSERTAR LOTE",Entradas[[#This Row],[Lote]])</f>
        <v>073</v>
      </c>
      <c r="Q357" s="34" t="str">
        <f>+Entradas[[#This Row],[Elemento]]</f>
        <v>Vacuna aftolimor</v>
      </c>
      <c r="R357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7" s="40">
        <f>Entradas[[#This Row],[Cantidad que ingresa]]-Entradas[[#This Row],[Cantidad Utilizada]]</f>
        <v>21</v>
      </c>
      <c r="T357" s="32" t="e">
        <f>+Entradas[[#This Row],[Presentación (unidad)]]</f>
        <v>#N/A</v>
      </c>
      <c r="U357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57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  <c r="W357" s="26"/>
    </row>
    <row r="358" spans="1:23" x14ac:dyDescent="0.25">
      <c r="A358" s="39" t="e">
        <f>VLOOKUP(Entradas[[#This Row],[Elemento]],Lista_elementos[],6,0)</f>
        <v>#N/A</v>
      </c>
      <c r="B358" s="76" t="s">
        <v>16</v>
      </c>
      <c r="C358" s="80">
        <v>1</v>
      </c>
      <c r="D358" s="33" t="e">
        <f>VLOOKUP(Entradas[[#This Row],[Elemento]],Lista_elementos[],5,0)</f>
        <v>#N/A</v>
      </c>
      <c r="E358" s="79"/>
      <c r="F358" s="79" t="s">
        <v>637</v>
      </c>
      <c r="G358" s="86"/>
      <c r="H358" s="88"/>
      <c r="I358" s="86"/>
      <c r="J358" s="80"/>
      <c r="K358" s="80"/>
      <c r="L358" s="80"/>
      <c r="M358" s="80"/>
      <c r="N358" s="76" t="s">
        <v>214</v>
      </c>
      <c r="O358" s="87" t="s">
        <v>337</v>
      </c>
      <c r="P358" s="58" t="str">
        <f>IF(Entradas[[#This Row],[Lote]]="","INSERTAR LOTE",Entradas[[#This Row],[Lote]])</f>
        <v>N/A</v>
      </c>
      <c r="Q358" s="34" t="str">
        <f>+Entradas[[#This Row],[Elemento]]</f>
        <v>Venoclisis macrogoteo</v>
      </c>
      <c r="R358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8" s="40">
        <f>Entradas[[#This Row],[Cantidad que ingresa]]-Entradas[[#This Row],[Cantidad Utilizada]]</f>
        <v>1</v>
      </c>
      <c r="T358" s="32" t="e">
        <f>+Entradas[[#This Row],[Presentación (unidad)]]</f>
        <v>#N/A</v>
      </c>
      <c r="U358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58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  <c r="W358" s="26"/>
    </row>
    <row r="359" spans="1:23" x14ac:dyDescent="0.25">
      <c r="A359" s="39" t="e">
        <f>VLOOKUP(Entradas[[#This Row],[Elemento]],Lista_elementos[],6,0)</f>
        <v>#N/A</v>
      </c>
      <c r="B359" s="76" t="s">
        <v>642</v>
      </c>
      <c r="C359" s="80">
        <v>2</v>
      </c>
      <c r="D359" s="33" t="e">
        <f>VLOOKUP(Entradas[[#This Row],[Elemento]],Lista_elementos[],5,0)</f>
        <v>#N/A</v>
      </c>
      <c r="E359" s="79" t="s">
        <v>527</v>
      </c>
      <c r="F359" s="79" t="s">
        <v>570</v>
      </c>
      <c r="G359" s="86">
        <v>42794</v>
      </c>
      <c r="H359" s="88"/>
      <c r="I359" s="86"/>
      <c r="J359" s="80"/>
      <c r="K359" s="80"/>
      <c r="L359" s="80"/>
      <c r="M359" s="80"/>
      <c r="N359" s="76" t="s">
        <v>175</v>
      </c>
      <c r="O359" s="87" t="s">
        <v>337</v>
      </c>
      <c r="P359" s="58" t="str">
        <f>IF(Entradas[[#This Row],[Lote]]="","INSERTAR LOTE",Entradas[[#This Row],[Lote]])</f>
        <v>12B094</v>
      </c>
      <c r="Q359" s="34" t="str">
        <f>+Entradas[[#This Row],[Elemento]]</f>
        <v>Vethistam 25</v>
      </c>
      <c r="R359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59" s="40">
        <f>Entradas[[#This Row],[Cantidad que ingresa]]-Entradas[[#This Row],[Cantidad Utilizada]]</f>
        <v>2</v>
      </c>
      <c r="T359" s="32" t="e">
        <f>+Entradas[[#This Row],[Presentación (unidad)]]</f>
        <v>#N/A</v>
      </c>
      <c r="U359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59" s="42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743</v>
      </c>
      <c r="W359" s="26"/>
    </row>
    <row r="360" spans="1:23" x14ac:dyDescent="0.25">
      <c r="A360" s="39" t="e">
        <f>VLOOKUP(Entradas[[#This Row],[Elemento]],Lista_elementos[],6,0)</f>
        <v>#N/A</v>
      </c>
      <c r="B360" s="76" t="s">
        <v>642</v>
      </c>
      <c r="C360" s="80">
        <v>2</v>
      </c>
      <c r="D360" s="54" t="e">
        <f>VLOOKUP(Entradas[[#This Row],[Elemento]],Lista_elementos[],5,0)</f>
        <v>#N/A</v>
      </c>
      <c r="E360" s="79" t="s">
        <v>527</v>
      </c>
      <c r="F360" s="79" t="s">
        <v>528</v>
      </c>
      <c r="G360" s="86">
        <v>41759</v>
      </c>
      <c r="H360" s="80"/>
      <c r="I360" s="86"/>
      <c r="J360" s="80"/>
      <c r="K360" s="80"/>
      <c r="L360" s="80"/>
      <c r="M360" s="80"/>
      <c r="N360" s="76" t="s">
        <v>175</v>
      </c>
      <c r="O360" s="87" t="s">
        <v>337</v>
      </c>
      <c r="P360" s="58" t="str">
        <f>IF(Entradas[[#This Row],[Lote]]="","INSERTAR LOTE",Entradas[[#This Row],[Lote]])</f>
        <v>9C209</v>
      </c>
      <c r="Q360" s="34" t="str">
        <f>+Entradas[[#This Row],[Elemento]]</f>
        <v>Vethistam 25</v>
      </c>
      <c r="R360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60" s="40">
        <f>Entradas[[#This Row],[Cantidad que ingresa]]-Entradas[[#This Row],[Cantidad Utilizada]]</f>
        <v>2</v>
      </c>
      <c r="T360" s="32" t="e">
        <f>+Entradas[[#This Row],[Presentación (unidad)]]</f>
        <v>#N/A</v>
      </c>
      <c r="U360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60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  <c r="W360" s="26"/>
    </row>
    <row r="361" spans="1:23" x14ac:dyDescent="0.25">
      <c r="A361" s="39" t="e">
        <f>VLOOKUP(Entradas[[#This Row],[Elemento]],Lista_elementos[],6,0)</f>
        <v>#N/A</v>
      </c>
      <c r="B361" s="76" t="s">
        <v>216</v>
      </c>
      <c r="C361" s="80">
        <v>326</v>
      </c>
      <c r="D361" s="33" t="e">
        <f>VLOOKUP(Entradas[[#This Row],[Elemento]],Lista_elementos[],5,0)</f>
        <v>#N/A</v>
      </c>
      <c r="E361" s="79"/>
      <c r="F361" s="79" t="s">
        <v>636</v>
      </c>
      <c r="G361" s="86"/>
      <c r="H361" s="80"/>
      <c r="I361" s="86"/>
      <c r="J361" s="80"/>
      <c r="K361" s="80"/>
      <c r="L361" s="80"/>
      <c r="M361" s="80"/>
      <c r="N361" s="76" t="s">
        <v>173</v>
      </c>
      <c r="O361" s="87" t="s">
        <v>337</v>
      </c>
      <c r="P361" s="58" t="str">
        <f>IF(Entradas[[#This Row],[Lote]]="","INSERTAR LOTE",Entradas[[#This Row],[Lote]])</f>
        <v>N/R</v>
      </c>
      <c r="Q361" s="34" t="str">
        <f>+Entradas[[#This Row],[Elemento]]</f>
        <v>Yeso agrícola bulto</v>
      </c>
      <c r="R361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61" s="40">
        <f>Entradas[[#This Row],[Cantidad que ingresa]]-Entradas[[#This Row],[Cantidad Utilizada]]</f>
        <v>326</v>
      </c>
      <c r="T361" s="32" t="e">
        <f>+Entradas[[#This Row],[Presentación (unidad)]]</f>
        <v>#N/A</v>
      </c>
      <c r="U361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61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  <c r="W361" s="26"/>
    </row>
    <row r="362" spans="1:23" x14ac:dyDescent="0.25">
      <c r="A362" s="39" t="e">
        <f>VLOOKUP(Entradas[[#This Row],[Elemento]],Lista_elementos[],6,0)</f>
        <v>#N/A</v>
      </c>
      <c r="B362" s="76" t="s">
        <v>216</v>
      </c>
      <c r="C362" s="80">
        <v>124</v>
      </c>
      <c r="D362" s="54" t="e">
        <f>VLOOKUP(Entradas[[#This Row],[Elemento]],Lista_elementos[],5,0)</f>
        <v>#N/A</v>
      </c>
      <c r="E362" s="79"/>
      <c r="F362" s="79" t="s">
        <v>636</v>
      </c>
      <c r="G362" s="86"/>
      <c r="H362" s="86"/>
      <c r="I362" s="86"/>
      <c r="J362" s="80"/>
      <c r="K362" s="80"/>
      <c r="L362" s="80"/>
      <c r="M362" s="80"/>
      <c r="N362" s="76" t="s">
        <v>213</v>
      </c>
      <c r="O362" s="87" t="s">
        <v>337</v>
      </c>
      <c r="P362" s="58" t="str">
        <f>IF(Entradas[[#This Row],[Lote]]="","INSERTAR LOTE",Entradas[[#This Row],[Lote]])</f>
        <v>N/R</v>
      </c>
      <c r="Q362" s="34" t="str">
        <f>+Entradas[[#This Row],[Elemento]]</f>
        <v>Yeso agrícola bulto</v>
      </c>
      <c r="R362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62" s="40">
        <f>Entradas[[#This Row],[Cantidad que ingresa]]-Entradas[[#This Row],[Cantidad Utilizada]]</f>
        <v>124</v>
      </c>
      <c r="T362" s="32" t="e">
        <f>+Entradas[[#This Row],[Presentación (unidad)]]</f>
        <v>#N/A</v>
      </c>
      <c r="U362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62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  <c r="W362" s="26"/>
    </row>
    <row r="363" spans="1:23" x14ac:dyDescent="0.25">
      <c r="A363" s="39" t="e">
        <f>VLOOKUP(Entradas[[#This Row],[Elemento]],Lista_elementos[],6,0)</f>
        <v>#N/A</v>
      </c>
      <c r="B363" s="76" t="s">
        <v>216</v>
      </c>
      <c r="C363" s="80">
        <v>49</v>
      </c>
      <c r="D363" s="33" t="e">
        <f>VLOOKUP(Entradas[[#This Row],[Elemento]],Lista_elementos[],5,0)</f>
        <v>#N/A</v>
      </c>
      <c r="E363" s="79"/>
      <c r="F363" s="79" t="s">
        <v>658</v>
      </c>
      <c r="G363" s="86"/>
      <c r="H363" s="88"/>
      <c r="I363" s="86"/>
      <c r="J363" s="80"/>
      <c r="K363" s="80"/>
      <c r="L363" s="80"/>
      <c r="M363" s="80"/>
      <c r="N363" s="76" t="s">
        <v>213</v>
      </c>
      <c r="O363" s="87" t="s">
        <v>337</v>
      </c>
      <c r="P363" s="58" t="str">
        <f>IF(Entradas[[#This Row],[Lote]]="","INSERTAR LOTE",Entradas[[#This Row],[Lote]])</f>
        <v>33-01-11</v>
      </c>
      <c r="Q363" s="34" t="str">
        <f>+Entradas[[#This Row],[Elemento]]</f>
        <v>Yeso agrícola bulto</v>
      </c>
      <c r="R363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63" s="40">
        <f>Entradas[[#This Row],[Cantidad que ingresa]]-Entradas[[#This Row],[Cantidad Utilizada]]</f>
        <v>49</v>
      </c>
      <c r="T363" s="32" t="e">
        <f>+Entradas[[#This Row],[Presentación (unidad)]]</f>
        <v>#N/A</v>
      </c>
      <c r="U363" s="55" t="str">
        <f>IF(Entradas[[#This Row],[Cantidad Utilizada]]=0,"",+SUMIFS(Salidas[Fecha de salida],Salidas[Lote],Entradas[[#This Row],[No. Lote]],Salidas[Cantidad restante en lote],Entradas[[#This Row],[Cantidad Existente]]))</f>
        <v/>
      </c>
      <c r="V363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  <c r="W363" s="26"/>
    </row>
    <row r="364" spans="1:23" x14ac:dyDescent="0.25">
      <c r="A364" s="39" t="e">
        <f>VLOOKUP(Entradas[[#This Row],[Elemento]],Lista_elementos[],6,0)</f>
        <v>#N/A</v>
      </c>
      <c r="B364" s="76" t="s">
        <v>370</v>
      </c>
      <c r="C364" s="80">
        <v>3</v>
      </c>
      <c r="D364" s="33" t="e">
        <f>VLOOKUP(Entradas[[#This Row],[Elemento]],Lista_elementos[],5,0)</f>
        <v>#N/A</v>
      </c>
      <c r="E364" s="79" t="s">
        <v>371</v>
      </c>
      <c r="F364" s="79" t="s">
        <v>372</v>
      </c>
      <c r="G364" s="86">
        <v>40968</v>
      </c>
      <c r="H364" s="88"/>
      <c r="I364" s="86"/>
      <c r="J364" s="80"/>
      <c r="K364" s="80"/>
      <c r="L364" s="80"/>
      <c r="M364" s="80"/>
      <c r="N364" s="76" t="s">
        <v>214</v>
      </c>
      <c r="O364" s="87" t="s">
        <v>337</v>
      </c>
      <c r="P364" s="58" t="str">
        <f>IF(Entradas[[#This Row],[Lote]]="","INSERTAR LOTE",Entradas[[#This Row],[Lote]])</f>
        <v>2VH1</v>
      </c>
      <c r="Q364" s="34" t="str">
        <f>+Entradas[[#This Row],[Elemento]]</f>
        <v>Zoletil 50</v>
      </c>
      <c r="R364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64" s="40">
        <f>Entradas[[#This Row],[Cantidad que ingresa]]-Entradas[[#This Row],[Cantidad Utilizada]]</f>
        <v>3</v>
      </c>
      <c r="T364" s="32" t="e">
        <f>+Entradas[[#This Row],[Presentación (unidad)]]</f>
        <v>#N/A</v>
      </c>
      <c r="U364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64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  <c r="W364" s="26"/>
    </row>
    <row r="365" spans="1:23" x14ac:dyDescent="0.25">
      <c r="A365" s="39" t="e">
        <f>VLOOKUP(Entradas[[#This Row],[Elemento]],Lista_elementos[],6,0)</f>
        <v>#N/A</v>
      </c>
      <c r="B365" s="76" t="s">
        <v>342</v>
      </c>
      <c r="C365" s="80">
        <v>1</v>
      </c>
      <c r="D365" s="33" t="e">
        <f>VLOOKUP(Entradas[[#This Row],[Elemento]],Lista_elementos[],5,0)</f>
        <v>#N/A</v>
      </c>
      <c r="E365" s="79" t="s">
        <v>343</v>
      </c>
      <c r="F365" s="79">
        <v>87804</v>
      </c>
      <c r="G365" s="86">
        <v>40451</v>
      </c>
      <c r="H365" s="79"/>
      <c r="I365" s="86"/>
      <c r="J365" s="80"/>
      <c r="K365" s="80"/>
      <c r="L365" s="80"/>
      <c r="M365" s="80"/>
      <c r="N365" s="76" t="s">
        <v>214</v>
      </c>
      <c r="O365" s="87" t="s">
        <v>337</v>
      </c>
      <c r="P365" s="58">
        <f>IF(Entradas[[#This Row],[Lote]]="","INSERTAR LOTE",Entradas[[#This Row],[Lote]])</f>
        <v>87804</v>
      </c>
      <c r="Q365" s="34" t="str">
        <f>+Entradas[[#This Row],[Elemento]]</f>
        <v>Zoo-Hemostat NF</v>
      </c>
      <c r="R365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65" s="40">
        <f>Entradas[[#This Row],[Cantidad que ingresa]]-Entradas[[#This Row],[Cantidad Utilizada]]</f>
        <v>1</v>
      </c>
      <c r="T365" s="32" t="e">
        <f>+Entradas[[#This Row],[Presentación (unidad)]]</f>
        <v>#N/A</v>
      </c>
      <c r="U365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65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Vencido</v>
      </c>
      <c r="W365" s="26"/>
    </row>
    <row r="366" spans="1:23" x14ac:dyDescent="0.25">
      <c r="A366" s="39" t="e">
        <f>VLOOKUP(Entradas[[#This Row],[Elemento]],Lista_elementos[],6,0)</f>
        <v>#N/A</v>
      </c>
      <c r="B366" s="76" t="s">
        <v>170</v>
      </c>
      <c r="C366" s="80">
        <v>1</v>
      </c>
      <c r="D366" s="54" t="e">
        <f>VLOOKUP(Entradas[[#This Row],[Elemento]],Lista_elementos[],5,0)</f>
        <v>#N/A</v>
      </c>
      <c r="E366" s="79"/>
      <c r="F366" s="79" t="s">
        <v>637</v>
      </c>
      <c r="G366" s="86"/>
      <c r="H366" s="80"/>
      <c r="I366" s="86"/>
      <c r="J366" s="80"/>
      <c r="K366" s="80"/>
      <c r="L366" s="80"/>
      <c r="M366" s="80"/>
      <c r="N366" s="76" t="s">
        <v>173</v>
      </c>
      <c r="O366" s="87" t="s">
        <v>337</v>
      </c>
      <c r="P366" s="58" t="str">
        <f>IF(Entradas[[#This Row],[Lote]]="","INSERTAR LOTE",Entradas[[#This Row],[Lote]])</f>
        <v>N/A</v>
      </c>
      <c r="Q366" s="34" t="str">
        <f>+Entradas[[#This Row],[Elemento]]</f>
        <v>Zorrillo</v>
      </c>
      <c r="R366" s="34">
        <f>SUMIFS(Salidas[Cantidad requerida],Salidas[Lote],Entradas[[#This Row],[No. Lote]],Salidas[Elemento],Entradas[[#This Row],[(Elemento)]],Salidas[Ubicación actual],Entradas[[#This Row],[Ubicación real de almacenamiento]])</f>
        <v>0</v>
      </c>
      <c r="S366" s="40">
        <f>Entradas[[#This Row],[Cantidad que ingresa]]-Entradas[[#This Row],[Cantidad Utilizada]]</f>
        <v>1</v>
      </c>
      <c r="T366" s="32" t="e">
        <f>+Entradas[[#This Row],[Presentación (unidad)]]</f>
        <v>#N/A</v>
      </c>
      <c r="U366" s="41" t="str">
        <f>IF(Entradas[[#This Row],[Cantidad Utilizada]]=0,"",+SUMIFS(Salidas[Fecha de salida],Salidas[Lote],Entradas[[#This Row],[No. Lote]],Salidas[Cantidad restante en lote],Entradas[[#This Row],[Cantidad Existente]]))</f>
        <v/>
      </c>
      <c r="V366" s="42" t="str">
        <f ca="1">IF(Entradas[[#This Row],[Cantidad Existente]]="","",IF(Entradas[[#This Row],[Cantidad Existente]]=0,"Agotado",IF(Entradas[[#This Row],[Fecha de vencimiento]]="","Falta fecha venc.",IF(Entradas[[#This Row],[Fecha de vencimiento]]-TODAY()+1&lt;=0,"Vencido",Entradas[[#This Row],[Fecha de vencimiento]]-TODAY()+1))))</f>
        <v>Falta fecha venc.</v>
      </c>
      <c r="W366" s="26"/>
    </row>
    <row r="367" spans="1:23" x14ac:dyDescent="0.25">
      <c r="B367" s="78"/>
      <c r="W367" s="26"/>
    </row>
    <row r="368" spans="1:23" x14ac:dyDescent="0.25">
      <c r="B368" s="78"/>
      <c r="W368" s="26"/>
    </row>
    <row r="369" spans="2:23" x14ac:dyDescent="0.25">
      <c r="B369" s="78"/>
      <c r="W369" s="26"/>
    </row>
    <row r="370" spans="2:23" x14ac:dyDescent="0.25">
      <c r="B370" s="78"/>
      <c r="W370" s="26"/>
    </row>
    <row r="371" spans="2:23" x14ac:dyDescent="0.25">
      <c r="B371" s="78"/>
      <c r="W371" s="26"/>
    </row>
    <row r="372" spans="2:23" x14ac:dyDescent="0.25">
      <c r="B372" s="78"/>
      <c r="W372" s="26"/>
    </row>
    <row r="373" spans="2:23" x14ac:dyDescent="0.25">
      <c r="B373" s="78"/>
      <c r="W373" s="26"/>
    </row>
    <row r="374" spans="2:23" x14ac:dyDescent="0.25">
      <c r="B374" s="78"/>
      <c r="W374" s="26"/>
    </row>
    <row r="375" spans="2:23" x14ac:dyDescent="0.25">
      <c r="B375" s="78"/>
      <c r="W375" s="26"/>
    </row>
    <row r="376" spans="2:23" x14ac:dyDescent="0.25">
      <c r="B376" s="78"/>
      <c r="W376" s="26"/>
    </row>
    <row r="377" spans="2:23" x14ac:dyDescent="0.25">
      <c r="B377" s="78"/>
    </row>
    <row r="378" spans="2:23" x14ac:dyDescent="0.25">
      <c r="B378" s="78"/>
    </row>
    <row r="379" spans="2:23" x14ac:dyDescent="0.25">
      <c r="B379" s="78"/>
    </row>
    <row r="380" spans="2:23" x14ac:dyDescent="0.25">
      <c r="B380" s="78"/>
    </row>
    <row r="381" spans="2:23" x14ac:dyDescent="0.25">
      <c r="B381" s="78"/>
    </row>
    <row r="382" spans="2:23" x14ac:dyDescent="0.25">
      <c r="B382" s="78"/>
    </row>
    <row r="383" spans="2:23" x14ac:dyDescent="0.25">
      <c r="B383" s="78"/>
    </row>
    <row r="384" spans="2:23" x14ac:dyDescent="0.25">
      <c r="B384" s="78"/>
    </row>
    <row r="385" spans="2:2" x14ac:dyDescent="0.25">
      <c r="B385" s="78"/>
    </row>
    <row r="386" spans="2:2" x14ac:dyDescent="0.25">
      <c r="B386" s="78"/>
    </row>
    <row r="387" spans="2:2" x14ac:dyDescent="0.25">
      <c r="B387" s="78"/>
    </row>
    <row r="388" spans="2:2" x14ac:dyDescent="0.25">
      <c r="B388" s="78"/>
    </row>
    <row r="389" spans="2:2" x14ac:dyDescent="0.25">
      <c r="B389" s="78"/>
    </row>
    <row r="390" spans="2:2" x14ac:dyDescent="0.25">
      <c r="B390" s="78"/>
    </row>
    <row r="391" spans="2:2" x14ac:dyDescent="0.25">
      <c r="B391" s="78"/>
    </row>
    <row r="392" spans="2:2" x14ac:dyDescent="0.25">
      <c r="B392" s="78"/>
    </row>
    <row r="393" spans="2:2" x14ac:dyDescent="0.25">
      <c r="B393" s="78"/>
    </row>
    <row r="394" spans="2:2" x14ac:dyDescent="0.25">
      <c r="B394" s="78"/>
    </row>
    <row r="395" spans="2:2" x14ac:dyDescent="0.25">
      <c r="B395" s="78"/>
    </row>
    <row r="396" spans="2:2" x14ac:dyDescent="0.25">
      <c r="B396" s="78"/>
    </row>
    <row r="397" spans="2:2" x14ac:dyDescent="0.25">
      <c r="B397" s="78"/>
    </row>
    <row r="398" spans="2:2" x14ac:dyDescent="0.25">
      <c r="B398" s="78"/>
    </row>
    <row r="399" spans="2:2" x14ac:dyDescent="0.25">
      <c r="B399" s="78"/>
    </row>
    <row r="400" spans="2:2" x14ac:dyDescent="0.25">
      <c r="B400" s="78"/>
    </row>
    <row r="401" spans="2:2" x14ac:dyDescent="0.25">
      <c r="B401" s="78"/>
    </row>
    <row r="402" spans="2:2" x14ac:dyDescent="0.25">
      <c r="B402" s="78"/>
    </row>
    <row r="403" spans="2:2" x14ac:dyDescent="0.25">
      <c r="B403" s="78"/>
    </row>
    <row r="404" spans="2:2" x14ac:dyDescent="0.25">
      <c r="B404" s="78"/>
    </row>
    <row r="405" spans="2:2" x14ac:dyDescent="0.25">
      <c r="B405" s="78"/>
    </row>
    <row r="406" spans="2:2" x14ac:dyDescent="0.25">
      <c r="B406" s="78"/>
    </row>
    <row r="407" spans="2:2" x14ac:dyDescent="0.25">
      <c r="B407" s="78"/>
    </row>
    <row r="408" spans="2:2" x14ac:dyDescent="0.25">
      <c r="B408" s="78"/>
    </row>
    <row r="409" spans="2:2" x14ac:dyDescent="0.25">
      <c r="B409" s="78"/>
    </row>
    <row r="410" spans="2:2" x14ac:dyDescent="0.25">
      <c r="B410" s="78"/>
    </row>
    <row r="411" spans="2:2" x14ac:dyDescent="0.25">
      <c r="B411" s="78"/>
    </row>
    <row r="412" spans="2:2" x14ac:dyDescent="0.25">
      <c r="B412" s="78"/>
    </row>
    <row r="413" spans="2:2" x14ac:dyDescent="0.25">
      <c r="B413" s="78"/>
    </row>
    <row r="414" spans="2:2" x14ac:dyDescent="0.25">
      <c r="B414" s="78"/>
    </row>
    <row r="415" spans="2:2" x14ac:dyDescent="0.25">
      <c r="B415" s="78"/>
    </row>
    <row r="416" spans="2:2" x14ac:dyDescent="0.25">
      <c r="B416" s="78"/>
    </row>
    <row r="417" spans="2:2" x14ac:dyDescent="0.25">
      <c r="B417" s="78"/>
    </row>
    <row r="418" spans="2:2" x14ac:dyDescent="0.25">
      <c r="B418" s="78"/>
    </row>
    <row r="419" spans="2:2" x14ac:dyDescent="0.25">
      <c r="B419" s="78"/>
    </row>
    <row r="420" spans="2:2" x14ac:dyDescent="0.25">
      <c r="B420" s="78"/>
    </row>
    <row r="421" spans="2:2" x14ac:dyDescent="0.25">
      <c r="B421" s="78"/>
    </row>
    <row r="422" spans="2:2" x14ac:dyDescent="0.25">
      <c r="B422" s="78"/>
    </row>
    <row r="423" spans="2:2" x14ac:dyDescent="0.25">
      <c r="B423" s="78"/>
    </row>
    <row r="424" spans="2:2" x14ac:dyDescent="0.25">
      <c r="B424" s="78"/>
    </row>
    <row r="425" spans="2:2" x14ac:dyDescent="0.25">
      <c r="B425" s="78"/>
    </row>
    <row r="426" spans="2:2" x14ac:dyDescent="0.25">
      <c r="B426" s="78"/>
    </row>
    <row r="427" spans="2:2" x14ac:dyDescent="0.25">
      <c r="B427" s="78"/>
    </row>
    <row r="428" spans="2:2" x14ac:dyDescent="0.25">
      <c r="B428" s="78"/>
    </row>
    <row r="429" spans="2:2" x14ac:dyDescent="0.25">
      <c r="B429" s="78"/>
    </row>
    <row r="430" spans="2:2" x14ac:dyDescent="0.25">
      <c r="B430" s="78"/>
    </row>
    <row r="431" spans="2:2" x14ac:dyDescent="0.25">
      <c r="B431" s="78"/>
    </row>
    <row r="432" spans="2:2" x14ac:dyDescent="0.25">
      <c r="B432" s="78"/>
    </row>
    <row r="433" spans="2:2" x14ac:dyDescent="0.25">
      <c r="B433" s="78"/>
    </row>
    <row r="434" spans="2:2" x14ac:dyDescent="0.25">
      <c r="B434" s="78"/>
    </row>
    <row r="435" spans="2:2" x14ac:dyDescent="0.25">
      <c r="B435" s="78"/>
    </row>
    <row r="436" spans="2:2" x14ac:dyDescent="0.25">
      <c r="B436" s="78"/>
    </row>
    <row r="437" spans="2:2" x14ac:dyDescent="0.25">
      <c r="B437" s="78"/>
    </row>
    <row r="438" spans="2:2" x14ac:dyDescent="0.25">
      <c r="B438" s="78"/>
    </row>
    <row r="439" spans="2:2" x14ac:dyDescent="0.25">
      <c r="B439" s="78"/>
    </row>
    <row r="440" spans="2:2" x14ac:dyDescent="0.25">
      <c r="B440" s="78"/>
    </row>
    <row r="441" spans="2:2" x14ac:dyDescent="0.25">
      <c r="B441" s="78"/>
    </row>
    <row r="442" spans="2:2" x14ac:dyDescent="0.25">
      <c r="B442" s="78"/>
    </row>
    <row r="443" spans="2:2" x14ac:dyDescent="0.25">
      <c r="B443" s="78"/>
    </row>
    <row r="444" spans="2:2" x14ac:dyDescent="0.25">
      <c r="B444" s="78"/>
    </row>
    <row r="445" spans="2:2" x14ac:dyDescent="0.25">
      <c r="B445" s="78"/>
    </row>
    <row r="446" spans="2:2" x14ac:dyDescent="0.25">
      <c r="B446" s="78"/>
    </row>
    <row r="447" spans="2:2" x14ac:dyDescent="0.25">
      <c r="B447" s="78"/>
    </row>
    <row r="448" spans="2:2" x14ac:dyDescent="0.25">
      <c r="B448" s="78"/>
    </row>
    <row r="449" spans="2:2" x14ac:dyDescent="0.25">
      <c r="B449" s="78"/>
    </row>
    <row r="450" spans="2:2" x14ac:dyDescent="0.25">
      <c r="B450" s="78"/>
    </row>
    <row r="451" spans="2:2" x14ac:dyDescent="0.25">
      <c r="B451" s="78"/>
    </row>
    <row r="452" spans="2:2" x14ac:dyDescent="0.25">
      <c r="B452" s="78"/>
    </row>
    <row r="453" spans="2:2" x14ac:dyDescent="0.25">
      <c r="B453" s="78"/>
    </row>
    <row r="454" spans="2:2" x14ac:dyDescent="0.25">
      <c r="B454" s="78"/>
    </row>
    <row r="455" spans="2:2" x14ac:dyDescent="0.25">
      <c r="B455" s="78"/>
    </row>
    <row r="456" spans="2:2" x14ac:dyDescent="0.25">
      <c r="B456" s="78"/>
    </row>
    <row r="457" spans="2:2" x14ac:dyDescent="0.25">
      <c r="B457" s="78"/>
    </row>
    <row r="458" spans="2:2" x14ac:dyDescent="0.25">
      <c r="B458" s="78"/>
    </row>
    <row r="459" spans="2:2" x14ac:dyDescent="0.25">
      <c r="B459" s="78"/>
    </row>
    <row r="460" spans="2:2" x14ac:dyDescent="0.25">
      <c r="B460" s="78"/>
    </row>
    <row r="461" spans="2:2" x14ac:dyDescent="0.25">
      <c r="B461" s="78"/>
    </row>
    <row r="462" spans="2:2" x14ac:dyDescent="0.25">
      <c r="B462" s="78"/>
    </row>
    <row r="463" spans="2:2" x14ac:dyDescent="0.25">
      <c r="B463" s="78"/>
    </row>
    <row r="464" spans="2:2" x14ac:dyDescent="0.25">
      <c r="B464" s="78"/>
    </row>
    <row r="465" spans="2:2" x14ac:dyDescent="0.25">
      <c r="B465" s="78"/>
    </row>
    <row r="466" spans="2:2" x14ac:dyDescent="0.25">
      <c r="B466" s="78"/>
    </row>
    <row r="467" spans="2:2" x14ac:dyDescent="0.25">
      <c r="B467" s="78"/>
    </row>
    <row r="468" spans="2:2" x14ac:dyDescent="0.25">
      <c r="B468" s="78"/>
    </row>
    <row r="469" spans="2:2" x14ac:dyDescent="0.25">
      <c r="B469" s="78"/>
    </row>
    <row r="470" spans="2:2" x14ac:dyDescent="0.25">
      <c r="B470" s="78"/>
    </row>
    <row r="471" spans="2:2" x14ac:dyDescent="0.25">
      <c r="B471" s="78"/>
    </row>
    <row r="472" spans="2:2" x14ac:dyDescent="0.25">
      <c r="B472" s="78"/>
    </row>
    <row r="473" spans="2:2" x14ac:dyDescent="0.25">
      <c r="B473" s="78"/>
    </row>
    <row r="474" spans="2:2" x14ac:dyDescent="0.25">
      <c r="B474" s="78"/>
    </row>
    <row r="475" spans="2:2" x14ac:dyDescent="0.25">
      <c r="B475" s="78"/>
    </row>
    <row r="476" spans="2:2" x14ac:dyDescent="0.25">
      <c r="B476" s="78"/>
    </row>
    <row r="477" spans="2:2" x14ac:dyDescent="0.25">
      <c r="B477" s="78"/>
    </row>
    <row r="478" spans="2:2" x14ac:dyDescent="0.25">
      <c r="B478" s="78"/>
    </row>
    <row r="479" spans="2:2" x14ac:dyDescent="0.25">
      <c r="B479" s="78"/>
    </row>
    <row r="480" spans="2:2" x14ac:dyDescent="0.25">
      <c r="B480" s="78"/>
    </row>
    <row r="481" spans="2:2" x14ac:dyDescent="0.25">
      <c r="B481" s="78"/>
    </row>
    <row r="482" spans="2:2" x14ac:dyDescent="0.25">
      <c r="B482" s="78"/>
    </row>
    <row r="483" spans="2:2" x14ac:dyDescent="0.25">
      <c r="B483" s="78"/>
    </row>
    <row r="484" spans="2:2" x14ac:dyDescent="0.25">
      <c r="B484" s="78"/>
    </row>
    <row r="485" spans="2:2" x14ac:dyDescent="0.25">
      <c r="B485" s="78"/>
    </row>
    <row r="486" spans="2:2" x14ac:dyDescent="0.25">
      <c r="B486" s="78"/>
    </row>
    <row r="487" spans="2:2" x14ac:dyDescent="0.25">
      <c r="B487" s="78"/>
    </row>
    <row r="488" spans="2:2" x14ac:dyDescent="0.25">
      <c r="B488" s="78"/>
    </row>
    <row r="489" spans="2:2" x14ac:dyDescent="0.25">
      <c r="B489" s="78"/>
    </row>
    <row r="490" spans="2:2" x14ac:dyDescent="0.25">
      <c r="B490" s="78"/>
    </row>
    <row r="491" spans="2:2" x14ac:dyDescent="0.25">
      <c r="B491" s="78"/>
    </row>
    <row r="492" spans="2:2" x14ac:dyDescent="0.25">
      <c r="B492" s="78"/>
    </row>
    <row r="493" spans="2:2" x14ac:dyDescent="0.25">
      <c r="B493" s="78"/>
    </row>
    <row r="494" spans="2:2" x14ac:dyDescent="0.25">
      <c r="B494" s="78"/>
    </row>
    <row r="495" spans="2:2" x14ac:dyDescent="0.25">
      <c r="B495" s="78"/>
    </row>
    <row r="496" spans="2:2" x14ac:dyDescent="0.25">
      <c r="B496" s="78"/>
    </row>
    <row r="497" spans="2:2" x14ac:dyDescent="0.25">
      <c r="B497" s="78"/>
    </row>
    <row r="498" spans="2:2" x14ac:dyDescent="0.25">
      <c r="B498" s="78"/>
    </row>
    <row r="499" spans="2:2" x14ac:dyDescent="0.25">
      <c r="B499" s="78"/>
    </row>
    <row r="500" spans="2:2" x14ac:dyDescent="0.25">
      <c r="B500" s="78"/>
    </row>
    <row r="501" spans="2:2" x14ac:dyDescent="0.25">
      <c r="B501" s="78"/>
    </row>
    <row r="502" spans="2:2" x14ac:dyDescent="0.25">
      <c r="B502" s="78"/>
    </row>
    <row r="503" spans="2:2" x14ac:dyDescent="0.25">
      <c r="B503" s="78"/>
    </row>
    <row r="504" spans="2:2" x14ac:dyDescent="0.25">
      <c r="B504" s="78"/>
    </row>
    <row r="505" spans="2:2" x14ac:dyDescent="0.25">
      <c r="B505" s="78"/>
    </row>
    <row r="506" spans="2:2" x14ac:dyDescent="0.25">
      <c r="B506" s="78"/>
    </row>
    <row r="507" spans="2:2" x14ac:dyDescent="0.25">
      <c r="B507" s="78"/>
    </row>
    <row r="508" spans="2:2" x14ac:dyDescent="0.25">
      <c r="B508" s="78"/>
    </row>
    <row r="509" spans="2:2" x14ac:dyDescent="0.25">
      <c r="B509" s="78"/>
    </row>
    <row r="510" spans="2:2" x14ac:dyDescent="0.25">
      <c r="B510" s="78"/>
    </row>
    <row r="511" spans="2:2" x14ac:dyDescent="0.25">
      <c r="B511" s="78"/>
    </row>
    <row r="512" spans="2:2" x14ac:dyDescent="0.25">
      <c r="B512" s="78"/>
    </row>
    <row r="513" spans="2:2" x14ac:dyDescent="0.25">
      <c r="B513" s="78"/>
    </row>
    <row r="514" spans="2:2" x14ac:dyDescent="0.25">
      <c r="B514" s="78"/>
    </row>
    <row r="515" spans="2:2" x14ac:dyDescent="0.25">
      <c r="B515" s="78"/>
    </row>
    <row r="516" spans="2:2" x14ac:dyDescent="0.25">
      <c r="B516" s="78"/>
    </row>
    <row r="517" spans="2:2" x14ac:dyDescent="0.25">
      <c r="B517" s="78"/>
    </row>
    <row r="518" spans="2:2" x14ac:dyDescent="0.25">
      <c r="B518" s="78"/>
    </row>
    <row r="519" spans="2:2" x14ac:dyDescent="0.25">
      <c r="B519" s="78"/>
    </row>
    <row r="520" spans="2:2" x14ac:dyDescent="0.25">
      <c r="B520" s="78"/>
    </row>
    <row r="521" spans="2:2" x14ac:dyDescent="0.25">
      <c r="B521" s="78"/>
    </row>
    <row r="522" spans="2:2" x14ac:dyDescent="0.25">
      <c r="B522" s="78"/>
    </row>
    <row r="523" spans="2:2" x14ac:dyDescent="0.25">
      <c r="B523" s="78"/>
    </row>
    <row r="524" spans="2:2" x14ac:dyDescent="0.25">
      <c r="B524" s="78"/>
    </row>
    <row r="525" spans="2:2" x14ac:dyDescent="0.25">
      <c r="B525" s="78"/>
    </row>
    <row r="526" spans="2:2" x14ac:dyDescent="0.25">
      <c r="B526" s="78"/>
    </row>
    <row r="527" spans="2:2" x14ac:dyDescent="0.25">
      <c r="B527" s="78"/>
    </row>
    <row r="528" spans="2:2" x14ac:dyDescent="0.25">
      <c r="B528" s="78"/>
    </row>
    <row r="529" spans="2:2" x14ac:dyDescent="0.25">
      <c r="B529" s="78"/>
    </row>
    <row r="530" spans="2:2" x14ac:dyDescent="0.25">
      <c r="B530" s="78"/>
    </row>
    <row r="531" spans="2:2" x14ac:dyDescent="0.25">
      <c r="B531" s="78"/>
    </row>
    <row r="532" spans="2:2" x14ac:dyDescent="0.25">
      <c r="B532" s="78"/>
    </row>
    <row r="533" spans="2:2" x14ac:dyDescent="0.25">
      <c r="B533" s="78"/>
    </row>
    <row r="534" spans="2:2" x14ac:dyDescent="0.25">
      <c r="B534" s="78"/>
    </row>
    <row r="535" spans="2:2" x14ac:dyDescent="0.25">
      <c r="B535" s="78"/>
    </row>
    <row r="536" spans="2:2" x14ac:dyDescent="0.25">
      <c r="B536" s="78"/>
    </row>
    <row r="537" spans="2:2" x14ac:dyDescent="0.25">
      <c r="B537" s="78"/>
    </row>
    <row r="538" spans="2:2" x14ac:dyDescent="0.25">
      <c r="B538" s="78"/>
    </row>
    <row r="539" spans="2:2" x14ac:dyDescent="0.25">
      <c r="B539" s="78"/>
    </row>
    <row r="540" spans="2:2" x14ac:dyDescent="0.25">
      <c r="B540" s="78"/>
    </row>
    <row r="541" spans="2:2" x14ac:dyDescent="0.25">
      <c r="B541" s="78"/>
    </row>
    <row r="542" spans="2:2" x14ac:dyDescent="0.25">
      <c r="B542" s="78"/>
    </row>
    <row r="543" spans="2:2" x14ac:dyDescent="0.25">
      <c r="B543" s="78"/>
    </row>
    <row r="544" spans="2:2" x14ac:dyDescent="0.25">
      <c r="B544" s="78"/>
    </row>
    <row r="545" spans="2:2" x14ac:dyDescent="0.25">
      <c r="B545" s="78"/>
    </row>
    <row r="546" spans="2:2" x14ac:dyDescent="0.25">
      <c r="B546" s="78"/>
    </row>
    <row r="547" spans="2:2" x14ac:dyDescent="0.25">
      <c r="B547" s="78"/>
    </row>
    <row r="548" spans="2:2" x14ac:dyDescent="0.25">
      <c r="B548" s="78"/>
    </row>
    <row r="549" spans="2:2" x14ac:dyDescent="0.25">
      <c r="B549" s="78"/>
    </row>
    <row r="550" spans="2:2" x14ac:dyDescent="0.25">
      <c r="B550" s="78"/>
    </row>
    <row r="551" spans="2:2" x14ac:dyDescent="0.25">
      <c r="B551" s="78"/>
    </row>
    <row r="552" spans="2:2" x14ac:dyDescent="0.25">
      <c r="B552" s="78"/>
    </row>
    <row r="553" spans="2:2" x14ac:dyDescent="0.25">
      <c r="B553" s="78"/>
    </row>
    <row r="554" spans="2:2" x14ac:dyDescent="0.25">
      <c r="B554" s="78"/>
    </row>
    <row r="555" spans="2:2" x14ac:dyDescent="0.25">
      <c r="B555" s="78"/>
    </row>
    <row r="556" spans="2:2" x14ac:dyDescent="0.25">
      <c r="B556" s="78"/>
    </row>
    <row r="557" spans="2:2" x14ac:dyDescent="0.25">
      <c r="B557" s="78"/>
    </row>
    <row r="558" spans="2:2" x14ac:dyDescent="0.25">
      <c r="B558" s="78"/>
    </row>
    <row r="559" spans="2:2" x14ac:dyDescent="0.25">
      <c r="B559" s="78"/>
    </row>
    <row r="560" spans="2:2" x14ac:dyDescent="0.25">
      <c r="B560" s="78"/>
    </row>
    <row r="561" spans="2:2" x14ac:dyDescent="0.25">
      <c r="B561" s="78"/>
    </row>
    <row r="562" spans="2:2" x14ac:dyDescent="0.25">
      <c r="B562" s="78"/>
    </row>
    <row r="563" spans="2:2" x14ac:dyDescent="0.25">
      <c r="B563" s="78"/>
    </row>
    <row r="564" spans="2:2" x14ac:dyDescent="0.25">
      <c r="B564" s="78"/>
    </row>
    <row r="565" spans="2:2" x14ac:dyDescent="0.25">
      <c r="B565" s="78"/>
    </row>
    <row r="566" spans="2:2" x14ac:dyDescent="0.25">
      <c r="B566" s="78"/>
    </row>
    <row r="567" spans="2:2" x14ac:dyDescent="0.25">
      <c r="B567" s="78"/>
    </row>
    <row r="568" spans="2:2" x14ac:dyDescent="0.25">
      <c r="B568" s="78"/>
    </row>
    <row r="569" spans="2:2" x14ac:dyDescent="0.25">
      <c r="B569" s="78"/>
    </row>
    <row r="570" spans="2:2" x14ac:dyDescent="0.25">
      <c r="B570" s="78"/>
    </row>
    <row r="571" spans="2:2" x14ac:dyDescent="0.25">
      <c r="B571" s="78"/>
    </row>
    <row r="572" spans="2:2" x14ac:dyDescent="0.25">
      <c r="B572" s="78"/>
    </row>
    <row r="573" spans="2:2" x14ac:dyDescent="0.25">
      <c r="B573" s="78"/>
    </row>
    <row r="574" spans="2:2" x14ac:dyDescent="0.25">
      <c r="B574" s="78"/>
    </row>
    <row r="575" spans="2:2" x14ac:dyDescent="0.25">
      <c r="B575" s="78"/>
    </row>
    <row r="576" spans="2:2" x14ac:dyDescent="0.25">
      <c r="B576" s="78"/>
    </row>
    <row r="577" spans="2:2" x14ac:dyDescent="0.25">
      <c r="B577" s="78"/>
    </row>
    <row r="578" spans="2:2" x14ac:dyDescent="0.25">
      <c r="B578" s="78"/>
    </row>
    <row r="579" spans="2:2" x14ac:dyDescent="0.25">
      <c r="B579" s="78"/>
    </row>
    <row r="580" spans="2:2" x14ac:dyDescent="0.25">
      <c r="B580" s="78"/>
    </row>
    <row r="581" spans="2:2" x14ac:dyDescent="0.25">
      <c r="B581" s="78"/>
    </row>
    <row r="582" spans="2:2" x14ac:dyDescent="0.25">
      <c r="B582" s="78"/>
    </row>
    <row r="583" spans="2:2" x14ac:dyDescent="0.25">
      <c r="B583" s="78"/>
    </row>
    <row r="584" spans="2:2" x14ac:dyDescent="0.25">
      <c r="B584" s="78"/>
    </row>
    <row r="585" spans="2:2" x14ac:dyDescent="0.25">
      <c r="B585" s="78"/>
    </row>
    <row r="586" spans="2:2" x14ac:dyDescent="0.25">
      <c r="B586" s="78"/>
    </row>
    <row r="587" spans="2:2" x14ac:dyDescent="0.25">
      <c r="B587" s="78"/>
    </row>
    <row r="588" spans="2:2" x14ac:dyDescent="0.25">
      <c r="B588" s="78"/>
    </row>
    <row r="589" spans="2:2" x14ac:dyDescent="0.25">
      <c r="B589" s="78"/>
    </row>
    <row r="590" spans="2:2" x14ac:dyDescent="0.25">
      <c r="B590" s="78"/>
    </row>
    <row r="591" spans="2:2" x14ac:dyDescent="0.25">
      <c r="B591" s="78"/>
    </row>
    <row r="592" spans="2:2" x14ac:dyDescent="0.25">
      <c r="B592" s="78"/>
    </row>
    <row r="593" spans="2:2" x14ac:dyDescent="0.25">
      <c r="B593" s="78"/>
    </row>
    <row r="594" spans="2:2" x14ac:dyDescent="0.25">
      <c r="B594" s="78"/>
    </row>
    <row r="595" spans="2:2" x14ac:dyDescent="0.25">
      <c r="B595" s="78"/>
    </row>
    <row r="596" spans="2:2" x14ac:dyDescent="0.25">
      <c r="B596" s="78"/>
    </row>
    <row r="597" spans="2:2" x14ac:dyDescent="0.25">
      <c r="B597" s="78"/>
    </row>
    <row r="598" spans="2:2" x14ac:dyDescent="0.25">
      <c r="B598" s="78"/>
    </row>
    <row r="599" spans="2:2" x14ac:dyDescent="0.25">
      <c r="B599" s="78"/>
    </row>
    <row r="600" spans="2:2" x14ac:dyDescent="0.25">
      <c r="B600" s="78"/>
    </row>
    <row r="601" spans="2:2" x14ac:dyDescent="0.25">
      <c r="B601" s="78"/>
    </row>
    <row r="602" spans="2:2" x14ac:dyDescent="0.25">
      <c r="B602" s="78"/>
    </row>
    <row r="603" spans="2:2" x14ac:dyDescent="0.25">
      <c r="B603" s="78"/>
    </row>
    <row r="604" spans="2:2" x14ac:dyDescent="0.25">
      <c r="B604" s="78"/>
    </row>
    <row r="605" spans="2:2" x14ac:dyDescent="0.25">
      <c r="B605" s="78"/>
    </row>
    <row r="606" spans="2:2" x14ac:dyDescent="0.25">
      <c r="B606" s="78"/>
    </row>
    <row r="607" spans="2:2" x14ac:dyDescent="0.25">
      <c r="B607" s="78"/>
    </row>
    <row r="608" spans="2:2" x14ac:dyDescent="0.25">
      <c r="B608" s="78"/>
    </row>
    <row r="609" spans="2:2" x14ac:dyDescent="0.25">
      <c r="B609" s="78"/>
    </row>
    <row r="610" spans="2:2" x14ac:dyDescent="0.25">
      <c r="B610" s="78"/>
    </row>
    <row r="611" spans="2:2" x14ac:dyDescent="0.25">
      <c r="B611" s="78"/>
    </row>
    <row r="612" spans="2:2" x14ac:dyDescent="0.25">
      <c r="B612" s="78"/>
    </row>
    <row r="613" spans="2:2" x14ac:dyDescent="0.25">
      <c r="B613" s="78"/>
    </row>
    <row r="614" spans="2:2" x14ac:dyDescent="0.25">
      <c r="B614" s="78"/>
    </row>
    <row r="615" spans="2:2" x14ac:dyDescent="0.25">
      <c r="B615" s="78"/>
    </row>
    <row r="616" spans="2:2" x14ac:dyDescent="0.25">
      <c r="B616" s="78"/>
    </row>
    <row r="617" spans="2:2" x14ac:dyDescent="0.25">
      <c r="B617" s="78"/>
    </row>
    <row r="618" spans="2:2" x14ac:dyDescent="0.25">
      <c r="B618" s="78"/>
    </row>
    <row r="619" spans="2:2" x14ac:dyDescent="0.25">
      <c r="B619" s="78"/>
    </row>
    <row r="620" spans="2:2" x14ac:dyDescent="0.25">
      <c r="B620" s="78"/>
    </row>
    <row r="621" spans="2:2" x14ac:dyDescent="0.25">
      <c r="B621" s="78"/>
    </row>
    <row r="622" spans="2:2" x14ac:dyDescent="0.25">
      <c r="B622" s="78"/>
    </row>
    <row r="623" spans="2:2" x14ac:dyDescent="0.25">
      <c r="B623" s="78"/>
    </row>
    <row r="624" spans="2:2" x14ac:dyDescent="0.25">
      <c r="B624" s="78"/>
    </row>
    <row r="625" spans="2:2" x14ac:dyDescent="0.25">
      <c r="B625" s="78"/>
    </row>
    <row r="626" spans="2:2" x14ac:dyDescent="0.25">
      <c r="B626" s="78"/>
    </row>
    <row r="627" spans="2:2" x14ac:dyDescent="0.25">
      <c r="B627" s="78"/>
    </row>
    <row r="628" spans="2:2" x14ac:dyDescent="0.25">
      <c r="B628" s="78"/>
    </row>
    <row r="629" spans="2:2" x14ac:dyDescent="0.25">
      <c r="B629" s="78"/>
    </row>
    <row r="630" spans="2:2" x14ac:dyDescent="0.25">
      <c r="B630" s="78"/>
    </row>
    <row r="631" spans="2:2" x14ac:dyDescent="0.25">
      <c r="B631" s="78"/>
    </row>
    <row r="632" spans="2:2" x14ac:dyDescent="0.25">
      <c r="B632" s="78"/>
    </row>
    <row r="633" spans="2:2" x14ac:dyDescent="0.25">
      <c r="B633" s="78"/>
    </row>
    <row r="634" spans="2:2" x14ac:dyDescent="0.25">
      <c r="B634" s="78"/>
    </row>
    <row r="635" spans="2:2" x14ac:dyDescent="0.25">
      <c r="B635" s="78"/>
    </row>
    <row r="636" spans="2:2" x14ac:dyDescent="0.25">
      <c r="B636" s="78"/>
    </row>
    <row r="637" spans="2:2" x14ac:dyDescent="0.25">
      <c r="B637" s="78"/>
    </row>
    <row r="638" spans="2:2" x14ac:dyDescent="0.25">
      <c r="B638" s="78"/>
    </row>
    <row r="639" spans="2:2" x14ac:dyDescent="0.25">
      <c r="B639" s="78"/>
    </row>
    <row r="640" spans="2:2" x14ac:dyDescent="0.25">
      <c r="B640" s="78"/>
    </row>
    <row r="641" spans="2:2" x14ac:dyDescent="0.25">
      <c r="B641" s="78"/>
    </row>
    <row r="642" spans="2:2" x14ac:dyDescent="0.25">
      <c r="B642" s="78"/>
    </row>
    <row r="643" spans="2:2" x14ac:dyDescent="0.25">
      <c r="B643" s="78"/>
    </row>
    <row r="644" spans="2:2" x14ac:dyDescent="0.25">
      <c r="B644" s="78"/>
    </row>
    <row r="645" spans="2:2" x14ac:dyDescent="0.25">
      <c r="B645" s="78"/>
    </row>
    <row r="646" spans="2:2" x14ac:dyDescent="0.25">
      <c r="B646" s="78"/>
    </row>
    <row r="647" spans="2:2" x14ac:dyDescent="0.25">
      <c r="B647" s="78"/>
    </row>
    <row r="648" spans="2:2" x14ac:dyDescent="0.25">
      <c r="B648" s="78"/>
    </row>
    <row r="649" spans="2:2" x14ac:dyDescent="0.25">
      <c r="B649" s="78"/>
    </row>
    <row r="650" spans="2:2" x14ac:dyDescent="0.25">
      <c r="B650" s="78"/>
    </row>
    <row r="651" spans="2:2" x14ac:dyDescent="0.25">
      <c r="B651" s="78"/>
    </row>
    <row r="652" spans="2:2" x14ac:dyDescent="0.25">
      <c r="B652" s="78"/>
    </row>
    <row r="653" spans="2:2" x14ac:dyDescent="0.25">
      <c r="B653" s="78"/>
    </row>
    <row r="654" spans="2:2" x14ac:dyDescent="0.25">
      <c r="B654" s="78"/>
    </row>
    <row r="655" spans="2:2" x14ac:dyDescent="0.25">
      <c r="B655" s="78"/>
    </row>
    <row r="656" spans="2:2" x14ac:dyDescent="0.25">
      <c r="B656" s="78"/>
    </row>
    <row r="657" spans="2:2" x14ac:dyDescent="0.25">
      <c r="B657" s="78"/>
    </row>
    <row r="658" spans="2:2" x14ac:dyDescent="0.25">
      <c r="B658" s="78"/>
    </row>
    <row r="659" spans="2:2" x14ac:dyDescent="0.25">
      <c r="B659" s="78"/>
    </row>
    <row r="660" spans="2:2" x14ac:dyDescent="0.25">
      <c r="B660" s="78"/>
    </row>
    <row r="661" spans="2:2" x14ac:dyDescent="0.25">
      <c r="B661" s="78"/>
    </row>
    <row r="662" spans="2:2" x14ac:dyDescent="0.25">
      <c r="B662" s="78"/>
    </row>
    <row r="663" spans="2:2" x14ac:dyDescent="0.25">
      <c r="B663" s="78"/>
    </row>
    <row r="664" spans="2:2" x14ac:dyDescent="0.25">
      <c r="B664" s="78"/>
    </row>
    <row r="665" spans="2:2" x14ac:dyDescent="0.25">
      <c r="B665" s="78"/>
    </row>
    <row r="666" spans="2:2" x14ac:dyDescent="0.25">
      <c r="B666" s="78"/>
    </row>
    <row r="667" spans="2:2" x14ac:dyDescent="0.25">
      <c r="B667" s="78"/>
    </row>
    <row r="668" spans="2:2" x14ac:dyDescent="0.25">
      <c r="B668" s="78"/>
    </row>
    <row r="669" spans="2:2" x14ac:dyDescent="0.25">
      <c r="B669" s="78"/>
    </row>
    <row r="670" spans="2:2" x14ac:dyDescent="0.25">
      <c r="B670" s="78"/>
    </row>
    <row r="671" spans="2:2" x14ac:dyDescent="0.25">
      <c r="B671" s="78"/>
    </row>
    <row r="672" spans="2:2" x14ac:dyDescent="0.25">
      <c r="B672" s="78"/>
    </row>
    <row r="673" spans="2:2" x14ac:dyDescent="0.25">
      <c r="B673" s="78"/>
    </row>
    <row r="674" spans="2:2" x14ac:dyDescent="0.25">
      <c r="B674" s="78"/>
    </row>
    <row r="675" spans="2:2" x14ac:dyDescent="0.25">
      <c r="B675" s="78"/>
    </row>
    <row r="676" spans="2:2" x14ac:dyDescent="0.25">
      <c r="B676" s="78"/>
    </row>
    <row r="677" spans="2:2" x14ac:dyDescent="0.25">
      <c r="B677" s="78"/>
    </row>
    <row r="678" spans="2:2" x14ac:dyDescent="0.25">
      <c r="B678" s="78"/>
    </row>
    <row r="679" spans="2:2" x14ac:dyDescent="0.25">
      <c r="B679" s="78"/>
    </row>
    <row r="680" spans="2:2" x14ac:dyDescent="0.25">
      <c r="B680" s="78"/>
    </row>
    <row r="681" spans="2:2" x14ac:dyDescent="0.25">
      <c r="B681" s="78"/>
    </row>
    <row r="682" spans="2:2" x14ac:dyDescent="0.25">
      <c r="B682" s="78"/>
    </row>
    <row r="683" spans="2:2" x14ac:dyDescent="0.25">
      <c r="B683" s="78"/>
    </row>
    <row r="684" spans="2:2" x14ac:dyDescent="0.25">
      <c r="B684" s="78"/>
    </row>
    <row r="685" spans="2:2" x14ac:dyDescent="0.25">
      <c r="B685" s="78"/>
    </row>
    <row r="686" spans="2:2" x14ac:dyDescent="0.25">
      <c r="B686" s="78"/>
    </row>
    <row r="687" spans="2:2" x14ac:dyDescent="0.25">
      <c r="B687" s="78"/>
    </row>
    <row r="688" spans="2:2" x14ac:dyDescent="0.25">
      <c r="B688" s="78"/>
    </row>
    <row r="689" spans="2:2" x14ac:dyDescent="0.25">
      <c r="B689" s="78"/>
    </row>
    <row r="690" spans="2:2" x14ac:dyDescent="0.25">
      <c r="B690" s="78"/>
    </row>
    <row r="691" spans="2:2" x14ac:dyDescent="0.25">
      <c r="B691" s="78"/>
    </row>
    <row r="692" spans="2:2" x14ac:dyDescent="0.25">
      <c r="B692" s="78"/>
    </row>
    <row r="693" spans="2:2" x14ac:dyDescent="0.25">
      <c r="B693" s="78"/>
    </row>
    <row r="694" spans="2:2" x14ac:dyDescent="0.25">
      <c r="B694" s="78"/>
    </row>
    <row r="695" spans="2:2" x14ac:dyDescent="0.25">
      <c r="B695" s="78"/>
    </row>
    <row r="696" spans="2:2" x14ac:dyDescent="0.25">
      <c r="B696" s="78"/>
    </row>
    <row r="697" spans="2:2" x14ac:dyDescent="0.25">
      <c r="B697" s="78"/>
    </row>
    <row r="698" spans="2:2" x14ac:dyDescent="0.25">
      <c r="B698" s="78"/>
    </row>
    <row r="699" spans="2:2" x14ac:dyDescent="0.25">
      <c r="B699" s="78"/>
    </row>
    <row r="700" spans="2:2" x14ac:dyDescent="0.25">
      <c r="B700" s="78"/>
    </row>
    <row r="701" spans="2:2" x14ac:dyDescent="0.25">
      <c r="B701" s="78"/>
    </row>
    <row r="702" spans="2:2" x14ac:dyDescent="0.25">
      <c r="B702" s="78"/>
    </row>
    <row r="703" spans="2:2" x14ac:dyDescent="0.25">
      <c r="B703" s="78"/>
    </row>
    <row r="704" spans="2:2" x14ac:dyDescent="0.25">
      <c r="B704" s="78"/>
    </row>
    <row r="705" spans="2:2" x14ac:dyDescent="0.25">
      <c r="B705" s="78"/>
    </row>
    <row r="706" spans="2:2" x14ac:dyDescent="0.25">
      <c r="B706" s="78"/>
    </row>
    <row r="707" spans="2:2" x14ac:dyDescent="0.25">
      <c r="B707" s="78"/>
    </row>
    <row r="708" spans="2:2" x14ac:dyDescent="0.25">
      <c r="B708" s="78"/>
    </row>
    <row r="709" spans="2:2" x14ac:dyDescent="0.25">
      <c r="B709" s="78"/>
    </row>
    <row r="710" spans="2:2" x14ac:dyDescent="0.25">
      <c r="B710" s="78"/>
    </row>
    <row r="711" spans="2:2" x14ac:dyDescent="0.25">
      <c r="B711" s="78"/>
    </row>
    <row r="712" spans="2:2" x14ac:dyDescent="0.25">
      <c r="B712" s="78"/>
    </row>
    <row r="713" spans="2:2" x14ac:dyDescent="0.25">
      <c r="B713" s="78"/>
    </row>
    <row r="714" spans="2:2" x14ac:dyDescent="0.25">
      <c r="B714" s="78"/>
    </row>
    <row r="715" spans="2:2" x14ac:dyDescent="0.25">
      <c r="B715" s="78"/>
    </row>
    <row r="716" spans="2:2" x14ac:dyDescent="0.25">
      <c r="B716" s="78"/>
    </row>
    <row r="717" spans="2:2" x14ac:dyDescent="0.25">
      <c r="B717" s="78"/>
    </row>
    <row r="718" spans="2:2" x14ac:dyDescent="0.25">
      <c r="B718" s="78"/>
    </row>
    <row r="719" spans="2:2" x14ac:dyDescent="0.25">
      <c r="B719" s="78"/>
    </row>
    <row r="720" spans="2:2" x14ac:dyDescent="0.25">
      <c r="B720" s="78"/>
    </row>
    <row r="721" spans="2:2" x14ac:dyDescent="0.25">
      <c r="B721" s="78"/>
    </row>
    <row r="722" spans="2:2" x14ac:dyDescent="0.25">
      <c r="B722" s="78"/>
    </row>
    <row r="723" spans="2:2" x14ac:dyDescent="0.25">
      <c r="B723" s="78"/>
    </row>
    <row r="724" spans="2:2" x14ac:dyDescent="0.25">
      <c r="B724" s="78"/>
    </row>
    <row r="725" spans="2:2" x14ac:dyDescent="0.25">
      <c r="B725" s="78"/>
    </row>
    <row r="726" spans="2:2" x14ac:dyDescent="0.25">
      <c r="B726" s="78"/>
    </row>
    <row r="727" spans="2:2" x14ac:dyDescent="0.25">
      <c r="B727" s="78"/>
    </row>
    <row r="728" spans="2:2" x14ac:dyDescent="0.25">
      <c r="B728" s="78"/>
    </row>
    <row r="729" spans="2:2" x14ac:dyDescent="0.25">
      <c r="B729" s="78"/>
    </row>
    <row r="730" spans="2:2" x14ac:dyDescent="0.25">
      <c r="B730" s="78"/>
    </row>
    <row r="731" spans="2:2" x14ac:dyDescent="0.25">
      <c r="B731" s="78"/>
    </row>
    <row r="732" spans="2:2" x14ac:dyDescent="0.25">
      <c r="B732" s="78"/>
    </row>
    <row r="733" spans="2:2" x14ac:dyDescent="0.25">
      <c r="B733" s="78"/>
    </row>
    <row r="734" spans="2:2" x14ac:dyDescent="0.25">
      <c r="B734" s="78"/>
    </row>
    <row r="735" spans="2:2" x14ac:dyDescent="0.25">
      <c r="B735" s="78"/>
    </row>
    <row r="736" spans="2:2" x14ac:dyDescent="0.25">
      <c r="B736" s="78"/>
    </row>
    <row r="737" spans="2:2" x14ac:dyDescent="0.25">
      <c r="B737" s="78"/>
    </row>
    <row r="738" spans="2:2" x14ac:dyDescent="0.25">
      <c r="B738" s="78"/>
    </row>
    <row r="739" spans="2:2" x14ac:dyDescent="0.25">
      <c r="B739" s="78"/>
    </row>
    <row r="740" spans="2:2" x14ac:dyDescent="0.25">
      <c r="B740" s="78"/>
    </row>
    <row r="741" spans="2:2" x14ac:dyDescent="0.25">
      <c r="B741" s="78"/>
    </row>
    <row r="742" spans="2:2" x14ac:dyDescent="0.25">
      <c r="B742" s="78"/>
    </row>
    <row r="743" spans="2:2" x14ac:dyDescent="0.25">
      <c r="B743" s="78"/>
    </row>
    <row r="744" spans="2:2" x14ac:dyDescent="0.25">
      <c r="B744" s="78"/>
    </row>
    <row r="745" spans="2:2" x14ac:dyDescent="0.25">
      <c r="B745" s="78"/>
    </row>
    <row r="746" spans="2:2" x14ac:dyDescent="0.25">
      <c r="B746" s="78"/>
    </row>
    <row r="747" spans="2:2" x14ac:dyDescent="0.25">
      <c r="B747" s="78"/>
    </row>
    <row r="748" spans="2:2" x14ac:dyDescent="0.25">
      <c r="B748" s="78"/>
    </row>
    <row r="749" spans="2:2" x14ac:dyDescent="0.25">
      <c r="B749" s="78"/>
    </row>
    <row r="750" spans="2:2" x14ac:dyDescent="0.25">
      <c r="B750" s="78"/>
    </row>
    <row r="751" spans="2:2" x14ac:dyDescent="0.25">
      <c r="B751" s="78"/>
    </row>
    <row r="752" spans="2:2" x14ac:dyDescent="0.25">
      <c r="B752" s="78"/>
    </row>
    <row r="753" spans="2:2" x14ac:dyDescent="0.25">
      <c r="B753" s="78"/>
    </row>
    <row r="754" spans="2:2" x14ac:dyDescent="0.25">
      <c r="B754" s="78"/>
    </row>
    <row r="755" spans="2:2" x14ac:dyDescent="0.25">
      <c r="B755" s="78"/>
    </row>
    <row r="756" spans="2:2" x14ac:dyDescent="0.25">
      <c r="B756" s="78"/>
    </row>
    <row r="757" spans="2:2" x14ac:dyDescent="0.25">
      <c r="B757" s="78"/>
    </row>
    <row r="758" spans="2:2" x14ac:dyDescent="0.25">
      <c r="B758" s="78"/>
    </row>
    <row r="759" spans="2:2" x14ac:dyDescent="0.25">
      <c r="B759" s="78"/>
    </row>
    <row r="760" spans="2:2" x14ac:dyDescent="0.25">
      <c r="B760" s="78"/>
    </row>
    <row r="761" spans="2:2" x14ac:dyDescent="0.25">
      <c r="B761" s="78"/>
    </row>
    <row r="762" spans="2:2" x14ac:dyDescent="0.25">
      <c r="B762" s="78"/>
    </row>
    <row r="763" spans="2:2" x14ac:dyDescent="0.25">
      <c r="B763" s="78"/>
    </row>
    <row r="764" spans="2:2" x14ac:dyDescent="0.25">
      <c r="B764" s="78"/>
    </row>
    <row r="765" spans="2:2" x14ac:dyDescent="0.25">
      <c r="B765" s="78"/>
    </row>
    <row r="766" spans="2:2" x14ac:dyDescent="0.25">
      <c r="B766" s="78"/>
    </row>
    <row r="767" spans="2:2" x14ac:dyDescent="0.25">
      <c r="B767" s="78"/>
    </row>
    <row r="768" spans="2:2" x14ac:dyDescent="0.25">
      <c r="B768" s="78"/>
    </row>
    <row r="769" spans="2:2" x14ac:dyDescent="0.25">
      <c r="B769" s="78"/>
    </row>
    <row r="770" spans="2:2" x14ac:dyDescent="0.25">
      <c r="B770" s="78"/>
    </row>
    <row r="771" spans="2:2" x14ac:dyDescent="0.25">
      <c r="B771" s="78"/>
    </row>
    <row r="772" spans="2:2" x14ac:dyDescent="0.25">
      <c r="B772" s="78"/>
    </row>
    <row r="773" spans="2:2" x14ac:dyDescent="0.25">
      <c r="B773" s="78"/>
    </row>
    <row r="774" spans="2:2" x14ac:dyDescent="0.25">
      <c r="B774" s="78"/>
    </row>
    <row r="775" spans="2:2" x14ac:dyDescent="0.25">
      <c r="B775" s="78"/>
    </row>
    <row r="776" spans="2:2" x14ac:dyDescent="0.25">
      <c r="B776" s="78"/>
    </row>
    <row r="777" spans="2:2" x14ac:dyDescent="0.25">
      <c r="B777" s="78"/>
    </row>
    <row r="778" spans="2:2" x14ac:dyDescent="0.25">
      <c r="B778" s="78"/>
    </row>
    <row r="779" spans="2:2" x14ac:dyDescent="0.25">
      <c r="B779" s="78"/>
    </row>
    <row r="780" spans="2:2" x14ac:dyDescent="0.25">
      <c r="B780" s="78"/>
    </row>
    <row r="781" spans="2:2" x14ac:dyDescent="0.25">
      <c r="B781" s="78"/>
    </row>
    <row r="782" spans="2:2" x14ac:dyDescent="0.25">
      <c r="B782" s="78"/>
    </row>
    <row r="783" spans="2:2" x14ac:dyDescent="0.25">
      <c r="B783" s="78"/>
    </row>
    <row r="784" spans="2:2" x14ac:dyDescent="0.25">
      <c r="B784" s="78"/>
    </row>
    <row r="785" spans="2:2" x14ac:dyDescent="0.25">
      <c r="B785" s="78"/>
    </row>
    <row r="786" spans="2:2" x14ac:dyDescent="0.25">
      <c r="B786" s="78"/>
    </row>
    <row r="787" spans="2:2" x14ac:dyDescent="0.25">
      <c r="B787" s="78"/>
    </row>
    <row r="788" spans="2:2" x14ac:dyDescent="0.25">
      <c r="B788" s="78"/>
    </row>
    <row r="789" spans="2:2" x14ac:dyDescent="0.25">
      <c r="B789" s="78"/>
    </row>
    <row r="790" spans="2:2" x14ac:dyDescent="0.25">
      <c r="B790" s="78"/>
    </row>
    <row r="791" spans="2:2" x14ac:dyDescent="0.25">
      <c r="B791" s="78"/>
    </row>
    <row r="792" spans="2:2" x14ac:dyDescent="0.25">
      <c r="B792" s="78"/>
    </row>
    <row r="793" spans="2:2" x14ac:dyDescent="0.25">
      <c r="B793" s="78"/>
    </row>
    <row r="794" spans="2:2" x14ac:dyDescent="0.25">
      <c r="B794" s="78"/>
    </row>
    <row r="795" spans="2:2" x14ac:dyDescent="0.25">
      <c r="B795" s="78"/>
    </row>
    <row r="796" spans="2:2" x14ac:dyDescent="0.25">
      <c r="B796" s="78"/>
    </row>
    <row r="797" spans="2:2" x14ac:dyDescent="0.25">
      <c r="B797" s="78"/>
    </row>
    <row r="798" spans="2:2" x14ac:dyDescent="0.25">
      <c r="B798" s="78"/>
    </row>
    <row r="799" spans="2:2" x14ac:dyDescent="0.25">
      <c r="B799" s="78"/>
    </row>
    <row r="800" spans="2:2" x14ac:dyDescent="0.25">
      <c r="B800" s="78"/>
    </row>
    <row r="801" spans="2:2" x14ac:dyDescent="0.25">
      <c r="B801" s="78"/>
    </row>
    <row r="802" spans="2:2" x14ac:dyDescent="0.25">
      <c r="B802" s="78"/>
    </row>
    <row r="803" spans="2:2" x14ac:dyDescent="0.25">
      <c r="B803" s="78"/>
    </row>
    <row r="804" spans="2:2" x14ac:dyDescent="0.25">
      <c r="B804" s="78"/>
    </row>
    <row r="805" spans="2:2" x14ac:dyDescent="0.25">
      <c r="B805" s="78"/>
    </row>
    <row r="806" spans="2:2" x14ac:dyDescent="0.25">
      <c r="B806" s="78"/>
    </row>
    <row r="807" spans="2:2" x14ac:dyDescent="0.25">
      <c r="B807" s="78"/>
    </row>
    <row r="808" spans="2:2" x14ac:dyDescent="0.25">
      <c r="B808" s="78"/>
    </row>
    <row r="809" spans="2:2" x14ac:dyDescent="0.25">
      <c r="B809" s="78"/>
    </row>
    <row r="810" spans="2:2" x14ac:dyDescent="0.25">
      <c r="B810" s="78"/>
    </row>
    <row r="811" spans="2:2" x14ac:dyDescent="0.25">
      <c r="B811" s="78"/>
    </row>
    <row r="812" spans="2:2" x14ac:dyDescent="0.25">
      <c r="B812" s="78"/>
    </row>
    <row r="813" spans="2:2" x14ac:dyDescent="0.25">
      <c r="B813" s="78"/>
    </row>
    <row r="814" spans="2:2" x14ac:dyDescent="0.25">
      <c r="B814" s="78"/>
    </row>
    <row r="815" spans="2:2" x14ac:dyDescent="0.25">
      <c r="B815" s="78"/>
    </row>
    <row r="816" spans="2:2" x14ac:dyDescent="0.25">
      <c r="B816" s="78"/>
    </row>
    <row r="817" spans="2:2" x14ac:dyDescent="0.25">
      <c r="B817" s="78"/>
    </row>
    <row r="818" spans="2:2" x14ac:dyDescent="0.25">
      <c r="B818" s="78"/>
    </row>
    <row r="819" spans="2:2" x14ac:dyDescent="0.25">
      <c r="B819" s="78"/>
    </row>
    <row r="820" spans="2:2" x14ac:dyDescent="0.25">
      <c r="B820" s="78"/>
    </row>
    <row r="821" spans="2:2" x14ac:dyDescent="0.25">
      <c r="B821" s="78"/>
    </row>
    <row r="822" spans="2:2" x14ac:dyDescent="0.25">
      <c r="B822" s="78"/>
    </row>
    <row r="823" spans="2:2" x14ac:dyDescent="0.25">
      <c r="B823" s="78"/>
    </row>
    <row r="824" spans="2:2" x14ac:dyDescent="0.25">
      <c r="B824" s="78"/>
    </row>
    <row r="825" spans="2:2" x14ac:dyDescent="0.25">
      <c r="B825" s="78"/>
    </row>
    <row r="826" spans="2:2" x14ac:dyDescent="0.25">
      <c r="B826" s="78"/>
    </row>
    <row r="827" spans="2:2" x14ac:dyDescent="0.25">
      <c r="B827" s="78"/>
    </row>
    <row r="828" spans="2:2" x14ac:dyDescent="0.25">
      <c r="B828" s="78"/>
    </row>
    <row r="829" spans="2:2" x14ac:dyDescent="0.25">
      <c r="B829" s="78"/>
    </row>
    <row r="830" spans="2:2" x14ac:dyDescent="0.25">
      <c r="B830" s="78"/>
    </row>
    <row r="831" spans="2:2" x14ac:dyDescent="0.25">
      <c r="B831" s="78"/>
    </row>
    <row r="832" spans="2:2" x14ac:dyDescent="0.25">
      <c r="B832" s="78"/>
    </row>
    <row r="833" spans="2:2" x14ac:dyDescent="0.25">
      <c r="B833" s="78"/>
    </row>
    <row r="834" spans="2:2" x14ac:dyDescent="0.25">
      <c r="B834" s="78"/>
    </row>
    <row r="835" spans="2:2" x14ac:dyDescent="0.25">
      <c r="B835" s="78"/>
    </row>
    <row r="836" spans="2:2" x14ac:dyDescent="0.25">
      <c r="B836" s="78"/>
    </row>
    <row r="837" spans="2:2" x14ac:dyDescent="0.25">
      <c r="B837" s="78"/>
    </row>
    <row r="838" spans="2:2" x14ac:dyDescent="0.25">
      <c r="B838" s="78"/>
    </row>
    <row r="839" spans="2:2" x14ac:dyDescent="0.25">
      <c r="B839" s="78"/>
    </row>
    <row r="840" spans="2:2" x14ac:dyDescent="0.25">
      <c r="B840" s="78"/>
    </row>
    <row r="841" spans="2:2" x14ac:dyDescent="0.25">
      <c r="B841" s="78"/>
    </row>
    <row r="842" spans="2:2" x14ac:dyDescent="0.25">
      <c r="B842" s="78"/>
    </row>
    <row r="843" spans="2:2" x14ac:dyDescent="0.25">
      <c r="B843" s="78"/>
    </row>
    <row r="844" spans="2:2" x14ac:dyDescent="0.25">
      <c r="B844" s="78"/>
    </row>
    <row r="845" spans="2:2" x14ac:dyDescent="0.25">
      <c r="B845" s="78"/>
    </row>
    <row r="846" spans="2:2" x14ac:dyDescent="0.25">
      <c r="B846" s="78"/>
    </row>
    <row r="847" spans="2:2" x14ac:dyDescent="0.25">
      <c r="B847" s="78"/>
    </row>
    <row r="848" spans="2:2" x14ac:dyDescent="0.25">
      <c r="B848" s="78"/>
    </row>
    <row r="849" spans="2:2" x14ac:dyDescent="0.25">
      <c r="B849" s="78"/>
    </row>
    <row r="850" spans="2:2" x14ac:dyDescent="0.25">
      <c r="B850" s="78"/>
    </row>
    <row r="851" spans="2:2" x14ac:dyDescent="0.25">
      <c r="B851" s="78"/>
    </row>
    <row r="852" spans="2:2" x14ac:dyDescent="0.25">
      <c r="B852" s="78"/>
    </row>
    <row r="853" spans="2:2" x14ac:dyDescent="0.25">
      <c r="B853" s="78"/>
    </row>
    <row r="854" spans="2:2" x14ac:dyDescent="0.25">
      <c r="B854" s="78"/>
    </row>
    <row r="855" spans="2:2" x14ac:dyDescent="0.25">
      <c r="B855" s="78"/>
    </row>
    <row r="856" spans="2:2" x14ac:dyDescent="0.25">
      <c r="B856" s="78"/>
    </row>
    <row r="857" spans="2:2" x14ac:dyDescent="0.25">
      <c r="B857" s="78"/>
    </row>
    <row r="858" spans="2:2" x14ac:dyDescent="0.25">
      <c r="B858" s="78"/>
    </row>
    <row r="859" spans="2:2" x14ac:dyDescent="0.25">
      <c r="B859" s="78"/>
    </row>
    <row r="860" spans="2:2" x14ac:dyDescent="0.25">
      <c r="B860" s="78"/>
    </row>
    <row r="861" spans="2:2" x14ac:dyDescent="0.25">
      <c r="B861" s="78"/>
    </row>
    <row r="862" spans="2:2" x14ac:dyDescent="0.25">
      <c r="B862" s="78"/>
    </row>
    <row r="863" spans="2:2" x14ac:dyDescent="0.25">
      <c r="B863" s="78"/>
    </row>
    <row r="864" spans="2:2" x14ac:dyDescent="0.25">
      <c r="B864" s="78"/>
    </row>
    <row r="865" spans="2:2" x14ac:dyDescent="0.25">
      <c r="B865" s="78"/>
    </row>
    <row r="866" spans="2:2" x14ac:dyDescent="0.25">
      <c r="B866" s="78"/>
    </row>
    <row r="867" spans="2:2" x14ac:dyDescent="0.25">
      <c r="B867" s="78"/>
    </row>
    <row r="868" spans="2:2" x14ac:dyDescent="0.25">
      <c r="B868" s="78"/>
    </row>
    <row r="869" spans="2:2" x14ac:dyDescent="0.25">
      <c r="B869" s="78"/>
    </row>
    <row r="870" spans="2:2" x14ac:dyDescent="0.25">
      <c r="B870" s="78"/>
    </row>
    <row r="871" spans="2:2" x14ac:dyDescent="0.25">
      <c r="B871" s="78"/>
    </row>
    <row r="872" spans="2:2" x14ac:dyDescent="0.25">
      <c r="B872" s="78"/>
    </row>
    <row r="873" spans="2:2" x14ac:dyDescent="0.25">
      <c r="B873" s="78"/>
    </row>
    <row r="874" spans="2:2" x14ac:dyDescent="0.25">
      <c r="B874" s="78"/>
    </row>
    <row r="875" spans="2:2" x14ac:dyDescent="0.25">
      <c r="B875" s="78"/>
    </row>
    <row r="876" spans="2:2" x14ac:dyDescent="0.25">
      <c r="B876" s="78"/>
    </row>
    <row r="877" spans="2:2" x14ac:dyDescent="0.25">
      <c r="B877" s="78"/>
    </row>
    <row r="878" spans="2:2" x14ac:dyDescent="0.25">
      <c r="B878" s="78"/>
    </row>
    <row r="879" spans="2:2" x14ac:dyDescent="0.25">
      <c r="B879" s="78"/>
    </row>
    <row r="880" spans="2:2" x14ac:dyDescent="0.25">
      <c r="B880" s="78"/>
    </row>
    <row r="881" spans="2:2" x14ac:dyDescent="0.25">
      <c r="B881" s="78"/>
    </row>
    <row r="882" spans="2:2" x14ac:dyDescent="0.25">
      <c r="B882" s="78"/>
    </row>
    <row r="883" spans="2:2" x14ac:dyDescent="0.25">
      <c r="B883" s="78"/>
    </row>
    <row r="884" spans="2:2" x14ac:dyDescent="0.25">
      <c r="B884" s="78"/>
    </row>
    <row r="885" spans="2:2" x14ac:dyDescent="0.25">
      <c r="B885" s="78"/>
    </row>
    <row r="886" spans="2:2" x14ac:dyDescent="0.25">
      <c r="B886" s="78"/>
    </row>
    <row r="887" spans="2:2" x14ac:dyDescent="0.25">
      <c r="B887" s="78"/>
    </row>
    <row r="888" spans="2:2" x14ac:dyDescent="0.25">
      <c r="B888" s="78"/>
    </row>
    <row r="889" spans="2:2" x14ac:dyDescent="0.25">
      <c r="B889" s="78"/>
    </row>
    <row r="890" spans="2:2" x14ac:dyDescent="0.25">
      <c r="B890" s="78"/>
    </row>
    <row r="891" spans="2:2" x14ac:dyDescent="0.25">
      <c r="B891" s="78"/>
    </row>
    <row r="892" spans="2:2" x14ac:dyDescent="0.25">
      <c r="B892" s="78"/>
    </row>
    <row r="893" spans="2:2" x14ac:dyDescent="0.25">
      <c r="B893" s="78"/>
    </row>
    <row r="894" spans="2:2" x14ac:dyDescent="0.25">
      <c r="B894" s="78"/>
    </row>
    <row r="895" spans="2:2" x14ac:dyDescent="0.25">
      <c r="B895" s="78"/>
    </row>
    <row r="896" spans="2:2" x14ac:dyDescent="0.25">
      <c r="B896" s="78"/>
    </row>
    <row r="897" spans="2:2" x14ac:dyDescent="0.25">
      <c r="B897" s="78"/>
    </row>
    <row r="898" spans="2:2" x14ac:dyDescent="0.25">
      <c r="B898" s="78"/>
    </row>
    <row r="899" spans="2:2" x14ac:dyDescent="0.25">
      <c r="B899" s="78"/>
    </row>
    <row r="900" spans="2:2" x14ac:dyDescent="0.25">
      <c r="B900" s="78"/>
    </row>
    <row r="901" spans="2:2" x14ac:dyDescent="0.25">
      <c r="B901" s="78"/>
    </row>
    <row r="902" spans="2:2" x14ac:dyDescent="0.25">
      <c r="B902" s="78"/>
    </row>
    <row r="903" spans="2:2" x14ac:dyDescent="0.25">
      <c r="B903" s="78"/>
    </row>
    <row r="904" spans="2:2" x14ac:dyDescent="0.25">
      <c r="B904" s="78"/>
    </row>
    <row r="905" spans="2:2" x14ac:dyDescent="0.25">
      <c r="B905" s="78"/>
    </row>
    <row r="906" spans="2:2" x14ac:dyDescent="0.25">
      <c r="B906" s="78"/>
    </row>
    <row r="907" spans="2:2" x14ac:dyDescent="0.25">
      <c r="B907" s="78"/>
    </row>
    <row r="908" spans="2:2" x14ac:dyDescent="0.25">
      <c r="B908" s="78"/>
    </row>
    <row r="909" spans="2:2" x14ac:dyDescent="0.25">
      <c r="B909" s="78"/>
    </row>
    <row r="910" spans="2:2" x14ac:dyDescent="0.25">
      <c r="B910" s="78"/>
    </row>
    <row r="911" spans="2:2" x14ac:dyDescent="0.25">
      <c r="B911" s="78"/>
    </row>
    <row r="912" spans="2:2" x14ac:dyDescent="0.25">
      <c r="B912" s="78"/>
    </row>
    <row r="913" spans="2:2" x14ac:dyDescent="0.25">
      <c r="B913" s="78"/>
    </row>
    <row r="914" spans="2:2" x14ac:dyDescent="0.25">
      <c r="B914" s="78"/>
    </row>
    <row r="915" spans="2:2" x14ac:dyDescent="0.25">
      <c r="B915" s="78"/>
    </row>
    <row r="916" spans="2:2" x14ac:dyDescent="0.25">
      <c r="B916" s="78"/>
    </row>
    <row r="917" spans="2:2" x14ac:dyDescent="0.25">
      <c r="B917" s="78"/>
    </row>
    <row r="918" spans="2:2" x14ac:dyDescent="0.25">
      <c r="B918" s="78"/>
    </row>
    <row r="919" spans="2:2" x14ac:dyDescent="0.25">
      <c r="B919" s="78"/>
    </row>
    <row r="920" spans="2:2" x14ac:dyDescent="0.25">
      <c r="B920" s="78"/>
    </row>
    <row r="921" spans="2:2" x14ac:dyDescent="0.25">
      <c r="B921" s="78"/>
    </row>
    <row r="922" spans="2:2" x14ac:dyDescent="0.25">
      <c r="B922" s="78"/>
    </row>
    <row r="923" spans="2:2" x14ac:dyDescent="0.25">
      <c r="B923" s="78"/>
    </row>
    <row r="924" spans="2:2" x14ac:dyDescent="0.25">
      <c r="B924" s="78"/>
    </row>
    <row r="925" spans="2:2" x14ac:dyDescent="0.25">
      <c r="B925" s="78"/>
    </row>
    <row r="926" spans="2:2" x14ac:dyDescent="0.25">
      <c r="B926" s="78"/>
    </row>
    <row r="927" spans="2:2" x14ac:dyDescent="0.25">
      <c r="B927" s="78"/>
    </row>
    <row r="928" spans="2:2" x14ac:dyDescent="0.25">
      <c r="B928" s="78"/>
    </row>
    <row r="929" spans="2:2" x14ac:dyDescent="0.25">
      <c r="B929" s="78"/>
    </row>
    <row r="930" spans="2:2" x14ac:dyDescent="0.25">
      <c r="B930" s="78"/>
    </row>
    <row r="931" spans="2:2" x14ac:dyDescent="0.25">
      <c r="B931" s="78"/>
    </row>
    <row r="932" spans="2:2" x14ac:dyDescent="0.25">
      <c r="B932" s="78"/>
    </row>
    <row r="933" spans="2:2" x14ac:dyDescent="0.25">
      <c r="B933" s="78"/>
    </row>
    <row r="934" spans="2:2" x14ac:dyDescent="0.25">
      <c r="B934" s="78"/>
    </row>
    <row r="935" spans="2:2" x14ac:dyDescent="0.25">
      <c r="B935" s="78"/>
    </row>
    <row r="936" spans="2:2" x14ac:dyDescent="0.25">
      <c r="B936" s="78"/>
    </row>
    <row r="937" spans="2:2" x14ac:dyDescent="0.25">
      <c r="B937" s="78"/>
    </row>
    <row r="938" spans="2:2" x14ac:dyDescent="0.25">
      <c r="B938" s="78"/>
    </row>
    <row r="939" spans="2:2" x14ac:dyDescent="0.25">
      <c r="B939" s="78"/>
    </row>
    <row r="940" spans="2:2" x14ac:dyDescent="0.25">
      <c r="B940" s="78"/>
    </row>
    <row r="941" spans="2:2" x14ac:dyDescent="0.25">
      <c r="B941" s="78"/>
    </row>
    <row r="942" spans="2:2" x14ac:dyDescent="0.25">
      <c r="B942" s="78"/>
    </row>
    <row r="943" spans="2:2" x14ac:dyDescent="0.25">
      <c r="B943" s="78"/>
    </row>
    <row r="944" spans="2:2" x14ac:dyDescent="0.25">
      <c r="B944" s="78"/>
    </row>
    <row r="945" spans="2:2" x14ac:dyDescent="0.25">
      <c r="B945" s="78"/>
    </row>
    <row r="946" spans="2:2" x14ac:dyDescent="0.25">
      <c r="B946" s="78"/>
    </row>
    <row r="947" spans="2:2" x14ac:dyDescent="0.25">
      <c r="B947" s="78"/>
    </row>
    <row r="948" spans="2:2" x14ac:dyDescent="0.25">
      <c r="B948" s="78"/>
    </row>
    <row r="949" spans="2:2" x14ac:dyDescent="0.25">
      <c r="B949" s="78"/>
    </row>
    <row r="950" spans="2:2" x14ac:dyDescent="0.25">
      <c r="B950" s="78"/>
    </row>
    <row r="951" spans="2:2" x14ac:dyDescent="0.25">
      <c r="B951" s="78"/>
    </row>
    <row r="952" spans="2:2" x14ac:dyDescent="0.25">
      <c r="B952" s="78"/>
    </row>
    <row r="953" spans="2:2" x14ac:dyDescent="0.25">
      <c r="B953" s="78"/>
    </row>
    <row r="954" spans="2:2" x14ac:dyDescent="0.25">
      <c r="B954" s="78"/>
    </row>
    <row r="955" spans="2:2" x14ac:dyDescent="0.25">
      <c r="B955" s="78"/>
    </row>
    <row r="956" spans="2:2" x14ac:dyDescent="0.25">
      <c r="B956" s="78"/>
    </row>
    <row r="957" spans="2:2" x14ac:dyDescent="0.25">
      <c r="B957" s="78"/>
    </row>
    <row r="958" spans="2:2" x14ac:dyDescent="0.25">
      <c r="B958" s="78"/>
    </row>
    <row r="959" spans="2:2" x14ac:dyDescent="0.25">
      <c r="B959" s="78"/>
    </row>
    <row r="960" spans="2:2" x14ac:dyDescent="0.25">
      <c r="B960" s="78"/>
    </row>
    <row r="961" spans="2:2" x14ac:dyDescent="0.25">
      <c r="B961" s="78"/>
    </row>
    <row r="962" spans="2:2" x14ac:dyDescent="0.25">
      <c r="B962" s="78"/>
    </row>
    <row r="963" spans="2:2" x14ac:dyDescent="0.25">
      <c r="B963" s="78"/>
    </row>
    <row r="964" spans="2:2" x14ac:dyDescent="0.25">
      <c r="B964" s="78"/>
    </row>
    <row r="965" spans="2:2" x14ac:dyDescent="0.25">
      <c r="B965" s="78"/>
    </row>
    <row r="966" spans="2:2" x14ac:dyDescent="0.25">
      <c r="B966" s="78"/>
    </row>
    <row r="967" spans="2:2" x14ac:dyDescent="0.25">
      <c r="B967" s="78"/>
    </row>
    <row r="968" spans="2:2" x14ac:dyDescent="0.25">
      <c r="B968" s="78"/>
    </row>
    <row r="969" spans="2:2" x14ac:dyDescent="0.25">
      <c r="B969" s="78"/>
    </row>
    <row r="970" spans="2:2" x14ac:dyDescent="0.25">
      <c r="B970" s="78"/>
    </row>
    <row r="971" spans="2:2" x14ac:dyDescent="0.25">
      <c r="B971" s="78"/>
    </row>
    <row r="972" spans="2:2" x14ac:dyDescent="0.25">
      <c r="B972" s="78"/>
    </row>
    <row r="973" spans="2:2" x14ac:dyDescent="0.25">
      <c r="B973" s="78"/>
    </row>
    <row r="974" spans="2:2" x14ac:dyDescent="0.25">
      <c r="B974" s="78"/>
    </row>
    <row r="975" spans="2:2" x14ac:dyDescent="0.25">
      <c r="B975" s="78"/>
    </row>
    <row r="976" spans="2:2" x14ac:dyDescent="0.25">
      <c r="B976" s="78"/>
    </row>
    <row r="977" spans="2:2" x14ac:dyDescent="0.25">
      <c r="B977" s="78"/>
    </row>
    <row r="978" spans="2:2" x14ac:dyDescent="0.25">
      <c r="B978" s="78"/>
    </row>
    <row r="979" spans="2:2" x14ac:dyDescent="0.25">
      <c r="B979" s="78"/>
    </row>
    <row r="980" spans="2:2" x14ac:dyDescent="0.25">
      <c r="B980" s="78"/>
    </row>
    <row r="981" spans="2:2" x14ac:dyDescent="0.25">
      <c r="B981" s="78"/>
    </row>
    <row r="982" spans="2:2" x14ac:dyDescent="0.25">
      <c r="B982" s="78"/>
    </row>
    <row r="983" spans="2:2" x14ac:dyDescent="0.25">
      <c r="B983" s="78"/>
    </row>
    <row r="984" spans="2:2" x14ac:dyDescent="0.25">
      <c r="B984" s="78"/>
    </row>
    <row r="985" spans="2:2" x14ac:dyDescent="0.25">
      <c r="B985" s="78"/>
    </row>
    <row r="986" spans="2:2" x14ac:dyDescent="0.25">
      <c r="B986" s="78"/>
    </row>
    <row r="987" spans="2:2" x14ac:dyDescent="0.25">
      <c r="B987" s="78"/>
    </row>
    <row r="988" spans="2:2" x14ac:dyDescent="0.25">
      <c r="B988" s="78"/>
    </row>
    <row r="989" spans="2:2" x14ac:dyDescent="0.25">
      <c r="B989" s="78"/>
    </row>
    <row r="990" spans="2:2" x14ac:dyDescent="0.25">
      <c r="B990" s="78"/>
    </row>
    <row r="991" spans="2:2" x14ac:dyDescent="0.25">
      <c r="B991" s="78"/>
    </row>
    <row r="992" spans="2:2" x14ac:dyDescent="0.25">
      <c r="B992" s="78"/>
    </row>
    <row r="993" spans="2:2" x14ac:dyDescent="0.25">
      <c r="B993" s="78"/>
    </row>
    <row r="994" spans="2:2" x14ac:dyDescent="0.25">
      <c r="B994" s="78"/>
    </row>
    <row r="995" spans="2:2" x14ac:dyDescent="0.25">
      <c r="B995" s="78"/>
    </row>
    <row r="996" spans="2:2" x14ac:dyDescent="0.25">
      <c r="B996" s="78"/>
    </row>
    <row r="997" spans="2:2" x14ac:dyDescent="0.25">
      <c r="B997" s="78"/>
    </row>
    <row r="998" spans="2:2" x14ac:dyDescent="0.25">
      <c r="B998" s="78"/>
    </row>
    <row r="999" spans="2:2" x14ac:dyDescent="0.25">
      <c r="B999" s="78"/>
    </row>
    <row r="1000" spans="2:2" x14ac:dyDescent="0.25">
      <c r="B1000" s="78"/>
    </row>
    <row r="1001" spans="2:2" x14ac:dyDescent="0.25">
      <c r="B1001" s="78"/>
    </row>
    <row r="1002" spans="2:2" x14ac:dyDescent="0.25">
      <c r="B1002" s="78"/>
    </row>
    <row r="1003" spans="2:2" x14ac:dyDescent="0.25">
      <c r="B1003" s="78"/>
    </row>
  </sheetData>
  <sheetProtection insertRows="0" sort="0" autoFilter="0"/>
  <sortState ref="D103:G183">
    <sortCondition ref="D103"/>
  </sortState>
  <dataConsolidate>
    <dataRefs count="2">
      <dataRef ref="G6:G8" sheet="Entradas"/>
      <dataRef ref="I10" sheet="Entradas"/>
    </dataRefs>
  </dataConsolidate>
  <mergeCells count="8">
    <mergeCell ref="F1:G1"/>
    <mergeCell ref="F2:G3"/>
    <mergeCell ref="F4:G4"/>
    <mergeCell ref="A1:A4"/>
    <mergeCell ref="B4:C4"/>
    <mergeCell ref="D4:E4"/>
    <mergeCell ref="B1:E1"/>
    <mergeCell ref="B2:E3"/>
  </mergeCells>
  <conditionalFormatting sqref="P7:P366">
    <cfRule type="containsText" dxfId="63" priority="1" operator="containsText" text="INSERTAR LOTE">
      <formula>NOT(ISERROR(SEARCH("INSERTAR LOTE",P7)))</formula>
    </cfRule>
  </conditionalFormatting>
  <conditionalFormatting sqref="W357:W1048576 V6:V366">
    <cfRule type="containsText" dxfId="62" priority="2" operator="containsText" text="Agotado">
      <formula>NOT(ISERROR(SEARCH("Agotado",V6)))</formula>
    </cfRule>
    <cfRule type="containsText" dxfId="61" priority="3" operator="containsText" text="Falta fecha venc.">
      <formula>NOT(ISERROR(SEARCH("Falta fecha venc.",V6)))</formula>
    </cfRule>
    <cfRule type="containsText" dxfId="60" priority="4" operator="containsText" text="Vencido">
      <formula>NOT(ISERROR(SEARCH("Vencido",V6)))</formula>
    </cfRule>
    <cfRule type="colorScale" priority="5">
      <colorScale>
        <cfvo type="num" val="0"/>
        <cfvo type="num" val="15"/>
        <cfvo type="num" val="30"/>
        <color rgb="FFFF0000"/>
        <color rgb="FFFFFF00"/>
        <color rgb="FF00FF00"/>
      </colorScale>
    </cfRule>
  </conditionalFormatting>
  <dataValidations xWindow="890" yWindow="354" count="4">
    <dataValidation allowBlank="1" showInputMessage="1" showErrorMessage="1" errorTitle="Elemento no válido" error="Favor insertar un elemento de la Lista de elementos, o bien, seleccionarlo de la lista desplegable." sqref="B6"/>
    <dataValidation type="textLength" operator="notEqual" showInputMessage="1" showErrorMessage="1" errorTitle="Lote" error="No se puede dejar ésta celda vacía." promptTitle="Lote" prompt="De no aplicar, colocar &quot;N/A 001&quot;, o de no haber registro, colocar &quot;N/R 001&quot;, donde 001 es el No. de consecutivo (ej: &quot;N/A 001&quot; es la 1ª entrada de cualquier insumo que no aplica lote; &quot;N/R 005&quot; es la 5º entrada que no registra lote). No dejar celda vacía." sqref="H304 E261">
      <formula1>0</formula1>
    </dataValidation>
    <dataValidation type="decimal" allowBlank="1" showInputMessage="1" showErrorMessage="1" sqref="C7:C366">
      <formula1>0</formula1>
      <formula2>1000000000</formula2>
    </dataValidation>
    <dataValidation type="textLength" operator="notEqual" showInputMessage="1" showErrorMessage="1" errorTitle="Lote" error="No se puede dejar ésta celda vacía." promptTitle="Lote" prompt="De no aplicar, colocar &quot;N/A&quot;, o de no haber registro, colocar &quot;N/R&quot;. No dejar celda vacía." sqref="F5:F1048576">
      <formula1>0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890" yWindow="354" count="2">
        <x14:dataValidation type="list" allowBlank="1" showInputMessage="1" showErrorMessage="1" errorTitle="Elemento no válido" error="Favor insertar un elemento de la Lista de elementos, o bien, seleccionarlo de la lista desplegable.">
          <x14:formula1>
            <xm:f>'Lista de elementos'!$A$7:$A$9848</xm:f>
          </x14:formula1>
          <xm:sqref>B289:B292 B86:B282 B294:B298 B284:B287 B300:B303 B305:B315 B7:B84 B317:B1048576</xm:sqref>
        </x14:dataValidation>
        <x14:dataValidation type="list" allowBlank="1" showInputMessage="1" showErrorMessage="1">
          <x14:formula1>
            <xm:f>'Val. datos'!$D$7:$D$54</xm:f>
          </x14:formula1>
          <xm:sqref>N7:N1048576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E1005"/>
  <sheetViews>
    <sheetView workbookViewId="0">
      <selection activeCell="G16" sqref="G16"/>
    </sheetView>
  </sheetViews>
  <sheetFormatPr baseColWidth="10" defaultRowHeight="15" x14ac:dyDescent="0.25"/>
  <cols>
    <col min="1" max="1" width="14.7109375" bestFit="1" customWidth="1"/>
    <col min="2" max="2" width="25.85546875" bestFit="1" customWidth="1"/>
    <col min="4" max="4" width="16.42578125" style="1" customWidth="1"/>
    <col min="5" max="5" width="13.28515625" customWidth="1"/>
    <col min="6" max="6" width="12.5703125" customWidth="1"/>
    <col min="7" max="7" width="11.28515625" style="1" customWidth="1"/>
    <col min="8" max="8" width="18.85546875" customWidth="1"/>
    <col min="9" max="9" width="10.85546875" customWidth="1"/>
    <col min="10" max="10" width="22.42578125" bestFit="1" customWidth="1"/>
    <col min="11" max="11" width="21.42578125" bestFit="1" customWidth="1"/>
    <col min="12" max="12" width="21.7109375" bestFit="1" customWidth="1"/>
    <col min="13" max="13" width="17.140625" customWidth="1"/>
    <col min="14" max="14" width="14.140625" customWidth="1"/>
    <col min="15" max="15" width="17.42578125" customWidth="1"/>
    <col min="16" max="16" width="13.28515625" customWidth="1"/>
    <col min="17" max="17" width="15.28515625" customWidth="1"/>
    <col min="18" max="18" width="54.28515625" customWidth="1"/>
    <col min="28" max="28" width="11.42578125" style="35"/>
  </cols>
  <sheetData>
    <row r="1" spans="1:31" s="26" customFormat="1" ht="31.5" customHeight="1" x14ac:dyDescent="0.25">
      <c r="A1" s="143"/>
      <c r="B1" s="143"/>
      <c r="C1" s="146" t="s">
        <v>695</v>
      </c>
      <c r="D1" s="146"/>
      <c r="E1" s="146"/>
      <c r="F1" s="146"/>
      <c r="G1" s="146"/>
      <c r="H1" s="146"/>
      <c r="I1" s="145" t="str">
        <f>+Lotes!G1</f>
        <v>GOL-AIS-MT-03</v>
      </c>
      <c r="J1" s="145"/>
      <c r="AB1" s="35"/>
    </row>
    <row r="2" spans="1:31" s="26" customFormat="1" ht="15" customHeight="1" x14ac:dyDescent="0.25">
      <c r="A2" s="143"/>
      <c r="B2" s="143"/>
      <c r="C2" s="146" t="s">
        <v>686</v>
      </c>
      <c r="D2" s="146"/>
      <c r="E2" s="146"/>
      <c r="F2" s="146"/>
      <c r="G2" s="146"/>
      <c r="H2" s="146"/>
      <c r="I2" s="145" t="str">
        <f>+Lotes!G2</f>
        <v>Aprobación:
DIRECTOR AGROINDUSTRIAL</v>
      </c>
      <c r="J2" s="145"/>
      <c r="AB2" s="35"/>
    </row>
    <row r="3" spans="1:31" s="26" customFormat="1" x14ac:dyDescent="0.25">
      <c r="A3" s="143"/>
      <c r="B3" s="143"/>
      <c r="C3" s="146"/>
      <c r="D3" s="146"/>
      <c r="E3" s="146"/>
      <c r="F3" s="146"/>
      <c r="G3" s="146"/>
      <c r="H3" s="146"/>
      <c r="I3" s="145"/>
      <c r="J3" s="145"/>
      <c r="AB3" s="35"/>
    </row>
    <row r="4" spans="1:31" s="26" customFormat="1" ht="15" customHeight="1" x14ac:dyDescent="0.25">
      <c r="A4" s="143"/>
      <c r="B4" s="143"/>
      <c r="C4" s="147" t="str">
        <f>+Lotes!B4</f>
        <v>Versión: 2</v>
      </c>
      <c r="D4" s="147"/>
      <c r="E4" s="147"/>
      <c r="F4" s="147" t="str">
        <f>+Lotes!D4</f>
        <v>Fecha: 17/02/2015</v>
      </c>
      <c r="G4" s="147"/>
      <c r="H4" s="147"/>
      <c r="I4" s="144" t="s">
        <v>690</v>
      </c>
      <c r="J4" s="144"/>
      <c r="AB4" s="35"/>
    </row>
    <row r="5" spans="1:31" s="26" customFormat="1" x14ac:dyDescent="0.25">
      <c r="D5" s="1"/>
      <c r="G5" s="1"/>
      <c r="AB5" s="35"/>
    </row>
    <row r="6" spans="1:31" s="21" customFormat="1" ht="30" customHeight="1" x14ac:dyDescent="0.25">
      <c r="A6" s="139" t="s">
        <v>3</v>
      </c>
      <c r="B6" s="139" t="s">
        <v>0</v>
      </c>
      <c r="C6" s="139" t="s">
        <v>94</v>
      </c>
      <c r="D6" s="139" t="s">
        <v>635</v>
      </c>
      <c r="E6" s="139" t="s">
        <v>141</v>
      </c>
      <c r="F6" s="139" t="s">
        <v>132</v>
      </c>
      <c r="G6" s="139" t="s">
        <v>131</v>
      </c>
      <c r="H6" s="139" t="s">
        <v>2</v>
      </c>
      <c r="I6" s="139" t="s">
        <v>124</v>
      </c>
      <c r="J6" s="139" t="s">
        <v>130</v>
      </c>
      <c r="K6" s="139" t="s">
        <v>128</v>
      </c>
      <c r="L6" s="139" t="s">
        <v>129</v>
      </c>
      <c r="M6" s="139" t="s">
        <v>125</v>
      </c>
      <c r="N6" s="140" t="s">
        <v>126</v>
      </c>
      <c r="O6" s="139" t="s">
        <v>127</v>
      </c>
      <c r="P6" s="139" t="s">
        <v>1</v>
      </c>
      <c r="Q6" s="139" t="s">
        <v>133</v>
      </c>
      <c r="R6" s="139" t="s">
        <v>96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35"/>
      <c r="AD6" s="26"/>
      <c r="AE6" s="26"/>
    </row>
    <row r="7" spans="1:31" x14ac:dyDescent="0.25">
      <c r="A7" s="29" t="e">
        <f>VLOOKUP(Salidas[[#This Row],[Elemento]],Lista_elementos[],6,0)</f>
        <v>#N/A</v>
      </c>
      <c r="B7" s="9" t="s">
        <v>219</v>
      </c>
      <c r="C7" s="9" t="s">
        <v>637</v>
      </c>
      <c r="D7" s="9" t="s">
        <v>213</v>
      </c>
      <c r="E7" s="31" t="str">
        <f>+IF(COUNTIFS(Entradas[Elemento],Salidas[[#This Row],[Elemento]],Entradas[Lote],Salidas[[#This Row],[Lote]],Entradas[Ubicación real de almacenamiento],Salidas[[#This Row],[Ubicación actual]])=0,"No coinciden","Coinciden")</f>
        <v>Coinciden</v>
      </c>
      <c r="F7" s="31">
        <f>SUMIFS(Entradas[Cantidad que ingresa],Entradas[Lote],Salidas[[#This Row],[Lote]],Entradas[Elemento],Salidas[[#This Row],[Elemento]],Entradas[Ubicación real de almacenamiento],Salidas[[#This Row],[Ubicación actual]])-SUMIFS($G$6:G6,$C$6:C6,Salidas[[#This Row],[Lote]],$B$6:B6,Salidas[[#This Row],[Elemento]])</f>
        <v>94</v>
      </c>
      <c r="G7" s="44"/>
      <c r="H7" s="31" t="e">
        <f>VLOOKUP(Salidas[[#This Row],[Elemento]],Lista_elementos[],5,0)</f>
        <v>#N/A</v>
      </c>
      <c r="I7" s="12"/>
      <c r="J7" s="10"/>
      <c r="K7" s="10"/>
      <c r="L7" s="10"/>
      <c r="M7" s="10"/>
      <c r="N7" s="12"/>
      <c r="O7" s="10"/>
      <c r="P7" s="29" t="e">
        <f>+Salidas[[#This Row],[Presentación (unidad)]]</f>
        <v>#N/A</v>
      </c>
      <c r="Q7" s="29">
        <f>+Salidas[[#This Row],[Cantidad disp. en lote]]-Salidas[[#This Row],[Cantidad requerida]]</f>
        <v>94</v>
      </c>
      <c r="R7" s="10"/>
      <c r="S7" s="26"/>
      <c r="T7" s="26"/>
      <c r="U7" s="26"/>
      <c r="V7" s="26"/>
      <c r="W7" s="26"/>
      <c r="X7" s="26"/>
      <c r="Y7" s="26"/>
      <c r="Z7" s="26"/>
      <c r="AA7" s="26"/>
      <c r="AB7" s="26"/>
      <c r="AC7" s="35"/>
      <c r="AD7" s="26"/>
      <c r="AE7" s="26"/>
    </row>
    <row r="8" spans="1:31" x14ac:dyDescent="0.25">
      <c r="A8" s="29" t="e">
        <f>VLOOKUP(Salidas[[#This Row],[Elemento]],Lista_elementos[],6,0)</f>
        <v>#N/A</v>
      </c>
      <c r="B8" s="9" t="e">
        <f>VLOOKUP(Salidas[[#This Row],[Lote]],Entradas[[No. Lote]:[(Elemento)]],2,0)</f>
        <v>#N/A</v>
      </c>
      <c r="C8" s="9"/>
      <c r="D8" s="9" t="e">
        <f>+VLOOKUP(Salidas[[#This Row],[Lote]],Entradas[[Lote]:[Ubicación real de almacenamiento]],10,0)</f>
        <v>#N/A</v>
      </c>
      <c r="E8" s="31" t="str">
        <f>+IF(COUNTIFS(Entradas[Elemento],Salidas[[#This Row],[Elemento]],Entradas[Lote],Salidas[[#This Row],[Lote]],Entradas[Ubicación real de almacenamiento],Salidas[[#This Row],[Ubicación actual]])=0,"No coinciden","Coinciden")</f>
        <v>No coinciden</v>
      </c>
      <c r="F8" s="31">
        <f>SUMIFS(Entradas[Cantidad que ingresa],Entradas[Lote],Salidas[[#This Row],[Lote]],Entradas[Elemento],Salidas[[#This Row],[Elemento]],Entradas[Ubicación real de almacenamiento],Salidas[[#This Row],[Ubicación actual]])-SUMIFS($G$6:G7,$C$6:C7,Salidas[[#This Row],[Lote]],$B$6:B7,Salidas[[#This Row],[Elemento]])</f>
        <v>0</v>
      </c>
      <c r="G8" s="44"/>
      <c r="H8" s="31" t="e">
        <f>VLOOKUP(Salidas[[#This Row],[Elemento]],Lista_elementos[],5,0)</f>
        <v>#N/A</v>
      </c>
      <c r="I8" s="12"/>
      <c r="J8" s="10"/>
      <c r="K8" s="10"/>
      <c r="L8" s="10"/>
      <c r="M8" s="10"/>
      <c r="N8" s="12"/>
      <c r="O8" s="10"/>
      <c r="P8" s="29" t="e">
        <f>+Salidas[[#This Row],[Presentación (unidad)]]</f>
        <v>#N/A</v>
      </c>
      <c r="Q8" s="29">
        <f>+Salidas[[#This Row],[Cantidad disp. en lote]]-Salidas[[#This Row],[Cantidad requerida]]</f>
        <v>0</v>
      </c>
      <c r="R8" s="10"/>
      <c r="S8" s="26"/>
      <c r="T8" s="26"/>
      <c r="U8" s="26"/>
      <c r="V8" s="26"/>
      <c r="W8" s="26"/>
      <c r="X8" s="26"/>
      <c r="Y8" s="26"/>
      <c r="Z8" s="26"/>
      <c r="AA8" s="26"/>
      <c r="AB8" s="26"/>
      <c r="AC8" s="35"/>
      <c r="AD8" s="26"/>
      <c r="AE8" s="26"/>
    </row>
    <row r="9" spans="1:31" x14ac:dyDescent="0.25">
      <c r="A9" s="29" t="e">
        <f>VLOOKUP(Salidas[[#This Row],[Elemento]],Lista_elementos[],6,0)</f>
        <v>#N/A</v>
      </c>
      <c r="B9" s="9" t="e">
        <f>VLOOKUP(Salidas[[#This Row],[Lote]],Entradas[[No. Lote]:[(Elemento)]],2,0)</f>
        <v>#N/A</v>
      </c>
      <c r="C9" s="9"/>
      <c r="D9" s="9" t="e">
        <f>+VLOOKUP(Salidas[[#This Row],[Lote]],Entradas[[Lote]:[Ubicación real de almacenamiento]],10,0)</f>
        <v>#N/A</v>
      </c>
      <c r="E9" s="31" t="str">
        <f>+IF(COUNTIFS(Entradas[Elemento],Salidas[[#This Row],[Elemento]],Entradas[Lote],Salidas[[#This Row],[Lote]],Entradas[Ubicación real de almacenamiento],Salidas[[#This Row],[Ubicación actual]])=0,"No coinciden","Coinciden")</f>
        <v>No coinciden</v>
      </c>
      <c r="F9" s="31">
        <f>SUMIFS(Entradas[Cantidad que ingresa],Entradas[Lote],Salidas[[#This Row],[Lote]],Entradas[Elemento],Salidas[[#This Row],[Elemento]],Entradas[Ubicación real de almacenamiento],Salidas[[#This Row],[Ubicación actual]])-SUMIFS($G$6:G8,$C$6:C8,Salidas[[#This Row],[Lote]],$B$6:B8,Salidas[[#This Row],[Elemento]])</f>
        <v>0</v>
      </c>
      <c r="G9" s="44"/>
      <c r="H9" s="31" t="e">
        <f>VLOOKUP(Salidas[[#This Row],[Elemento]],Lista_elementos[],5,0)</f>
        <v>#N/A</v>
      </c>
      <c r="I9" s="12"/>
      <c r="J9" s="10"/>
      <c r="K9" s="10"/>
      <c r="L9" s="10"/>
      <c r="M9" s="10"/>
      <c r="N9" s="12"/>
      <c r="O9" s="10"/>
      <c r="P9" s="29" t="e">
        <f>+Salidas[[#This Row],[Presentación (unidad)]]</f>
        <v>#N/A</v>
      </c>
      <c r="Q9" s="29">
        <f>+Salidas[[#This Row],[Cantidad disp. en lote]]-Salidas[[#This Row],[Cantidad requerida]]</f>
        <v>0</v>
      </c>
      <c r="R9" s="10"/>
      <c r="S9" s="26"/>
      <c r="T9" s="26"/>
      <c r="U9" s="26"/>
      <c r="V9" s="26"/>
      <c r="W9" s="26"/>
      <c r="X9" s="26"/>
      <c r="Y9" s="26"/>
      <c r="Z9" s="26"/>
      <c r="AA9" s="26"/>
      <c r="AB9" s="26"/>
      <c r="AC9" s="35"/>
      <c r="AD9" s="26"/>
      <c r="AE9" s="26"/>
    </row>
    <row r="10" spans="1:31" x14ac:dyDescent="0.25">
      <c r="A10" s="29" t="e">
        <f>VLOOKUP(Salidas[[#This Row],[Elemento]],Lista_elementos[],6,0)</f>
        <v>#N/A</v>
      </c>
      <c r="B10" s="9" t="e">
        <f>VLOOKUP(Salidas[[#This Row],[Lote]],Entradas[[No. Lote]:[(Elemento)]],2,0)</f>
        <v>#N/A</v>
      </c>
      <c r="C10" s="9"/>
      <c r="D10" s="9" t="e">
        <f>+VLOOKUP(Salidas[[#This Row],[Lote]],Entradas[[Lote]:[Ubicación real de almacenamiento]],10,0)</f>
        <v>#N/A</v>
      </c>
      <c r="E10" s="31" t="str">
        <f>+IF(COUNTIFS(Entradas[Elemento],Salidas[[#This Row],[Elemento]],Entradas[Lote],Salidas[[#This Row],[Lote]],Entradas[Ubicación real de almacenamiento],Salidas[[#This Row],[Ubicación actual]])=0,"No coinciden","Coinciden")</f>
        <v>No coinciden</v>
      </c>
      <c r="F10" s="31">
        <f>SUMIFS(Entradas[Cantidad que ingresa],Entradas[Lote],Salidas[[#This Row],[Lote]],Entradas[Elemento],Salidas[[#This Row],[Elemento]],Entradas[Ubicación real de almacenamiento],Salidas[[#This Row],[Ubicación actual]])-SUMIFS($G$6:G9,$C$6:C9,Salidas[[#This Row],[Lote]],$B$6:B9,Salidas[[#This Row],[Elemento]])</f>
        <v>0</v>
      </c>
      <c r="G10" s="44"/>
      <c r="H10" s="31" t="e">
        <f>VLOOKUP(Salidas[[#This Row],[Elemento]],Lista_elementos[],5,0)</f>
        <v>#N/A</v>
      </c>
      <c r="I10" s="12"/>
      <c r="J10" s="10"/>
      <c r="K10" s="10"/>
      <c r="L10" s="10"/>
      <c r="M10" s="10"/>
      <c r="N10" s="12"/>
      <c r="O10" s="10"/>
      <c r="P10" s="29" t="e">
        <f>+Salidas[[#This Row],[Presentación (unidad)]]</f>
        <v>#N/A</v>
      </c>
      <c r="Q10" s="29">
        <f>+Salidas[[#This Row],[Cantidad disp. en lote]]-Salidas[[#This Row],[Cantidad requerida]]</f>
        <v>0</v>
      </c>
      <c r="R10" s="10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35"/>
      <c r="AD10" s="26"/>
      <c r="AE10" s="26"/>
    </row>
    <row r="11" spans="1:31" x14ac:dyDescent="0.25">
      <c r="A11" s="29" t="e">
        <f>VLOOKUP(Salidas[[#This Row],[Elemento]],Lista_elementos[],6,0)</f>
        <v>#N/A</v>
      </c>
      <c r="B11" s="9" t="e">
        <f>VLOOKUP(Salidas[[#This Row],[Lote]],Entradas[[No. Lote]:[(Elemento)]],2,0)</f>
        <v>#N/A</v>
      </c>
      <c r="C11" s="9"/>
      <c r="D11" s="9" t="e">
        <f>+VLOOKUP(Salidas[[#This Row],[Lote]],Entradas[[Lote]:[Ubicación real de almacenamiento]],10,0)</f>
        <v>#N/A</v>
      </c>
      <c r="E11" s="31" t="str">
        <f>+IF(COUNTIFS(Entradas[Elemento],Salidas[[#This Row],[Elemento]],Entradas[Lote],Salidas[[#This Row],[Lote]],Entradas[Ubicación real de almacenamiento],Salidas[[#This Row],[Ubicación actual]])=0,"No coinciden","Coinciden")</f>
        <v>No coinciden</v>
      </c>
      <c r="F11" s="31">
        <f>SUMIFS(Entradas[Cantidad que ingresa],Entradas[Lote],Salidas[[#This Row],[Lote]],Entradas[Elemento],Salidas[[#This Row],[Elemento]],Entradas[Ubicación real de almacenamiento],Salidas[[#This Row],[Ubicación actual]])-SUMIFS($G$6:G10,$C$6:C10,Salidas[[#This Row],[Lote]],$B$6:B10,Salidas[[#This Row],[Elemento]])</f>
        <v>0</v>
      </c>
      <c r="G11" s="44"/>
      <c r="H11" s="31" t="e">
        <f>VLOOKUP(Salidas[[#This Row],[Elemento]],Lista_elementos[],5,0)</f>
        <v>#N/A</v>
      </c>
      <c r="I11" s="12"/>
      <c r="J11" s="10"/>
      <c r="K11" s="10"/>
      <c r="L11" s="10"/>
      <c r="M11" s="10"/>
      <c r="N11" s="12"/>
      <c r="O11" s="10"/>
      <c r="P11" s="29" t="e">
        <f>+Salidas[[#This Row],[Presentación (unidad)]]</f>
        <v>#N/A</v>
      </c>
      <c r="Q11" s="29">
        <f>+Salidas[[#This Row],[Cantidad disp. en lote]]-Salidas[[#This Row],[Cantidad requerida]]</f>
        <v>0</v>
      </c>
      <c r="R11" s="10" t="s">
        <v>186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35"/>
      <c r="AD11" s="26"/>
      <c r="AE11" s="26"/>
    </row>
    <row r="12" spans="1:31" x14ac:dyDescent="0.25">
      <c r="A12" s="29" t="e">
        <f>VLOOKUP(Salidas[[#This Row],[Elemento]],Lista_elementos[],6,0)</f>
        <v>#N/A</v>
      </c>
      <c r="B12" s="9" t="e">
        <f>VLOOKUP(Salidas[[#This Row],[Lote]],Entradas[[No. Lote]:[(Elemento)]],2,0)</f>
        <v>#N/A</v>
      </c>
      <c r="C12" s="9"/>
      <c r="D12" s="9" t="e">
        <f>+VLOOKUP(Salidas[[#This Row],[Lote]],Entradas[[Lote]:[Ubicación real de almacenamiento]],10,0)</f>
        <v>#N/A</v>
      </c>
      <c r="E12" s="31" t="str">
        <f>+IF(COUNTIFS(Entradas[Elemento],Salidas[[#This Row],[Elemento]],Entradas[Lote],Salidas[[#This Row],[Lote]],Entradas[Ubicación real de almacenamiento],Salidas[[#This Row],[Ubicación actual]])=0,"No coinciden","Coinciden")</f>
        <v>No coinciden</v>
      </c>
      <c r="F12" s="31">
        <f>SUMIFS(Entradas[Cantidad que ingresa],Entradas[Lote],Salidas[[#This Row],[Lote]],Entradas[Elemento],Salidas[[#This Row],[Elemento]],Entradas[Ubicación real de almacenamiento],Salidas[[#This Row],[Ubicación actual]])-SUMIFS($G$6:G11,$C$6:C11,Salidas[[#This Row],[Lote]],$B$6:B11,Salidas[[#This Row],[Elemento]])</f>
        <v>0</v>
      </c>
      <c r="G12" s="44"/>
      <c r="H12" s="31" t="e">
        <f>VLOOKUP(Salidas[[#This Row],[Elemento]],Lista_elementos[],5,0)</f>
        <v>#N/A</v>
      </c>
      <c r="I12" s="12"/>
      <c r="J12" s="10"/>
      <c r="K12" s="10"/>
      <c r="L12" s="10"/>
      <c r="M12" s="10"/>
      <c r="N12" s="12"/>
      <c r="O12" s="10"/>
      <c r="P12" s="29" t="e">
        <f>+Salidas[[#This Row],[Presentación (unidad)]]</f>
        <v>#N/A</v>
      </c>
      <c r="Q12" s="29">
        <f>+Salidas[[#This Row],[Cantidad disp. en lote]]-Salidas[[#This Row],[Cantidad requerida]]</f>
        <v>0</v>
      </c>
      <c r="R12" s="10" t="s">
        <v>185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35"/>
      <c r="AD12" s="26"/>
      <c r="AE12" s="26"/>
    </row>
    <row r="13" spans="1:31" x14ac:dyDescent="0.25">
      <c r="C13" s="27"/>
      <c r="E13" s="1"/>
      <c r="F13" s="1"/>
      <c r="H13" s="1"/>
      <c r="I13" s="1"/>
      <c r="J13" s="1"/>
      <c r="K13" s="1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35"/>
      <c r="AD13" s="26"/>
      <c r="AE13" s="26"/>
    </row>
    <row r="14" spans="1:31" x14ac:dyDescent="0.25">
      <c r="C14" s="27"/>
      <c r="E14" s="1"/>
      <c r="F14" s="1"/>
      <c r="H14" s="1"/>
      <c r="I14" s="1"/>
      <c r="J14" s="1"/>
      <c r="K14" s="1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35"/>
      <c r="AD14" s="26"/>
      <c r="AE14" s="26"/>
    </row>
    <row r="15" spans="1:31" x14ac:dyDescent="0.25">
      <c r="C15" s="27"/>
      <c r="E15" s="1"/>
      <c r="F15" s="1"/>
      <c r="H15" s="1"/>
      <c r="I15" s="1"/>
      <c r="J15" s="1"/>
      <c r="K15" s="1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35"/>
      <c r="AD15" s="26"/>
      <c r="AE15" s="26"/>
    </row>
    <row r="16" spans="1:31" x14ac:dyDescent="0.25">
      <c r="C16" s="27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35"/>
      <c r="AD16" s="26"/>
      <c r="AE16" s="26"/>
    </row>
    <row r="17" spans="1:31" s="26" customFormat="1" x14ac:dyDescent="0.25">
      <c r="A17"/>
      <c r="B17"/>
      <c r="C17" s="27"/>
      <c r="D17" s="1"/>
      <c r="E17"/>
      <c r="F17"/>
      <c r="G17" s="1"/>
      <c r="H17"/>
      <c r="I17"/>
      <c r="J17"/>
      <c r="K17"/>
      <c r="L17"/>
      <c r="M17"/>
      <c r="N17"/>
      <c r="O17"/>
      <c r="P17"/>
      <c r="Q17"/>
      <c r="R17"/>
      <c r="AC17" s="35"/>
    </row>
    <row r="18" spans="1:31" s="26" customFormat="1" x14ac:dyDescent="0.25">
      <c r="A18"/>
      <c r="B18"/>
      <c r="C18" s="27"/>
      <c r="D18" s="1"/>
      <c r="E18"/>
      <c r="F18"/>
      <c r="G18" s="1"/>
      <c r="H18"/>
      <c r="I18"/>
      <c r="J18"/>
      <c r="K18"/>
      <c r="L18"/>
      <c r="M18"/>
      <c r="N18"/>
      <c r="O18"/>
      <c r="P18"/>
      <c r="Q18"/>
      <c r="R18"/>
      <c r="AC18" s="35"/>
    </row>
    <row r="19" spans="1:31" s="26" customFormat="1" x14ac:dyDescent="0.25">
      <c r="A19"/>
      <c r="B19"/>
      <c r="C19" s="27"/>
      <c r="D19" s="1"/>
      <c r="E19"/>
      <c r="F19"/>
      <c r="G19" s="1"/>
      <c r="H19"/>
      <c r="I19"/>
      <c r="J19"/>
      <c r="K19"/>
      <c r="L19"/>
      <c r="M19"/>
      <c r="N19"/>
      <c r="O19"/>
      <c r="P19"/>
      <c r="Q19"/>
      <c r="R19"/>
      <c r="AC19" s="35"/>
    </row>
    <row r="20" spans="1:31" s="26" customFormat="1" x14ac:dyDescent="0.25">
      <c r="A20"/>
      <c r="B20"/>
      <c r="C20" s="27"/>
      <c r="D20" s="1"/>
      <c r="E20"/>
      <c r="F20"/>
      <c r="G20" s="1"/>
      <c r="H20"/>
      <c r="I20"/>
      <c r="J20"/>
      <c r="K20"/>
      <c r="L20"/>
      <c r="M20"/>
      <c r="N20"/>
      <c r="O20"/>
      <c r="P20"/>
      <c r="Q20"/>
      <c r="R20"/>
      <c r="AC20" s="35"/>
    </row>
    <row r="21" spans="1:31" s="26" customFormat="1" x14ac:dyDescent="0.25">
      <c r="A21"/>
      <c r="B21"/>
      <c r="C21" s="27"/>
      <c r="D21" s="1"/>
      <c r="E21"/>
      <c r="F21"/>
      <c r="G21" s="1"/>
      <c r="H21"/>
      <c r="I21"/>
      <c r="J21"/>
      <c r="K21"/>
      <c r="L21"/>
      <c r="M21"/>
      <c r="N21"/>
      <c r="O21"/>
      <c r="P21"/>
      <c r="Q21"/>
      <c r="R21"/>
      <c r="AC21" s="35"/>
    </row>
    <row r="22" spans="1:31" s="26" customFormat="1" x14ac:dyDescent="0.25">
      <c r="A22"/>
      <c r="B22"/>
      <c r="C22" s="27"/>
      <c r="D22" s="1"/>
      <c r="E22"/>
      <c r="F22"/>
      <c r="G22" s="1"/>
      <c r="H22"/>
      <c r="I22"/>
      <c r="J22"/>
      <c r="K22"/>
      <c r="L22"/>
      <c r="M22"/>
      <c r="N22"/>
      <c r="O22"/>
      <c r="P22"/>
      <c r="Q22"/>
      <c r="R22"/>
      <c r="AC22" s="35"/>
    </row>
    <row r="23" spans="1:31" s="26" customFormat="1" x14ac:dyDescent="0.25">
      <c r="A23"/>
      <c r="B23"/>
      <c r="C23" s="27"/>
      <c r="D23" s="1"/>
      <c r="E23"/>
      <c r="F23"/>
      <c r="G23" s="1"/>
      <c r="H23"/>
      <c r="I23"/>
      <c r="J23"/>
      <c r="K23"/>
      <c r="L23"/>
      <c r="M23"/>
      <c r="N23"/>
      <c r="O23"/>
      <c r="P23"/>
      <c r="Q23"/>
      <c r="R23"/>
      <c r="AC23" s="35"/>
    </row>
    <row r="24" spans="1:31" s="26" customFormat="1" x14ac:dyDescent="0.25">
      <c r="A24"/>
      <c r="B24"/>
      <c r="C24" s="27"/>
      <c r="D24" s="1"/>
      <c r="E24"/>
      <c r="F24"/>
      <c r="G24" s="1"/>
      <c r="H24"/>
      <c r="I24"/>
      <c r="J24"/>
      <c r="K24"/>
      <c r="L24"/>
      <c r="M24"/>
      <c r="N24"/>
      <c r="O24"/>
      <c r="P24"/>
      <c r="Q24"/>
      <c r="R24"/>
      <c r="AC24" s="35"/>
    </row>
    <row r="25" spans="1:31" s="26" customFormat="1" x14ac:dyDescent="0.25">
      <c r="A25"/>
      <c r="B25"/>
      <c r="C25" s="27"/>
      <c r="D25" s="1"/>
      <c r="E25"/>
      <c r="F25"/>
      <c r="G25" s="1"/>
      <c r="H25"/>
      <c r="I25"/>
      <c r="J25"/>
      <c r="K25"/>
      <c r="L25"/>
      <c r="M25"/>
      <c r="N25"/>
      <c r="O25"/>
      <c r="P25"/>
      <c r="Q25"/>
      <c r="R25"/>
      <c r="AC25" s="35"/>
    </row>
    <row r="26" spans="1:31" s="26" customFormat="1" x14ac:dyDescent="0.25">
      <c r="A26"/>
      <c r="B26"/>
      <c r="C26" s="27"/>
      <c r="D26" s="1"/>
      <c r="E26"/>
      <c r="F26"/>
      <c r="G26" s="1"/>
      <c r="H26"/>
      <c r="I26"/>
      <c r="J26"/>
      <c r="K26"/>
      <c r="L26"/>
      <c r="M26"/>
      <c r="N26"/>
      <c r="O26"/>
      <c r="P26"/>
      <c r="Q26"/>
      <c r="R26"/>
      <c r="AC26" s="35"/>
    </row>
    <row r="27" spans="1:31" s="26" customFormat="1" x14ac:dyDescent="0.25">
      <c r="A27"/>
      <c r="B27"/>
      <c r="C27" s="27"/>
      <c r="D27" s="1"/>
      <c r="E27"/>
      <c r="F27"/>
      <c r="G27" s="1"/>
      <c r="H27"/>
      <c r="I27"/>
      <c r="J27"/>
      <c r="K27"/>
      <c r="L27"/>
      <c r="M27"/>
      <c r="N27"/>
      <c r="O27"/>
      <c r="P27"/>
      <c r="Q27"/>
      <c r="R27"/>
      <c r="AC27" s="35"/>
    </row>
    <row r="28" spans="1:31" s="26" customFormat="1" x14ac:dyDescent="0.25">
      <c r="A28"/>
      <c r="B28"/>
      <c r="C28" s="27"/>
      <c r="D28" s="1"/>
      <c r="E28"/>
      <c r="F28"/>
      <c r="G28" s="1"/>
      <c r="H28"/>
      <c r="I28"/>
      <c r="J28"/>
      <c r="K28"/>
      <c r="L28"/>
      <c r="M28"/>
      <c r="N28"/>
      <c r="O28"/>
      <c r="P28"/>
      <c r="Q28"/>
      <c r="R28"/>
      <c r="AC28" s="35"/>
    </row>
    <row r="29" spans="1:31" s="26" customFormat="1" x14ac:dyDescent="0.25">
      <c r="A29"/>
      <c r="B29"/>
      <c r="C29" s="27"/>
      <c r="D29" s="1"/>
      <c r="E29"/>
      <c r="F29"/>
      <c r="G29" s="1"/>
      <c r="H29"/>
      <c r="I29"/>
      <c r="J29"/>
      <c r="K29"/>
      <c r="L29"/>
      <c r="M29"/>
      <c r="N29"/>
      <c r="O29"/>
      <c r="P29"/>
      <c r="Q29"/>
      <c r="R29"/>
      <c r="AC29" s="35"/>
    </row>
    <row r="30" spans="1:31" s="26" customFormat="1" x14ac:dyDescent="0.25">
      <c r="A30"/>
      <c r="B30"/>
      <c r="C30" s="27"/>
      <c r="D30" s="1"/>
      <c r="E30"/>
      <c r="F30"/>
      <c r="G30" s="1"/>
      <c r="H30"/>
      <c r="I30"/>
      <c r="J30"/>
      <c r="K30"/>
      <c r="L30"/>
      <c r="M30"/>
      <c r="N30"/>
      <c r="O30"/>
      <c r="P30"/>
      <c r="Q30"/>
      <c r="R30"/>
      <c r="AC30" s="35"/>
    </row>
    <row r="31" spans="1:31" s="26" customFormat="1" x14ac:dyDescent="0.25">
      <c r="A31"/>
      <c r="B31"/>
      <c r="C31" s="27"/>
      <c r="D31" s="1"/>
      <c r="E31"/>
      <c r="F31"/>
      <c r="G31" s="1"/>
      <c r="H31"/>
      <c r="I31"/>
      <c r="J31"/>
      <c r="K31"/>
      <c r="L31"/>
      <c r="M31"/>
      <c r="N31"/>
      <c r="O31"/>
      <c r="P31"/>
      <c r="Q31"/>
      <c r="R31"/>
      <c r="AC31" s="35"/>
    </row>
    <row r="32" spans="1:31" x14ac:dyDescent="0.25">
      <c r="C32" s="27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35"/>
      <c r="AD32" s="26"/>
      <c r="AE32" s="26"/>
    </row>
    <row r="33" spans="1:31" x14ac:dyDescent="0.25">
      <c r="C33" s="27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35"/>
      <c r="AD33" s="26"/>
      <c r="AE33" s="26"/>
    </row>
    <row r="34" spans="1:31" x14ac:dyDescent="0.25">
      <c r="C34" s="27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35"/>
      <c r="AD34" s="26"/>
      <c r="AE34" s="26"/>
    </row>
    <row r="35" spans="1:31" x14ac:dyDescent="0.25">
      <c r="C35" s="27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35"/>
      <c r="AD35" s="26"/>
      <c r="AE35" s="26"/>
    </row>
    <row r="36" spans="1:31" x14ac:dyDescent="0.25">
      <c r="C36" s="27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35"/>
      <c r="AD36" s="26"/>
      <c r="AE36" s="26"/>
    </row>
    <row r="37" spans="1:31" x14ac:dyDescent="0.25">
      <c r="C37" s="27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35"/>
      <c r="AD37" s="26"/>
      <c r="AE37" s="26"/>
    </row>
    <row r="38" spans="1:31" x14ac:dyDescent="0.25">
      <c r="C38" s="27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35"/>
      <c r="AD38" s="26"/>
      <c r="AE38" s="26"/>
    </row>
    <row r="39" spans="1:31" x14ac:dyDescent="0.25">
      <c r="C39" s="27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35"/>
      <c r="AD39" s="26"/>
      <c r="AE39" s="26"/>
    </row>
    <row r="40" spans="1:31" x14ac:dyDescent="0.25">
      <c r="C40" s="27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35"/>
      <c r="AD40" s="26"/>
      <c r="AE40" s="26"/>
    </row>
    <row r="41" spans="1:31" s="26" customFormat="1" x14ac:dyDescent="0.25">
      <c r="A41"/>
      <c r="B41"/>
      <c r="C41" s="27"/>
      <c r="D41" s="1"/>
      <c r="E41"/>
      <c r="F41"/>
      <c r="G41" s="1"/>
      <c r="H41"/>
      <c r="I41"/>
      <c r="J41"/>
      <c r="K41"/>
      <c r="L41"/>
      <c r="M41"/>
      <c r="N41"/>
      <c r="O41"/>
      <c r="P41"/>
      <c r="Q41"/>
      <c r="R41"/>
      <c r="AC41" s="35"/>
    </row>
    <row r="42" spans="1:31" s="26" customFormat="1" x14ac:dyDescent="0.25">
      <c r="A42"/>
      <c r="B42"/>
      <c r="C42" s="27"/>
      <c r="D42" s="1"/>
      <c r="E42"/>
      <c r="F42"/>
      <c r="G42" s="1"/>
      <c r="H42"/>
      <c r="I42"/>
      <c r="J42"/>
      <c r="K42"/>
      <c r="L42"/>
      <c r="M42"/>
      <c r="N42"/>
      <c r="O42"/>
      <c r="P42"/>
      <c r="Q42"/>
      <c r="R42"/>
      <c r="AC42" s="35"/>
    </row>
    <row r="43" spans="1:31" s="26" customFormat="1" x14ac:dyDescent="0.25">
      <c r="A43"/>
      <c r="B43"/>
      <c r="C43" s="27"/>
      <c r="D43" s="1"/>
      <c r="E43"/>
      <c r="F43"/>
      <c r="G43" s="1"/>
      <c r="H43"/>
      <c r="I43"/>
      <c r="J43"/>
      <c r="K43"/>
      <c r="L43"/>
      <c r="M43"/>
      <c r="N43"/>
      <c r="O43"/>
      <c r="P43"/>
      <c r="Q43"/>
      <c r="R43"/>
      <c r="AC43" s="35"/>
    </row>
    <row r="44" spans="1:31" s="26" customFormat="1" x14ac:dyDescent="0.25">
      <c r="A44"/>
      <c r="B44"/>
      <c r="C44" s="27"/>
      <c r="D44" s="1"/>
      <c r="E44"/>
      <c r="F44"/>
      <c r="G44" s="1"/>
      <c r="H44"/>
      <c r="I44"/>
      <c r="J44"/>
      <c r="K44"/>
      <c r="L44"/>
      <c r="M44"/>
      <c r="N44"/>
      <c r="O44"/>
      <c r="P44"/>
      <c r="Q44"/>
      <c r="R44"/>
      <c r="AC44" s="35"/>
    </row>
    <row r="45" spans="1:31" s="26" customFormat="1" x14ac:dyDescent="0.25">
      <c r="A45"/>
      <c r="B45"/>
      <c r="C45" s="27"/>
      <c r="D45" s="1"/>
      <c r="E45"/>
      <c r="F45"/>
      <c r="G45" s="1"/>
      <c r="H45"/>
      <c r="I45"/>
      <c r="J45"/>
      <c r="K45"/>
      <c r="L45"/>
      <c r="M45"/>
      <c r="N45"/>
      <c r="O45"/>
      <c r="P45"/>
      <c r="Q45"/>
      <c r="R45"/>
      <c r="AC45" s="35"/>
    </row>
    <row r="46" spans="1:31" s="26" customFormat="1" x14ac:dyDescent="0.25">
      <c r="A46"/>
      <c r="B46"/>
      <c r="C46" s="27"/>
      <c r="D46" s="1"/>
      <c r="E46"/>
      <c r="F46"/>
      <c r="G46" s="1"/>
      <c r="H46"/>
      <c r="I46"/>
      <c r="J46"/>
      <c r="K46"/>
      <c r="L46"/>
      <c r="M46"/>
      <c r="N46"/>
      <c r="O46"/>
      <c r="P46"/>
      <c r="Q46"/>
      <c r="R46"/>
      <c r="AC46" s="35"/>
    </row>
    <row r="47" spans="1:31" s="26" customFormat="1" x14ac:dyDescent="0.25">
      <c r="A47"/>
      <c r="B47"/>
      <c r="C47" s="27"/>
      <c r="D47" s="1"/>
      <c r="E47"/>
      <c r="F47"/>
      <c r="G47" s="1"/>
      <c r="H47"/>
      <c r="I47"/>
      <c r="J47"/>
      <c r="K47"/>
      <c r="L47"/>
      <c r="M47"/>
      <c r="N47"/>
      <c r="O47"/>
      <c r="P47"/>
      <c r="Q47"/>
      <c r="R47"/>
      <c r="AC47" s="35"/>
    </row>
    <row r="48" spans="1:31" s="26" customFormat="1" x14ac:dyDescent="0.25">
      <c r="A48"/>
      <c r="B48"/>
      <c r="C48" s="27"/>
      <c r="D48" s="1"/>
      <c r="E48"/>
      <c r="F48"/>
      <c r="G48" s="1"/>
      <c r="H48"/>
      <c r="I48"/>
      <c r="J48"/>
      <c r="K48"/>
      <c r="L48"/>
      <c r="M48"/>
      <c r="N48"/>
      <c r="O48"/>
      <c r="P48"/>
      <c r="Q48"/>
      <c r="R48"/>
      <c r="AC48" s="35"/>
    </row>
    <row r="49" spans="1:29" s="26" customFormat="1" x14ac:dyDescent="0.25">
      <c r="A49"/>
      <c r="B49"/>
      <c r="C49" s="27"/>
      <c r="D49" s="1"/>
      <c r="E49"/>
      <c r="F49"/>
      <c r="G49" s="1"/>
      <c r="H49"/>
      <c r="I49"/>
      <c r="J49"/>
      <c r="K49"/>
      <c r="L49"/>
      <c r="M49"/>
      <c r="N49"/>
      <c r="O49"/>
      <c r="P49"/>
      <c r="Q49"/>
      <c r="R49"/>
      <c r="AC49" s="35"/>
    </row>
    <row r="50" spans="1:29" s="26" customFormat="1" x14ac:dyDescent="0.25">
      <c r="A50"/>
      <c r="B50"/>
      <c r="C50" s="27"/>
      <c r="D50" s="1"/>
      <c r="E50"/>
      <c r="F50"/>
      <c r="G50" s="1"/>
      <c r="H50"/>
      <c r="I50"/>
      <c r="J50"/>
      <c r="K50"/>
      <c r="L50"/>
      <c r="M50"/>
      <c r="N50"/>
      <c r="O50"/>
      <c r="P50"/>
      <c r="Q50"/>
      <c r="R50"/>
      <c r="AC50" s="35"/>
    </row>
    <row r="51" spans="1:29" s="26" customFormat="1" x14ac:dyDescent="0.25">
      <c r="A51"/>
      <c r="B51"/>
      <c r="C51" s="27"/>
      <c r="D51" s="1"/>
      <c r="E51"/>
      <c r="F51"/>
      <c r="G51" s="1"/>
      <c r="H51"/>
      <c r="I51"/>
      <c r="J51"/>
      <c r="K51"/>
      <c r="L51"/>
      <c r="M51"/>
      <c r="N51"/>
      <c r="O51"/>
      <c r="P51"/>
      <c r="Q51"/>
      <c r="R51"/>
      <c r="AC51" s="35"/>
    </row>
    <row r="52" spans="1:29" s="26" customFormat="1" x14ac:dyDescent="0.25">
      <c r="A52"/>
      <c r="B52"/>
      <c r="C52" s="27"/>
      <c r="D52" s="1"/>
      <c r="E52"/>
      <c r="F52"/>
      <c r="G52" s="1"/>
      <c r="H52"/>
      <c r="I52"/>
      <c r="J52"/>
      <c r="K52"/>
      <c r="L52"/>
      <c r="M52"/>
      <c r="N52"/>
      <c r="O52"/>
      <c r="P52"/>
      <c r="Q52"/>
      <c r="R52"/>
      <c r="AC52" s="35"/>
    </row>
    <row r="53" spans="1:29" s="26" customFormat="1" x14ac:dyDescent="0.25">
      <c r="A53"/>
      <c r="B53"/>
      <c r="C53" s="27"/>
      <c r="D53" s="1"/>
      <c r="E53"/>
      <c r="F53"/>
      <c r="G53" s="1"/>
      <c r="H53"/>
      <c r="I53"/>
      <c r="J53"/>
      <c r="K53"/>
      <c r="L53"/>
      <c r="M53"/>
      <c r="N53"/>
      <c r="O53"/>
      <c r="P53"/>
      <c r="Q53"/>
      <c r="R53"/>
      <c r="AC53" s="35"/>
    </row>
    <row r="54" spans="1:29" s="26" customFormat="1" x14ac:dyDescent="0.25">
      <c r="A54"/>
      <c r="B54"/>
      <c r="C54" s="27"/>
      <c r="D54" s="1"/>
      <c r="E54"/>
      <c r="F54"/>
      <c r="G54" s="1"/>
      <c r="H54"/>
      <c r="I54"/>
      <c r="J54"/>
      <c r="K54"/>
      <c r="L54"/>
      <c r="M54"/>
      <c r="N54"/>
      <c r="O54"/>
      <c r="P54"/>
      <c r="Q54"/>
      <c r="R54"/>
      <c r="AC54" s="35"/>
    </row>
    <row r="55" spans="1:29" s="26" customFormat="1" x14ac:dyDescent="0.25">
      <c r="A55"/>
      <c r="B55"/>
      <c r="C55" s="27"/>
      <c r="D55" s="1"/>
      <c r="E55"/>
      <c r="F55"/>
      <c r="G55" s="1"/>
      <c r="H55"/>
      <c r="I55"/>
      <c r="J55"/>
      <c r="K55"/>
      <c r="L55"/>
      <c r="M55"/>
      <c r="N55"/>
      <c r="O55"/>
      <c r="P55"/>
      <c r="Q55"/>
      <c r="R55"/>
      <c r="AC55" s="35"/>
    </row>
    <row r="56" spans="1:29" s="26" customFormat="1" x14ac:dyDescent="0.25">
      <c r="A56"/>
      <c r="B56"/>
      <c r="C56" s="27"/>
      <c r="D56" s="1"/>
      <c r="E56"/>
      <c r="F56"/>
      <c r="G56" s="1"/>
      <c r="H56"/>
      <c r="I56"/>
      <c r="J56"/>
      <c r="K56"/>
      <c r="L56"/>
      <c r="M56"/>
      <c r="N56"/>
      <c r="O56"/>
      <c r="P56"/>
      <c r="Q56"/>
      <c r="R56"/>
      <c r="AC56" s="35"/>
    </row>
    <row r="57" spans="1:29" s="26" customFormat="1" x14ac:dyDescent="0.25">
      <c r="A57"/>
      <c r="B57"/>
      <c r="C57" s="27"/>
      <c r="D57" s="1"/>
      <c r="E57"/>
      <c r="F57"/>
      <c r="G57" s="1"/>
      <c r="H57"/>
      <c r="I57"/>
      <c r="J57"/>
      <c r="K57"/>
      <c r="L57"/>
      <c r="M57"/>
      <c r="N57"/>
      <c r="O57"/>
      <c r="P57"/>
      <c r="Q57"/>
      <c r="R57"/>
      <c r="AC57" s="35"/>
    </row>
    <row r="58" spans="1:29" s="26" customFormat="1" x14ac:dyDescent="0.25">
      <c r="A58"/>
      <c r="B58"/>
      <c r="C58" s="27"/>
      <c r="D58" s="1"/>
      <c r="E58"/>
      <c r="F58"/>
      <c r="G58" s="1"/>
      <c r="H58"/>
      <c r="I58"/>
      <c r="J58"/>
      <c r="K58"/>
      <c r="N58"/>
      <c r="O58"/>
      <c r="P58"/>
      <c r="Q58"/>
      <c r="R58"/>
      <c r="AC58" s="35"/>
    </row>
    <row r="59" spans="1:29" s="26" customFormat="1" x14ac:dyDescent="0.25">
      <c r="A59"/>
      <c r="B59"/>
      <c r="C59" s="27"/>
      <c r="D59" s="1"/>
      <c r="E59"/>
      <c r="F59"/>
      <c r="G59" s="1"/>
      <c r="H59"/>
      <c r="I59"/>
      <c r="J59"/>
      <c r="K59"/>
      <c r="N59"/>
      <c r="O59"/>
      <c r="P59"/>
      <c r="Q59"/>
      <c r="R59"/>
      <c r="AC59" s="35"/>
    </row>
    <row r="60" spans="1:29" s="26" customFormat="1" x14ac:dyDescent="0.25">
      <c r="A60"/>
      <c r="B60"/>
      <c r="C60" s="27"/>
      <c r="D60" s="1"/>
      <c r="E60"/>
      <c r="F60"/>
      <c r="G60" s="1"/>
      <c r="H60"/>
      <c r="I60"/>
      <c r="J60"/>
      <c r="K60"/>
      <c r="N60"/>
      <c r="O60"/>
      <c r="P60"/>
      <c r="Q60"/>
      <c r="R60"/>
      <c r="AC60" s="35"/>
    </row>
    <row r="61" spans="1:29" s="26" customFormat="1" x14ac:dyDescent="0.25">
      <c r="A61"/>
      <c r="B61"/>
      <c r="C61" s="27"/>
      <c r="D61" s="1"/>
      <c r="E61"/>
      <c r="F61"/>
      <c r="G61" s="1"/>
      <c r="H61"/>
      <c r="I61"/>
      <c r="J61"/>
      <c r="K61"/>
      <c r="N61"/>
      <c r="O61"/>
      <c r="P61"/>
      <c r="Q61"/>
      <c r="R61"/>
      <c r="AC61" s="35"/>
    </row>
    <row r="62" spans="1:29" s="26" customFormat="1" x14ac:dyDescent="0.25">
      <c r="A62"/>
      <c r="B62"/>
      <c r="C62" s="27"/>
      <c r="D62" s="1"/>
      <c r="E62"/>
      <c r="F62"/>
      <c r="G62" s="1"/>
      <c r="H62"/>
      <c r="I62"/>
      <c r="J62"/>
      <c r="K62"/>
      <c r="N62"/>
      <c r="O62"/>
      <c r="P62"/>
      <c r="Q62"/>
      <c r="R62"/>
      <c r="AC62" s="35"/>
    </row>
    <row r="63" spans="1:29" s="26" customFormat="1" x14ac:dyDescent="0.25">
      <c r="A63"/>
      <c r="B63"/>
      <c r="C63" s="27"/>
      <c r="D63" s="1"/>
      <c r="E63"/>
      <c r="F63"/>
      <c r="G63" s="1"/>
      <c r="H63"/>
      <c r="I63"/>
      <c r="J63"/>
      <c r="K63"/>
      <c r="N63"/>
      <c r="O63"/>
      <c r="P63"/>
      <c r="Q63"/>
      <c r="R63"/>
      <c r="AC63" s="35"/>
    </row>
    <row r="64" spans="1:29" s="26" customFormat="1" x14ac:dyDescent="0.25">
      <c r="A64"/>
      <c r="B64"/>
      <c r="C64" s="27"/>
      <c r="D64" s="1"/>
      <c r="E64"/>
      <c r="F64"/>
      <c r="G64" s="1"/>
      <c r="H64"/>
      <c r="I64"/>
      <c r="J64"/>
      <c r="K64"/>
      <c r="N64"/>
      <c r="O64"/>
      <c r="P64"/>
      <c r="Q64"/>
      <c r="R64"/>
      <c r="AC64" s="35"/>
    </row>
    <row r="65" spans="1:29" s="26" customFormat="1" x14ac:dyDescent="0.25">
      <c r="A65"/>
      <c r="B65"/>
      <c r="C65" s="27"/>
      <c r="D65" s="1"/>
      <c r="E65"/>
      <c r="F65"/>
      <c r="G65" s="1"/>
      <c r="H65"/>
      <c r="I65"/>
      <c r="J65"/>
      <c r="K65"/>
      <c r="N65"/>
      <c r="O65"/>
      <c r="P65"/>
      <c r="Q65"/>
      <c r="R65"/>
      <c r="AC65" s="35"/>
    </row>
    <row r="66" spans="1:29" s="26" customFormat="1" x14ac:dyDescent="0.25">
      <c r="A66"/>
      <c r="B66"/>
      <c r="C66" s="27"/>
      <c r="D66" s="1"/>
      <c r="E66"/>
      <c r="F66"/>
      <c r="G66" s="1"/>
      <c r="H66"/>
      <c r="I66"/>
      <c r="J66"/>
      <c r="K66"/>
      <c r="L66"/>
      <c r="M66"/>
      <c r="N66"/>
      <c r="O66"/>
      <c r="P66"/>
      <c r="Q66"/>
      <c r="R66"/>
      <c r="AC66" s="35"/>
    </row>
    <row r="67" spans="1:29" x14ac:dyDescent="0.25">
      <c r="C67" s="27"/>
      <c r="AB67"/>
      <c r="AC67" s="35"/>
    </row>
    <row r="68" spans="1:29" x14ac:dyDescent="0.25">
      <c r="C68" s="27"/>
    </row>
    <row r="69" spans="1:29" x14ac:dyDescent="0.25">
      <c r="C69" s="27"/>
    </row>
    <row r="70" spans="1:29" x14ac:dyDescent="0.25">
      <c r="C70" s="27"/>
    </row>
    <row r="71" spans="1:29" x14ac:dyDescent="0.25">
      <c r="C71" s="27"/>
    </row>
    <row r="72" spans="1:29" x14ac:dyDescent="0.25">
      <c r="C72" s="27"/>
    </row>
    <row r="73" spans="1:29" x14ac:dyDescent="0.25">
      <c r="C73" s="27"/>
    </row>
    <row r="74" spans="1:29" x14ac:dyDescent="0.25">
      <c r="C74" s="27"/>
    </row>
    <row r="75" spans="1:29" x14ac:dyDescent="0.25">
      <c r="C75" s="27"/>
    </row>
    <row r="76" spans="1:29" x14ac:dyDescent="0.25">
      <c r="C76" s="27"/>
    </row>
    <row r="77" spans="1:29" x14ac:dyDescent="0.25">
      <c r="C77" s="27"/>
    </row>
    <row r="78" spans="1:29" x14ac:dyDescent="0.25">
      <c r="C78" s="27"/>
    </row>
    <row r="79" spans="1:29" x14ac:dyDescent="0.25">
      <c r="C79" s="27"/>
    </row>
    <row r="80" spans="1:29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  <row r="425" spans="3:3" x14ac:dyDescent="0.25">
      <c r="C425" s="27"/>
    </row>
    <row r="426" spans="3:3" x14ac:dyDescent="0.25">
      <c r="C426" s="27"/>
    </row>
    <row r="427" spans="3:3" x14ac:dyDescent="0.25">
      <c r="C427" s="27"/>
    </row>
    <row r="428" spans="3:3" x14ac:dyDescent="0.25">
      <c r="C428" s="27"/>
    </row>
    <row r="429" spans="3:3" x14ac:dyDescent="0.25">
      <c r="C429" s="27"/>
    </row>
    <row r="430" spans="3:3" x14ac:dyDescent="0.25">
      <c r="C430" s="27"/>
    </row>
    <row r="431" spans="3:3" x14ac:dyDescent="0.25">
      <c r="C431" s="27"/>
    </row>
    <row r="432" spans="3:3" x14ac:dyDescent="0.25">
      <c r="C432" s="27"/>
    </row>
    <row r="433" spans="3:3" x14ac:dyDescent="0.25">
      <c r="C433" s="27"/>
    </row>
    <row r="434" spans="3:3" x14ac:dyDescent="0.25">
      <c r="C434" s="27"/>
    </row>
    <row r="435" spans="3:3" x14ac:dyDescent="0.25">
      <c r="C435" s="27"/>
    </row>
    <row r="436" spans="3:3" x14ac:dyDescent="0.25">
      <c r="C436" s="27"/>
    </row>
    <row r="437" spans="3:3" x14ac:dyDescent="0.25">
      <c r="C437" s="27"/>
    </row>
    <row r="438" spans="3:3" x14ac:dyDescent="0.25">
      <c r="C438" s="27"/>
    </row>
    <row r="439" spans="3:3" x14ac:dyDescent="0.25">
      <c r="C439" s="27"/>
    </row>
    <row r="440" spans="3:3" x14ac:dyDescent="0.25">
      <c r="C440" s="27"/>
    </row>
    <row r="441" spans="3:3" x14ac:dyDescent="0.25">
      <c r="C441" s="27"/>
    </row>
    <row r="442" spans="3:3" x14ac:dyDescent="0.25">
      <c r="C442" s="27"/>
    </row>
    <row r="443" spans="3:3" x14ac:dyDescent="0.25">
      <c r="C443" s="27"/>
    </row>
    <row r="444" spans="3:3" x14ac:dyDescent="0.25">
      <c r="C444" s="27"/>
    </row>
    <row r="445" spans="3:3" x14ac:dyDescent="0.25">
      <c r="C445" s="27"/>
    </row>
    <row r="446" spans="3:3" x14ac:dyDescent="0.25">
      <c r="C446" s="27"/>
    </row>
    <row r="447" spans="3:3" x14ac:dyDescent="0.25">
      <c r="C447" s="27"/>
    </row>
    <row r="448" spans="3:3" x14ac:dyDescent="0.25">
      <c r="C448" s="27"/>
    </row>
    <row r="449" spans="3:3" x14ac:dyDescent="0.25">
      <c r="C449" s="27"/>
    </row>
    <row r="450" spans="3:3" x14ac:dyDescent="0.25">
      <c r="C450" s="27"/>
    </row>
    <row r="451" spans="3:3" x14ac:dyDescent="0.25">
      <c r="C451" s="27"/>
    </row>
    <row r="452" spans="3:3" x14ac:dyDescent="0.25">
      <c r="C452" s="27"/>
    </row>
    <row r="453" spans="3:3" x14ac:dyDescent="0.25">
      <c r="C453" s="27"/>
    </row>
    <row r="454" spans="3:3" x14ac:dyDescent="0.25">
      <c r="C454" s="27"/>
    </row>
    <row r="455" spans="3:3" x14ac:dyDescent="0.25">
      <c r="C455" s="27"/>
    </row>
    <row r="456" spans="3:3" x14ac:dyDescent="0.25">
      <c r="C456" s="27"/>
    </row>
    <row r="457" spans="3:3" x14ac:dyDescent="0.25">
      <c r="C457" s="27"/>
    </row>
    <row r="458" spans="3:3" x14ac:dyDescent="0.25">
      <c r="C458" s="27"/>
    </row>
    <row r="459" spans="3:3" x14ac:dyDescent="0.25">
      <c r="C459" s="27"/>
    </row>
    <row r="460" spans="3:3" x14ac:dyDescent="0.25">
      <c r="C460" s="27"/>
    </row>
    <row r="461" spans="3:3" x14ac:dyDescent="0.25">
      <c r="C461" s="27"/>
    </row>
    <row r="462" spans="3:3" x14ac:dyDescent="0.25">
      <c r="C462" s="27"/>
    </row>
    <row r="463" spans="3:3" x14ac:dyDescent="0.25">
      <c r="C463" s="27"/>
    </row>
    <row r="464" spans="3:3" x14ac:dyDescent="0.25">
      <c r="C464" s="27"/>
    </row>
    <row r="465" spans="3:3" x14ac:dyDescent="0.25">
      <c r="C465" s="27"/>
    </row>
    <row r="466" spans="3:3" x14ac:dyDescent="0.25">
      <c r="C466" s="27"/>
    </row>
    <row r="467" spans="3:3" x14ac:dyDescent="0.25">
      <c r="C467" s="27"/>
    </row>
    <row r="468" spans="3:3" x14ac:dyDescent="0.25">
      <c r="C468" s="27"/>
    </row>
    <row r="469" spans="3:3" x14ac:dyDescent="0.25">
      <c r="C469" s="27"/>
    </row>
    <row r="470" spans="3:3" x14ac:dyDescent="0.25">
      <c r="C470" s="27"/>
    </row>
    <row r="471" spans="3:3" x14ac:dyDescent="0.25">
      <c r="C471" s="27"/>
    </row>
    <row r="472" spans="3:3" x14ac:dyDescent="0.25">
      <c r="C472" s="27"/>
    </row>
    <row r="473" spans="3:3" x14ac:dyDescent="0.25">
      <c r="C473" s="27"/>
    </row>
    <row r="474" spans="3:3" x14ac:dyDescent="0.25">
      <c r="C474" s="27"/>
    </row>
    <row r="475" spans="3:3" x14ac:dyDescent="0.25">
      <c r="C475" s="27"/>
    </row>
    <row r="476" spans="3:3" x14ac:dyDescent="0.25">
      <c r="C476" s="27"/>
    </row>
    <row r="477" spans="3:3" x14ac:dyDescent="0.25">
      <c r="C477" s="27"/>
    </row>
    <row r="478" spans="3:3" x14ac:dyDescent="0.25">
      <c r="C478" s="27"/>
    </row>
    <row r="479" spans="3:3" x14ac:dyDescent="0.25">
      <c r="C479" s="27"/>
    </row>
    <row r="480" spans="3:3" x14ac:dyDescent="0.25">
      <c r="C480" s="27"/>
    </row>
    <row r="481" spans="3:3" x14ac:dyDescent="0.25">
      <c r="C481" s="27"/>
    </row>
    <row r="482" spans="3:3" x14ac:dyDescent="0.25">
      <c r="C482" s="27"/>
    </row>
    <row r="483" spans="3:3" x14ac:dyDescent="0.25">
      <c r="C483" s="27"/>
    </row>
    <row r="484" spans="3:3" x14ac:dyDescent="0.25">
      <c r="C484" s="27"/>
    </row>
    <row r="485" spans="3:3" x14ac:dyDescent="0.25">
      <c r="C485" s="27"/>
    </row>
    <row r="486" spans="3:3" x14ac:dyDescent="0.25">
      <c r="C486" s="27"/>
    </row>
    <row r="487" spans="3:3" x14ac:dyDescent="0.25">
      <c r="C487" s="27"/>
    </row>
    <row r="488" spans="3:3" x14ac:dyDescent="0.25">
      <c r="C488" s="27"/>
    </row>
    <row r="489" spans="3:3" x14ac:dyDescent="0.25">
      <c r="C489" s="27"/>
    </row>
    <row r="490" spans="3:3" x14ac:dyDescent="0.25">
      <c r="C490" s="27"/>
    </row>
    <row r="491" spans="3:3" x14ac:dyDescent="0.25">
      <c r="C491" s="27"/>
    </row>
    <row r="492" spans="3:3" x14ac:dyDescent="0.25">
      <c r="C492" s="27"/>
    </row>
    <row r="493" spans="3:3" x14ac:dyDescent="0.25">
      <c r="C493" s="27"/>
    </row>
    <row r="494" spans="3:3" x14ac:dyDescent="0.25">
      <c r="C494" s="27"/>
    </row>
    <row r="495" spans="3:3" x14ac:dyDescent="0.25">
      <c r="C495" s="27"/>
    </row>
    <row r="496" spans="3:3" x14ac:dyDescent="0.25">
      <c r="C496" s="27"/>
    </row>
    <row r="497" spans="3:3" x14ac:dyDescent="0.25">
      <c r="C497" s="27"/>
    </row>
    <row r="498" spans="3:3" x14ac:dyDescent="0.25">
      <c r="C498" s="27"/>
    </row>
    <row r="499" spans="3:3" x14ac:dyDescent="0.25">
      <c r="C499" s="27"/>
    </row>
    <row r="500" spans="3:3" x14ac:dyDescent="0.25">
      <c r="C500" s="27"/>
    </row>
    <row r="501" spans="3:3" x14ac:dyDescent="0.25">
      <c r="C501" s="27"/>
    </row>
    <row r="502" spans="3:3" x14ac:dyDescent="0.25">
      <c r="C502" s="27"/>
    </row>
    <row r="503" spans="3:3" x14ac:dyDescent="0.25">
      <c r="C503" s="27"/>
    </row>
    <row r="504" spans="3:3" x14ac:dyDescent="0.25">
      <c r="C504" s="27"/>
    </row>
    <row r="505" spans="3:3" x14ac:dyDescent="0.25">
      <c r="C505" s="27"/>
    </row>
    <row r="506" spans="3:3" x14ac:dyDescent="0.25">
      <c r="C506" s="27"/>
    </row>
    <row r="507" spans="3:3" x14ac:dyDescent="0.25">
      <c r="C507" s="27"/>
    </row>
    <row r="508" spans="3:3" x14ac:dyDescent="0.25">
      <c r="C508" s="27"/>
    </row>
    <row r="509" spans="3:3" x14ac:dyDescent="0.25">
      <c r="C509" s="27"/>
    </row>
    <row r="510" spans="3:3" x14ac:dyDescent="0.25">
      <c r="C510" s="27"/>
    </row>
    <row r="511" spans="3:3" x14ac:dyDescent="0.25">
      <c r="C511" s="27"/>
    </row>
    <row r="512" spans="3:3" x14ac:dyDescent="0.25">
      <c r="C512" s="27"/>
    </row>
    <row r="513" spans="3:3" x14ac:dyDescent="0.25">
      <c r="C513" s="27"/>
    </row>
    <row r="514" spans="3:3" x14ac:dyDescent="0.25">
      <c r="C514" s="27"/>
    </row>
    <row r="515" spans="3:3" x14ac:dyDescent="0.25">
      <c r="C515" s="27"/>
    </row>
    <row r="516" spans="3:3" x14ac:dyDescent="0.25">
      <c r="C516" s="27"/>
    </row>
    <row r="517" spans="3:3" x14ac:dyDescent="0.25">
      <c r="C517" s="27"/>
    </row>
    <row r="518" spans="3:3" x14ac:dyDescent="0.25">
      <c r="C518" s="27"/>
    </row>
    <row r="519" spans="3:3" x14ac:dyDescent="0.25">
      <c r="C519" s="27"/>
    </row>
    <row r="520" spans="3:3" x14ac:dyDescent="0.25">
      <c r="C520" s="27"/>
    </row>
    <row r="521" spans="3:3" x14ac:dyDescent="0.25">
      <c r="C521" s="27"/>
    </row>
    <row r="522" spans="3:3" x14ac:dyDescent="0.25">
      <c r="C522" s="27"/>
    </row>
    <row r="523" spans="3:3" x14ac:dyDescent="0.25">
      <c r="C523" s="27"/>
    </row>
    <row r="524" spans="3:3" x14ac:dyDescent="0.25">
      <c r="C524" s="27"/>
    </row>
    <row r="525" spans="3:3" x14ac:dyDescent="0.25">
      <c r="C525" s="27"/>
    </row>
    <row r="526" spans="3:3" x14ac:dyDescent="0.25">
      <c r="C526" s="27"/>
    </row>
    <row r="527" spans="3:3" x14ac:dyDescent="0.25">
      <c r="C527" s="27"/>
    </row>
    <row r="528" spans="3:3" x14ac:dyDescent="0.25">
      <c r="C528" s="27"/>
    </row>
    <row r="529" spans="3:3" x14ac:dyDescent="0.25">
      <c r="C529" s="27"/>
    </row>
    <row r="530" spans="3:3" x14ac:dyDescent="0.25">
      <c r="C530" s="27"/>
    </row>
    <row r="531" spans="3:3" x14ac:dyDescent="0.25">
      <c r="C531" s="27"/>
    </row>
    <row r="532" spans="3:3" x14ac:dyDescent="0.25">
      <c r="C532" s="27"/>
    </row>
    <row r="533" spans="3:3" x14ac:dyDescent="0.25">
      <c r="C533" s="27"/>
    </row>
    <row r="534" spans="3:3" x14ac:dyDescent="0.25">
      <c r="C534" s="27"/>
    </row>
    <row r="535" spans="3:3" x14ac:dyDescent="0.25">
      <c r="C535" s="27"/>
    </row>
    <row r="536" spans="3:3" x14ac:dyDescent="0.25">
      <c r="C536" s="27"/>
    </row>
    <row r="537" spans="3:3" x14ac:dyDescent="0.25">
      <c r="C537" s="27"/>
    </row>
    <row r="538" spans="3:3" x14ac:dyDescent="0.25">
      <c r="C538" s="27"/>
    </row>
    <row r="539" spans="3:3" x14ac:dyDescent="0.25">
      <c r="C539" s="27"/>
    </row>
    <row r="540" spans="3:3" x14ac:dyDescent="0.25">
      <c r="C540" s="27"/>
    </row>
    <row r="541" spans="3:3" x14ac:dyDescent="0.25">
      <c r="C541" s="27"/>
    </row>
    <row r="542" spans="3:3" x14ac:dyDescent="0.25">
      <c r="C542" s="27"/>
    </row>
    <row r="543" spans="3:3" x14ac:dyDescent="0.25">
      <c r="C543" s="27"/>
    </row>
    <row r="544" spans="3:3" x14ac:dyDescent="0.25">
      <c r="C544" s="27"/>
    </row>
    <row r="545" spans="3:3" x14ac:dyDescent="0.25">
      <c r="C545" s="27"/>
    </row>
    <row r="546" spans="3:3" x14ac:dyDescent="0.25">
      <c r="C546" s="27"/>
    </row>
    <row r="547" spans="3:3" x14ac:dyDescent="0.25">
      <c r="C547" s="27"/>
    </row>
    <row r="548" spans="3:3" x14ac:dyDescent="0.25">
      <c r="C548" s="27"/>
    </row>
    <row r="549" spans="3:3" x14ac:dyDescent="0.25">
      <c r="C549" s="27"/>
    </row>
    <row r="550" spans="3:3" x14ac:dyDescent="0.25">
      <c r="C550" s="27"/>
    </row>
    <row r="551" spans="3:3" x14ac:dyDescent="0.25">
      <c r="C551" s="27"/>
    </row>
    <row r="552" spans="3:3" x14ac:dyDescent="0.25">
      <c r="C552" s="27"/>
    </row>
    <row r="553" spans="3:3" x14ac:dyDescent="0.25">
      <c r="C553" s="27"/>
    </row>
    <row r="554" spans="3:3" x14ac:dyDescent="0.25">
      <c r="C554" s="27"/>
    </row>
    <row r="555" spans="3:3" x14ac:dyDescent="0.25">
      <c r="C555" s="27"/>
    </row>
    <row r="556" spans="3:3" x14ac:dyDescent="0.25">
      <c r="C556" s="27"/>
    </row>
    <row r="557" spans="3:3" x14ac:dyDescent="0.25">
      <c r="C557" s="27"/>
    </row>
    <row r="558" spans="3:3" x14ac:dyDescent="0.25">
      <c r="C558" s="27"/>
    </row>
    <row r="559" spans="3:3" x14ac:dyDescent="0.25">
      <c r="C559" s="27"/>
    </row>
    <row r="560" spans="3:3" x14ac:dyDescent="0.25">
      <c r="C560" s="27"/>
    </row>
    <row r="561" spans="3:3" x14ac:dyDescent="0.25">
      <c r="C561" s="27"/>
    </row>
    <row r="562" spans="3:3" x14ac:dyDescent="0.25">
      <c r="C562" s="27"/>
    </row>
    <row r="563" spans="3:3" x14ac:dyDescent="0.25">
      <c r="C563" s="27"/>
    </row>
    <row r="564" spans="3:3" x14ac:dyDescent="0.25">
      <c r="C564" s="27"/>
    </row>
    <row r="565" spans="3:3" x14ac:dyDescent="0.25">
      <c r="C565" s="27"/>
    </row>
    <row r="566" spans="3:3" x14ac:dyDescent="0.25">
      <c r="C566" s="27"/>
    </row>
    <row r="567" spans="3:3" x14ac:dyDescent="0.25">
      <c r="C567" s="27"/>
    </row>
    <row r="568" spans="3:3" x14ac:dyDescent="0.25">
      <c r="C568" s="27"/>
    </row>
    <row r="569" spans="3:3" x14ac:dyDescent="0.25">
      <c r="C569" s="27"/>
    </row>
    <row r="570" spans="3:3" x14ac:dyDescent="0.25">
      <c r="C570" s="27"/>
    </row>
    <row r="571" spans="3:3" x14ac:dyDescent="0.25">
      <c r="C571" s="27"/>
    </row>
    <row r="572" spans="3:3" x14ac:dyDescent="0.25">
      <c r="C572" s="27"/>
    </row>
    <row r="573" spans="3:3" x14ac:dyDescent="0.25">
      <c r="C573" s="27"/>
    </row>
    <row r="574" spans="3:3" x14ac:dyDescent="0.25">
      <c r="C574" s="27"/>
    </row>
    <row r="575" spans="3:3" x14ac:dyDescent="0.25">
      <c r="C575" s="27"/>
    </row>
    <row r="576" spans="3:3" x14ac:dyDescent="0.25">
      <c r="C576" s="27"/>
    </row>
    <row r="577" spans="3:3" x14ac:dyDescent="0.25">
      <c r="C577" s="27"/>
    </row>
    <row r="578" spans="3:3" x14ac:dyDescent="0.25">
      <c r="C578" s="27"/>
    </row>
    <row r="579" spans="3:3" x14ac:dyDescent="0.25">
      <c r="C579" s="27"/>
    </row>
    <row r="580" spans="3:3" x14ac:dyDescent="0.25">
      <c r="C580" s="27"/>
    </row>
    <row r="581" spans="3:3" x14ac:dyDescent="0.25">
      <c r="C581" s="27"/>
    </row>
    <row r="582" spans="3:3" x14ac:dyDescent="0.25">
      <c r="C582" s="27"/>
    </row>
    <row r="583" spans="3:3" x14ac:dyDescent="0.25">
      <c r="C583" s="27"/>
    </row>
    <row r="584" spans="3:3" x14ac:dyDescent="0.25">
      <c r="C584" s="27"/>
    </row>
    <row r="585" spans="3:3" x14ac:dyDescent="0.25">
      <c r="C585" s="27"/>
    </row>
    <row r="586" spans="3:3" x14ac:dyDescent="0.25">
      <c r="C586" s="27"/>
    </row>
    <row r="587" spans="3:3" x14ac:dyDescent="0.25">
      <c r="C587" s="27"/>
    </row>
    <row r="588" spans="3:3" x14ac:dyDescent="0.25">
      <c r="C588" s="27"/>
    </row>
    <row r="589" spans="3:3" x14ac:dyDescent="0.25">
      <c r="C589" s="27"/>
    </row>
    <row r="590" spans="3:3" x14ac:dyDescent="0.25">
      <c r="C590" s="27"/>
    </row>
    <row r="591" spans="3:3" x14ac:dyDescent="0.25">
      <c r="C591" s="27"/>
    </row>
    <row r="592" spans="3:3" x14ac:dyDescent="0.25">
      <c r="C592" s="27"/>
    </row>
    <row r="593" spans="3:3" x14ac:dyDescent="0.25">
      <c r="C593" s="27"/>
    </row>
    <row r="594" spans="3:3" x14ac:dyDescent="0.25">
      <c r="C594" s="27"/>
    </row>
    <row r="595" spans="3:3" x14ac:dyDescent="0.25">
      <c r="C595" s="27"/>
    </row>
    <row r="596" spans="3:3" x14ac:dyDescent="0.25">
      <c r="C596" s="27"/>
    </row>
    <row r="597" spans="3:3" x14ac:dyDescent="0.25">
      <c r="C597" s="27"/>
    </row>
    <row r="598" spans="3:3" x14ac:dyDescent="0.25">
      <c r="C598" s="27"/>
    </row>
    <row r="599" spans="3:3" x14ac:dyDescent="0.25">
      <c r="C599" s="27"/>
    </row>
    <row r="600" spans="3:3" x14ac:dyDescent="0.25">
      <c r="C600" s="27"/>
    </row>
    <row r="601" spans="3:3" x14ac:dyDescent="0.25">
      <c r="C601" s="27"/>
    </row>
    <row r="602" spans="3:3" x14ac:dyDescent="0.25">
      <c r="C602" s="27"/>
    </row>
    <row r="603" spans="3:3" x14ac:dyDescent="0.25">
      <c r="C603" s="27"/>
    </row>
    <row r="604" spans="3:3" x14ac:dyDescent="0.25">
      <c r="C604" s="27"/>
    </row>
    <row r="605" spans="3:3" x14ac:dyDescent="0.25">
      <c r="C605" s="27"/>
    </row>
    <row r="606" spans="3:3" x14ac:dyDescent="0.25">
      <c r="C606" s="27"/>
    </row>
    <row r="607" spans="3:3" x14ac:dyDescent="0.25">
      <c r="C607" s="27"/>
    </row>
    <row r="608" spans="3:3" x14ac:dyDescent="0.25">
      <c r="C608" s="27"/>
    </row>
    <row r="609" spans="3:3" x14ac:dyDescent="0.25">
      <c r="C609" s="27"/>
    </row>
    <row r="610" spans="3:3" x14ac:dyDescent="0.25">
      <c r="C610" s="27"/>
    </row>
    <row r="611" spans="3:3" x14ac:dyDescent="0.25">
      <c r="C611" s="27"/>
    </row>
    <row r="612" spans="3:3" x14ac:dyDescent="0.25">
      <c r="C612" s="27"/>
    </row>
    <row r="613" spans="3:3" x14ac:dyDescent="0.25">
      <c r="C613" s="27"/>
    </row>
    <row r="614" spans="3:3" x14ac:dyDescent="0.25">
      <c r="C614" s="27"/>
    </row>
    <row r="615" spans="3:3" x14ac:dyDescent="0.25">
      <c r="C615" s="27"/>
    </row>
    <row r="616" spans="3:3" x14ac:dyDescent="0.25">
      <c r="C616" s="27"/>
    </row>
    <row r="617" spans="3:3" x14ac:dyDescent="0.25">
      <c r="C617" s="27"/>
    </row>
    <row r="618" spans="3:3" x14ac:dyDescent="0.25">
      <c r="C618" s="27"/>
    </row>
    <row r="619" spans="3:3" x14ac:dyDescent="0.25">
      <c r="C619" s="27"/>
    </row>
    <row r="620" spans="3:3" x14ac:dyDescent="0.25">
      <c r="C620" s="27"/>
    </row>
    <row r="621" spans="3:3" x14ac:dyDescent="0.25">
      <c r="C621" s="27"/>
    </row>
    <row r="622" spans="3:3" x14ac:dyDescent="0.25">
      <c r="C622" s="27"/>
    </row>
    <row r="623" spans="3:3" x14ac:dyDescent="0.25">
      <c r="C623" s="27"/>
    </row>
    <row r="624" spans="3:3" x14ac:dyDescent="0.25">
      <c r="C624" s="27"/>
    </row>
    <row r="625" spans="3:3" x14ac:dyDescent="0.25">
      <c r="C625" s="27"/>
    </row>
    <row r="626" spans="3:3" x14ac:dyDescent="0.25">
      <c r="C626" s="27"/>
    </row>
    <row r="627" spans="3:3" x14ac:dyDescent="0.25">
      <c r="C627" s="27"/>
    </row>
    <row r="628" spans="3:3" x14ac:dyDescent="0.25">
      <c r="C628" s="27"/>
    </row>
    <row r="629" spans="3:3" x14ac:dyDescent="0.25">
      <c r="C629" s="27"/>
    </row>
    <row r="630" spans="3:3" x14ac:dyDescent="0.25">
      <c r="C630" s="27"/>
    </row>
    <row r="631" spans="3:3" x14ac:dyDescent="0.25">
      <c r="C631" s="27"/>
    </row>
    <row r="632" spans="3:3" x14ac:dyDescent="0.25">
      <c r="C632" s="27"/>
    </row>
    <row r="633" spans="3:3" x14ac:dyDescent="0.25">
      <c r="C633" s="27"/>
    </row>
    <row r="634" spans="3:3" x14ac:dyDescent="0.25">
      <c r="C634" s="27"/>
    </row>
    <row r="635" spans="3:3" x14ac:dyDescent="0.25">
      <c r="C635" s="27"/>
    </row>
    <row r="636" spans="3:3" x14ac:dyDescent="0.25">
      <c r="C636" s="27"/>
    </row>
    <row r="637" spans="3:3" x14ac:dyDescent="0.25">
      <c r="C637" s="27"/>
    </row>
    <row r="638" spans="3:3" x14ac:dyDescent="0.25">
      <c r="C638" s="27"/>
    </row>
    <row r="639" spans="3:3" x14ac:dyDescent="0.25">
      <c r="C639" s="27"/>
    </row>
    <row r="640" spans="3:3" x14ac:dyDescent="0.25">
      <c r="C640" s="27"/>
    </row>
    <row r="641" spans="3:3" x14ac:dyDescent="0.25">
      <c r="C641" s="27"/>
    </row>
    <row r="642" spans="3:3" x14ac:dyDescent="0.25">
      <c r="C642" s="27"/>
    </row>
    <row r="643" spans="3:3" x14ac:dyDescent="0.25">
      <c r="C643" s="27"/>
    </row>
    <row r="644" spans="3:3" x14ac:dyDescent="0.25">
      <c r="C644" s="27"/>
    </row>
    <row r="645" spans="3:3" x14ac:dyDescent="0.25">
      <c r="C645" s="27"/>
    </row>
    <row r="646" spans="3:3" x14ac:dyDescent="0.25">
      <c r="C646" s="27"/>
    </row>
    <row r="647" spans="3:3" x14ac:dyDescent="0.25">
      <c r="C647" s="27"/>
    </row>
    <row r="648" spans="3:3" x14ac:dyDescent="0.25">
      <c r="C648" s="27"/>
    </row>
    <row r="649" spans="3:3" x14ac:dyDescent="0.25">
      <c r="C649" s="27"/>
    </row>
    <row r="650" spans="3:3" x14ac:dyDescent="0.25">
      <c r="C650" s="27"/>
    </row>
    <row r="651" spans="3:3" x14ac:dyDescent="0.25">
      <c r="C651" s="27"/>
    </row>
    <row r="652" spans="3:3" x14ac:dyDescent="0.25">
      <c r="C652" s="27"/>
    </row>
    <row r="653" spans="3:3" x14ac:dyDescent="0.25">
      <c r="C653" s="27"/>
    </row>
    <row r="654" spans="3:3" x14ac:dyDescent="0.25">
      <c r="C654" s="27"/>
    </row>
    <row r="655" spans="3:3" x14ac:dyDescent="0.25">
      <c r="C655" s="27"/>
    </row>
    <row r="656" spans="3:3" x14ac:dyDescent="0.25">
      <c r="C656" s="27"/>
    </row>
    <row r="657" spans="3:3" x14ac:dyDescent="0.25">
      <c r="C657" s="27"/>
    </row>
    <row r="658" spans="3:3" x14ac:dyDescent="0.25">
      <c r="C658" s="27"/>
    </row>
    <row r="659" spans="3:3" x14ac:dyDescent="0.25">
      <c r="C659" s="27"/>
    </row>
    <row r="660" spans="3:3" x14ac:dyDescent="0.25">
      <c r="C660" s="27"/>
    </row>
    <row r="661" spans="3:3" x14ac:dyDescent="0.25">
      <c r="C661" s="27"/>
    </row>
    <row r="662" spans="3:3" x14ac:dyDescent="0.25">
      <c r="C662" s="27"/>
    </row>
    <row r="663" spans="3:3" x14ac:dyDescent="0.25">
      <c r="C663" s="27"/>
    </row>
    <row r="664" spans="3:3" x14ac:dyDescent="0.25">
      <c r="C664" s="27"/>
    </row>
    <row r="665" spans="3:3" x14ac:dyDescent="0.25">
      <c r="C665" s="27"/>
    </row>
    <row r="666" spans="3:3" x14ac:dyDescent="0.25">
      <c r="C666" s="27"/>
    </row>
    <row r="667" spans="3:3" x14ac:dyDescent="0.25">
      <c r="C667" s="27"/>
    </row>
    <row r="668" spans="3:3" x14ac:dyDescent="0.25">
      <c r="C668" s="27"/>
    </row>
    <row r="669" spans="3:3" x14ac:dyDescent="0.25">
      <c r="C669" s="27"/>
    </row>
    <row r="670" spans="3:3" x14ac:dyDescent="0.25">
      <c r="C670" s="27"/>
    </row>
    <row r="671" spans="3:3" x14ac:dyDescent="0.25">
      <c r="C671" s="27"/>
    </row>
    <row r="672" spans="3:3" x14ac:dyDescent="0.25">
      <c r="C672" s="27"/>
    </row>
    <row r="673" spans="3:3" x14ac:dyDescent="0.25">
      <c r="C673" s="27"/>
    </row>
    <row r="674" spans="3:3" x14ac:dyDescent="0.25">
      <c r="C674" s="27"/>
    </row>
    <row r="675" spans="3:3" x14ac:dyDescent="0.25">
      <c r="C675" s="27"/>
    </row>
    <row r="676" spans="3:3" x14ac:dyDescent="0.25">
      <c r="C676" s="27"/>
    </row>
    <row r="677" spans="3:3" x14ac:dyDescent="0.25">
      <c r="C677" s="27"/>
    </row>
    <row r="678" spans="3:3" x14ac:dyDescent="0.25">
      <c r="C678" s="27"/>
    </row>
    <row r="679" spans="3:3" x14ac:dyDescent="0.25">
      <c r="C679" s="27"/>
    </row>
    <row r="680" spans="3:3" x14ac:dyDescent="0.25">
      <c r="C680" s="27"/>
    </row>
    <row r="681" spans="3:3" x14ac:dyDescent="0.25">
      <c r="C681" s="27"/>
    </row>
    <row r="682" spans="3:3" x14ac:dyDescent="0.25">
      <c r="C682" s="27"/>
    </row>
    <row r="683" spans="3:3" x14ac:dyDescent="0.25">
      <c r="C683" s="27"/>
    </row>
    <row r="684" spans="3:3" x14ac:dyDescent="0.25">
      <c r="C684" s="27"/>
    </row>
    <row r="685" spans="3:3" x14ac:dyDescent="0.25">
      <c r="C685" s="27"/>
    </row>
    <row r="686" spans="3:3" x14ac:dyDescent="0.25">
      <c r="C686" s="27"/>
    </row>
    <row r="687" spans="3:3" x14ac:dyDescent="0.25">
      <c r="C687" s="27"/>
    </row>
    <row r="688" spans="3:3" x14ac:dyDescent="0.25">
      <c r="C688" s="27"/>
    </row>
    <row r="689" spans="3:3" x14ac:dyDescent="0.25">
      <c r="C689" s="27"/>
    </row>
    <row r="690" spans="3:3" x14ac:dyDescent="0.25">
      <c r="C690" s="27"/>
    </row>
    <row r="691" spans="3:3" x14ac:dyDescent="0.25">
      <c r="C691" s="27"/>
    </row>
    <row r="692" spans="3:3" x14ac:dyDescent="0.25">
      <c r="C692" s="27"/>
    </row>
    <row r="693" spans="3:3" x14ac:dyDescent="0.25">
      <c r="C693" s="27"/>
    </row>
    <row r="694" spans="3:3" x14ac:dyDescent="0.25">
      <c r="C694" s="27"/>
    </row>
    <row r="695" spans="3:3" x14ac:dyDescent="0.25">
      <c r="C695" s="27"/>
    </row>
    <row r="696" spans="3:3" x14ac:dyDescent="0.25">
      <c r="C696" s="27"/>
    </row>
    <row r="697" spans="3:3" x14ac:dyDescent="0.25">
      <c r="C697" s="27"/>
    </row>
    <row r="698" spans="3:3" x14ac:dyDescent="0.25">
      <c r="C698" s="27"/>
    </row>
    <row r="699" spans="3:3" x14ac:dyDescent="0.25">
      <c r="C699" s="27"/>
    </row>
    <row r="700" spans="3:3" x14ac:dyDescent="0.25">
      <c r="C700" s="27"/>
    </row>
    <row r="701" spans="3:3" x14ac:dyDescent="0.25">
      <c r="C701" s="27"/>
    </row>
    <row r="702" spans="3:3" x14ac:dyDescent="0.25">
      <c r="C702" s="27"/>
    </row>
    <row r="703" spans="3:3" x14ac:dyDescent="0.25">
      <c r="C703" s="27"/>
    </row>
    <row r="704" spans="3:3" x14ac:dyDescent="0.25">
      <c r="C704" s="27"/>
    </row>
    <row r="705" spans="3:3" x14ac:dyDescent="0.25">
      <c r="C705" s="27"/>
    </row>
    <row r="706" spans="3:3" x14ac:dyDescent="0.25">
      <c r="C706" s="27"/>
    </row>
    <row r="707" spans="3:3" x14ac:dyDescent="0.25">
      <c r="C707" s="27"/>
    </row>
    <row r="708" spans="3:3" x14ac:dyDescent="0.25">
      <c r="C708" s="27"/>
    </row>
    <row r="709" spans="3:3" x14ac:dyDescent="0.25">
      <c r="C709" s="27"/>
    </row>
    <row r="710" spans="3:3" x14ac:dyDescent="0.25">
      <c r="C710" s="27"/>
    </row>
    <row r="711" spans="3:3" x14ac:dyDescent="0.25">
      <c r="C711" s="27"/>
    </row>
    <row r="712" spans="3:3" x14ac:dyDescent="0.25">
      <c r="C712" s="27"/>
    </row>
    <row r="713" spans="3:3" x14ac:dyDescent="0.25">
      <c r="C713" s="27"/>
    </row>
    <row r="714" spans="3:3" x14ac:dyDescent="0.25">
      <c r="C714" s="27"/>
    </row>
    <row r="715" spans="3:3" x14ac:dyDescent="0.25">
      <c r="C715" s="27"/>
    </row>
    <row r="716" spans="3:3" x14ac:dyDescent="0.25">
      <c r="C716" s="27"/>
    </row>
    <row r="717" spans="3:3" x14ac:dyDescent="0.25">
      <c r="C717" s="27"/>
    </row>
    <row r="718" spans="3:3" x14ac:dyDescent="0.25">
      <c r="C718" s="27"/>
    </row>
    <row r="719" spans="3:3" x14ac:dyDescent="0.25">
      <c r="C719" s="27"/>
    </row>
    <row r="720" spans="3:3" x14ac:dyDescent="0.25">
      <c r="C720" s="27"/>
    </row>
    <row r="721" spans="3:3" x14ac:dyDescent="0.25">
      <c r="C721" s="27"/>
    </row>
    <row r="722" spans="3:3" x14ac:dyDescent="0.25">
      <c r="C722" s="27"/>
    </row>
    <row r="723" spans="3:3" x14ac:dyDescent="0.25">
      <c r="C723" s="27"/>
    </row>
    <row r="724" spans="3:3" x14ac:dyDescent="0.25">
      <c r="C724" s="27"/>
    </row>
    <row r="725" spans="3:3" x14ac:dyDescent="0.25">
      <c r="C725" s="27"/>
    </row>
    <row r="726" spans="3:3" x14ac:dyDescent="0.25">
      <c r="C726" s="27"/>
    </row>
    <row r="727" spans="3:3" x14ac:dyDescent="0.25">
      <c r="C727" s="27"/>
    </row>
    <row r="728" spans="3:3" x14ac:dyDescent="0.25">
      <c r="C728" s="27"/>
    </row>
    <row r="729" spans="3:3" x14ac:dyDescent="0.25">
      <c r="C729" s="27"/>
    </row>
    <row r="730" spans="3:3" x14ac:dyDescent="0.25">
      <c r="C730" s="27"/>
    </row>
    <row r="731" spans="3:3" x14ac:dyDescent="0.25">
      <c r="C731" s="27"/>
    </row>
    <row r="732" spans="3:3" x14ac:dyDescent="0.25">
      <c r="C732" s="27"/>
    </row>
    <row r="733" spans="3:3" x14ac:dyDescent="0.25">
      <c r="C733" s="27"/>
    </row>
    <row r="734" spans="3:3" x14ac:dyDescent="0.25">
      <c r="C734" s="27"/>
    </row>
    <row r="735" spans="3:3" x14ac:dyDescent="0.25">
      <c r="C735" s="27"/>
    </row>
    <row r="736" spans="3:3" x14ac:dyDescent="0.25">
      <c r="C736" s="27"/>
    </row>
    <row r="737" spans="3:3" x14ac:dyDescent="0.25">
      <c r="C737" s="27"/>
    </row>
    <row r="738" spans="3:3" x14ac:dyDescent="0.25">
      <c r="C738" s="27"/>
    </row>
    <row r="739" spans="3:3" x14ac:dyDescent="0.25">
      <c r="C739" s="27"/>
    </row>
    <row r="740" spans="3:3" x14ac:dyDescent="0.25">
      <c r="C740" s="27"/>
    </row>
    <row r="741" spans="3:3" x14ac:dyDescent="0.25">
      <c r="C741" s="27"/>
    </row>
    <row r="742" spans="3:3" x14ac:dyDescent="0.25">
      <c r="C742" s="27"/>
    </row>
    <row r="743" spans="3:3" x14ac:dyDescent="0.25">
      <c r="C743" s="27"/>
    </row>
    <row r="744" spans="3:3" x14ac:dyDescent="0.25">
      <c r="C744" s="27"/>
    </row>
    <row r="745" spans="3:3" x14ac:dyDescent="0.25">
      <c r="C745" s="27"/>
    </row>
    <row r="746" spans="3:3" x14ac:dyDescent="0.25">
      <c r="C746" s="27"/>
    </row>
    <row r="747" spans="3:3" x14ac:dyDescent="0.25">
      <c r="C747" s="27"/>
    </row>
    <row r="748" spans="3:3" x14ac:dyDescent="0.25">
      <c r="C748" s="27"/>
    </row>
    <row r="749" spans="3:3" x14ac:dyDescent="0.25">
      <c r="C749" s="27"/>
    </row>
    <row r="750" spans="3:3" x14ac:dyDescent="0.25">
      <c r="C750" s="27"/>
    </row>
    <row r="751" spans="3:3" x14ac:dyDescent="0.25">
      <c r="C751" s="27"/>
    </row>
    <row r="752" spans="3:3" x14ac:dyDescent="0.25">
      <c r="C752" s="27"/>
    </row>
    <row r="753" spans="3:3" x14ac:dyDescent="0.25">
      <c r="C753" s="27"/>
    </row>
    <row r="754" spans="3:3" x14ac:dyDescent="0.25">
      <c r="C754" s="27"/>
    </row>
    <row r="755" spans="3:3" x14ac:dyDescent="0.25">
      <c r="C755" s="27"/>
    </row>
    <row r="756" spans="3:3" x14ac:dyDescent="0.25">
      <c r="C756" s="27"/>
    </row>
    <row r="757" spans="3:3" x14ac:dyDescent="0.25">
      <c r="C757" s="27"/>
    </row>
    <row r="758" spans="3:3" x14ac:dyDescent="0.25">
      <c r="C758" s="27"/>
    </row>
    <row r="759" spans="3:3" x14ac:dyDescent="0.25">
      <c r="C759" s="27"/>
    </row>
    <row r="760" spans="3:3" x14ac:dyDescent="0.25">
      <c r="C760" s="27"/>
    </row>
    <row r="761" spans="3:3" x14ac:dyDescent="0.25">
      <c r="C761" s="27"/>
    </row>
    <row r="762" spans="3:3" x14ac:dyDescent="0.25">
      <c r="C762" s="27"/>
    </row>
    <row r="763" spans="3:3" x14ac:dyDescent="0.25">
      <c r="C763" s="27"/>
    </row>
    <row r="764" spans="3:3" x14ac:dyDescent="0.25">
      <c r="C764" s="27"/>
    </row>
    <row r="765" spans="3:3" x14ac:dyDescent="0.25">
      <c r="C765" s="27"/>
    </row>
    <row r="766" spans="3:3" x14ac:dyDescent="0.25">
      <c r="C766" s="27"/>
    </row>
    <row r="767" spans="3:3" x14ac:dyDescent="0.25">
      <c r="C767" s="27"/>
    </row>
    <row r="768" spans="3:3" x14ac:dyDescent="0.25">
      <c r="C768" s="27"/>
    </row>
    <row r="769" spans="3:3" x14ac:dyDescent="0.25">
      <c r="C769" s="27"/>
    </row>
    <row r="770" spans="3:3" x14ac:dyDescent="0.25">
      <c r="C770" s="27"/>
    </row>
    <row r="771" spans="3:3" x14ac:dyDescent="0.25">
      <c r="C771" s="27"/>
    </row>
    <row r="772" spans="3:3" x14ac:dyDescent="0.25">
      <c r="C772" s="27"/>
    </row>
    <row r="773" spans="3:3" x14ac:dyDescent="0.25">
      <c r="C773" s="27"/>
    </row>
    <row r="774" spans="3:3" x14ac:dyDescent="0.25">
      <c r="C774" s="27"/>
    </row>
    <row r="775" spans="3:3" x14ac:dyDescent="0.25">
      <c r="C775" s="27"/>
    </row>
    <row r="776" spans="3:3" x14ac:dyDescent="0.25">
      <c r="C776" s="27"/>
    </row>
    <row r="777" spans="3:3" x14ac:dyDescent="0.25">
      <c r="C777" s="27"/>
    </row>
    <row r="778" spans="3:3" x14ac:dyDescent="0.25">
      <c r="C778" s="27"/>
    </row>
    <row r="779" spans="3:3" x14ac:dyDescent="0.25">
      <c r="C779" s="27"/>
    </row>
    <row r="780" spans="3:3" x14ac:dyDescent="0.25">
      <c r="C780" s="27"/>
    </row>
    <row r="781" spans="3:3" x14ac:dyDescent="0.25">
      <c r="C781" s="27"/>
    </row>
    <row r="782" spans="3:3" x14ac:dyDescent="0.25">
      <c r="C782" s="27"/>
    </row>
    <row r="783" spans="3:3" x14ac:dyDescent="0.25">
      <c r="C783" s="27"/>
    </row>
    <row r="784" spans="3:3" x14ac:dyDescent="0.25">
      <c r="C784" s="27"/>
    </row>
    <row r="785" spans="3:3" x14ac:dyDescent="0.25">
      <c r="C785" s="27"/>
    </row>
    <row r="786" spans="3:3" x14ac:dyDescent="0.25">
      <c r="C786" s="27"/>
    </row>
    <row r="787" spans="3:3" x14ac:dyDescent="0.25">
      <c r="C787" s="27"/>
    </row>
    <row r="788" spans="3:3" x14ac:dyDescent="0.25">
      <c r="C788" s="27"/>
    </row>
    <row r="789" spans="3:3" x14ac:dyDescent="0.25">
      <c r="C789" s="27"/>
    </row>
    <row r="790" spans="3:3" x14ac:dyDescent="0.25">
      <c r="C790" s="27"/>
    </row>
    <row r="791" spans="3:3" x14ac:dyDescent="0.25">
      <c r="C791" s="27"/>
    </row>
    <row r="792" spans="3:3" x14ac:dyDescent="0.25">
      <c r="C792" s="27"/>
    </row>
    <row r="793" spans="3:3" x14ac:dyDescent="0.25">
      <c r="C793" s="27"/>
    </row>
    <row r="794" spans="3:3" x14ac:dyDescent="0.25">
      <c r="C794" s="27"/>
    </row>
    <row r="795" spans="3:3" x14ac:dyDescent="0.25">
      <c r="C795" s="27"/>
    </row>
    <row r="796" spans="3:3" x14ac:dyDescent="0.25">
      <c r="C796" s="27"/>
    </row>
    <row r="797" spans="3:3" x14ac:dyDescent="0.25">
      <c r="C797" s="27"/>
    </row>
    <row r="798" spans="3:3" x14ac:dyDescent="0.25">
      <c r="C798" s="27"/>
    </row>
    <row r="799" spans="3:3" x14ac:dyDescent="0.25">
      <c r="C799" s="27"/>
    </row>
    <row r="800" spans="3:3" x14ac:dyDescent="0.25">
      <c r="C800" s="27"/>
    </row>
    <row r="801" spans="3:3" x14ac:dyDescent="0.25">
      <c r="C801" s="27"/>
    </row>
    <row r="802" spans="3:3" x14ac:dyDescent="0.25">
      <c r="C802" s="27"/>
    </row>
    <row r="803" spans="3:3" x14ac:dyDescent="0.25">
      <c r="C803" s="27"/>
    </row>
    <row r="804" spans="3:3" x14ac:dyDescent="0.25">
      <c r="C804" s="27"/>
    </row>
    <row r="805" spans="3:3" x14ac:dyDescent="0.25">
      <c r="C805" s="27"/>
    </row>
    <row r="806" spans="3:3" x14ac:dyDescent="0.25">
      <c r="C806" s="27"/>
    </row>
    <row r="807" spans="3:3" x14ac:dyDescent="0.25">
      <c r="C807" s="27"/>
    </row>
    <row r="808" spans="3:3" x14ac:dyDescent="0.25">
      <c r="C808" s="27"/>
    </row>
    <row r="809" spans="3:3" x14ac:dyDescent="0.25">
      <c r="C809" s="27"/>
    </row>
    <row r="810" spans="3:3" x14ac:dyDescent="0.25">
      <c r="C810" s="27"/>
    </row>
    <row r="811" spans="3:3" x14ac:dyDescent="0.25">
      <c r="C811" s="27"/>
    </row>
    <row r="812" spans="3:3" x14ac:dyDescent="0.25">
      <c r="C812" s="27"/>
    </row>
    <row r="813" spans="3:3" x14ac:dyDescent="0.25">
      <c r="C813" s="27"/>
    </row>
    <row r="814" spans="3:3" x14ac:dyDescent="0.25">
      <c r="C814" s="27"/>
    </row>
    <row r="815" spans="3:3" x14ac:dyDescent="0.25">
      <c r="C815" s="27"/>
    </row>
    <row r="816" spans="3:3" x14ac:dyDescent="0.25">
      <c r="C816" s="27"/>
    </row>
    <row r="817" spans="3:3" x14ac:dyDescent="0.25">
      <c r="C817" s="27"/>
    </row>
    <row r="818" spans="3:3" x14ac:dyDescent="0.25">
      <c r="C818" s="27"/>
    </row>
    <row r="819" spans="3:3" x14ac:dyDescent="0.25">
      <c r="C819" s="27"/>
    </row>
    <row r="820" spans="3:3" x14ac:dyDescent="0.25">
      <c r="C820" s="27"/>
    </row>
    <row r="821" spans="3:3" x14ac:dyDescent="0.25">
      <c r="C821" s="27"/>
    </row>
    <row r="822" spans="3:3" x14ac:dyDescent="0.25">
      <c r="C822" s="27"/>
    </row>
    <row r="823" spans="3:3" x14ac:dyDescent="0.25">
      <c r="C823" s="27"/>
    </row>
    <row r="824" spans="3:3" x14ac:dyDescent="0.25">
      <c r="C824" s="27"/>
    </row>
    <row r="825" spans="3:3" x14ac:dyDescent="0.25">
      <c r="C825" s="27"/>
    </row>
    <row r="826" spans="3:3" x14ac:dyDescent="0.25">
      <c r="C826" s="27"/>
    </row>
    <row r="827" spans="3:3" x14ac:dyDescent="0.25">
      <c r="C827" s="27"/>
    </row>
    <row r="828" spans="3:3" x14ac:dyDescent="0.25">
      <c r="C828" s="27"/>
    </row>
    <row r="829" spans="3:3" x14ac:dyDescent="0.25">
      <c r="C829" s="27"/>
    </row>
    <row r="830" spans="3:3" x14ac:dyDescent="0.25">
      <c r="C830" s="27"/>
    </row>
    <row r="831" spans="3:3" x14ac:dyDescent="0.25">
      <c r="C831" s="27"/>
    </row>
    <row r="832" spans="3:3" x14ac:dyDescent="0.25">
      <c r="C832" s="27"/>
    </row>
    <row r="833" spans="3:3" x14ac:dyDescent="0.25">
      <c r="C833" s="27"/>
    </row>
    <row r="834" spans="3:3" x14ac:dyDescent="0.25">
      <c r="C834" s="27"/>
    </row>
    <row r="835" spans="3:3" x14ac:dyDescent="0.25">
      <c r="C835" s="27"/>
    </row>
    <row r="836" spans="3:3" x14ac:dyDescent="0.25">
      <c r="C836" s="27"/>
    </row>
    <row r="837" spans="3:3" x14ac:dyDescent="0.25">
      <c r="C837" s="27"/>
    </row>
    <row r="838" spans="3:3" x14ac:dyDescent="0.25">
      <c r="C838" s="27"/>
    </row>
    <row r="839" spans="3:3" x14ac:dyDescent="0.25">
      <c r="C839" s="27"/>
    </row>
    <row r="840" spans="3:3" x14ac:dyDescent="0.25">
      <c r="C840" s="27"/>
    </row>
    <row r="841" spans="3:3" x14ac:dyDescent="0.25">
      <c r="C841" s="27"/>
    </row>
    <row r="842" spans="3:3" x14ac:dyDescent="0.25">
      <c r="C842" s="27"/>
    </row>
    <row r="843" spans="3:3" x14ac:dyDescent="0.25">
      <c r="C843" s="27"/>
    </row>
    <row r="844" spans="3:3" x14ac:dyDescent="0.25">
      <c r="C844" s="27"/>
    </row>
    <row r="845" spans="3:3" x14ac:dyDescent="0.25">
      <c r="C845" s="27"/>
    </row>
    <row r="846" spans="3:3" x14ac:dyDescent="0.25">
      <c r="C846" s="27"/>
    </row>
    <row r="847" spans="3:3" x14ac:dyDescent="0.25">
      <c r="C847" s="27"/>
    </row>
    <row r="848" spans="3:3" x14ac:dyDescent="0.25">
      <c r="C848" s="27"/>
    </row>
    <row r="849" spans="3:3" x14ac:dyDescent="0.25">
      <c r="C849" s="27"/>
    </row>
    <row r="850" spans="3:3" x14ac:dyDescent="0.25">
      <c r="C850" s="27"/>
    </row>
    <row r="851" spans="3:3" x14ac:dyDescent="0.25">
      <c r="C851" s="27"/>
    </row>
    <row r="852" spans="3:3" x14ac:dyDescent="0.25">
      <c r="C852" s="27"/>
    </row>
    <row r="853" spans="3:3" x14ac:dyDescent="0.25">
      <c r="C853" s="27"/>
    </row>
    <row r="854" spans="3:3" x14ac:dyDescent="0.25">
      <c r="C854" s="27"/>
    </row>
    <row r="855" spans="3:3" x14ac:dyDescent="0.25">
      <c r="C855" s="27"/>
    </row>
    <row r="856" spans="3:3" x14ac:dyDescent="0.25">
      <c r="C856" s="27"/>
    </row>
    <row r="857" spans="3:3" x14ac:dyDescent="0.25">
      <c r="C857" s="27"/>
    </row>
    <row r="858" spans="3:3" x14ac:dyDescent="0.25">
      <c r="C858" s="27"/>
    </row>
    <row r="859" spans="3:3" x14ac:dyDescent="0.25">
      <c r="C859" s="27"/>
    </row>
    <row r="860" spans="3:3" x14ac:dyDescent="0.25">
      <c r="C860" s="27"/>
    </row>
    <row r="861" spans="3:3" x14ac:dyDescent="0.25">
      <c r="C861" s="27"/>
    </row>
    <row r="862" spans="3:3" x14ac:dyDescent="0.25">
      <c r="C862" s="27"/>
    </row>
    <row r="863" spans="3:3" x14ac:dyDescent="0.25">
      <c r="C863" s="27"/>
    </row>
    <row r="864" spans="3:3" x14ac:dyDescent="0.25">
      <c r="C864" s="27"/>
    </row>
    <row r="865" spans="3:3" x14ac:dyDescent="0.25">
      <c r="C865" s="27"/>
    </row>
    <row r="866" spans="3:3" x14ac:dyDescent="0.25">
      <c r="C866" s="27"/>
    </row>
    <row r="867" spans="3:3" x14ac:dyDescent="0.25">
      <c r="C867" s="27"/>
    </row>
    <row r="868" spans="3:3" x14ac:dyDescent="0.25">
      <c r="C868" s="27"/>
    </row>
    <row r="869" spans="3:3" x14ac:dyDescent="0.25">
      <c r="C869" s="27"/>
    </row>
    <row r="870" spans="3:3" x14ac:dyDescent="0.25">
      <c r="C870" s="27"/>
    </row>
    <row r="871" spans="3:3" x14ac:dyDescent="0.25">
      <c r="C871" s="27"/>
    </row>
    <row r="872" spans="3:3" x14ac:dyDescent="0.25">
      <c r="C872" s="27"/>
    </row>
    <row r="873" spans="3:3" x14ac:dyDescent="0.25">
      <c r="C873" s="27"/>
    </row>
    <row r="874" spans="3:3" x14ac:dyDescent="0.25">
      <c r="C874" s="27"/>
    </row>
    <row r="875" spans="3:3" x14ac:dyDescent="0.25">
      <c r="C875" s="27"/>
    </row>
    <row r="876" spans="3:3" x14ac:dyDescent="0.25">
      <c r="C876" s="27"/>
    </row>
    <row r="877" spans="3:3" x14ac:dyDescent="0.25">
      <c r="C877" s="27"/>
    </row>
    <row r="878" spans="3:3" x14ac:dyDescent="0.25">
      <c r="C878" s="27"/>
    </row>
    <row r="879" spans="3:3" x14ac:dyDescent="0.25">
      <c r="C879" s="27"/>
    </row>
    <row r="880" spans="3:3" x14ac:dyDescent="0.25">
      <c r="C880" s="27"/>
    </row>
    <row r="881" spans="3:3" x14ac:dyDescent="0.25">
      <c r="C881" s="27"/>
    </row>
    <row r="882" spans="3:3" x14ac:dyDescent="0.25">
      <c r="C882" s="27"/>
    </row>
    <row r="883" spans="3:3" x14ac:dyDescent="0.25">
      <c r="C883" s="27"/>
    </row>
    <row r="884" spans="3:3" x14ac:dyDescent="0.25">
      <c r="C884" s="27"/>
    </row>
    <row r="885" spans="3:3" x14ac:dyDescent="0.25">
      <c r="C885" s="27"/>
    </row>
    <row r="886" spans="3:3" x14ac:dyDescent="0.25">
      <c r="C886" s="27"/>
    </row>
    <row r="887" spans="3:3" x14ac:dyDescent="0.25">
      <c r="C887" s="27"/>
    </row>
    <row r="888" spans="3:3" x14ac:dyDescent="0.25">
      <c r="C888" s="27"/>
    </row>
    <row r="889" spans="3:3" x14ac:dyDescent="0.25">
      <c r="C889" s="27"/>
    </row>
    <row r="890" spans="3:3" x14ac:dyDescent="0.25">
      <c r="C890" s="27"/>
    </row>
    <row r="891" spans="3:3" x14ac:dyDescent="0.25">
      <c r="C891" s="27"/>
    </row>
    <row r="892" spans="3:3" x14ac:dyDescent="0.25">
      <c r="C892" s="27"/>
    </row>
    <row r="893" spans="3:3" x14ac:dyDescent="0.25">
      <c r="C893" s="27"/>
    </row>
    <row r="894" spans="3:3" x14ac:dyDescent="0.25">
      <c r="C894" s="27"/>
    </row>
    <row r="895" spans="3:3" x14ac:dyDescent="0.25">
      <c r="C895" s="27"/>
    </row>
    <row r="896" spans="3:3" x14ac:dyDescent="0.25">
      <c r="C896" s="27"/>
    </row>
    <row r="897" spans="3:3" x14ac:dyDescent="0.25">
      <c r="C897" s="27"/>
    </row>
    <row r="898" spans="3:3" x14ac:dyDescent="0.25">
      <c r="C898" s="27"/>
    </row>
    <row r="899" spans="3:3" x14ac:dyDescent="0.25">
      <c r="C899" s="27"/>
    </row>
    <row r="900" spans="3:3" x14ac:dyDescent="0.25">
      <c r="C900" s="27"/>
    </row>
    <row r="901" spans="3:3" x14ac:dyDescent="0.25">
      <c r="C901" s="27"/>
    </row>
    <row r="902" spans="3:3" x14ac:dyDescent="0.25">
      <c r="C902" s="27"/>
    </row>
    <row r="903" spans="3:3" x14ac:dyDescent="0.25">
      <c r="C903" s="27"/>
    </row>
    <row r="904" spans="3:3" x14ac:dyDescent="0.25">
      <c r="C904" s="27"/>
    </row>
    <row r="905" spans="3:3" x14ac:dyDescent="0.25">
      <c r="C905" s="27"/>
    </row>
    <row r="906" spans="3:3" x14ac:dyDescent="0.25">
      <c r="C906" s="27"/>
    </row>
    <row r="907" spans="3:3" x14ac:dyDescent="0.25">
      <c r="C907" s="27"/>
    </row>
    <row r="908" spans="3:3" x14ac:dyDescent="0.25">
      <c r="C908" s="27"/>
    </row>
    <row r="909" spans="3:3" x14ac:dyDescent="0.25">
      <c r="C909" s="27"/>
    </row>
    <row r="910" spans="3:3" x14ac:dyDescent="0.25">
      <c r="C910" s="27"/>
    </row>
    <row r="911" spans="3:3" x14ac:dyDescent="0.25">
      <c r="C911" s="27"/>
    </row>
    <row r="912" spans="3:3" x14ac:dyDescent="0.25">
      <c r="C912" s="27"/>
    </row>
    <row r="913" spans="3:3" x14ac:dyDescent="0.25">
      <c r="C913" s="27"/>
    </row>
    <row r="914" spans="3:3" x14ac:dyDescent="0.25">
      <c r="C914" s="27"/>
    </row>
    <row r="915" spans="3:3" x14ac:dyDescent="0.25">
      <c r="C915" s="27"/>
    </row>
    <row r="916" spans="3:3" x14ac:dyDescent="0.25">
      <c r="C916" s="27"/>
    </row>
    <row r="917" spans="3:3" x14ac:dyDescent="0.25">
      <c r="C917" s="27"/>
    </row>
    <row r="918" spans="3:3" x14ac:dyDescent="0.25">
      <c r="C918" s="27"/>
    </row>
    <row r="919" spans="3:3" x14ac:dyDescent="0.25">
      <c r="C919" s="27"/>
    </row>
    <row r="920" spans="3:3" x14ac:dyDescent="0.25">
      <c r="C920" s="27"/>
    </row>
    <row r="921" spans="3:3" x14ac:dyDescent="0.25">
      <c r="C921" s="27"/>
    </row>
    <row r="922" spans="3:3" x14ac:dyDescent="0.25">
      <c r="C922" s="27"/>
    </row>
    <row r="923" spans="3:3" x14ac:dyDescent="0.25">
      <c r="C923" s="27"/>
    </row>
    <row r="924" spans="3:3" x14ac:dyDescent="0.25">
      <c r="C924" s="27"/>
    </row>
    <row r="925" spans="3:3" x14ac:dyDescent="0.25">
      <c r="C925" s="27"/>
    </row>
    <row r="926" spans="3:3" x14ac:dyDescent="0.25">
      <c r="C926" s="27"/>
    </row>
    <row r="927" spans="3:3" x14ac:dyDescent="0.25">
      <c r="C927" s="27"/>
    </row>
    <row r="928" spans="3:3" x14ac:dyDescent="0.25">
      <c r="C928" s="27"/>
    </row>
    <row r="929" spans="3:3" x14ac:dyDescent="0.25">
      <c r="C929" s="27"/>
    </row>
    <row r="930" spans="3:3" x14ac:dyDescent="0.25">
      <c r="C930" s="27"/>
    </row>
    <row r="931" spans="3:3" x14ac:dyDescent="0.25">
      <c r="C931" s="27"/>
    </row>
    <row r="932" spans="3:3" x14ac:dyDescent="0.25">
      <c r="C932" s="27"/>
    </row>
    <row r="933" spans="3:3" x14ac:dyDescent="0.25">
      <c r="C933" s="27"/>
    </row>
    <row r="934" spans="3:3" x14ac:dyDescent="0.25">
      <c r="C934" s="27"/>
    </row>
    <row r="935" spans="3:3" x14ac:dyDescent="0.25">
      <c r="C935" s="27"/>
    </row>
    <row r="936" spans="3:3" x14ac:dyDescent="0.25">
      <c r="C936" s="27"/>
    </row>
    <row r="937" spans="3:3" x14ac:dyDescent="0.25">
      <c r="C937" s="27"/>
    </row>
    <row r="938" spans="3:3" x14ac:dyDescent="0.25">
      <c r="C938" s="27"/>
    </row>
    <row r="939" spans="3:3" x14ac:dyDescent="0.25">
      <c r="C939" s="27"/>
    </row>
    <row r="940" spans="3:3" x14ac:dyDescent="0.25">
      <c r="C940" s="27"/>
    </row>
    <row r="941" spans="3:3" x14ac:dyDescent="0.25">
      <c r="C941" s="27"/>
    </row>
    <row r="942" spans="3:3" x14ac:dyDescent="0.25">
      <c r="C942" s="27"/>
    </row>
    <row r="943" spans="3:3" x14ac:dyDescent="0.25">
      <c r="C943" s="27"/>
    </row>
    <row r="944" spans="3:3" x14ac:dyDescent="0.25">
      <c r="C944" s="27"/>
    </row>
    <row r="945" spans="3:3" x14ac:dyDescent="0.25">
      <c r="C945" s="27"/>
    </row>
    <row r="946" spans="3:3" x14ac:dyDescent="0.25">
      <c r="C946" s="27"/>
    </row>
    <row r="947" spans="3:3" x14ac:dyDescent="0.25">
      <c r="C947" s="27"/>
    </row>
    <row r="948" spans="3:3" x14ac:dyDescent="0.25">
      <c r="C948" s="27"/>
    </row>
    <row r="949" spans="3:3" x14ac:dyDescent="0.25">
      <c r="C949" s="27"/>
    </row>
    <row r="950" spans="3:3" x14ac:dyDescent="0.25">
      <c r="C950" s="27"/>
    </row>
    <row r="951" spans="3:3" x14ac:dyDescent="0.25">
      <c r="C951" s="27"/>
    </row>
    <row r="952" spans="3:3" x14ac:dyDescent="0.25">
      <c r="C952" s="27"/>
    </row>
    <row r="953" spans="3:3" x14ac:dyDescent="0.25">
      <c r="C953" s="27"/>
    </row>
    <row r="954" spans="3:3" x14ac:dyDescent="0.25">
      <c r="C954" s="27"/>
    </row>
    <row r="955" spans="3:3" x14ac:dyDescent="0.25">
      <c r="C955" s="27"/>
    </row>
    <row r="956" spans="3:3" x14ac:dyDescent="0.25">
      <c r="C956" s="27"/>
    </row>
    <row r="957" spans="3:3" x14ac:dyDescent="0.25">
      <c r="C957" s="27"/>
    </row>
    <row r="958" spans="3:3" x14ac:dyDescent="0.25">
      <c r="C958" s="27"/>
    </row>
    <row r="959" spans="3:3" x14ac:dyDescent="0.25">
      <c r="C959" s="27"/>
    </row>
    <row r="960" spans="3:3" x14ac:dyDescent="0.25">
      <c r="C960" s="27"/>
    </row>
    <row r="961" spans="3:3" x14ac:dyDescent="0.25">
      <c r="C961" s="27"/>
    </row>
    <row r="962" spans="3:3" x14ac:dyDescent="0.25">
      <c r="C962" s="27"/>
    </row>
    <row r="963" spans="3:3" x14ac:dyDescent="0.25">
      <c r="C963" s="27"/>
    </row>
    <row r="964" spans="3:3" x14ac:dyDescent="0.25">
      <c r="C964" s="27"/>
    </row>
    <row r="965" spans="3:3" x14ac:dyDescent="0.25">
      <c r="C965" s="27"/>
    </row>
    <row r="966" spans="3:3" x14ac:dyDescent="0.25">
      <c r="C966" s="27"/>
    </row>
    <row r="967" spans="3:3" x14ac:dyDescent="0.25">
      <c r="C967" s="27"/>
    </row>
    <row r="968" spans="3:3" x14ac:dyDescent="0.25">
      <c r="C968" s="27"/>
    </row>
    <row r="969" spans="3:3" x14ac:dyDescent="0.25">
      <c r="C969" s="27"/>
    </row>
    <row r="970" spans="3:3" x14ac:dyDescent="0.25">
      <c r="C970" s="27"/>
    </row>
    <row r="971" spans="3:3" x14ac:dyDescent="0.25">
      <c r="C971" s="27"/>
    </row>
    <row r="972" spans="3:3" x14ac:dyDescent="0.25">
      <c r="C972" s="27"/>
    </row>
    <row r="973" spans="3:3" x14ac:dyDescent="0.25">
      <c r="C973" s="27"/>
    </row>
    <row r="974" spans="3:3" x14ac:dyDescent="0.25">
      <c r="C974" s="27"/>
    </row>
    <row r="975" spans="3:3" x14ac:dyDescent="0.25">
      <c r="C975" s="27"/>
    </row>
    <row r="976" spans="3:3" x14ac:dyDescent="0.25">
      <c r="C976" s="27"/>
    </row>
    <row r="977" spans="3:3" x14ac:dyDescent="0.25">
      <c r="C977" s="27"/>
    </row>
    <row r="978" spans="3:3" x14ac:dyDescent="0.25">
      <c r="C978" s="27"/>
    </row>
    <row r="979" spans="3:3" x14ac:dyDescent="0.25">
      <c r="C979" s="27"/>
    </row>
    <row r="980" spans="3:3" x14ac:dyDescent="0.25">
      <c r="C980" s="27"/>
    </row>
    <row r="981" spans="3:3" x14ac:dyDescent="0.25">
      <c r="C981" s="27"/>
    </row>
    <row r="982" spans="3:3" x14ac:dyDescent="0.25">
      <c r="C982" s="27"/>
    </row>
    <row r="983" spans="3:3" x14ac:dyDescent="0.25">
      <c r="C983" s="27"/>
    </row>
    <row r="984" spans="3:3" x14ac:dyDescent="0.25">
      <c r="C984" s="27"/>
    </row>
    <row r="985" spans="3:3" x14ac:dyDescent="0.25">
      <c r="C985" s="27"/>
    </row>
    <row r="986" spans="3:3" x14ac:dyDescent="0.25">
      <c r="C986" s="27"/>
    </row>
    <row r="987" spans="3:3" x14ac:dyDescent="0.25">
      <c r="C987" s="27"/>
    </row>
    <row r="988" spans="3:3" x14ac:dyDescent="0.25">
      <c r="C988" s="27"/>
    </row>
    <row r="989" spans="3:3" x14ac:dyDescent="0.25">
      <c r="C989" s="27"/>
    </row>
    <row r="990" spans="3:3" x14ac:dyDescent="0.25">
      <c r="C990" s="27"/>
    </row>
    <row r="991" spans="3:3" x14ac:dyDescent="0.25">
      <c r="C991" s="27"/>
    </row>
    <row r="992" spans="3:3" x14ac:dyDescent="0.25">
      <c r="C992" s="27"/>
    </row>
    <row r="993" spans="3:3" x14ac:dyDescent="0.25">
      <c r="C993" s="27"/>
    </row>
    <row r="994" spans="3:3" x14ac:dyDescent="0.25">
      <c r="C994" s="27"/>
    </row>
    <row r="995" spans="3:3" x14ac:dyDescent="0.25">
      <c r="C995" s="27"/>
    </row>
    <row r="996" spans="3:3" x14ac:dyDescent="0.25">
      <c r="C996" s="27"/>
    </row>
    <row r="997" spans="3:3" x14ac:dyDescent="0.25">
      <c r="C997" s="27"/>
    </row>
    <row r="998" spans="3:3" x14ac:dyDescent="0.25">
      <c r="C998" s="27"/>
    </row>
    <row r="999" spans="3:3" x14ac:dyDescent="0.25">
      <c r="C999" s="27"/>
    </row>
    <row r="1000" spans="3:3" x14ac:dyDescent="0.25">
      <c r="C1000" s="27"/>
    </row>
    <row r="1001" spans="3:3" x14ac:dyDescent="0.25">
      <c r="C1001" s="27"/>
    </row>
    <row r="1002" spans="3:3" x14ac:dyDescent="0.25">
      <c r="C1002" s="27"/>
    </row>
    <row r="1003" spans="3:3" x14ac:dyDescent="0.25">
      <c r="C1003" s="27"/>
    </row>
    <row r="1004" spans="3:3" x14ac:dyDescent="0.25">
      <c r="C1004" s="27"/>
    </row>
    <row r="1005" spans="3:3" x14ac:dyDescent="0.25">
      <c r="C1005" s="27"/>
    </row>
  </sheetData>
  <mergeCells count="8">
    <mergeCell ref="F4:H4"/>
    <mergeCell ref="I4:J4"/>
    <mergeCell ref="I2:J3"/>
    <mergeCell ref="I1:J1"/>
    <mergeCell ref="A1:B4"/>
    <mergeCell ref="C1:H1"/>
    <mergeCell ref="C2:H3"/>
    <mergeCell ref="C4:E4"/>
  </mergeCells>
  <conditionalFormatting sqref="E7:E12">
    <cfRule type="containsText" dxfId="32" priority="1" operator="containsText" text="No coinciden">
      <formula>NOT(ISERROR(SEARCH("No coinciden",E7)))</formula>
    </cfRule>
  </conditionalFormatting>
  <dataValidations count="1">
    <dataValidation type="decimal" allowBlank="1" showInputMessage="1" showErrorMessage="1" sqref="G7:G12">
      <formula1>0</formula1>
      <formula2>1000000000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'Val. datos'!$D$6:$D$54</xm:f>
          </x14:formula1>
          <xm:sqref>D7:D1048576</xm:sqref>
        </x14:dataValidation>
        <x14:dataValidation type="list" allowBlank="1" showInputMessage="1" showErrorMessage="1" errorTitle="Elemento inválido" error="Favor insertar un elemento de la Lista de elementos, o bien, seleccionarlo de la lista desplegable.">
          <x14:formula1>
            <xm:f>'Lista de elementos'!$A:$A</xm:f>
          </x14:formula1>
          <xm:sqref>B7:B1048576</xm:sqref>
        </x14:dataValidation>
        <x14:dataValidation type="list" allowBlank="1" showInputMessage="1" showErrorMessage="1">
          <x14:formula1>
            <xm:f>Entradas!$F:$F</xm:f>
          </x14:formula1>
          <xm:sqref>C7:C1048576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1005"/>
  <sheetViews>
    <sheetView workbookViewId="0">
      <selection activeCell="G4" sqref="G4:H4"/>
    </sheetView>
  </sheetViews>
  <sheetFormatPr baseColWidth="10" defaultRowHeight="15" x14ac:dyDescent="0.25"/>
  <cols>
    <col min="1" max="1" width="42.5703125" bestFit="1" customWidth="1"/>
    <col min="2" max="2" width="14.85546875" style="1" customWidth="1"/>
    <col min="3" max="3" width="18.28515625" style="1" customWidth="1"/>
    <col min="4" max="4" width="17.140625" style="1" customWidth="1"/>
    <col min="5" max="5" width="25.5703125" bestFit="1" customWidth="1"/>
    <col min="6" max="6" width="18.85546875" bestFit="1" customWidth="1"/>
    <col min="7" max="7" width="17.85546875" bestFit="1" customWidth="1"/>
    <col min="8" max="9" width="11.42578125" customWidth="1"/>
    <col min="10" max="10" width="12.7109375" bestFit="1" customWidth="1"/>
    <col min="11" max="11" width="34.140625" style="43" bestFit="1" customWidth="1"/>
    <col min="12" max="12" width="11.42578125" style="43"/>
    <col min="13" max="13" width="17.28515625" style="1" customWidth="1"/>
    <col min="14" max="14" width="11.42578125" style="43"/>
    <col min="15" max="15" width="21.42578125" style="43" bestFit="1" customWidth="1"/>
    <col min="16" max="19" width="11.42578125" style="43"/>
  </cols>
  <sheetData>
    <row r="1" spans="1:19" s="26" customFormat="1" ht="21" customHeight="1" x14ac:dyDescent="0.25">
      <c r="A1" s="143"/>
      <c r="B1" s="146" t="s">
        <v>695</v>
      </c>
      <c r="C1" s="146"/>
      <c r="D1" s="146"/>
      <c r="E1" s="146"/>
      <c r="F1" s="146"/>
      <c r="G1" s="145" t="str">
        <f>+Lotes!G1</f>
        <v>GOL-AIS-MT-03</v>
      </c>
      <c r="H1" s="145"/>
      <c r="K1" s="43"/>
      <c r="L1" s="43"/>
      <c r="M1" s="1"/>
      <c r="N1" s="43"/>
      <c r="O1" s="43"/>
      <c r="P1" s="43"/>
      <c r="Q1" s="43"/>
      <c r="R1" s="43"/>
      <c r="S1" s="43"/>
    </row>
    <row r="2" spans="1:19" s="26" customFormat="1" ht="15" customHeight="1" x14ac:dyDescent="0.25">
      <c r="A2" s="143"/>
      <c r="B2" s="146" t="s">
        <v>686</v>
      </c>
      <c r="C2" s="146"/>
      <c r="D2" s="146"/>
      <c r="E2" s="146"/>
      <c r="F2" s="146"/>
      <c r="G2" s="145" t="str">
        <f>+Lotes!G2</f>
        <v>Aprobación:
DIRECTOR AGROINDUSTRIAL</v>
      </c>
      <c r="H2" s="145"/>
      <c r="K2" s="43"/>
      <c r="L2" s="43"/>
      <c r="M2" s="1"/>
      <c r="N2" s="43"/>
      <c r="O2" s="43"/>
      <c r="P2" s="43"/>
      <c r="Q2" s="43"/>
      <c r="R2" s="43"/>
      <c r="S2" s="43"/>
    </row>
    <row r="3" spans="1:19" s="26" customFormat="1" x14ac:dyDescent="0.25">
      <c r="A3" s="143"/>
      <c r="B3" s="146"/>
      <c r="C3" s="146"/>
      <c r="D3" s="146"/>
      <c r="E3" s="146"/>
      <c r="F3" s="146"/>
      <c r="G3" s="145"/>
      <c r="H3" s="145"/>
      <c r="K3" s="43"/>
      <c r="L3" s="43"/>
      <c r="M3" s="1"/>
      <c r="N3" s="43"/>
      <c r="O3" s="43"/>
      <c r="P3" s="43"/>
      <c r="Q3" s="43"/>
      <c r="R3" s="43"/>
      <c r="S3" s="43"/>
    </row>
    <row r="4" spans="1:19" s="26" customFormat="1" x14ac:dyDescent="0.25">
      <c r="A4" s="143"/>
      <c r="B4" s="147" t="str">
        <f>Lotes!B4</f>
        <v>Versión: 2</v>
      </c>
      <c r="C4" s="147"/>
      <c r="D4" s="147"/>
      <c r="E4" s="147" t="str">
        <f>+Lotes!D4</f>
        <v>Fecha: 17/02/2015</v>
      </c>
      <c r="F4" s="147"/>
      <c r="G4" s="144" t="s">
        <v>691</v>
      </c>
      <c r="H4" s="144"/>
      <c r="K4" s="43"/>
      <c r="L4" s="43"/>
      <c r="M4" s="1"/>
      <c r="N4" s="43"/>
      <c r="O4" s="43"/>
      <c r="P4" s="43"/>
      <c r="Q4" s="43"/>
      <c r="R4" s="43"/>
      <c r="S4" s="43"/>
    </row>
    <row r="5" spans="1:19" s="26" customFormat="1" x14ac:dyDescent="0.25">
      <c r="B5" s="1"/>
      <c r="C5" s="1"/>
      <c r="D5" s="1"/>
      <c r="K5" s="43"/>
      <c r="L5" s="43"/>
      <c r="M5" s="1"/>
      <c r="N5" s="43"/>
      <c r="O5" s="43"/>
      <c r="P5" s="43"/>
      <c r="Q5" s="43"/>
      <c r="R5" s="43"/>
      <c r="S5" s="43"/>
    </row>
    <row r="6" spans="1:19" s="21" customFormat="1" ht="45" customHeight="1" x14ac:dyDescent="0.25">
      <c r="A6" s="122" t="s">
        <v>0</v>
      </c>
      <c r="B6" s="123" t="s">
        <v>23</v>
      </c>
      <c r="C6" s="123" t="s">
        <v>29</v>
      </c>
      <c r="D6" s="123" t="s">
        <v>27</v>
      </c>
      <c r="E6" s="123" t="s">
        <v>87</v>
      </c>
      <c r="F6" s="123" t="s">
        <v>3</v>
      </c>
      <c r="G6" s="124" t="s">
        <v>92</v>
      </c>
      <c r="H6" s="124" t="s">
        <v>86</v>
      </c>
      <c r="J6" s="25"/>
      <c r="K6" s="25"/>
      <c r="L6" s="25"/>
      <c r="M6" s="25"/>
      <c r="N6" s="47"/>
      <c r="O6" s="47"/>
      <c r="P6" s="47"/>
      <c r="Q6" s="47"/>
      <c r="R6" s="47"/>
    </row>
    <row r="7" spans="1:19" x14ac:dyDescent="0.25">
      <c r="A7" s="94"/>
      <c r="B7" s="100"/>
      <c r="C7" s="100"/>
      <c r="D7" s="100"/>
      <c r="E7" s="36" t="str">
        <f t="shared" ref="E7:E70" si="0">+IF(CONCATENATE(B7,,C7,,D7)="","No define",IF(B7="",CONCATENATE(C7," ",D7),IF(C7="",B7,CONCATENATE(B7," de ",C7," ",D7))))</f>
        <v>No define</v>
      </c>
      <c r="F7" s="48"/>
      <c r="G7" s="105"/>
      <c r="H7" s="105"/>
      <c r="J7" s="25"/>
      <c r="K7" s="25"/>
      <c r="L7" s="25"/>
      <c r="M7" s="25"/>
      <c r="N7" s="47"/>
      <c r="O7" s="47"/>
      <c r="P7" s="47"/>
      <c r="Q7" s="47"/>
      <c r="R7" s="47"/>
      <c r="S7"/>
    </row>
    <row r="8" spans="1:19" x14ac:dyDescent="0.25">
      <c r="A8" s="94"/>
      <c r="B8" s="100"/>
      <c r="C8" s="100"/>
      <c r="D8" s="100"/>
      <c r="E8" s="37" t="str">
        <f t="shared" si="0"/>
        <v>No define</v>
      </c>
      <c r="F8" s="48"/>
      <c r="G8" s="105"/>
      <c r="H8" s="105"/>
      <c r="J8" s="25"/>
      <c r="K8" s="25"/>
      <c r="L8" s="25"/>
      <c r="M8" s="25"/>
      <c r="N8" s="47"/>
      <c r="O8" s="47"/>
      <c r="P8" s="47"/>
      <c r="Q8" s="47"/>
      <c r="R8" s="47"/>
      <c r="S8"/>
    </row>
    <row r="9" spans="1:19" x14ac:dyDescent="0.25">
      <c r="A9" s="94"/>
      <c r="B9" s="100"/>
      <c r="C9" s="100"/>
      <c r="D9" s="100"/>
      <c r="E9" s="37" t="str">
        <f t="shared" si="0"/>
        <v>No define</v>
      </c>
      <c r="F9" s="48"/>
      <c r="G9" s="105"/>
      <c r="H9" s="105"/>
      <c r="J9" s="25"/>
      <c r="K9" s="25"/>
      <c r="L9" s="25"/>
      <c r="M9" s="25"/>
      <c r="N9" s="47"/>
      <c r="O9" s="47"/>
      <c r="P9" s="47"/>
      <c r="Q9" s="47"/>
      <c r="R9" s="47"/>
      <c r="S9"/>
    </row>
    <row r="10" spans="1:19" x14ac:dyDescent="0.25">
      <c r="A10" s="94"/>
      <c r="B10" s="100"/>
      <c r="C10" s="100"/>
      <c r="D10" s="100"/>
      <c r="E10" s="37" t="str">
        <f t="shared" si="0"/>
        <v>No define</v>
      </c>
      <c r="F10" s="48"/>
      <c r="G10" s="105"/>
      <c r="H10" s="105"/>
      <c r="J10" s="25"/>
      <c r="K10" s="25"/>
      <c r="L10" s="25"/>
      <c r="M10" s="25"/>
      <c r="N10" s="47"/>
      <c r="O10" s="47"/>
      <c r="P10" s="47"/>
      <c r="Q10" s="47"/>
      <c r="R10" s="47"/>
      <c r="S10"/>
    </row>
    <row r="11" spans="1:19" x14ac:dyDescent="0.25">
      <c r="A11" s="94"/>
      <c r="B11" s="100"/>
      <c r="C11" s="100"/>
      <c r="D11" s="100"/>
      <c r="E11" s="37" t="str">
        <f t="shared" si="0"/>
        <v>No define</v>
      </c>
      <c r="F11" s="48"/>
      <c r="G11" s="105"/>
      <c r="H11" s="105"/>
      <c r="J11" s="25"/>
      <c r="K11" s="25"/>
      <c r="L11" s="25"/>
      <c r="M11" s="25"/>
      <c r="N11" s="47"/>
      <c r="O11" s="47"/>
      <c r="P11" s="47"/>
      <c r="Q11" s="47"/>
      <c r="R11" s="47"/>
      <c r="S11"/>
    </row>
    <row r="12" spans="1:19" x14ac:dyDescent="0.25">
      <c r="A12" s="94"/>
      <c r="B12" s="100"/>
      <c r="C12" s="100"/>
      <c r="D12" s="100"/>
      <c r="E12" s="37" t="str">
        <f t="shared" si="0"/>
        <v>No define</v>
      </c>
      <c r="F12" s="48"/>
      <c r="G12" s="105"/>
      <c r="H12" s="105"/>
      <c r="J12" s="25"/>
      <c r="K12" s="25"/>
      <c r="L12" s="25"/>
      <c r="M12" s="25"/>
      <c r="N12" s="47"/>
      <c r="O12" s="47"/>
      <c r="P12" s="47"/>
      <c r="Q12" s="47"/>
      <c r="R12" s="47"/>
      <c r="S12"/>
    </row>
    <row r="13" spans="1:19" x14ac:dyDescent="0.25">
      <c r="A13" s="94"/>
      <c r="B13" s="100"/>
      <c r="C13" s="100"/>
      <c r="D13" s="100"/>
      <c r="E13" s="36" t="str">
        <f t="shared" si="0"/>
        <v>No define</v>
      </c>
      <c r="F13" s="48"/>
      <c r="G13" s="105"/>
      <c r="H13" s="105"/>
      <c r="J13" s="25"/>
      <c r="K13" s="25"/>
      <c r="L13" s="25"/>
      <c r="M13" s="25"/>
      <c r="N13" s="47"/>
      <c r="O13" s="47"/>
      <c r="P13" s="47"/>
      <c r="Q13" s="47"/>
      <c r="R13" s="47"/>
      <c r="S13"/>
    </row>
    <row r="14" spans="1:19" x14ac:dyDescent="0.25">
      <c r="A14" s="94"/>
      <c r="B14" s="100"/>
      <c r="C14" s="100"/>
      <c r="D14" s="100"/>
      <c r="E14" s="37" t="str">
        <f t="shared" si="0"/>
        <v>No define</v>
      </c>
      <c r="F14" s="48"/>
      <c r="G14" s="105"/>
      <c r="H14" s="105"/>
      <c r="J14" s="25"/>
      <c r="K14" s="25"/>
      <c r="L14" s="25"/>
      <c r="M14" s="25"/>
      <c r="N14" s="47"/>
      <c r="O14" s="47"/>
      <c r="P14" s="47"/>
      <c r="Q14" s="47"/>
      <c r="R14" s="47"/>
      <c r="S14"/>
    </row>
    <row r="15" spans="1:19" x14ac:dyDescent="0.25">
      <c r="A15" s="94"/>
      <c r="B15" s="100"/>
      <c r="C15" s="100"/>
      <c r="D15" s="100"/>
      <c r="E15" s="37" t="str">
        <f t="shared" si="0"/>
        <v>No define</v>
      </c>
      <c r="F15" s="48"/>
      <c r="G15" s="105"/>
      <c r="H15" s="105"/>
      <c r="J15" s="25"/>
      <c r="K15" s="25"/>
      <c r="L15" s="25"/>
      <c r="M15" s="25"/>
      <c r="N15" s="47"/>
      <c r="O15" s="47"/>
      <c r="P15" s="47"/>
      <c r="Q15" s="47"/>
      <c r="R15" s="47"/>
      <c r="S15"/>
    </row>
    <row r="16" spans="1:19" x14ac:dyDescent="0.25">
      <c r="A16" s="94"/>
      <c r="B16" s="100"/>
      <c r="C16" s="100"/>
      <c r="D16" s="100"/>
      <c r="E16" s="37" t="str">
        <f t="shared" si="0"/>
        <v>No define</v>
      </c>
      <c r="F16" s="48"/>
      <c r="G16" s="105"/>
      <c r="H16" s="105"/>
      <c r="J16" s="25"/>
      <c r="K16" s="25"/>
      <c r="L16" s="25"/>
      <c r="M16" s="25"/>
      <c r="N16" s="47"/>
      <c r="O16" s="47"/>
      <c r="P16" s="47"/>
      <c r="Q16" s="47"/>
      <c r="R16" s="47"/>
      <c r="S16"/>
    </row>
    <row r="17" spans="1:19" x14ac:dyDescent="0.25">
      <c r="A17" s="94"/>
      <c r="B17" s="100"/>
      <c r="C17" s="100"/>
      <c r="D17" s="100"/>
      <c r="E17" s="37" t="str">
        <f t="shared" si="0"/>
        <v>No define</v>
      </c>
      <c r="F17" s="48"/>
      <c r="G17" s="105"/>
      <c r="H17" s="105"/>
      <c r="J17" s="25"/>
      <c r="K17" s="25"/>
      <c r="L17" s="25"/>
      <c r="M17" s="25"/>
      <c r="N17" s="47"/>
      <c r="O17" s="47"/>
      <c r="P17" s="47"/>
      <c r="Q17" s="47"/>
      <c r="R17" s="47"/>
      <c r="S17"/>
    </row>
    <row r="18" spans="1:19" x14ac:dyDescent="0.25">
      <c r="A18" s="94"/>
      <c r="B18" s="100"/>
      <c r="C18" s="100"/>
      <c r="D18" s="100"/>
      <c r="E18" s="37" t="str">
        <f t="shared" si="0"/>
        <v>No define</v>
      </c>
      <c r="F18" s="48"/>
      <c r="G18" s="105"/>
      <c r="H18" s="105"/>
      <c r="J18" s="25"/>
      <c r="K18" s="25"/>
      <c r="L18" s="25"/>
      <c r="M18" s="25"/>
      <c r="N18" s="47"/>
      <c r="O18" s="47"/>
      <c r="P18" s="47"/>
      <c r="Q18" s="47"/>
      <c r="R18" s="47"/>
      <c r="S18"/>
    </row>
    <row r="19" spans="1:19" x14ac:dyDescent="0.25">
      <c r="A19" s="94"/>
      <c r="B19" s="100"/>
      <c r="C19" s="100"/>
      <c r="D19" s="100"/>
      <c r="E19" s="108" t="str">
        <f t="shared" si="0"/>
        <v>No define</v>
      </c>
      <c r="F19" s="48"/>
      <c r="G19" s="105"/>
      <c r="H19" s="105"/>
      <c r="J19" s="25"/>
      <c r="K19" s="25"/>
      <c r="L19" s="25"/>
      <c r="M19" s="25"/>
      <c r="N19" s="47"/>
      <c r="O19" s="47"/>
      <c r="P19" s="47"/>
      <c r="Q19" s="47"/>
      <c r="R19" s="47"/>
      <c r="S19"/>
    </row>
    <row r="20" spans="1:19" x14ac:dyDescent="0.25">
      <c r="A20" s="94"/>
      <c r="B20" s="100"/>
      <c r="C20" s="100"/>
      <c r="D20" s="100"/>
      <c r="E20" s="37" t="str">
        <f t="shared" si="0"/>
        <v>No define</v>
      </c>
      <c r="F20" s="48"/>
      <c r="G20" s="105"/>
      <c r="H20" s="105"/>
      <c r="J20" s="25"/>
      <c r="K20" s="25"/>
      <c r="L20" s="25"/>
      <c r="M20" s="25"/>
      <c r="N20" s="47"/>
      <c r="O20" s="47"/>
      <c r="P20" s="47"/>
      <c r="Q20" s="47"/>
      <c r="R20" s="47"/>
      <c r="S20"/>
    </row>
    <row r="21" spans="1:19" x14ac:dyDescent="0.25">
      <c r="A21" s="94"/>
      <c r="B21" s="100"/>
      <c r="C21" s="100"/>
      <c r="D21" s="100"/>
      <c r="E21" s="37" t="str">
        <f t="shared" si="0"/>
        <v>No define</v>
      </c>
      <c r="F21" s="48"/>
      <c r="G21" s="105"/>
      <c r="H21" s="105"/>
      <c r="J21" s="25"/>
      <c r="K21" s="25"/>
      <c r="L21" s="25"/>
      <c r="M21" s="25"/>
      <c r="N21" s="47"/>
      <c r="O21" s="47"/>
      <c r="P21" s="47"/>
      <c r="Q21" s="47"/>
      <c r="R21" s="47"/>
      <c r="S21"/>
    </row>
    <row r="22" spans="1:19" x14ac:dyDescent="0.25">
      <c r="A22" s="94"/>
      <c r="B22" s="100"/>
      <c r="C22" s="100"/>
      <c r="D22" s="100"/>
      <c r="E22" s="37" t="str">
        <f t="shared" si="0"/>
        <v>No define</v>
      </c>
      <c r="F22" s="48"/>
      <c r="G22" s="105"/>
      <c r="H22" s="105"/>
      <c r="J22" s="25"/>
      <c r="K22" s="25"/>
      <c r="L22" s="25"/>
      <c r="M22" s="25"/>
      <c r="N22" s="47"/>
      <c r="O22" s="47"/>
      <c r="P22" s="47"/>
      <c r="Q22" s="47"/>
      <c r="R22" s="47"/>
      <c r="S22"/>
    </row>
    <row r="23" spans="1:19" x14ac:dyDescent="0.25">
      <c r="A23" s="94"/>
      <c r="B23" s="100"/>
      <c r="C23" s="100"/>
      <c r="D23" s="100"/>
      <c r="E23" s="37" t="str">
        <f t="shared" si="0"/>
        <v>No define</v>
      </c>
      <c r="F23" s="48"/>
      <c r="G23" s="105"/>
      <c r="H23" s="105"/>
      <c r="J23" s="25"/>
      <c r="K23" s="25"/>
      <c r="L23" s="25"/>
      <c r="M23" s="25"/>
      <c r="N23" s="47"/>
      <c r="O23" s="47"/>
      <c r="P23" s="47"/>
      <c r="Q23" s="47"/>
      <c r="R23" s="47"/>
      <c r="S23"/>
    </row>
    <row r="24" spans="1:19" x14ac:dyDescent="0.25">
      <c r="A24" s="94"/>
      <c r="B24" s="100"/>
      <c r="C24" s="100"/>
      <c r="D24" s="100"/>
      <c r="E24" s="36" t="str">
        <f t="shared" si="0"/>
        <v>No define</v>
      </c>
      <c r="F24" s="48"/>
      <c r="G24" s="105"/>
      <c r="H24" s="105"/>
      <c r="J24" s="25"/>
      <c r="K24" s="25"/>
      <c r="L24" s="25"/>
      <c r="M24" s="25"/>
      <c r="N24" s="47"/>
      <c r="O24" s="47"/>
      <c r="P24" s="47"/>
      <c r="Q24" s="47"/>
      <c r="R24" s="47"/>
      <c r="S24"/>
    </row>
    <row r="25" spans="1:19" x14ac:dyDescent="0.25">
      <c r="A25" s="94"/>
      <c r="B25" s="100"/>
      <c r="C25" s="100"/>
      <c r="D25" s="100"/>
      <c r="E25" s="36" t="str">
        <f t="shared" si="0"/>
        <v>No define</v>
      </c>
      <c r="F25" s="48"/>
      <c r="G25" s="105"/>
      <c r="H25" s="105"/>
      <c r="J25" s="25"/>
      <c r="K25" s="25"/>
      <c r="L25" s="25"/>
      <c r="M25" s="25"/>
      <c r="N25" s="47"/>
      <c r="O25" s="47"/>
      <c r="P25" s="47"/>
      <c r="Q25" s="47"/>
      <c r="R25" s="47"/>
      <c r="S25"/>
    </row>
    <row r="26" spans="1:19" x14ac:dyDescent="0.25">
      <c r="A26" s="94"/>
      <c r="B26" s="100"/>
      <c r="C26" s="100"/>
      <c r="D26" s="100"/>
      <c r="E26" s="36" t="str">
        <f t="shared" si="0"/>
        <v>No define</v>
      </c>
      <c r="F26" s="48"/>
      <c r="G26" s="105"/>
      <c r="H26" s="105"/>
      <c r="J26" s="25"/>
      <c r="K26" s="25"/>
      <c r="L26" s="25"/>
      <c r="M26" s="25"/>
      <c r="N26" s="47"/>
      <c r="O26" s="47"/>
      <c r="P26" s="47"/>
      <c r="Q26" s="47"/>
      <c r="R26" s="47"/>
      <c r="S26"/>
    </row>
    <row r="27" spans="1:19" x14ac:dyDescent="0.25">
      <c r="A27" s="94"/>
      <c r="B27" s="100"/>
      <c r="C27" s="100"/>
      <c r="D27" s="100"/>
      <c r="E27" s="37" t="str">
        <f t="shared" si="0"/>
        <v>No define</v>
      </c>
      <c r="F27" s="48"/>
      <c r="G27" s="105"/>
      <c r="H27" s="105"/>
      <c r="J27" s="25"/>
      <c r="K27" s="25"/>
      <c r="L27" s="25"/>
      <c r="M27" s="25"/>
      <c r="N27" s="47"/>
      <c r="O27" s="47"/>
      <c r="P27" s="47"/>
      <c r="Q27" s="47"/>
      <c r="R27" s="47"/>
      <c r="S27"/>
    </row>
    <row r="28" spans="1:19" x14ac:dyDescent="0.25">
      <c r="A28" s="94"/>
      <c r="B28" s="100"/>
      <c r="C28" s="100"/>
      <c r="D28" s="100"/>
      <c r="E28" s="37" t="str">
        <f t="shared" si="0"/>
        <v>No define</v>
      </c>
      <c r="F28" s="48"/>
      <c r="G28" s="105"/>
      <c r="H28" s="105"/>
      <c r="J28" s="25"/>
      <c r="K28" s="25"/>
      <c r="L28" s="25"/>
      <c r="M28" s="25"/>
      <c r="N28" s="47"/>
      <c r="O28" s="47"/>
      <c r="P28" s="47"/>
      <c r="Q28" s="47"/>
      <c r="R28" s="47"/>
      <c r="S28"/>
    </row>
    <row r="29" spans="1:19" x14ac:dyDescent="0.25">
      <c r="A29" s="94"/>
      <c r="B29" s="100"/>
      <c r="C29" s="100"/>
      <c r="D29" s="100"/>
      <c r="E29" s="37" t="str">
        <f t="shared" si="0"/>
        <v>No define</v>
      </c>
      <c r="F29" s="48"/>
      <c r="G29" s="105"/>
      <c r="H29" s="105"/>
      <c r="J29" s="25"/>
      <c r="K29" s="25"/>
      <c r="L29" s="25"/>
      <c r="M29" s="25"/>
      <c r="N29" s="47"/>
      <c r="O29" s="47"/>
      <c r="P29" s="47"/>
      <c r="Q29" s="47"/>
      <c r="R29" s="47"/>
      <c r="S29"/>
    </row>
    <row r="30" spans="1:19" x14ac:dyDescent="0.25">
      <c r="A30" s="94"/>
      <c r="B30" s="100"/>
      <c r="C30" s="100"/>
      <c r="D30" s="100"/>
      <c r="E30" s="37" t="str">
        <f t="shared" si="0"/>
        <v>No define</v>
      </c>
      <c r="F30" s="48"/>
      <c r="G30" s="105"/>
      <c r="H30" s="105"/>
      <c r="J30" s="25"/>
      <c r="K30" s="25"/>
      <c r="L30" s="25"/>
      <c r="M30" s="25"/>
      <c r="N30" s="47"/>
      <c r="O30" s="47"/>
      <c r="P30" s="47"/>
      <c r="Q30" s="47"/>
      <c r="R30" s="47"/>
      <c r="S30"/>
    </row>
    <row r="31" spans="1:19" x14ac:dyDescent="0.25">
      <c r="A31" s="94"/>
      <c r="B31" s="100"/>
      <c r="C31" s="100"/>
      <c r="D31" s="100"/>
      <c r="E31" s="36" t="str">
        <f t="shared" si="0"/>
        <v>No define</v>
      </c>
      <c r="F31" s="48"/>
      <c r="G31" s="105"/>
      <c r="H31" s="105"/>
      <c r="J31" s="25"/>
      <c r="K31" s="25"/>
      <c r="L31" s="25"/>
      <c r="M31" s="25"/>
      <c r="N31" s="47"/>
      <c r="O31" s="47"/>
      <c r="P31" s="47"/>
      <c r="Q31" s="47"/>
      <c r="R31" s="47"/>
      <c r="S31"/>
    </row>
    <row r="32" spans="1:19" x14ac:dyDescent="0.25">
      <c r="A32" s="95"/>
      <c r="B32" s="101"/>
      <c r="C32" s="101"/>
      <c r="D32" s="101"/>
      <c r="E32" s="51" t="str">
        <f t="shared" si="0"/>
        <v>No define</v>
      </c>
      <c r="F32" s="48"/>
      <c r="G32" s="105"/>
      <c r="H32" s="105"/>
      <c r="J32" s="25"/>
      <c r="K32" s="25"/>
      <c r="L32" s="25"/>
      <c r="M32" s="25"/>
      <c r="N32" s="47"/>
      <c r="O32" s="47"/>
      <c r="P32" s="47"/>
      <c r="Q32" s="47"/>
      <c r="R32" s="47"/>
      <c r="S32"/>
    </row>
    <row r="33" spans="1:19" x14ac:dyDescent="0.25">
      <c r="A33" s="95"/>
      <c r="B33" s="101"/>
      <c r="C33" s="101"/>
      <c r="D33" s="101"/>
      <c r="E33" s="51" t="str">
        <f t="shared" si="0"/>
        <v>No define</v>
      </c>
      <c r="F33" s="48"/>
      <c r="G33" s="105"/>
      <c r="H33" s="105"/>
      <c r="J33" s="25"/>
      <c r="K33" s="25"/>
      <c r="L33" s="25"/>
      <c r="M33" s="25"/>
      <c r="N33" s="47"/>
      <c r="O33" s="47"/>
      <c r="P33" s="47"/>
      <c r="Q33" s="47"/>
      <c r="R33" s="47"/>
      <c r="S33"/>
    </row>
    <row r="34" spans="1:19" x14ac:dyDescent="0.25">
      <c r="A34" s="94"/>
      <c r="B34" s="100"/>
      <c r="C34" s="100"/>
      <c r="D34" s="100"/>
      <c r="E34" s="37" t="str">
        <f t="shared" si="0"/>
        <v>No define</v>
      </c>
      <c r="F34" s="48"/>
      <c r="G34" s="105"/>
      <c r="H34" s="105"/>
      <c r="J34" s="25"/>
      <c r="K34" s="25"/>
      <c r="L34" s="25"/>
      <c r="M34" s="25"/>
      <c r="N34" s="47"/>
      <c r="O34" s="47"/>
      <c r="P34" s="47"/>
      <c r="Q34" s="47"/>
      <c r="R34" s="47"/>
      <c r="S34"/>
    </row>
    <row r="35" spans="1:19" x14ac:dyDescent="0.25">
      <c r="A35" s="94"/>
      <c r="B35" s="100"/>
      <c r="C35" s="100"/>
      <c r="D35" s="100"/>
      <c r="E35" s="36" t="str">
        <f t="shared" si="0"/>
        <v>No define</v>
      </c>
      <c r="F35" s="48"/>
      <c r="G35" s="105"/>
      <c r="H35" s="105"/>
      <c r="J35" s="25"/>
      <c r="K35" s="25"/>
      <c r="L35" s="25"/>
      <c r="M35" s="25"/>
      <c r="N35" s="47"/>
      <c r="O35" s="47"/>
      <c r="P35" s="47"/>
      <c r="Q35" s="47"/>
      <c r="R35" s="47"/>
      <c r="S35"/>
    </row>
    <row r="36" spans="1:19" x14ac:dyDescent="0.25">
      <c r="A36" s="94"/>
      <c r="B36" s="100"/>
      <c r="C36" s="100"/>
      <c r="D36" s="100"/>
      <c r="E36" s="36" t="str">
        <f t="shared" si="0"/>
        <v>No define</v>
      </c>
      <c r="F36" s="48"/>
      <c r="G36" s="105"/>
      <c r="H36" s="105"/>
      <c r="J36" s="25"/>
      <c r="K36" s="25"/>
      <c r="L36" s="25"/>
      <c r="M36" s="25"/>
      <c r="N36" s="47"/>
      <c r="O36" s="47"/>
      <c r="P36" s="47"/>
      <c r="Q36" s="47"/>
      <c r="R36" s="47"/>
      <c r="S36"/>
    </row>
    <row r="37" spans="1:19" x14ac:dyDescent="0.25">
      <c r="A37" s="94"/>
      <c r="B37" s="100"/>
      <c r="C37" s="100"/>
      <c r="D37" s="100"/>
      <c r="E37" s="37" t="str">
        <f t="shared" si="0"/>
        <v>No define</v>
      </c>
      <c r="F37" s="48"/>
      <c r="G37" s="105"/>
      <c r="H37" s="105"/>
      <c r="J37" s="25"/>
      <c r="K37" s="25"/>
      <c r="L37" s="25"/>
      <c r="M37" s="25"/>
      <c r="N37" s="47"/>
      <c r="O37" s="47"/>
      <c r="P37" s="47"/>
      <c r="Q37" s="47"/>
      <c r="R37" s="47"/>
      <c r="S37"/>
    </row>
    <row r="38" spans="1:19" x14ac:dyDescent="0.25">
      <c r="A38" s="94"/>
      <c r="B38" s="100"/>
      <c r="C38" s="100"/>
      <c r="D38" s="100"/>
      <c r="E38" s="36" t="str">
        <f t="shared" si="0"/>
        <v>No define</v>
      </c>
      <c r="F38" s="48"/>
      <c r="G38" s="105"/>
      <c r="H38" s="105"/>
      <c r="J38" s="25"/>
      <c r="K38" s="25"/>
      <c r="L38" s="25"/>
      <c r="M38" s="25"/>
      <c r="N38" s="47"/>
      <c r="O38" s="47"/>
      <c r="P38" s="47"/>
      <c r="Q38" s="47"/>
      <c r="R38" s="47"/>
      <c r="S38"/>
    </row>
    <row r="39" spans="1:19" x14ac:dyDescent="0.25">
      <c r="A39" s="94"/>
      <c r="B39" s="100"/>
      <c r="C39" s="100"/>
      <c r="D39" s="100"/>
      <c r="E39" s="37" t="str">
        <f t="shared" si="0"/>
        <v>No define</v>
      </c>
      <c r="F39" s="48"/>
      <c r="G39" s="105"/>
      <c r="H39" s="105"/>
      <c r="J39" s="25"/>
      <c r="K39" s="25"/>
      <c r="L39" s="25"/>
      <c r="M39" s="25"/>
      <c r="N39" s="47"/>
      <c r="O39" s="47"/>
      <c r="P39" s="47"/>
      <c r="Q39" s="47"/>
      <c r="R39" s="47"/>
      <c r="S39"/>
    </row>
    <row r="40" spans="1:19" x14ac:dyDescent="0.25">
      <c r="A40" s="94"/>
      <c r="B40" s="100"/>
      <c r="C40" s="100"/>
      <c r="D40" s="100"/>
      <c r="E40" s="36" t="str">
        <f t="shared" si="0"/>
        <v>No define</v>
      </c>
      <c r="F40" s="48"/>
      <c r="G40" s="105"/>
      <c r="H40" s="105"/>
      <c r="J40" s="25"/>
      <c r="K40" s="25"/>
      <c r="L40" s="25"/>
      <c r="M40" s="25"/>
      <c r="N40" s="47"/>
      <c r="O40" s="47"/>
      <c r="P40" s="47"/>
      <c r="Q40" s="47"/>
      <c r="R40" s="47"/>
      <c r="S40"/>
    </row>
    <row r="41" spans="1:19" x14ac:dyDescent="0.25">
      <c r="A41" s="94"/>
      <c r="B41" s="101"/>
      <c r="C41" s="101"/>
      <c r="D41" s="100"/>
      <c r="E41" s="51" t="str">
        <f t="shared" si="0"/>
        <v>No define</v>
      </c>
      <c r="F41" s="48"/>
      <c r="G41" s="105"/>
      <c r="H41" s="105"/>
      <c r="J41" s="25"/>
      <c r="K41" s="25"/>
      <c r="L41" s="25"/>
      <c r="M41" s="25"/>
      <c r="N41" s="47"/>
      <c r="O41" s="47"/>
      <c r="P41" s="47"/>
      <c r="Q41" s="47"/>
      <c r="R41" s="47"/>
      <c r="S41"/>
    </row>
    <row r="42" spans="1:19" x14ac:dyDescent="0.25">
      <c r="A42" s="94"/>
      <c r="B42" s="101"/>
      <c r="C42" s="101"/>
      <c r="D42" s="100"/>
      <c r="E42" s="51" t="str">
        <f t="shared" si="0"/>
        <v>No define</v>
      </c>
      <c r="F42" s="48"/>
      <c r="G42" s="105"/>
      <c r="H42" s="105"/>
      <c r="J42" s="25"/>
      <c r="K42" s="25"/>
      <c r="L42" s="25"/>
      <c r="M42" s="25"/>
      <c r="N42" s="47"/>
      <c r="O42" s="47"/>
      <c r="P42" s="47"/>
      <c r="Q42" s="47"/>
      <c r="R42" s="47"/>
      <c r="S42"/>
    </row>
    <row r="43" spans="1:19" x14ac:dyDescent="0.25">
      <c r="A43" s="95"/>
      <c r="B43" s="101"/>
      <c r="C43" s="101"/>
      <c r="D43" s="101"/>
      <c r="E43" s="51" t="str">
        <f t="shared" si="0"/>
        <v>No define</v>
      </c>
      <c r="F43" s="48"/>
      <c r="G43" s="105"/>
      <c r="H43" s="105"/>
      <c r="J43" s="25"/>
      <c r="K43" s="25"/>
      <c r="L43" s="25"/>
      <c r="M43" s="25"/>
      <c r="N43" s="47"/>
      <c r="O43" s="47"/>
      <c r="P43" s="47"/>
      <c r="Q43" s="47"/>
      <c r="R43" s="47"/>
      <c r="S43"/>
    </row>
    <row r="44" spans="1:19" x14ac:dyDescent="0.25">
      <c r="A44" s="94"/>
      <c r="B44" s="101"/>
      <c r="C44" s="101"/>
      <c r="D44" s="101"/>
      <c r="E44" s="51" t="str">
        <f t="shared" si="0"/>
        <v>No define</v>
      </c>
      <c r="F44" s="48"/>
      <c r="G44" s="105"/>
      <c r="H44" s="105"/>
      <c r="J44" s="25"/>
      <c r="K44" s="25"/>
      <c r="L44" s="25"/>
      <c r="M44" s="25"/>
      <c r="N44" s="47"/>
      <c r="O44" s="47"/>
      <c r="P44" s="47"/>
      <c r="Q44" s="47"/>
      <c r="R44" s="47"/>
      <c r="S44"/>
    </row>
    <row r="45" spans="1:19" x14ac:dyDescent="0.25">
      <c r="A45" s="94"/>
      <c r="B45" s="100"/>
      <c r="C45" s="100"/>
      <c r="D45" s="100"/>
      <c r="E45" s="37" t="str">
        <f t="shared" si="0"/>
        <v>No define</v>
      </c>
      <c r="F45" s="48"/>
      <c r="G45" s="105"/>
      <c r="H45" s="105"/>
      <c r="J45" s="25"/>
      <c r="K45" s="25"/>
      <c r="L45" s="25"/>
      <c r="M45" s="25"/>
      <c r="N45" s="47"/>
      <c r="O45" s="47"/>
      <c r="P45" s="47"/>
      <c r="Q45" s="47"/>
      <c r="R45" s="47"/>
      <c r="S45"/>
    </row>
    <row r="46" spans="1:19" x14ac:dyDescent="0.25">
      <c r="A46" s="94"/>
      <c r="B46" s="100"/>
      <c r="C46" s="100"/>
      <c r="D46" s="100"/>
      <c r="E46" s="37" t="str">
        <f t="shared" si="0"/>
        <v>No define</v>
      </c>
      <c r="F46" s="48"/>
      <c r="G46" s="105"/>
      <c r="H46" s="105"/>
      <c r="J46" s="25"/>
      <c r="K46" s="25"/>
      <c r="L46" s="25"/>
      <c r="M46" s="25"/>
      <c r="N46" s="47"/>
      <c r="O46" s="47"/>
      <c r="P46" s="47"/>
      <c r="Q46" s="47"/>
      <c r="R46" s="47"/>
      <c r="S46"/>
    </row>
    <row r="47" spans="1:19" x14ac:dyDescent="0.25">
      <c r="A47" s="95"/>
      <c r="B47" s="101"/>
      <c r="C47" s="101"/>
      <c r="D47" s="101"/>
      <c r="E47" s="51" t="str">
        <f t="shared" si="0"/>
        <v>No define</v>
      </c>
      <c r="F47" s="48"/>
      <c r="G47" s="105"/>
      <c r="H47" s="105"/>
      <c r="J47" s="25"/>
      <c r="K47" s="25"/>
      <c r="L47" s="25"/>
      <c r="M47" s="25"/>
      <c r="N47" s="47"/>
      <c r="O47" s="47"/>
      <c r="P47" s="47"/>
      <c r="Q47" s="47"/>
      <c r="R47" s="47"/>
      <c r="S47"/>
    </row>
    <row r="48" spans="1:19" x14ac:dyDescent="0.25">
      <c r="A48" s="94"/>
      <c r="B48" s="100"/>
      <c r="C48" s="100"/>
      <c r="D48" s="100"/>
      <c r="E48" s="37" t="str">
        <f t="shared" si="0"/>
        <v>No define</v>
      </c>
      <c r="F48" s="48"/>
      <c r="G48" s="105"/>
      <c r="H48" s="105"/>
      <c r="J48" s="25"/>
      <c r="K48" s="25"/>
      <c r="L48" s="25"/>
      <c r="M48" s="25"/>
      <c r="N48" s="47"/>
      <c r="O48" s="47"/>
      <c r="P48" s="47"/>
      <c r="Q48" s="47"/>
      <c r="R48" s="47"/>
      <c r="S48"/>
    </row>
    <row r="49" spans="1:19" x14ac:dyDescent="0.25">
      <c r="A49" s="95"/>
      <c r="B49" s="101"/>
      <c r="C49" s="101"/>
      <c r="D49" s="101"/>
      <c r="E49" s="51" t="str">
        <f t="shared" si="0"/>
        <v>No define</v>
      </c>
      <c r="F49" s="48"/>
      <c r="G49" s="105"/>
      <c r="H49" s="105"/>
      <c r="J49" s="25"/>
      <c r="K49" s="25"/>
      <c r="L49" s="25"/>
      <c r="M49" s="25"/>
      <c r="N49" s="47"/>
      <c r="O49" s="47"/>
      <c r="P49" s="47"/>
      <c r="Q49" s="47"/>
      <c r="R49" s="47"/>
      <c r="S49"/>
    </row>
    <row r="50" spans="1:19" x14ac:dyDescent="0.25">
      <c r="A50" s="94"/>
      <c r="B50" s="100"/>
      <c r="C50" s="100"/>
      <c r="D50" s="100"/>
      <c r="E50" s="37" t="str">
        <f t="shared" si="0"/>
        <v>No define</v>
      </c>
      <c r="F50" s="48"/>
      <c r="G50" s="105"/>
      <c r="H50" s="105"/>
      <c r="J50" s="25"/>
      <c r="K50" s="25"/>
      <c r="L50" s="25"/>
      <c r="M50" s="25"/>
      <c r="N50" s="47"/>
      <c r="O50" s="47"/>
      <c r="P50" s="47"/>
      <c r="Q50" s="47"/>
      <c r="R50" s="47"/>
      <c r="S50"/>
    </row>
    <row r="51" spans="1:19" x14ac:dyDescent="0.25">
      <c r="A51" s="94"/>
      <c r="B51" s="100"/>
      <c r="C51" s="100"/>
      <c r="D51" s="100"/>
      <c r="E51" s="37" t="str">
        <f t="shared" si="0"/>
        <v>No define</v>
      </c>
      <c r="F51" s="48"/>
      <c r="G51" s="105"/>
      <c r="H51" s="105"/>
      <c r="J51" s="25"/>
      <c r="K51" s="25"/>
      <c r="L51" s="25"/>
      <c r="M51" s="25"/>
      <c r="N51" s="47"/>
      <c r="O51" s="47"/>
      <c r="P51" s="47"/>
      <c r="Q51" s="47"/>
      <c r="R51" s="47"/>
      <c r="S51"/>
    </row>
    <row r="52" spans="1:19" x14ac:dyDescent="0.25">
      <c r="A52" s="94"/>
      <c r="B52" s="100"/>
      <c r="C52" s="100"/>
      <c r="D52" s="100"/>
      <c r="E52" s="37" t="str">
        <f t="shared" si="0"/>
        <v>No define</v>
      </c>
      <c r="F52" s="48"/>
      <c r="G52" s="105"/>
      <c r="H52" s="105"/>
      <c r="J52" s="25"/>
      <c r="K52" s="25"/>
      <c r="L52" s="25"/>
      <c r="M52" s="25"/>
      <c r="N52" s="47"/>
      <c r="O52" s="47"/>
      <c r="P52" s="47"/>
      <c r="Q52" s="47"/>
      <c r="R52" s="47"/>
      <c r="S52"/>
    </row>
    <row r="53" spans="1:19" x14ac:dyDescent="0.25">
      <c r="A53" s="94"/>
      <c r="B53" s="100"/>
      <c r="C53" s="100"/>
      <c r="D53" s="100"/>
      <c r="E53" s="37" t="str">
        <f t="shared" si="0"/>
        <v>No define</v>
      </c>
      <c r="F53" s="48"/>
      <c r="G53" s="105"/>
      <c r="H53" s="105"/>
      <c r="J53" s="25"/>
      <c r="K53" s="25"/>
      <c r="L53" s="25"/>
      <c r="M53" s="25"/>
      <c r="N53" s="47"/>
      <c r="O53" s="47"/>
      <c r="P53" s="47"/>
      <c r="Q53" s="47"/>
      <c r="R53" s="47"/>
      <c r="S53"/>
    </row>
    <row r="54" spans="1:19" x14ac:dyDescent="0.25">
      <c r="A54" s="94"/>
      <c r="B54" s="100"/>
      <c r="C54" s="100"/>
      <c r="D54" s="100"/>
      <c r="E54" s="37" t="str">
        <f t="shared" si="0"/>
        <v>No define</v>
      </c>
      <c r="F54" s="48"/>
      <c r="G54" s="105"/>
      <c r="H54" s="105"/>
      <c r="J54" s="25"/>
      <c r="K54" s="25"/>
      <c r="L54" s="25"/>
      <c r="M54" s="25"/>
      <c r="N54" s="47"/>
      <c r="O54" s="47"/>
      <c r="P54" s="47"/>
      <c r="Q54" s="47"/>
      <c r="R54" s="47"/>
      <c r="S54"/>
    </row>
    <row r="55" spans="1:19" x14ac:dyDescent="0.25">
      <c r="A55" s="94"/>
      <c r="B55" s="100"/>
      <c r="C55" s="100"/>
      <c r="D55" s="100"/>
      <c r="E55" s="37" t="str">
        <f t="shared" si="0"/>
        <v>No define</v>
      </c>
      <c r="F55" s="48"/>
      <c r="G55" s="105"/>
      <c r="H55" s="105"/>
      <c r="J55" s="25"/>
      <c r="K55" s="25"/>
      <c r="L55" s="25"/>
      <c r="M55" s="25"/>
      <c r="N55" s="47"/>
      <c r="O55" s="47"/>
      <c r="P55" s="47"/>
      <c r="Q55" s="47"/>
      <c r="R55" s="47"/>
      <c r="S55"/>
    </row>
    <row r="56" spans="1:19" x14ac:dyDescent="0.25">
      <c r="A56" s="95"/>
      <c r="B56" s="101"/>
      <c r="C56" s="101"/>
      <c r="D56" s="101"/>
      <c r="E56" s="51" t="str">
        <f t="shared" si="0"/>
        <v>No define</v>
      </c>
      <c r="F56" s="48"/>
      <c r="G56" s="105"/>
      <c r="H56" s="105"/>
      <c r="J56" s="25"/>
      <c r="K56" s="25"/>
      <c r="L56" s="25"/>
      <c r="M56" s="25"/>
      <c r="N56" s="47"/>
      <c r="O56" s="47"/>
      <c r="P56" s="47"/>
      <c r="Q56" s="47"/>
      <c r="R56" s="47"/>
      <c r="S56"/>
    </row>
    <row r="57" spans="1:19" x14ac:dyDescent="0.25">
      <c r="A57" s="94"/>
      <c r="B57" s="100"/>
      <c r="C57" s="100"/>
      <c r="D57" s="100"/>
      <c r="E57" s="37" t="str">
        <f t="shared" si="0"/>
        <v>No define</v>
      </c>
      <c r="F57" s="48"/>
      <c r="G57" s="105"/>
      <c r="H57" s="105"/>
      <c r="J57" s="25"/>
      <c r="K57" s="25"/>
      <c r="L57" s="25"/>
      <c r="M57" s="25"/>
      <c r="N57" s="47"/>
      <c r="O57" s="47"/>
      <c r="P57" s="47"/>
      <c r="Q57" s="47"/>
      <c r="R57" s="47"/>
      <c r="S57"/>
    </row>
    <row r="58" spans="1:19" x14ac:dyDescent="0.25">
      <c r="A58" s="94"/>
      <c r="B58" s="100"/>
      <c r="C58" s="100"/>
      <c r="D58" s="100"/>
      <c r="E58" s="36" t="str">
        <f t="shared" si="0"/>
        <v>No define</v>
      </c>
      <c r="F58" s="48"/>
      <c r="G58" s="105"/>
      <c r="H58" s="105"/>
      <c r="J58" s="25"/>
      <c r="K58" s="25"/>
      <c r="L58" s="25"/>
      <c r="M58" s="25"/>
      <c r="N58" s="47"/>
      <c r="O58" s="47"/>
      <c r="P58" s="47"/>
      <c r="Q58" s="47"/>
      <c r="R58" s="47"/>
      <c r="S58"/>
    </row>
    <row r="59" spans="1:19" x14ac:dyDescent="0.25">
      <c r="A59" s="94"/>
      <c r="B59" s="100"/>
      <c r="C59" s="100"/>
      <c r="D59" s="100"/>
      <c r="E59" s="36" t="str">
        <f t="shared" si="0"/>
        <v>No define</v>
      </c>
      <c r="F59" s="48"/>
      <c r="G59" s="105"/>
      <c r="H59" s="105"/>
      <c r="J59" s="25"/>
      <c r="K59" s="25"/>
      <c r="L59" s="25"/>
      <c r="M59" s="25"/>
      <c r="N59" s="47"/>
      <c r="O59" s="47"/>
      <c r="P59" s="47"/>
      <c r="Q59" s="47"/>
      <c r="R59" s="47"/>
      <c r="S59"/>
    </row>
    <row r="60" spans="1:19" x14ac:dyDescent="0.25">
      <c r="A60" s="94"/>
      <c r="B60" s="100"/>
      <c r="C60" s="100"/>
      <c r="D60" s="100"/>
      <c r="E60" s="37" t="str">
        <f t="shared" si="0"/>
        <v>No define</v>
      </c>
      <c r="F60" s="48"/>
      <c r="G60" s="105"/>
      <c r="H60" s="105"/>
      <c r="J60" s="25"/>
      <c r="K60" s="25"/>
      <c r="L60" s="25"/>
      <c r="M60" s="25"/>
      <c r="N60" s="47"/>
      <c r="O60" s="47"/>
      <c r="P60" s="47"/>
      <c r="Q60" s="47"/>
      <c r="R60" s="47"/>
      <c r="S60"/>
    </row>
    <row r="61" spans="1:19" x14ac:dyDescent="0.25">
      <c r="A61" s="95"/>
      <c r="B61" s="101"/>
      <c r="C61" s="101"/>
      <c r="D61" s="101"/>
      <c r="E61" s="51" t="str">
        <f t="shared" si="0"/>
        <v>No define</v>
      </c>
      <c r="F61" s="48"/>
      <c r="G61" s="105"/>
      <c r="H61" s="105"/>
      <c r="J61" s="25"/>
      <c r="K61" s="25"/>
      <c r="L61" s="25"/>
      <c r="M61" s="25"/>
      <c r="N61" s="47"/>
      <c r="O61" s="47"/>
      <c r="P61" s="47"/>
      <c r="Q61" s="47"/>
      <c r="R61" s="47"/>
      <c r="S61"/>
    </row>
    <row r="62" spans="1:19" x14ac:dyDescent="0.25">
      <c r="A62" s="95"/>
      <c r="B62" s="101"/>
      <c r="C62" s="101"/>
      <c r="D62" s="101"/>
      <c r="E62" s="51" t="str">
        <f t="shared" si="0"/>
        <v>No define</v>
      </c>
      <c r="F62" s="48"/>
      <c r="G62" s="105"/>
      <c r="H62" s="105"/>
      <c r="J62" s="25"/>
      <c r="K62" s="25"/>
      <c r="L62" s="25"/>
      <c r="M62" s="25"/>
      <c r="N62" s="47"/>
      <c r="O62" s="47"/>
      <c r="P62" s="47"/>
      <c r="Q62" s="47"/>
      <c r="R62" s="47"/>
      <c r="S62"/>
    </row>
    <row r="63" spans="1:19" x14ac:dyDescent="0.25">
      <c r="A63" s="94"/>
      <c r="B63" s="100"/>
      <c r="C63" s="100"/>
      <c r="D63" s="100"/>
      <c r="E63" s="37" t="str">
        <f t="shared" si="0"/>
        <v>No define</v>
      </c>
      <c r="F63" s="48"/>
      <c r="G63" s="105"/>
      <c r="H63" s="105"/>
      <c r="J63" s="25"/>
      <c r="K63" s="25"/>
      <c r="L63" s="25"/>
      <c r="M63" s="25"/>
      <c r="N63" s="47"/>
      <c r="O63" s="47"/>
      <c r="P63" s="47"/>
      <c r="Q63" s="47"/>
      <c r="R63" s="47"/>
      <c r="S63"/>
    </row>
    <row r="64" spans="1:19" x14ac:dyDescent="0.25">
      <c r="A64" s="95"/>
      <c r="B64" s="101"/>
      <c r="C64" s="101"/>
      <c r="D64" s="101"/>
      <c r="E64" s="51" t="str">
        <f t="shared" si="0"/>
        <v>No define</v>
      </c>
      <c r="F64" s="48"/>
      <c r="G64" s="105"/>
      <c r="H64" s="105"/>
      <c r="J64" s="25"/>
      <c r="K64" s="25"/>
      <c r="L64" s="25"/>
      <c r="M64" s="25"/>
      <c r="N64" s="47"/>
      <c r="O64" s="47"/>
      <c r="P64" s="47"/>
      <c r="Q64" s="47"/>
      <c r="R64" s="47"/>
      <c r="S64"/>
    </row>
    <row r="65" spans="1:19" x14ac:dyDescent="0.25">
      <c r="A65" s="94"/>
      <c r="B65" s="100"/>
      <c r="C65" s="100"/>
      <c r="D65" s="100"/>
      <c r="E65" s="37" t="str">
        <f t="shared" si="0"/>
        <v>No define</v>
      </c>
      <c r="F65" s="48"/>
      <c r="G65" s="105"/>
      <c r="H65" s="105"/>
      <c r="J65" s="25"/>
      <c r="K65" s="25"/>
      <c r="L65" s="25"/>
      <c r="M65" s="25"/>
      <c r="N65" s="47"/>
      <c r="O65" s="47"/>
      <c r="P65" s="47"/>
      <c r="Q65" s="47"/>
      <c r="R65" s="47"/>
      <c r="S65"/>
    </row>
    <row r="66" spans="1:19" x14ac:dyDescent="0.25">
      <c r="A66" s="94"/>
      <c r="B66" s="100"/>
      <c r="C66" s="100"/>
      <c r="D66" s="100"/>
      <c r="E66" s="37" t="str">
        <f t="shared" si="0"/>
        <v>No define</v>
      </c>
      <c r="F66" s="48"/>
      <c r="G66" s="105"/>
      <c r="H66" s="105"/>
      <c r="J66" s="25"/>
      <c r="K66" s="25"/>
      <c r="L66" s="25"/>
      <c r="M66" s="25"/>
      <c r="N66" s="47"/>
      <c r="O66" s="47"/>
      <c r="P66" s="47"/>
      <c r="Q66" s="47"/>
      <c r="R66" s="47"/>
      <c r="S66"/>
    </row>
    <row r="67" spans="1:19" x14ac:dyDescent="0.25">
      <c r="A67" s="61"/>
      <c r="B67" s="100"/>
      <c r="C67" s="100"/>
      <c r="D67" s="100"/>
      <c r="E67" s="36" t="str">
        <f t="shared" si="0"/>
        <v>No define</v>
      </c>
      <c r="F67" s="48"/>
      <c r="G67" s="105"/>
      <c r="H67" s="105"/>
      <c r="J67" s="25"/>
      <c r="K67" s="25"/>
      <c r="L67" s="25"/>
      <c r="M67" s="25"/>
      <c r="N67" s="47"/>
      <c r="O67" s="47"/>
      <c r="P67" s="47"/>
      <c r="Q67" s="47"/>
      <c r="R67" s="47"/>
      <c r="S67"/>
    </row>
    <row r="68" spans="1:19" x14ac:dyDescent="0.25">
      <c r="A68" s="61"/>
      <c r="B68" s="100"/>
      <c r="C68" s="100"/>
      <c r="D68" s="100"/>
      <c r="E68" s="36" t="str">
        <f t="shared" si="0"/>
        <v>No define</v>
      </c>
      <c r="F68" s="48"/>
      <c r="G68" s="105"/>
      <c r="H68" s="105"/>
      <c r="J68" s="25"/>
      <c r="K68" s="25"/>
      <c r="L68" s="25"/>
      <c r="M68" s="25"/>
      <c r="N68" s="47"/>
      <c r="O68" s="47"/>
      <c r="P68" s="47"/>
      <c r="Q68" s="47"/>
      <c r="R68" s="47"/>
      <c r="S68"/>
    </row>
    <row r="69" spans="1:19" x14ac:dyDescent="0.25">
      <c r="A69" s="61"/>
      <c r="B69" s="100"/>
      <c r="C69" s="100"/>
      <c r="D69" s="100"/>
      <c r="E69" s="37" t="str">
        <f t="shared" si="0"/>
        <v>No define</v>
      </c>
      <c r="F69" s="48"/>
      <c r="G69" s="105"/>
      <c r="H69" s="105"/>
      <c r="J69" s="25"/>
      <c r="K69" s="25"/>
      <c r="L69" s="25"/>
      <c r="M69" s="25"/>
      <c r="N69" s="47"/>
      <c r="O69" s="47"/>
      <c r="P69" s="47"/>
      <c r="Q69" s="47"/>
      <c r="R69" s="47"/>
      <c r="S69"/>
    </row>
    <row r="70" spans="1:19" x14ac:dyDescent="0.25">
      <c r="A70" s="61"/>
      <c r="B70" s="100"/>
      <c r="C70" s="100"/>
      <c r="D70" s="100"/>
      <c r="E70" s="36" t="str">
        <f t="shared" si="0"/>
        <v>No define</v>
      </c>
      <c r="F70" s="48"/>
      <c r="G70" s="105"/>
      <c r="H70" s="105"/>
      <c r="J70" s="25"/>
      <c r="K70" s="25"/>
      <c r="L70" s="25"/>
      <c r="M70" s="25"/>
      <c r="N70" s="47"/>
      <c r="O70" s="47"/>
      <c r="P70" s="47"/>
      <c r="Q70" s="47"/>
      <c r="R70" s="47"/>
      <c r="S70"/>
    </row>
    <row r="71" spans="1:19" x14ac:dyDescent="0.25">
      <c r="A71" s="61"/>
      <c r="B71" s="100"/>
      <c r="C71" s="100"/>
      <c r="D71" s="100"/>
      <c r="E71" s="36" t="str">
        <f t="shared" ref="E71:E134" si="1">+IF(CONCATENATE(B71,,C71,,D71)="","No define",IF(B71="",CONCATENATE(C71," ",D71),IF(C71="",B71,CONCATENATE(B71," de ",C71," ",D71))))</f>
        <v>No define</v>
      </c>
      <c r="F71" s="48"/>
      <c r="G71" s="105"/>
      <c r="H71" s="105"/>
      <c r="J71" s="25"/>
      <c r="K71" s="25"/>
      <c r="L71" s="25"/>
      <c r="M71" s="25"/>
      <c r="N71" s="47"/>
      <c r="O71" s="47"/>
      <c r="P71" s="47"/>
      <c r="Q71" s="47"/>
      <c r="R71" s="47"/>
      <c r="S71"/>
    </row>
    <row r="72" spans="1:19" x14ac:dyDescent="0.25">
      <c r="A72" s="61"/>
      <c r="B72" s="100"/>
      <c r="C72" s="100"/>
      <c r="D72" s="100"/>
      <c r="E72" s="36" t="str">
        <f t="shared" si="1"/>
        <v>No define</v>
      </c>
      <c r="F72" s="48"/>
      <c r="G72" s="105"/>
      <c r="H72" s="105"/>
      <c r="J72" s="25"/>
      <c r="K72" s="25"/>
      <c r="L72" s="25"/>
      <c r="M72" s="25"/>
      <c r="N72" s="47"/>
      <c r="O72" s="47"/>
      <c r="P72" s="47"/>
      <c r="Q72" s="47"/>
      <c r="R72" s="47"/>
      <c r="S72"/>
    </row>
    <row r="73" spans="1:19" x14ac:dyDescent="0.25">
      <c r="A73" s="61"/>
      <c r="B73" s="100"/>
      <c r="C73" s="100"/>
      <c r="D73" s="100"/>
      <c r="E73" s="37" t="str">
        <f t="shared" si="1"/>
        <v>No define</v>
      </c>
      <c r="F73" s="48"/>
      <c r="G73" s="105"/>
      <c r="H73" s="105"/>
      <c r="J73" s="25"/>
      <c r="K73" s="25"/>
      <c r="L73" s="25"/>
      <c r="M73" s="25"/>
      <c r="N73" s="47"/>
      <c r="O73" s="47"/>
      <c r="P73" s="47"/>
      <c r="Q73" s="47"/>
      <c r="R73" s="47"/>
      <c r="S73"/>
    </row>
    <row r="74" spans="1:19" x14ac:dyDescent="0.25">
      <c r="A74" s="61"/>
      <c r="B74" s="100"/>
      <c r="C74" s="100"/>
      <c r="D74" s="100"/>
      <c r="E74" s="37" t="str">
        <f t="shared" si="1"/>
        <v>No define</v>
      </c>
      <c r="F74" s="48"/>
      <c r="G74" s="105"/>
      <c r="H74" s="105"/>
      <c r="J74" s="25"/>
      <c r="K74" s="25"/>
      <c r="L74" s="25"/>
      <c r="M74" s="25"/>
      <c r="N74" s="47"/>
      <c r="O74" s="47"/>
      <c r="P74" s="47"/>
      <c r="Q74" s="47"/>
      <c r="R74" s="47"/>
      <c r="S74"/>
    </row>
    <row r="75" spans="1:19" x14ac:dyDescent="0.25">
      <c r="A75" s="61"/>
      <c r="B75" s="100"/>
      <c r="C75" s="100"/>
      <c r="D75" s="100"/>
      <c r="E75" s="37" t="str">
        <f t="shared" si="1"/>
        <v>No define</v>
      </c>
      <c r="F75" s="48"/>
      <c r="G75" s="105"/>
      <c r="H75" s="105"/>
      <c r="J75" s="25"/>
      <c r="K75" s="25"/>
      <c r="L75" s="25"/>
      <c r="M75" s="25"/>
      <c r="N75" s="47"/>
      <c r="O75" s="47"/>
      <c r="P75" s="47"/>
      <c r="Q75" s="47"/>
      <c r="R75" s="47"/>
      <c r="S75"/>
    </row>
    <row r="76" spans="1:19" x14ac:dyDescent="0.25">
      <c r="A76" s="61"/>
      <c r="B76" s="100"/>
      <c r="C76" s="100"/>
      <c r="D76" s="100"/>
      <c r="E76" s="37" t="str">
        <f t="shared" si="1"/>
        <v>No define</v>
      </c>
      <c r="F76" s="48"/>
      <c r="G76" s="105"/>
      <c r="H76" s="105"/>
      <c r="J76" s="25"/>
      <c r="K76" s="25"/>
      <c r="L76" s="25"/>
      <c r="M76" s="25"/>
      <c r="N76" s="47"/>
      <c r="O76" s="47"/>
      <c r="P76" s="47"/>
      <c r="Q76" s="47"/>
      <c r="R76" s="47"/>
      <c r="S76"/>
    </row>
    <row r="77" spans="1:19" x14ac:dyDescent="0.25">
      <c r="A77" s="61"/>
      <c r="B77" s="100"/>
      <c r="C77" s="100"/>
      <c r="D77" s="100"/>
      <c r="E77" s="37" t="str">
        <f t="shared" si="1"/>
        <v>No define</v>
      </c>
      <c r="F77" s="48"/>
      <c r="G77" s="105"/>
      <c r="H77" s="105"/>
      <c r="J77" s="25"/>
      <c r="K77" s="25"/>
      <c r="L77" s="25"/>
      <c r="M77" s="25"/>
      <c r="N77" s="47"/>
      <c r="O77" s="47"/>
      <c r="P77" s="47"/>
      <c r="Q77" s="47"/>
      <c r="R77" s="47"/>
      <c r="S77"/>
    </row>
    <row r="78" spans="1:19" ht="15.75" customHeight="1" x14ac:dyDescent="0.25">
      <c r="A78" s="61"/>
      <c r="B78" s="100"/>
      <c r="C78" s="100"/>
      <c r="D78" s="100"/>
      <c r="E78" s="37" t="str">
        <f t="shared" si="1"/>
        <v>No define</v>
      </c>
      <c r="F78" s="48"/>
      <c r="G78" s="105"/>
      <c r="H78" s="105"/>
      <c r="J78" s="25"/>
      <c r="K78" s="25"/>
      <c r="L78" s="25"/>
      <c r="M78" s="25"/>
      <c r="N78" s="47"/>
      <c r="O78" s="47"/>
      <c r="P78" s="47"/>
      <c r="Q78" s="47"/>
      <c r="R78" s="47"/>
      <c r="S78"/>
    </row>
    <row r="79" spans="1:19" x14ac:dyDescent="0.25">
      <c r="A79" s="61"/>
      <c r="B79" s="100"/>
      <c r="C79" s="100"/>
      <c r="D79" s="100"/>
      <c r="E79" s="37" t="str">
        <f t="shared" si="1"/>
        <v>No define</v>
      </c>
      <c r="F79" s="48"/>
      <c r="G79" s="105"/>
      <c r="H79" s="105"/>
      <c r="J79" s="25"/>
      <c r="K79" s="25"/>
      <c r="L79" s="25"/>
      <c r="M79" s="25"/>
      <c r="N79" s="47"/>
      <c r="O79" s="47"/>
      <c r="P79" s="47"/>
      <c r="Q79" s="47"/>
      <c r="R79" s="47"/>
      <c r="S79"/>
    </row>
    <row r="80" spans="1:19" x14ac:dyDescent="0.25">
      <c r="A80" s="61"/>
      <c r="B80" s="100"/>
      <c r="C80" s="100"/>
      <c r="D80" s="100"/>
      <c r="E80" s="37" t="str">
        <f t="shared" si="1"/>
        <v>No define</v>
      </c>
      <c r="F80" s="48"/>
      <c r="G80" s="105"/>
      <c r="H80" s="105"/>
      <c r="J80" s="25"/>
      <c r="K80" s="25"/>
      <c r="L80" s="25"/>
      <c r="M80" s="25"/>
      <c r="N80" s="47"/>
      <c r="O80" s="47"/>
      <c r="P80" s="47"/>
      <c r="Q80" s="47"/>
      <c r="R80" s="47"/>
      <c r="S80"/>
    </row>
    <row r="81" spans="1:19" x14ac:dyDescent="0.25">
      <c r="A81" s="61"/>
      <c r="B81" s="100"/>
      <c r="C81" s="100"/>
      <c r="D81" s="100"/>
      <c r="E81" s="37" t="str">
        <f t="shared" si="1"/>
        <v>No define</v>
      </c>
      <c r="F81" s="48"/>
      <c r="G81" s="105"/>
      <c r="H81" s="105"/>
      <c r="J81" s="25"/>
      <c r="K81" s="25"/>
      <c r="L81" s="25"/>
      <c r="M81" s="25"/>
      <c r="N81" s="47"/>
      <c r="O81" s="47"/>
      <c r="P81" s="47"/>
      <c r="Q81" s="47"/>
      <c r="R81" s="47"/>
      <c r="S81"/>
    </row>
    <row r="82" spans="1:19" x14ac:dyDescent="0.25">
      <c r="A82" s="61"/>
      <c r="B82" s="100"/>
      <c r="C82" s="100"/>
      <c r="D82" s="100"/>
      <c r="E82" s="37" t="str">
        <f t="shared" si="1"/>
        <v>No define</v>
      </c>
      <c r="F82" s="48"/>
      <c r="G82" s="105"/>
      <c r="H82" s="105"/>
      <c r="J82" s="25"/>
      <c r="K82" s="25"/>
      <c r="L82" s="25"/>
      <c r="M82" s="25"/>
      <c r="N82" s="47"/>
      <c r="O82" s="47"/>
      <c r="P82" s="47"/>
      <c r="Q82" s="47"/>
      <c r="R82" s="47"/>
      <c r="S82"/>
    </row>
    <row r="83" spans="1:19" x14ac:dyDescent="0.25">
      <c r="A83" s="61"/>
      <c r="B83" s="100"/>
      <c r="C83" s="100"/>
      <c r="D83" s="100"/>
      <c r="E83" s="37" t="str">
        <f t="shared" si="1"/>
        <v>No define</v>
      </c>
      <c r="F83" s="48"/>
      <c r="G83" s="105"/>
      <c r="H83" s="105"/>
      <c r="J83" s="25"/>
      <c r="K83" s="25"/>
      <c r="L83" s="25"/>
      <c r="M83" s="25"/>
      <c r="N83" s="47"/>
      <c r="O83" s="47"/>
      <c r="P83" s="47"/>
      <c r="Q83" s="47"/>
      <c r="R83" s="47"/>
      <c r="S83"/>
    </row>
    <row r="84" spans="1:19" x14ac:dyDescent="0.25">
      <c r="A84" s="61"/>
      <c r="B84" s="100"/>
      <c r="C84" s="100"/>
      <c r="D84" s="100"/>
      <c r="E84" s="37" t="str">
        <f t="shared" si="1"/>
        <v>No define</v>
      </c>
      <c r="F84" s="48"/>
      <c r="G84" s="105"/>
      <c r="H84" s="105"/>
      <c r="I84" s="8"/>
      <c r="J84" s="25"/>
      <c r="K84" s="25"/>
      <c r="L84" s="25"/>
      <c r="M84" s="25"/>
      <c r="N84" s="47"/>
      <c r="O84" s="47"/>
      <c r="P84" s="47"/>
      <c r="Q84" s="47"/>
      <c r="R84" s="47"/>
      <c r="S84"/>
    </row>
    <row r="85" spans="1:19" x14ac:dyDescent="0.25">
      <c r="A85" s="61"/>
      <c r="B85" s="100"/>
      <c r="C85" s="100"/>
      <c r="D85" s="100"/>
      <c r="E85" s="37" t="str">
        <f t="shared" si="1"/>
        <v>No define</v>
      </c>
      <c r="F85" s="48"/>
      <c r="G85" s="105"/>
      <c r="H85" s="105"/>
      <c r="I85" s="8"/>
      <c r="J85" s="25"/>
      <c r="K85" s="25"/>
      <c r="L85" s="25"/>
      <c r="M85" s="25"/>
      <c r="N85" s="47"/>
      <c r="O85" s="47"/>
      <c r="P85" s="47"/>
      <c r="Q85" s="47"/>
      <c r="R85" s="47"/>
      <c r="S85"/>
    </row>
    <row r="86" spans="1:19" x14ac:dyDescent="0.25">
      <c r="A86" s="61"/>
      <c r="B86" s="100"/>
      <c r="C86" s="100"/>
      <c r="D86" s="100"/>
      <c r="E86" s="37" t="str">
        <f t="shared" si="1"/>
        <v>No define</v>
      </c>
      <c r="F86" s="48"/>
      <c r="G86" s="105"/>
      <c r="H86" s="105"/>
      <c r="I86" s="8"/>
      <c r="J86" s="25"/>
      <c r="K86" s="25"/>
      <c r="L86" s="25"/>
      <c r="M86" s="25"/>
      <c r="N86" s="47"/>
      <c r="O86" s="47"/>
      <c r="P86" s="47"/>
      <c r="Q86" s="47"/>
      <c r="R86" s="47"/>
      <c r="S86"/>
    </row>
    <row r="87" spans="1:19" x14ac:dyDescent="0.25">
      <c r="A87" s="61"/>
      <c r="B87" s="100"/>
      <c r="C87" s="100"/>
      <c r="D87" s="100"/>
      <c r="E87" s="37" t="str">
        <f t="shared" si="1"/>
        <v>No define</v>
      </c>
      <c r="F87" s="48"/>
      <c r="G87" s="105"/>
      <c r="H87" s="105"/>
      <c r="I87" s="8"/>
      <c r="J87" s="25"/>
      <c r="K87" s="25"/>
      <c r="L87" s="25"/>
      <c r="M87" s="25"/>
      <c r="N87" s="47"/>
      <c r="O87" s="47"/>
      <c r="P87" s="47"/>
      <c r="Q87" s="47"/>
      <c r="R87" s="47"/>
      <c r="S87"/>
    </row>
    <row r="88" spans="1:19" x14ac:dyDescent="0.25">
      <c r="A88" s="61"/>
      <c r="B88" s="100"/>
      <c r="C88" s="100"/>
      <c r="D88" s="100"/>
      <c r="E88" s="37" t="str">
        <f t="shared" si="1"/>
        <v>No define</v>
      </c>
      <c r="F88" s="48"/>
      <c r="G88" s="105"/>
      <c r="H88" s="105"/>
      <c r="I88" s="8"/>
      <c r="J88" s="25"/>
      <c r="K88" s="25"/>
      <c r="L88" s="25"/>
      <c r="M88" s="25"/>
      <c r="N88" s="47"/>
      <c r="O88" s="47"/>
      <c r="P88" s="47"/>
      <c r="Q88" s="47"/>
      <c r="R88" s="47"/>
      <c r="S88"/>
    </row>
    <row r="89" spans="1:19" x14ac:dyDescent="0.25">
      <c r="A89" s="61"/>
      <c r="B89" s="100"/>
      <c r="C89" s="100"/>
      <c r="D89" s="100"/>
      <c r="E89" s="37" t="str">
        <f t="shared" si="1"/>
        <v>No define</v>
      </c>
      <c r="F89" s="48"/>
      <c r="G89" s="105"/>
      <c r="H89" s="105"/>
      <c r="I89" s="8"/>
      <c r="J89" s="25"/>
      <c r="K89" s="25"/>
      <c r="L89" s="25"/>
      <c r="M89" s="25"/>
      <c r="N89" s="47"/>
      <c r="O89" s="47"/>
      <c r="P89" s="47"/>
      <c r="Q89" s="47"/>
      <c r="R89" s="47"/>
      <c r="S89"/>
    </row>
    <row r="90" spans="1:19" x14ac:dyDescent="0.25">
      <c r="A90" s="61"/>
      <c r="B90" s="100"/>
      <c r="C90" s="100"/>
      <c r="D90" s="100"/>
      <c r="E90" s="37" t="str">
        <f t="shared" si="1"/>
        <v>No define</v>
      </c>
      <c r="F90" s="48"/>
      <c r="G90" s="105"/>
      <c r="H90" s="105"/>
      <c r="I90" s="8"/>
      <c r="J90" s="25"/>
      <c r="K90" s="25"/>
      <c r="L90" s="25"/>
      <c r="M90" s="25"/>
      <c r="N90" s="47"/>
      <c r="O90" s="47"/>
      <c r="P90" s="47"/>
      <c r="Q90" s="47"/>
      <c r="R90" s="47"/>
      <c r="S90"/>
    </row>
    <row r="91" spans="1:19" x14ac:dyDescent="0.25">
      <c r="A91" s="61"/>
      <c r="B91" s="100"/>
      <c r="C91" s="100"/>
      <c r="D91" s="100"/>
      <c r="E91" s="37" t="str">
        <f t="shared" si="1"/>
        <v>No define</v>
      </c>
      <c r="F91" s="48"/>
      <c r="G91" s="105"/>
      <c r="H91" s="105"/>
      <c r="J91" s="25"/>
      <c r="K91" s="25"/>
      <c r="L91" s="25"/>
      <c r="M91" s="25"/>
      <c r="N91" s="47"/>
      <c r="O91" s="47"/>
      <c r="P91" s="47"/>
      <c r="Q91" s="47"/>
      <c r="R91" s="47"/>
      <c r="S91"/>
    </row>
    <row r="92" spans="1:19" x14ac:dyDescent="0.25">
      <c r="A92" s="61"/>
      <c r="B92" s="100"/>
      <c r="C92" s="100"/>
      <c r="D92" s="100"/>
      <c r="E92" s="37" t="str">
        <f t="shared" si="1"/>
        <v>No define</v>
      </c>
      <c r="F92" s="48"/>
      <c r="G92" s="105"/>
      <c r="H92" s="105"/>
      <c r="J92" s="25"/>
      <c r="K92" s="25"/>
      <c r="L92" s="25"/>
      <c r="M92" s="25"/>
      <c r="N92" s="47"/>
      <c r="O92" s="47"/>
      <c r="P92" s="47"/>
      <c r="Q92" s="47"/>
      <c r="R92" s="47"/>
      <c r="S92"/>
    </row>
    <row r="93" spans="1:19" x14ac:dyDescent="0.25">
      <c r="A93" s="61"/>
      <c r="B93" s="100"/>
      <c r="C93" s="100"/>
      <c r="D93" s="100"/>
      <c r="E93" s="37" t="str">
        <f t="shared" si="1"/>
        <v>No define</v>
      </c>
      <c r="F93" s="48"/>
      <c r="G93" s="105"/>
      <c r="H93" s="105"/>
      <c r="J93" s="25"/>
      <c r="K93" s="25"/>
      <c r="L93" s="25"/>
      <c r="M93" s="25"/>
      <c r="N93" s="47"/>
      <c r="O93" s="47"/>
      <c r="P93" s="47"/>
      <c r="Q93" s="47"/>
      <c r="R93" s="47"/>
      <c r="S93"/>
    </row>
    <row r="94" spans="1:19" x14ac:dyDescent="0.25">
      <c r="A94" s="61"/>
      <c r="B94" s="100"/>
      <c r="C94" s="100"/>
      <c r="D94" s="100"/>
      <c r="E94" s="37" t="str">
        <f t="shared" si="1"/>
        <v>No define</v>
      </c>
      <c r="F94" s="48"/>
      <c r="G94" s="105"/>
      <c r="H94" s="105"/>
      <c r="J94" s="25"/>
      <c r="K94" s="25"/>
      <c r="L94" s="25"/>
      <c r="M94" s="25"/>
      <c r="N94" s="47"/>
      <c r="O94" s="47"/>
      <c r="P94" s="47"/>
      <c r="Q94" s="47"/>
      <c r="R94" s="47"/>
      <c r="S94"/>
    </row>
    <row r="95" spans="1:19" x14ac:dyDescent="0.25">
      <c r="A95" s="61"/>
      <c r="B95" s="100"/>
      <c r="C95" s="100"/>
      <c r="D95" s="100"/>
      <c r="E95" s="37" t="str">
        <f t="shared" si="1"/>
        <v>No define</v>
      </c>
      <c r="F95" s="48"/>
      <c r="G95" s="105"/>
      <c r="H95" s="105"/>
      <c r="J95" s="25"/>
      <c r="K95" s="25"/>
      <c r="L95" s="25"/>
      <c r="M95" s="25"/>
      <c r="N95" s="47"/>
      <c r="O95" s="47"/>
      <c r="P95" s="47"/>
      <c r="Q95" s="47"/>
      <c r="R95" s="47"/>
      <c r="S95"/>
    </row>
    <row r="96" spans="1:19" x14ac:dyDescent="0.25">
      <c r="A96" s="61"/>
      <c r="B96" s="100"/>
      <c r="C96" s="100"/>
      <c r="D96" s="100"/>
      <c r="E96" s="36" t="str">
        <f t="shared" si="1"/>
        <v>No define</v>
      </c>
      <c r="F96" s="48"/>
      <c r="G96" s="105"/>
      <c r="H96" s="105"/>
      <c r="J96" s="25"/>
      <c r="K96" s="25"/>
      <c r="L96" s="25"/>
      <c r="M96" s="25"/>
      <c r="N96" s="47"/>
      <c r="O96" s="47"/>
      <c r="P96" s="47"/>
      <c r="Q96" s="47"/>
      <c r="R96" s="47"/>
      <c r="S96"/>
    </row>
    <row r="97" spans="1:19" x14ac:dyDescent="0.25">
      <c r="A97" s="61"/>
      <c r="B97" s="100"/>
      <c r="C97" s="100"/>
      <c r="D97" s="100"/>
      <c r="E97" s="36" t="str">
        <f t="shared" si="1"/>
        <v>No define</v>
      </c>
      <c r="F97" s="48"/>
      <c r="G97" s="105"/>
      <c r="H97" s="105"/>
      <c r="J97" s="25"/>
      <c r="K97" s="25"/>
      <c r="L97" s="25"/>
      <c r="M97" s="25"/>
      <c r="N97" s="47"/>
      <c r="O97" s="47"/>
      <c r="P97" s="47"/>
      <c r="Q97" s="47"/>
      <c r="R97" s="47"/>
      <c r="S97"/>
    </row>
    <row r="98" spans="1:19" x14ac:dyDescent="0.25">
      <c r="A98" s="61"/>
      <c r="B98" s="100"/>
      <c r="C98" s="100"/>
      <c r="D98" s="100"/>
      <c r="E98" s="37" t="str">
        <f t="shared" si="1"/>
        <v>No define</v>
      </c>
      <c r="F98" s="48"/>
      <c r="G98" s="105"/>
      <c r="H98" s="105"/>
      <c r="J98" s="25"/>
      <c r="K98" s="25"/>
      <c r="L98" s="25"/>
      <c r="M98" s="25"/>
      <c r="N98" s="47"/>
      <c r="O98" s="47"/>
      <c r="P98" s="47"/>
      <c r="Q98" s="47"/>
      <c r="R98" s="47"/>
      <c r="S98"/>
    </row>
    <row r="99" spans="1:19" x14ac:dyDescent="0.25">
      <c r="A99" s="96"/>
      <c r="B99" s="101"/>
      <c r="C99" s="101"/>
      <c r="D99" s="101"/>
      <c r="E99" s="51" t="str">
        <f t="shared" si="1"/>
        <v>No define</v>
      </c>
      <c r="F99" s="48"/>
      <c r="G99" s="105"/>
      <c r="H99" s="105"/>
      <c r="J99" s="25"/>
      <c r="K99" s="25"/>
      <c r="L99" s="25"/>
      <c r="M99" s="25"/>
      <c r="N99" s="47"/>
      <c r="O99" s="47"/>
      <c r="P99" s="47"/>
      <c r="Q99" s="47"/>
      <c r="R99" s="47"/>
      <c r="S99"/>
    </row>
    <row r="100" spans="1:19" x14ac:dyDescent="0.25">
      <c r="A100" s="61"/>
      <c r="B100" s="100"/>
      <c r="C100" s="100"/>
      <c r="D100" s="100"/>
      <c r="E100" s="36" t="str">
        <f t="shared" si="1"/>
        <v>No define</v>
      </c>
      <c r="F100" s="48"/>
      <c r="G100" s="105"/>
      <c r="H100" s="105"/>
      <c r="J100" s="25"/>
      <c r="K100" s="25"/>
      <c r="L100" s="25"/>
      <c r="M100" s="25"/>
      <c r="N100" s="47"/>
      <c r="O100" s="47"/>
      <c r="P100" s="47"/>
      <c r="Q100" s="47"/>
      <c r="R100" s="47"/>
      <c r="S100"/>
    </row>
    <row r="101" spans="1:19" x14ac:dyDescent="0.25">
      <c r="A101" s="61"/>
      <c r="B101" s="100"/>
      <c r="C101" s="100"/>
      <c r="D101" s="100"/>
      <c r="E101" s="37" t="str">
        <f t="shared" si="1"/>
        <v>No define</v>
      </c>
      <c r="F101" s="48"/>
      <c r="G101" s="105"/>
      <c r="H101" s="105"/>
      <c r="J101" s="25"/>
      <c r="K101" s="25"/>
      <c r="L101" s="25"/>
      <c r="M101" s="25"/>
      <c r="N101" s="47"/>
      <c r="O101" s="47"/>
      <c r="P101" s="47"/>
      <c r="Q101" s="47"/>
      <c r="R101" s="47"/>
      <c r="S101"/>
    </row>
    <row r="102" spans="1:19" x14ac:dyDescent="0.25">
      <c r="A102" s="61"/>
      <c r="B102" s="100"/>
      <c r="C102" s="100"/>
      <c r="D102" s="100"/>
      <c r="E102" s="37" t="str">
        <f t="shared" si="1"/>
        <v>No define</v>
      </c>
      <c r="F102" s="48"/>
      <c r="G102" s="105"/>
      <c r="H102" s="105"/>
      <c r="J102" s="25"/>
      <c r="K102" s="25"/>
      <c r="L102" s="25"/>
      <c r="M102" s="25"/>
      <c r="N102" s="47"/>
      <c r="O102" s="47"/>
      <c r="P102" s="47"/>
      <c r="Q102" s="47"/>
      <c r="R102" s="47"/>
      <c r="S102"/>
    </row>
    <row r="103" spans="1:19" x14ac:dyDescent="0.25">
      <c r="A103" s="96"/>
      <c r="B103" s="101"/>
      <c r="C103" s="101"/>
      <c r="D103" s="101"/>
      <c r="E103" s="51" t="str">
        <f t="shared" si="1"/>
        <v>No define</v>
      </c>
      <c r="F103" s="48"/>
      <c r="G103" s="105"/>
      <c r="H103" s="105"/>
      <c r="J103" s="25"/>
      <c r="K103" s="25"/>
      <c r="L103" s="25"/>
      <c r="M103" s="25"/>
      <c r="N103" s="47"/>
      <c r="O103" s="47"/>
      <c r="P103" s="47"/>
      <c r="Q103" s="47"/>
      <c r="R103" s="47"/>
      <c r="S103"/>
    </row>
    <row r="104" spans="1:19" x14ac:dyDescent="0.25">
      <c r="A104" s="96"/>
      <c r="B104" s="101"/>
      <c r="C104" s="101"/>
      <c r="D104" s="101"/>
      <c r="E104" s="51" t="str">
        <f t="shared" si="1"/>
        <v>No define</v>
      </c>
      <c r="F104" s="48"/>
      <c r="G104" s="105"/>
      <c r="H104" s="105"/>
      <c r="J104" s="25"/>
      <c r="K104" s="25"/>
      <c r="L104" s="25"/>
      <c r="M104" s="25"/>
      <c r="N104" s="47"/>
      <c r="O104" s="47"/>
      <c r="P104" s="47"/>
      <c r="Q104" s="47"/>
      <c r="R104" s="47"/>
      <c r="S104"/>
    </row>
    <row r="105" spans="1:19" x14ac:dyDescent="0.25">
      <c r="A105" s="96"/>
      <c r="B105" s="101"/>
      <c r="C105" s="101"/>
      <c r="D105" s="101"/>
      <c r="E105" s="51" t="str">
        <f t="shared" si="1"/>
        <v>No define</v>
      </c>
      <c r="F105" s="48"/>
      <c r="G105" s="105"/>
      <c r="H105" s="105"/>
      <c r="J105" s="25"/>
      <c r="K105" s="25"/>
      <c r="L105" s="25"/>
      <c r="M105" s="25"/>
      <c r="N105" s="47"/>
      <c r="O105" s="47"/>
      <c r="P105" s="47"/>
      <c r="Q105" s="47"/>
      <c r="R105" s="47"/>
      <c r="S105"/>
    </row>
    <row r="106" spans="1:19" x14ac:dyDescent="0.25">
      <c r="A106" s="61"/>
      <c r="B106" s="100"/>
      <c r="C106" s="100"/>
      <c r="D106" s="100"/>
      <c r="E106" s="37" t="str">
        <f t="shared" si="1"/>
        <v>No define</v>
      </c>
      <c r="F106" s="48"/>
      <c r="G106" s="105"/>
      <c r="H106" s="105"/>
      <c r="J106" s="25"/>
      <c r="K106" s="25"/>
      <c r="L106" s="25"/>
      <c r="M106" s="25"/>
      <c r="N106" s="47"/>
      <c r="O106" s="47"/>
      <c r="P106" s="47"/>
      <c r="Q106" s="47"/>
      <c r="R106" s="47"/>
      <c r="S106"/>
    </row>
    <row r="107" spans="1:19" x14ac:dyDescent="0.25">
      <c r="A107" s="61"/>
      <c r="B107" s="100"/>
      <c r="C107" s="100"/>
      <c r="D107" s="100"/>
      <c r="E107" s="37" t="str">
        <f t="shared" si="1"/>
        <v>No define</v>
      </c>
      <c r="F107" s="48"/>
      <c r="G107" s="105"/>
      <c r="H107" s="105"/>
      <c r="J107" s="25"/>
      <c r="K107" s="25"/>
      <c r="L107" s="25"/>
      <c r="M107" s="25"/>
      <c r="N107" s="47"/>
      <c r="O107" s="47"/>
      <c r="P107" s="47"/>
      <c r="Q107" s="47"/>
      <c r="R107" s="47"/>
      <c r="S107"/>
    </row>
    <row r="108" spans="1:19" x14ac:dyDescent="0.25">
      <c r="A108" s="61"/>
      <c r="B108" s="100"/>
      <c r="C108" s="100"/>
      <c r="D108" s="100"/>
      <c r="E108" s="36" t="str">
        <f t="shared" si="1"/>
        <v>No define</v>
      </c>
      <c r="F108" s="48"/>
      <c r="G108" s="105"/>
      <c r="H108" s="105"/>
      <c r="J108" s="25"/>
      <c r="K108" s="25"/>
      <c r="L108" s="25"/>
      <c r="M108" s="25"/>
      <c r="N108" s="47"/>
      <c r="O108" s="47"/>
      <c r="P108" s="47"/>
      <c r="Q108" s="47"/>
      <c r="R108" s="47"/>
      <c r="S108"/>
    </row>
    <row r="109" spans="1:19" x14ac:dyDescent="0.25">
      <c r="A109" s="96"/>
      <c r="B109" s="101"/>
      <c r="C109" s="101"/>
      <c r="D109" s="101"/>
      <c r="E109" s="51" t="str">
        <f t="shared" si="1"/>
        <v>No define</v>
      </c>
      <c r="F109" s="48"/>
      <c r="G109" s="105"/>
      <c r="H109" s="105"/>
      <c r="J109" s="25"/>
      <c r="K109" s="25"/>
      <c r="L109" s="25"/>
      <c r="M109" s="25"/>
      <c r="N109" s="47"/>
      <c r="O109" s="47"/>
      <c r="P109" s="47"/>
      <c r="Q109" s="47"/>
      <c r="R109" s="47"/>
      <c r="S109"/>
    </row>
    <row r="110" spans="1:19" x14ac:dyDescent="0.25">
      <c r="A110" s="96"/>
      <c r="B110" s="101"/>
      <c r="C110" s="101"/>
      <c r="D110" s="101"/>
      <c r="E110" s="51" t="str">
        <f t="shared" si="1"/>
        <v>No define</v>
      </c>
      <c r="F110" s="48"/>
      <c r="G110" s="105"/>
      <c r="H110" s="105"/>
      <c r="J110" s="25"/>
      <c r="K110" s="25"/>
      <c r="L110" s="25"/>
      <c r="M110" s="25"/>
      <c r="N110" s="47"/>
      <c r="O110" s="47"/>
      <c r="P110" s="47"/>
      <c r="Q110" s="47"/>
      <c r="R110" s="47"/>
      <c r="S110"/>
    </row>
    <row r="111" spans="1:19" x14ac:dyDescent="0.25">
      <c r="A111" s="96"/>
      <c r="B111" s="101"/>
      <c r="C111" s="101"/>
      <c r="D111" s="101"/>
      <c r="E111" s="51" t="str">
        <f t="shared" si="1"/>
        <v>No define</v>
      </c>
      <c r="F111" s="48"/>
      <c r="G111" s="105"/>
      <c r="H111" s="105"/>
      <c r="J111" s="25"/>
      <c r="K111" s="25"/>
      <c r="L111" s="25"/>
      <c r="M111" s="25"/>
      <c r="N111" s="47"/>
      <c r="O111" s="47"/>
      <c r="P111" s="47"/>
      <c r="Q111" s="47"/>
      <c r="R111" s="47"/>
      <c r="S111"/>
    </row>
    <row r="112" spans="1:19" x14ac:dyDescent="0.25">
      <c r="A112" s="96"/>
      <c r="B112" s="101"/>
      <c r="C112" s="101"/>
      <c r="D112" s="101"/>
      <c r="E112" s="51" t="str">
        <f t="shared" si="1"/>
        <v>No define</v>
      </c>
      <c r="F112" s="48"/>
      <c r="G112" s="105"/>
      <c r="H112" s="105"/>
      <c r="J112" s="25"/>
      <c r="K112" s="25"/>
      <c r="L112" s="25"/>
      <c r="M112" s="25"/>
      <c r="N112" s="47"/>
      <c r="O112" s="47"/>
      <c r="P112" s="47"/>
      <c r="Q112" s="47"/>
      <c r="R112" s="47"/>
      <c r="S112"/>
    </row>
    <row r="113" spans="1:19" x14ac:dyDescent="0.25">
      <c r="A113" s="96"/>
      <c r="B113" s="101"/>
      <c r="C113" s="101"/>
      <c r="D113" s="101"/>
      <c r="E113" s="51" t="str">
        <f t="shared" si="1"/>
        <v>No define</v>
      </c>
      <c r="F113" s="48"/>
      <c r="G113" s="105"/>
      <c r="H113" s="105"/>
      <c r="J113" s="25"/>
      <c r="K113" s="25"/>
      <c r="L113" s="25"/>
      <c r="M113" s="25"/>
      <c r="N113" s="47"/>
      <c r="O113" s="47"/>
      <c r="P113" s="47"/>
      <c r="Q113" s="47"/>
      <c r="R113" s="47"/>
      <c r="S113"/>
    </row>
    <row r="114" spans="1:19" x14ac:dyDescent="0.25">
      <c r="A114" s="96"/>
      <c r="B114" s="101"/>
      <c r="C114" s="101"/>
      <c r="D114" s="101"/>
      <c r="E114" s="51" t="str">
        <f t="shared" si="1"/>
        <v>No define</v>
      </c>
      <c r="F114" s="48"/>
      <c r="G114" s="105"/>
      <c r="H114" s="105"/>
      <c r="J114" s="25"/>
      <c r="K114" s="25"/>
      <c r="L114" s="25"/>
      <c r="M114" s="25"/>
      <c r="N114" s="47"/>
      <c r="O114" s="47"/>
      <c r="P114" s="47"/>
      <c r="Q114" s="47"/>
      <c r="R114" s="47"/>
      <c r="S114"/>
    </row>
    <row r="115" spans="1:19" x14ac:dyDescent="0.25">
      <c r="A115" s="96"/>
      <c r="B115" s="101"/>
      <c r="C115" s="101"/>
      <c r="D115" s="101"/>
      <c r="E115" s="51" t="str">
        <f t="shared" si="1"/>
        <v>No define</v>
      </c>
      <c r="F115" s="48"/>
      <c r="G115" s="105"/>
      <c r="H115" s="105"/>
      <c r="J115" s="25"/>
      <c r="K115" s="25"/>
      <c r="L115" s="25"/>
      <c r="M115" s="25"/>
      <c r="N115" s="47"/>
      <c r="O115" s="47"/>
      <c r="P115" s="47"/>
      <c r="Q115" s="47"/>
      <c r="R115" s="47"/>
      <c r="S115"/>
    </row>
    <row r="116" spans="1:19" x14ac:dyDescent="0.25">
      <c r="A116" s="96"/>
      <c r="B116" s="101"/>
      <c r="C116" s="101"/>
      <c r="D116" s="101"/>
      <c r="E116" s="51" t="str">
        <f t="shared" si="1"/>
        <v>No define</v>
      </c>
      <c r="F116" s="48"/>
      <c r="G116" s="105"/>
      <c r="H116" s="105"/>
      <c r="J116" s="25"/>
      <c r="K116" s="25"/>
      <c r="L116" s="25"/>
      <c r="M116" s="25"/>
      <c r="N116" s="47"/>
      <c r="O116" s="47"/>
      <c r="P116" s="47"/>
      <c r="Q116" s="47"/>
      <c r="R116" s="47"/>
      <c r="S116"/>
    </row>
    <row r="117" spans="1:19" x14ac:dyDescent="0.25">
      <c r="A117" s="96"/>
      <c r="B117" s="101"/>
      <c r="C117" s="101"/>
      <c r="D117" s="101"/>
      <c r="E117" s="51" t="str">
        <f t="shared" si="1"/>
        <v>No define</v>
      </c>
      <c r="F117" s="48"/>
      <c r="G117" s="105"/>
      <c r="H117" s="105"/>
      <c r="J117" s="25"/>
      <c r="K117" s="25"/>
      <c r="L117" s="25"/>
      <c r="M117" s="25"/>
      <c r="N117" s="47"/>
      <c r="O117" s="47"/>
      <c r="P117" s="47"/>
      <c r="Q117" s="47"/>
      <c r="R117" s="47"/>
      <c r="S117"/>
    </row>
    <row r="118" spans="1:19" x14ac:dyDescent="0.25">
      <c r="A118" s="96"/>
      <c r="B118" s="101"/>
      <c r="C118" s="101"/>
      <c r="D118" s="101"/>
      <c r="E118" s="51" t="str">
        <f t="shared" si="1"/>
        <v>No define</v>
      </c>
      <c r="F118" s="48"/>
      <c r="G118" s="105"/>
      <c r="H118" s="105"/>
      <c r="J118" s="25"/>
      <c r="K118" s="25"/>
      <c r="L118" s="25"/>
      <c r="M118" s="25"/>
      <c r="N118" s="47"/>
      <c r="O118" s="47"/>
      <c r="P118" s="47"/>
      <c r="Q118" s="47"/>
      <c r="R118" s="47"/>
      <c r="S118"/>
    </row>
    <row r="119" spans="1:19" x14ac:dyDescent="0.25">
      <c r="A119" s="96"/>
      <c r="B119" s="101"/>
      <c r="C119" s="101"/>
      <c r="D119" s="101"/>
      <c r="E119" s="51" t="str">
        <f t="shared" si="1"/>
        <v>No define</v>
      </c>
      <c r="F119" s="48"/>
      <c r="G119" s="105"/>
      <c r="H119" s="105"/>
      <c r="J119" s="25"/>
      <c r="K119" s="25"/>
      <c r="L119" s="25"/>
      <c r="M119" s="25"/>
      <c r="N119" s="47"/>
      <c r="O119" s="47"/>
      <c r="P119" s="47"/>
      <c r="Q119" s="47"/>
      <c r="R119" s="47"/>
      <c r="S119"/>
    </row>
    <row r="120" spans="1:19" x14ac:dyDescent="0.25">
      <c r="A120" s="61"/>
      <c r="B120" s="100"/>
      <c r="C120" s="100"/>
      <c r="D120" s="100"/>
      <c r="E120" s="36" t="str">
        <f t="shared" si="1"/>
        <v>No define</v>
      </c>
      <c r="F120" s="48"/>
      <c r="G120" s="105"/>
      <c r="H120" s="105"/>
      <c r="J120" s="25"/>
      <c r="K120" s="25"/>
      <c r="L120" s="25"/>
      <c r="M120" s="25"/>
      <c r="N120" s="47"/>
      <c r="O120" s="47"/>
      <c r="P120" s="47"/>
      <c r="Q120" s="47"/>
      <c r="R120" s="47"/>
      <c r="S120"/>
    </row>
    <row r="121" spans="1:19" x14ac:dyDescent="0.25">
      <c r="A121" s="96"/>
      <c r="B121" s="101"/>
      <c r="C121" s="101"/>
      <c r="D121" s="101"/>
      <c r="E121" s="51" t="str">
        <f t="shared" si="1"/>
        <v>No define</v>
      </c>
      <c r="F121" s="48"/>
      <c r="G121" s="105"/>
      <c r="H121" s="105"/>
      <c r="J121" s="25"/>
      <c r="K121" s="25"/>
      <c r="L121" s="25"/>
      <c r="M121" s="25"/>
      <c r="N121" s="47"/>
      <c r="O121" s="47"/>
      <c r="P121" s="47"/>
      <c r="Q121" s="47"/>
      <c r="R121" s="47"/>
      <c r="S121"/>
    </row>
    <row r="122" spans="1:19" x14ac:dyDescent="0.25">
      <c r="A122" s="61"/>
      <c r="B122" s="100"/>
      <c r="C122" s="100"/>
      <c r="D122" s="100"/>
      <c r="E122" s="37" t="str">
        <f t="shared" si="1"/>
        <v>No define</v>
      </c>
      <c r="F122" s="48"/>
      <c r="G122" s="105"/>
      <c r="H122" s="105"/>
      <c r="J122" s="25"/>
      <c r="K122" s="25"/>
      <c r="L122" s="25"/>
      <c r="M122" s="25"/>
      <c r="N122" s="47"/>
      <c r="O122" s="47"/>
      <c r="P122" s="47"/>
      <c r="Q122" s="47"/>
      <c r="R122" s="47"/>
      <c r="S122"/>
    </row>
    <row r="123" spans="1:19" x14ac:dyDescent="0.25">
      <c r="A123" s="61"/>
      <c r="B123" s="100"/>
      <c r="C123" s="100"/>
      <c r="D123" s="100"/>
      <c r="E123" s="37" t="str">
        <f t="shared" si="1"/>
        <v>No define</v>
      </c>
      <c r="F123" s="48"/>
      <c r="G123" s="105"/>
      <c r="H123" s="105"/>
      <c r="J123" s="25"/>
      <c r="K123" s="25"/>
      <c r="L123" s="25"/>
      <c r="M123" s="25"/>
      <c r="N123" s="47"/>
      <c r="O123" s="47"/>
      <c r="P123" s="47"/>
      <c r="Q123" s="47"/>
      <c r="R123" s="47"/>
      <c r="S123"/>
    </row>
    <row r="124" spans="1:19" x14ac:dyDescent="0.25">
      <c r="A124" s="61"/>
      <c r="B124" s="100"/>
      <c r="C124" s="100"/>
      <c r="D124" s="100"/>
      <c r="E124" s="36" t="str">
        <f t="shared" si="1"/>
        <v>No define</v>
      </c>
      <c r="F124" s="48"/>
      <c r="G124" s="105"/>
      <c r="H124" s="105"/>
      <c r="J124" s="25"/>
      <c r="K124" s="25"/>
      <c r="L124" s="25"/>
      <c r="M124" s="25"/>
      <c r="N124" s="47"/>
      <c r="O124" s="47"/>
      <c r="P124" s="47"/>
      <c r="Q124" s="47"/>
      <c r="R124" s="47"/>
      <c r="S124"/>
    </row>
    <row r="125" spans="1:19" x14ac:dyDescent="0.25">
      <c r="A125" s="61"/>
      <c r="B125" s="100"/>
      <c r="C125" s="100"/>
      <c r="D125" s="100"/>
      <c r="E125" s="37" t="str">
        <f t="shared" si="1"/>
        <v>No define</v>
      </c>
      <c r="F125" s="48"/>
      <c r="G125" s="105"/>
      <c r="H125" s="105"/>
      <c r="J125" s="25"/>
      <c r="K125" s="25"/>
      <c r="L125" s="25"/>
      <c r="M125" s="25"/>
      <c r="N125" s="47"/>
      <c r="O125" s="47"/>
      <c r="P125" s="47"/>
      <c r="Q125" s="47"/>
      <c r="R125" s="47"/>
      <c r="S125"/>
    </row>
    <row r="126" spans="1:19" x14ac:dyDescent="0.25">
      <c r="A126" s="61"/>
      <c r="B126" s="100"/>
      <c r="C126" s="100"/>
      <c r="D126" s="100"/>
      <c r="E126" s="37" t="str">
        <f t="shared" si="1"/>
        <v>No define</v>
      </c>
      <c r="F126" s="48"/>
      <c r="G126" s="105"/>
      <c r="H126" s="105"/>
      <c r="J126" s="25"/>
      <c r="K126" s="25"/>
      <c r="L126" s="25"/>
      <c r="M126" s="25"/>
      <c r="N126" s="47"/>
      <c r="O126" s="47"/>
      <c r="P126" s="47"/>
      <c r="Q126" s="47"/>
      <c r="R126" s="47"/>
      <c r="S126"/>
    </row>
    <row r="127" spans="1:19" x14ac:dyDescent="0.25">
      <c r="A127" s="61"/>
      <c r="B127" s="100"/>
      <c r="C127" s="100"/>
      <c r="D127" s="100"/>
      <c r="E127" s="37" t="str">
        <f t="shared" si="1"/>
        <v>No define</v>
      </c>
      <c r="F127" s="48"/>
      <c r="G127" s="105"/>
      <c r="H127" s="105"/>
      <c r="J127" s="25"/>
      <c r="K127" s="25"/>
      <c r="L127" s="25"/>
      <c r="M127" s="25"/>
      <c r="N127" s="47"/>
      <c r="O127" s="47"/>
      <c r="P127" s="47"/>
      <c r="Q127" s="47"/>
      <c r="R127" s="47"/>
      <c r="S127"/>
    </row>
    <row r="128" spans="1:19" x14ac:dyDescent="0.25">
      <c r="A128" s="61"/>
      <c r="B128" s="100"/>
      <c r="C128" s="100"/>
      <c r="D128" s="100"/>
      <c r="E128" s="37" t="str">
        <f t="shared" si="1"/>
        <v>No define</v>
      </c>
      <c r="F128" s="48"/>
      <c r="G128" s="105"/>
      <c r="H128" s="105"/>
      <c r="J128" s="25"/>
      <c r="K128" s="25"/>
      <c r="L128" s="25"/>
      <c r="M128" s="25"/>
      <c r="N128" s="47"/>
      <c r="O128" s="47"/>
      <c r="P128" s="47"/>
      <c r="Q128" s="47"/>
      <c r="R128" s="47"/>
      <c r="S128"/>
    </row>
    <row r="129" spans="1:19" x14ac:dyDescent="0.25">
      <c r="A129" s="61"/>
      <c r="B129" s="100"/>
      <c r="C129" s="100"/>
      <c r="D129" s="100"/>
      <c r="E129" s="37" t="str">
        <f t="shared" si="1"/>
        <v>No define</v>
      </c>
      <c r="F129" s="48"/>
      <c r="G129" s="105"/>
      <c r="H129" s="105"/>
      <c r="J129" s="25"/>
      <c r="K129" s="25"/>
      <c r="L129" s="25"/>
      <c r="M129" s="25"/>
      <c r="N129" s="47"/>
      <c r="O129" s="47"/>
      <c r="P129" s="47"/>
      <c r="Q129" s="47"/>
      <c r="R129" s="47"/>
      <c r="S129"/>
    </row>
    <row r="130" spans="1:19" x14ac:dyDescent="0.25">
      <c r="A130" s="97"/>
      <c r="B130" s="102"/>
      <c r="C130" s="102"/>
      <c r="D130" s="102"/>
      <c r="E130" s="45" t="str">
        <f t="shared" si="1"/>
        <v>No define</v>
      </c>
      <c r="F130" s="48"/>
      <c r="G130" s="105"/>
      <c r="H130" s="105"/>
      <c r="J130" s="25"/>
      <c r="K130" s="25"/>
      <c r="L130" s="25"/>
      <c r="M130" s="25"/>
      <c r="N130" s="47"/>
      <c r="O130" s="47"/>
      <c r="P130" s="47"/>
      <c r="Q130" s="47"/>
      <c r="R130" s="47"/>
      <c r="S130"/>
    </row>
    <row r="131" spans="1:19" x14ac:dyDescent="0.25">
      <c r="A131" s="97"/>
      <c r="B131" s="102"/>
      <c r="C131" s="102"/>
      <c r="D131" s="102"/>
      <c r="E131" s="45" t="str">
        <f t="shared" si="1"/>
        <v>No define</v>
      </c>
      <c r="F131" s="48"/>
      <c r="G131" s="105"/>
      <c r="H131" s="105"/>
      <c r="J131" s="25"/>
      <c r="K131" s="25"/>
      <c r="L131" s="25"/>
      <c r="M131" s="25"/>
      <c r="N131" s="47"/>
      <c r="O131" s="47"/>
      <c r="P131" s="47"/>
      <c r="Q131" s="47"/>
      <c r="R131" s="47"/>
      <c r="S131"/>
    </row>
    <row r="132" spans="1:19" x14ac:dyDescent="0.25">
      <c r="A132" s="97"/>
      <c r="B132" s="102"/>
      <c r="C132" s="102"/>
      <c r="D132" s="102"/>
      <c r="E132" s="45" t="str">
        <f t="shared" si="1"/>
        <v>No define</v>
      </c>
      <c r="F132" s="48"/>
      <c r="G132" s="105"/>
      <c r="H132" s="105"/>
      <c r="J132" s="25"/>
      <c r="K132" s="25"/>
      <c r="L132" s="25"/>
      <c r="M132" s="25"/>
      <c r="N132" s="47"/>
      <c r="O132" s="47"/>
      <c r="P132" s="47"/>
      <c r="Q132" s="47"/>
      <c r="R132" s="47"/>
      <c r="S132"/>
    </row>
    <row r="133" spans="1:19" ht="15" customHeight="1" x14ac:dyDescent="0.25">
      <c r="A133" s="97"/>
      <c r="B133" s="102"/>
      <c r="C133" s="102"/>
      <c r="D133" s="102"/>
      <c r="E133" s="45" t="str">
        <f t="shared" si="1"/>
        <v>No define</v>
      </c>
      <c r="F133" s="48"/>
      <c r="G133" s="105"/>
      <c r="H133" s="105"/>
      <c r="J133" s="25"/>
      <c r="K133" s="25"/>
      <c r="L133" s="25"/>
      <c r="M133" s="25"/>
      <c r="N133" s="47"/>
      <c r="O133" s="47"/>
      <c r="P133" s="47"/>
      <c r="Q133" s="47"/>
      <c r="R133" s="47"/>
      <c r="S133"/>
    </row>
    <row r="134" spans="1:19" ht="15" customHeight="1" x14ac:dyDescent="0.25">
      <c r="A134" s="97"/>
      <c r="B134" s="102"/>
      <c r="C134" s="102"/>
      <c r="D134" s="102"/>
      <c r="E134" s="45" t="str">
        <f t="shared" si="1"/>
        <v>No define</v>
      </c>
      <c r="F134" s="48"/>
      <c r="G134" s="105"/>
      <c r="H134" s="105"/>
      <c r="J134" s="25"/>
      <c r="K134" s="25"/>
      <c r="L134" s="25"/>
      <c r="M134" s="25"/>
      <c r="N134" s="47"/>
      <c r="O134" s="47"/>
      <c r="P134" s="47"/>
      <c r="Q134" s="47"/>
      <c r="R134" s="47"/>
      <c r="S134"/>
    </row>
    <row r="135" spans="1:19" ht="15" customHeight="1" x14ac:dyDescent="0.25">
      <c r="A135" s="97"/>
      <c r="B135" s="102"/>
      <c r="C135" s="102"/>
      <c r="D135" s="102"/>
      <c r="E135" s="46" t="str">
        <f t="shared" ref="E135:E198" si="2">+IF(CONCATENATE(B135,,C135,,D135)="","No define",IF(B135="",CONCATENATE(C135," ",D135),IF(C135="",B135,CONCATENATE(B135," de ",C135," ",D135))))</f>
        <v>No define</v>
      </c>
      <c r="F135" s="48"/>
      <c r="G135" s="105"/>
      <c r="H135" s="105"/>
      <c r="J135" s="25"/>
      <c r="K135" s="25"/>
      <c r="L135" s="25"/>
      <c r="M135" s="25"/>
      <c r="N135" s="47"/>
      <c r="O135" s="47"/>
      <c r="P135" s="47"/>
      <c r="Q135" s="47"/>
      <c r="R135" s="47"/>
      <c r="S135"/>
    </row>
    <row r="136" spans="1:19" ht="15" customHeight="1" x14ac:dyDescent="0.25">
      <c r="A136" s="97"/>
      <c r="B136" s="102"/>
      <c r="C136" s="102"/>
      <c r="D136" s="102"/>
      <c r="E136" s="45" t="str">
        <f t="shared" si="2"/>
        <v>No define</v>
      </c>
      <c r="F136" s="48"/>
      <c r="G136" s="105"/>
      <c r="H136" s="105"/>
      <c r="J136" s="25"/>
      <c r="K136" s="25"/>
      <c r="L136" s="25"/>
      <c r="M136" s="25"/>
      <c r="N136" s="47"/>
      <c r="O136" s="47"/>
      <c r="P136" s="47"/>
      <c r="Q136" s="47"/>
      <c r="R136" s="47"/>
      <c r="S136"/>
    </row>
    <row r="137" spans="1:19" ht="15" customHeight="1" x14ac:dyDescent="0.25">
      <c r="A137" s="97"/>
      <c r="B137" s="102"/>
      <c r="C137" s="102"/>
      <c r="D137" s="102"/>
      <c r="E137" s="45" t="str">
        <f t="shared" si="2"/>
        <v>No define</v>
      </c>
      <c r="F137" s="48"/>
      <c r="G137" s="105"/>
      <c r="H137" s="105"/>
      <c r="J137" s="25"/>
      <c r="K137" s="25"/>
      <c r="L137" s="25"/>
      <c r="M137" s="25"/>
      <c r="N137" s="47"/>
      <c r="O137" s="47"/>
      <c r="P137" s="47"/>
      <c r="Q137" s="47"/>
      <c r="R137" s="47"/>
      <c r="S137"/>
    </row>
    <row r="138" spans="1:19" ht="15" customHeight="1" x14ac:dyDescent="0.25">
      <c r="A138" s="97"/>
      <c r="B138" s="102"/>
      <c r="C138" s="102"/>
      <c r="D138" s="102"/>
      <c r="E138" s="45" t="str">
        <f t="shared" si="2"/>
        <v>No define</v>
      </c>
      <c r="F138" s="48"/>
      <c r="G138" s="105"/>
      <c r="H138" s="105"/>
      <c r="J138" s="25"/>
      <c r="K138" s="25"/>
      <c r="L138" s="25"/>
      <c r="M138" s="25"/>
      <c r="N138" s="47"/>
      <c r="O138" s="47"/>
      <c r="P138" s="47"/>
      <c r="Q138" s="47"/>
      <c r="R138" s="47"/>
      <c r="S138"/>
    </row>
    <row r="139" spans="1:19" ht="15" customHeight="1" x14ac:dyDescent="0.25">
      <c r="A139" s="97"/>
      <c r="B139" s="102"/>
      <c r="C139" s="102"/>
      <c r="D139" s="102"/>
      <c r="E139" s="45" t="str">
        <f t="shared" si="2"/>
        <v>No define</v>
      </c>
      <c r="F139" s="48"/>
      <c r="G139" s="105"/>
      <c r="H139" s="105"/>
      <c r="J139" s="25"/>
      <c r="K139" s="25"/>
      <c r="L139" s="25"/>
      <c r="M139" s="25"/>
      <c r="N139" s="47"/>
      <c r="O139" s="47"/>
      <c r="P139" s="47"/>
      <c r="Q139" s="47"/>
      <c r="R139" s="47"/>
      <c r="S139"/>
    </row>
    <row r="140" spans="1:19" ht="15" customHeight="1" x14ac:dyDescent="0.25">
      <c r="A140" s="97"/>
      <c r="B140" s="102"/>
      <c r="C140" s="102"/>
      <c r="D140" s="102"/>
      <c r="E140" s="45" t="str">
        <f t="shared" si="2"/>
        <v>No define</v>
      </c>
      <c r="F140" s="48"/>
      <c r="G140" s="105"/>
      <c r="H140" s="105"/>
      <c r="J140" s="25"/>
      <c r="K140" s="25"/>
      <c r="L140" s="25"/>
      <c r="M140" s="25"/>
      <c r="N140" s="47"/>
      <c r="O140" s="47"/>
      <c r="P140" s="47"/>
      <c r="Q140" s="47"/>
      <c r="R140" s="47"/>
      <c r="S140"/>
    </row>
    <row r="141" spans="1:19" ht="15" customHeight="1" x14ac:dyDescent="0.25">
      <c r="A141" s="97"/>
      <c r="B141" s="102"/>
      <c r="C141" s="102"/>
      <c r="D141" s="102"/>
      <c r="E141" s="45" t="str">
        <f t="shared" si="2"/>
        <v>No define</v>
      </c>
      <c r="F141" s="53"/>
      <c r="G141" s="105"/>
      <c r="H141" s="105"/>
      <c r="J141" s="25"/>
      <c r="K141" s="25"/>
      <c r="L141" s="25"/>
      <c r="M141" s="25"/>
      <c r="N141" s="47"/>
      <c r="O141" s="47"/>
      <c r="P141" s="47"/>
      <c r="Q141" s="47"/>
      <c r="R141" s="47"/>
      <c r="S141"/>
    </row>
    <row r="142" spans="1:19" ht="15" customHeight="1" x14ac:dyDescent="0.25">
      <c r="A142" s="97"/>
      <c r="B142" s="102"/>
      <c r="C142" s="102"/>
      <c r="D142" s="102"/>
      <c r="E142" s="45" t="str">
        <f t="shared" si="2"/>
        <v>No define</v>
      </c>
      <c r="F142" s="53"/>
      <c r="G142" s="105"/>
      <c r="H142" s="105"/>
      <c r="J142" s="25"/>
      <c r="K142" s="25"/>
      <c r="L142" s="25"/>
      <c r="M142" s="25"/>
      <c r="N142" s="47"/>
      <c r="O142" s="47"/>
      <c r="P142" s="47"/>
      <c r="Q142" s="47"/>
      <c r="R142" s="47"/>
      <c r="S142"/>
    </row>
    <row r="143" spans="1:19" ht="15" customHeight="1" x14ac:dyDescent="0.25">
      <c r="A143" s="97"/>
      <c r="B143" s="102"/>
      <c r="C143" s="102"/>
      <c r="D143" s="102"/>
      <c r="E143" s="45" t="str">
        <f t="shared" si="2"/>
        <v>No define</v>
      </c>
      <c r="F143" s="53"/>
      <c r="G143" s="105"/>
      <c r="H143" s="105"/>
      <c r="J143" s="25"/>
      <c r="K143" s="25"/>
      <c r="L143" s="25"/>
      <c r="M143" s="25"/>
      <c r="N143" s="47"/>
      <c r="O143" s="47"/>
      <c r="P143" s="47"/>
      <c r="Q143" s="47"/>
      <c r="R143" s="47"/>
      <c r="S143"/>
    </row>
    <row r="144" spans="1:19" ht="15" customHeight="1" x14ac:dyDescent="0.25">
      <c r="A144" s="97"/>
      <c r="B144" s="102"/>
      <c r="C144" s="102"/>
      <c r="D144" s="102"/>
      <c r="E144" s="45" t="str">
        <f t="shared" si="2"/>
        <v>No define</v>
      </c>
      <c r="F144" s="53"/>
      <c r="G144" s="105"/>
      <c r="H144" s="105"/>
      <c r="J144" s="25"/>
      <c r="K144" s="25"/>
      <c r="L144" s="25"/>
      <c r="M144" s="25"/>
      <c r="N144" s="47"/>
      <c r="O144" s="47"/>
      <c r="P144" s="47"/>
      <c r="Q144" s="47"/>
      <c r="R144" s="47"/>
      <c r="S144"/>
    </row>
    <row r="145" spans="1:19" ht="15" customHeight="1" x14ac:dyDescent="0.25">
      <c r="A145" s="97"/>
      <c r="B145" s="102"/>
      <c r="C145" s="102"/>
      <c r="D145" s="102"/>
      <c r="E145" s="45" t="str">
        <f t="shared" si="2"/>
        <v>No define</v>
      </c>
      <c r="F145" s="53"/>
      <c r="G145" s="105"/>
      <c r="H145" s="105"/>
      <c r="J145" s="25"/>
      <c r="K145" s="25"/>
      <c r="L145" s="25"/>
      <c r="M145" s="25"/>
      <c r="N145" s="47"/>
      <c r="O145" s="47"/>
      <c r="P145" s="47"/>
      <c r="Q145" s="47"/>
      <c r="R145" s="47"/>
      <c r="S145"/>
    </row>
    <row r="146" spans="1:19" ht="15" customHeight="1" x14ac:dyDescent="0.25">
      <c r="A146" s="97"/>
      <c r="B146" s="102"/>
      <c r="C146" s="102"/>
      <c r="D146" s="102"/>
      <c r="E146" s="45" t="str">
        <f t="shared" si="2"/>
        <v>No define</v>
      </c>
      <c r="F146" s="53"/>
      <c r="G146" s="105"/>
      <c r="H146" s="105"/>
      <c r="J146" s="25"/>
      <c r="K146" s="25"/>
      <c r="L146" s="25"/>
      <c r="M146" s="25"/>
      <c r="N146" s="47"/>
      <c r="O146" s="47"/>
      <c r="P146" s="47"/>
      <c r="Q146" s="47"/>
      <c r="R146" s="47"/>
      <c r="S146"/>
    </row>
    <row r="147" spans="1:19" ht="15" customHeight="1" x14ac:dyDescent="0.25">
      <c r="A147" s="97"/>
      <c r="B147" s="102"/>
      <c r="C147" s="102"/>
      <c r="D147" s="102"/>
      <c r="E147" s="45" t="str">
        <f t="shared" si="2"/>
        <v>No define</v>
      </c>
      <c r="F147" s="53"/>
      <c r="G147" s="105"/>
      <c r="H147" s="105"/>
      <c r="J147" s="25"/>
      <c r="K147" s="25"/>
      <c r="L147" s="25"/>
      <c r="M147" s="25"/>
      <c r="N147" s="47"/>
      <c r="O147" s="47"/>
      <c r="P147" s="47"/>
      <c r="Q147" s="47"/>
      <c r="R147" s="47"/>
      <c r="S147"/>
    </row>
    <row r="148" spans="1:19" ht="15" customHeight="1" x14ac:dyDescent="0.25">
      <c r="A148" s="97"/>
      <c r="B148" s="102"/>
      <c r="C148" s="102"/>
      <c r="D148" s="102"/>
      <c r="E148" s="46" t="str">
        <f t="shared" si="2"/>
        <v>No define</v>
      </c>
      <c r="F148" s="53"/>
      <c r="G148" s="105"/>
      <c r="H148" s="105"/>
      <c r="J148" s="25"/>
      <c r="K148" s="25"/>
      <c r="L148" s="25"/>
      <c r="M148" s="25"/>
      <c r="N148" s="47"/>
      <c r="O148" s="47"/>
      <c r="P148" s="47"/>
      <c r="Q148" s="47"/>
      <c r="R148" s="47"/>
      <c r="S148"/>
    </row>
    <row r="149" spans="1:19" ht="15" customHeight="1" x14ac:dyDescent="0.25">
      <c r="A149" s="97"/>
      <c r="B149" s="102"/>
      <c r="C149" s="102"/>
      <c r="D149" s="102"/>
      <c r="E149" s="45" t="str">
        <f t="shared" si="2"/>
        <v>No define</v>
      </c>
      <c r="F149" s="53"/>
      <c r="G149" s="105"/>
      <c r="H149" s="105"/>
      <c r="J149" s="25"/>
      <c r="K149" s="25"/>
      <c r="L149" s="25"/>
      <c r="M149" s="25"/>
      <c r="N149" s="47"/>
      <c r="S149"/>
    </row>
    <row r="150" spans="1:19" ht="15" customHeight="1" x14ac:dyDescent="0.25">
      <c r="A150" s="97"/>
      <c r="B150" s="102"/>
      <c r="C150" s="102"/>
      <c r="D150" s="102"/>
      <c r="E150" s="45" t="str">
        <f t="shared" si="2"/>
        <v>No define</v>
      </c>
      <c r="F150" s="53"/>
      <c r="G150" s="105"/>
      <c r="H150" s="105"/>
      <c r="J150" s="25"/>
      <c r="K150" s="25"/>
      <c r="L150" s="25"/>
      <c r="M150" s="25"/>
      <c r="N150" s="47"/>
      <c r="S150"/>
    </row>
    <row r="151" spans="1:19" ht="15" customHeight="1" x14ac:dyDescent="0.25">
      <c r="A151" s="97"/>
      <c r="B151" s="102"/>
      <c r="C151" s="102"/>
      <c r="D151" s="102"/>
      <c r="E151" s="45" t="str">
        <f t="shared" si="2"/>
        <v>No define</v>
      </c>
      <c r="F151" s="53"/>
      <c r="G151" s="105"/>
      <c r="H151" s="105"/>
      <c r="J151" s="25"/>
      <c r="K151" s="25"/>
      <c r="L151" s="25"/>
      <c r="M151" s="25"/>
      <c r="N151" s="47"/>
      <c r="S151"/>
    </row>
    <row r="152" spans="1:19" ht="15" customHeight="1" x14ac:dyDescent="0.25">
      <c r="A152" s="97"/>
      <c r="B152" s="102"/>
      <c r="C152" s="102"/>
      <c r="D152" s="102"/>
      <c r="E152" s="45" t="str">
        <f t="shared" si="2"/>
        <v>No define</v>
      </c>
      <c r="F152" s="53"/>
      <c r="G152" s="105"/>
      <c r="H152" s="105"/>
      <c r="J152" s="25"/>
      <c r="K152" s="25"/>
      <c r="L152" s="25"/>
      <c r="M152" s="25"/>
      <c r="N152" s="47"/>
      <c r="S152"/>
    </row>
    <row r="153" spans="1:19" ht="15" customHeight="1" x14ac:dyDescent="0.25">
      <c r="A153" s="97"/>
      <c r="B153" s="102"/>
      <c r="C153" s="102"/>
      <c r="D153" s="102"/>
      <c r="E153" s="46" t="str">
        <f t="shared" si="2"/>
        <v>No define</v>
      </c>
      <c r="F153" s="53"/>
      <c r="G153" s="105"/>
      <c r="H153" s="105"/>
      <c r="J153" s="25"/>
      <c r="K153" s="25"/>
      <c r="L153" s="25"/>
      <c r="M153" s="25"/>
      <c r="N153" s="47"/>
      <c r="S153"/>
    </row>
    <row r="154" spans="1:19" ht="15" customHeight="1" x14ac:dyDescent="0.25">
      <c r="A154" s="97"/>
      <c r="B154" s="102"/>
      <c r="C154" s="102"/>
      <c r="D154" s="102"/>
      <c r="E154" s="45" t="str">
        <f t="shared" si="2"/>
        <v>No define</v>
      </c>
      <c r="F154" s="53"/>
      <c r="G154" s="105"/>
      <c r="H154" s="105"/>
      <c r="J154" s="25"/>
      <c r="K154" s="25"/>
      <c r="L154" s="25"/>
      <c r="M154" s="25"/>
      <c r="N154" s="47"/>
      <c r="S154"/>
    </row>
    <row r="155" spans="1:19" x14ac:dyDescent="0.25">
      <c r="A155" s="97"/>
      <c r="B155" s="102"/>
      <c r="C155" s="102"/>
      <c r="D155" s="102"/>
      <c r="E155" s="45" t="str">
        <f t="shared" si="2"/>
        <v>No define</v>
      </c>
      <c r="F155" s="53"/>
      <c r="G155" s="105"/>
      <c r="H155" s="105"/>
      <c r="J155" s="25"/>
      <c r="K155" s="25"/>
      <c r="L155" s="25"/>
      <c r="M155" s="25"/>
      <c r="N155" s="47"/>
      <c r="S155"/>
    </row>
    <row r="156" spans="1:19" x14ac:dyDescent="0.25">
      <c r="A156" s="97"/>
      <c r="B156" s="102"/>
      <c r="C156" s="102"/>
      <c r="D156" s="102"/>
      <c r="E156" s="46" t="str">
        <f t="shared" si="2"/>
        <v>No define</v>
      </c>
      <c r="F156" s="53"/>
      <c r="G156" s="105"/>
      <c r="H156" s="105"/>
      <c r="J156" s="25"/>
      <c r="K156" s="25"/>
      <c r="L156" s="25"/>
      <c r="M156" s="25"/>
      <c r="N156" s="47"/>
      <c r="S156"/>
    </row>
    <row r="157" spans="1:19" x14ac:dyDescent="0.25">
      <c r="A157" s="97"/>
      <c r="B157" s="102"/>
      <c r="C157" s="102"/>
      <c r="D157" s="102"/>
      <c r="E157" s="45" t="str">
        <f t="shared" si="2"/>
        <v>No define</v>
      </c>
      <c r="F157" s="53"/>
      <c r="G157" s="105"/>
      <c r="H157" s="105"/>
      <c r="J157" s="25"/>
      <c r="K157" s="25"/>
      <c r="L157" s="25"/>
      <c r="M157" s="25"/>
      <c r="N157" s="47"/>
      <c r="S157"/>
    </row>
    <row r="158" spans="1:19" x14ac:dyDescent="0.25">
      <c r="A158" s="97"/>
      <c r="B158" s="102"/>
      <c r="C158" s="102"/>
      <c r="D158" s="102"/>
      <c r="E158" s="46" t="str">
        <f t="shared" si="2"/>
        <v>No define</v>
      </c>
      <c r="F158" s="53"/>
      <c r="G158" s="105"/>
      <c r="H158" s="105"/>
      <c r="J158" s="25"/>
      <c r="K158" s="25"/>
      <c r="L158" s="25"/>
      <c r="M158" s="25"/>
      <c r="N158" s="47"/>
      <c r="S158"/>
    </row>
    <row r="159" spans="1:19" x14ac:dyDescent="0.25">
      <c r="A159" s="97"/>
      <c r="B159" s="102"/>
      <c r="C159" s="102"/>
      <c r="D159" s="102"/>
      <c r="E159" s="45" t="str">
        <f t="shared" si="2"/>
        <v>No define</v>
      </c>
      <c r="F159" s="53"/>
      <c r="G159" s="105"/>
      <c r="H159" s="105"/>
      <c r="J159" s="25"/>
      <c r="K159" s="25"/>
      <c r="L159" s="25"/>
      <c r="M159" s="25"/>
      <c r="N159" s="47"/>
      <c r="S159"/>
    </row>
    <row r="160" spans="1:19" x14ac:dyDescent="0.25">
      <c r="A160" s="97"/>
      <c r="B160" s="102"/>
      <c r="C160" s="102"/>
      <c r="D160" s="102"/>
      <c r="E160" s="45" t="str">
        <f t="shared" si="2"/>
        <v>No define</v>
      </c>
      <c r="F160" s="53"/>
      <c r="G160" s="105"/>
      <c r="H160" s="105"/>
      <c r="J160" s="25"/>
      <c r="K160" s="25"/>
      <c r="L160" s="25"/>
      <c r="M160" s="25"/>
      <c r="N160" s="47"/>
      <c r="S160"/>
    </row>
    <row r="161" spans="1:19" x14ac:dyDescent="0.25">
      <c r="A161" s="97"/>
      <c r="B161" s="102"/>
      <c r="C161" s="102"/>
      <c r="D161" s="102"/>
      <c r="E161" s="46" t="str">
        <f t="shared" si="2"/>
        <v>No define</v>
      </c>
      <c r="F161" s="53"/>
      <c r="G161" s="105"/>
      <c r="H161" s="105"/>
      <c r="J161" s="25"/>
      <c r="K161" s="25"/>
      <c r="L161" s="25"/>
      <c r="M161" s="25"/>
      <c r="N161" s="47"/>
      <c r="S161"/>
    </row>
    <row r="162" spans="1:19" x14ac:dyDescent="0.25">
      <c r="A162" s="97"/>
      <c r="B162" s="102"/>
      <c r="C162" s="102"/>
      <c r="D162" s="102"/>
      <c r="E162" s="46" t="str">
        <f t="shared" si="2"/>
        <v>No define</v>
      </c>
      <c r="F162" s="53"/>
      <c r="G162" s="105"/>
      <c r="H162" s="105"/>
      <c r="J162" s="25"/>
      <c r="K162" s="25"/>
      <c r="L162" s="25"/>
      <c r="M162" s="25"/>
      <c r="N162" s="47"/>
      <c r="S162"/>
    </row>
    <row r="163" spans="1:19" x14ac:dyDescent="0.25">
      <c r="A163" s="97"/>
      <c r="B163" s="102"/>
      <c r="C163" s="102"/>
      <c r="D163" s="102"/>
      <c r="E163" s="45" t="str">
        <f t="shared" si="2"/>
        <v>No define</v>
      </c>
      <c r="F163" s="53"/>
      <c r="G163" s="105"/>
      <c r="H163" s="105"/>
      <c r="J163" s="25"/>
      <c r="K163" s="25"/>
      <c r="L163" s="25"/>
      <c r="M163" s="25"/>
      <c r="N163" s="47"/>
      <c r="S163"/>
    </row>
    <row r="164" spans="1:19" x14ac:dyDescent="0.25">
      <c r="A164" s="98"/>
      <c r="B164" s="103"/>
      <c r="C164" s="103"/>
      <c r="D164" s="103"/>
      <c r="E164" s="52" t="str">
        <f t="shared" si="2"/>
        <v>No define</v>
      </c>
      <c r="F164" s="53"/>
      <c r="G164" s="105"/>
      <c r="H164" s="105"/>
      <c r="J164" s="25"/>
      <c r="K164" s="25"/>
      <c r="L164" s="25"/>
      <c r="M164" s="25"/>
      <c r="N164" s="47"/>
      <c r="S164"/>
    </row>
    <row r="165" spans="1:19" x14ac:dyDescent="0.25">
      <c r="A165" s="97"/>
      <c r="B165" s="102"/>
      <c r="C165" s="102"/>
      <c r="D165" s="102"/>
      <c r="E165" s="46" t="str">
        <f t="shared" si="2"/>
        <v>No define</v>
      </c>
      <c r="F165" s="53"/>
      <c r="G165" s="105"/>
      <c r="H165" s="105"/>
      <c r="J165" s="25"/>
      <c r="K165" s="25"/>
      <c r="L165" s="25"/>
      <c r="M165" s="25"/>
      <c r="N165" s="47"/>
      <c r="S165"/>
    </row>
    <row r="166" spans="1:19" x14ac:dyDescent="0.25">
      <c r="A166" s="97"/>
      <c r="B166" s="102"/>
      <c r="C166" s="102"/>
      <c r="D166" s="102"/>
      <c r="E166" s="45" t="str">
        <f t="shared" si="2"/>
        <v>No define</v>
      </c>
      <c r="F166" s="53"/>
      <c r="G166" s="105"/>
      <c r="H166" s="105"/>
      <c r="J166" s="25"/>
      <c r="K166" s="25"/>
      <c r="L166" s="25"/>
      <c r="M166" s="25"/>
      <c r="N166" s="47"/>
      <c r="S166"/>
    </row>
    <row r="167" spans="1:19" x14ac:dyDescent="0.25">
      <c r="A167" s="97"/>
      <c r="B167" s="102"/>
      <c r="C167" s="102"/>
      <c r="D167" s="102"/>
      <c r="E167" s="45" t="str">
        <f t="shared" si="2"/>
        <v>No define</v>
      </c>
      <c r="F167" s="53"/>
      <c r="G167" s="105"/>
      <c r="H167" s="105"/>
      <c r="J167" s="25"/>
      <c r="K167" s="25"/>
      <c r="L167" s="25"/>
      <c r="M167" s="25"/>
      <c r="N167" s="47"/>
      <c r="S167"/>
    </row>
    <row r="168" spans="1:19" x14ac:dyDescent="0.25">
      <c r="A168" s="97"/>
      <c r="B168" s="102"/>
      <c r="C168" s="102"/>
      <c r="D168" s="102"/>
      <c r="E168" s="45" t="str">
        <f t="shared" si="2"/>
        <v>No define</v>
      </c>
      <c r="F168" s="53"/>
      <c r="G168" s="105"/>
      <c r="H168" s="105"/>
      <c r="J168" s="25"/>
      <c r="K168" s="25"/>
      <c r="L168" s="25"/>
      <c r="M168" s="25"/>
      <c r="N168" s="47"/>
      <c r="S168"/>
    </row>
    <row r="169" spans="1:19" x14ac:dyDescent="0.25">
      <c r="A169" s="97"/>
      <c r="B169" s="102"/>
      <c r="C169" s="102"/>
      <c r="D169" s="102"/>
      <c r="E169" s="45" t="str">
        <f t="shared" si="2"/>
        <v>No define</v>
      </c>
      <c r="F169" s="53"/>
      <c r="G169" s="105"/>
      <c r="H169" s="105"/>
      <c r="J169" s="25"/>
      <c r="K169" s="25"/>
      <c r="L169" s="25"/>
      <c r="M169" s="25"/>
      <c r="N169" s="47"/>
      <c r="S169"/>
    </row>
    <row r="170" spans="1:19" x14ac:dyDescent="0.25">
      <c r="A170" s="97"/>
      <c r="B170" s="102"/>
      <c r="C170" s="102"/>
      <c r="D170" s="102"/>
      <c r="E170" s="45" t="str">
        <f t="shared" si="2"/>
        <v>No define</v>
      </c>
      <c r="F170" s="53"/>
      <c r="G170" s="105"/>
      <c r="H170" s="105"/>
      <c r="J170" s="25"/>
      <c r="K170" s="25"/>
      <c r="L170" s="25"/>
      <c r="M170" s="25"/>
      <c r="N170" s="47"/>
      <c r="S170"/>
    </row>
    <row r="171" spans="1:19" x14ac:dyDescent="0.25">
      <c r="A171" s="97"/>
      <c r="B171" s="102"/>
      <c r="C171" s="102"/>
      <c r="D171" s="102"/>
      <c r="E171" s="45" t="str">
        <f t="shared" si="2"/>
        <v>No define</v>
      </c>
      <c r="F171" s="53"/>
      <c r="G171" s="105"/>
      <c r="H171" s="105"/>
      <c r="J171" s="25"/>
      <c r="K171" s="25"/>
      <c r="L171" s="25"/>
      <c r="M171" s="25"/>
      <c r="N171" s="47"/>
      <c r="S171"/>
    </row>
    <row r="172" spans="1:19" x14ac:dyDescent="0.25">
      <c r="A172" s="97"/>
      <c r="B172" s="102"/>
      <c r="C172" s="102"/>
      <c r="D172" s="102"/>
      <c r="E172" s="45" t="str">
        <f t="shared" si="2"/>
        <v>No define</v>
      </c>
      <c r="F172" s="53"/>
      <c r="G172" s="105"/>
      <c r="H172" s="105"/>
      <c r="J172" s="25"/>
      <c r="K172" s="25"/>
      <c r="L172" s="25"/>
      <c r="M172" s="25"/>
      <c r="N172" s="47"/>
      <c r="S172"/>
    </row>
    <row r="173" spans="1:19" x14ac:dyDescent="0.25">
      <c r="A173" s="97"/>
      <c r="B173" s="102"/>
      <c r="C173" s="102"/>
      <c r="D173" s="102"/>
      <c r="E173" s="45" t="str">
        <f t="shared" si="2"/>
        <v>No define</v>
      </c>
      <c r="F173" s="53"/>
      <c r="G173" s="105"/>
      <c r="H173" s="105"/>
      <c r="J173" s="25"/>
      <c r="K173" s="25"/>
      <c r="L173" s="25"/>
      <c r="M173" s="25"/>
      <c r="N173" s="47"/>
      <c r="S173"/>
    </row>
    <row r="174" spans="1:19" x14ac:dyDescent="0.25">
      <c r="A174" s="97"/>
      <c r="B174" s="102"/>
      <c r="C174" s="102"/>
      <c r="D174" s="102"/>
      <c r="E174" s="45" t="str">
        <f t="shared" si="2"/>
        <v>No define</v>
      </c>
      <c r="F174" s="53"/>
      <c r="G174" s="105"/>
      <c r="H174" s="105"/>
      <c r="J174" s="25"/>
      <c r="K174" s="25"/>
      <c r="L174" s="25"/>
      <c r="M174" s="25"/>
      <c r="N174" s="47"/>
      <c r="S174"/>
    </row>
    <row r="175" spans="1:19" x14ac:dyDescent="0.25">
      <c r="A175" s="97"/>
      <c r="B175" s="102"/>
      <c r="C175" s="102"/>
      <c r="D175" s="102"/>
      <c r="E175" s="46" t="str">
        <f t="shared" si="2"/>
        <v>No define</v>
      </c>
      <c r="F175" s="53"/>
      <c r="G175" s="105"/>
      <c r="H175" s="105"/>
      <c r="J175" s="25"/>
      <c r="K175" s="25"/>
      <c r="L175" s="25"/>
      <c r="M175" s="25"/>
      <c r="N175" s="47"/>
      <c r="S175"/>
    </row>
    <row r="176" spans="1:19" x14ac:dyDescent="0.25">
      <c r="A176" s="97"/>
      <c r="B176" s="102"/>
      <c r="C176" s="102"/>
      <c r="D176" s="102"/>
      <c r="E176" s="45" t="str">
        <f t="shared" si="2"/>
        <v>No define</v>
      </c>
      <c r="F176" s="53"/>
      <c r="G176" s="105"/>
      <c r="H176" s="105"/>
      <c r="J176" s="43"/>
      <c r="L176" s="1"/>
      <c r="M176" s="43"/>
      <c r="S176"/>
    </row>
    <row r="177" spans="1:19" x14ac:dyDescent="0.25">
      <c r="A177" s="97"/>
      <c r="B177" s="102"/>
      <c r="C177" s="102"/>
      <c r="D177" s="102"/>
      <c r="E177" s="45" t="str">
        <f t="shared" si="2"/>
        <v>No define</v>
      </c>
      <c r="F177" s="53"/>
      <c r="G177" s="105"/>
      <c r="H177" s="105"/>
      <c r="J177" s="43"/>
      <c r="L177" s="1"/>
      <c r="M177" s="43"/>
      <c r="S177"/>
    </row>
    <row r="178" spans="1:19" x14ac:dyDescent="0.25">
      <c r="A178" s="97"/>
      <c r="B178" s="102"/>
      <c r="C178" s="102"/>
      <c r="D178" s="102"/>
      <c r="E178" s="45" t="str">
        <f t="shared" si="2"/>
        <v>No define</v>
      </c>
      <c r="F178" s="53"/>
      <c r="G178" s="105"/>
      <c r="H178" s="105"/>
      <c r="J178" s="43"/>
      <c r="L178" s="1"/>
      <c r="M178" s="43"/>
      <c r="S178"/>
    </row>
    <row r="179" spans="1:19" x14ac:dyDescent="0.25">
      <c r="A179" s="97"/>
      <c r="B179" s="102"/>
      <c r="C179" s="102"/>
      <c r="D179" s="102"/>
      <c r="E179" s="46" t="str">
        <f t="shared" si="2"/>
        <v>No define</v>
      </c>
      <c r="F179" s="53"/>
      <c r="G179" s="105"/>
      <c r="H179" s="105"/>
      <c r="J179" s="43"/>
      <c r="L179" s="1"/>
      <c r="M179" s="43"/>
      <c r="S179"/>
    </row>
    <row r="180" spans="1:19" x14ac:dyDescent="0.25">
      <c r="A180" s="97"/>
      <c r="B180" s="102"/>
      <c r="C180" s="102"/>
      <c r="D180" s="102"/>
      <c r="E180" s="46" t="str">
        <f t="shared" si="2"/>
        <v>No define</v>
      </c>
      <c r="F180" s="53"/>
      <c r="G180" s="105"/>
      <c r="H180" s="105"/>
      <c r="J180" s="43"/>
      <c r="L180" s="1"/>
      <c r="M180" s="43"/>
      <c r="S180"/>
    </row>
    <row r="181" spans="1:19" x14ac:dyDescent="0.25">
      <c r="A181" s="97"/>
      <c r="B181" s="102"/>
      <c r="C181" s="102"/>
      <c r="D181" s="102"/>
      <c r="E181" s="45" t="str">
        <f t="shared" si="2"/>
        <v>No define</v>
      </c>
      <c r="F181" s="53"/>
      <c r="G181" s="105"/>
      <c r="H181" s="105"/>
      <c r="J181" s="43"/>
      <c r="L181" s="1"/>
      <c r="M181" s="43"/>
      <c r="S181"/>
    </row>
    <row r="182" spans="1:19" x14ac:dyDescent="0.25">
      <c r="A182" s="97"/>
      <c r="B182" s="102"/>
      <c r="C182" s="102"/>
      <c r="D182" s="102"/>
      <c r="E182" s="45" t="str">
        <f t="shared" si="2"/>
        <v>No define</v>
      </c>
      <c r="F182" s="53"/>
      <c r="G182" s="105"/>
      <c r="H182" s="105"/>
      <c r="J182" s="43"/>
      <c r="L182" s="1"/>
      <c r="M182" s="43"/>
      <c r="S182"/>
    </row>
    <row r="183" spans="1:19" x14ac:dyDescent="0.25">
      <c r="A183" s="97"/>
      <c r="B183" s="102"/>
      <c r="C183" s="102"/>
      <c r="D183" s="102"/>
      <c r="E183" s="46" t="str">
        <f t="shared" si="2"/>
        <v>No define</v>
      </c>
      <c r="F183" s="53"/>
      <c r="G183" s="105"/>
      <c r="H183" s="105"/>
      <c r="J183" s="43"/>
      <c r="L183" s="1"/>
      <c r="M183" s="43"/>
      <c r="S183"/>
    </row>
    <row r="184" spans="1:19" x14ac:dyDescent="0.25">
      <c r="A184" s="97"/>
      <c r="B184" s="102"/>
      <c r="C184" s="102"/>
      <c r="D184" s="102"/>
      <c r="E184" s="45" t="str">
        <f t="shared" si="2"/>
        <v>No define</v>
      </c>
      <c r="F184" s="53"/>
      <c r="G184" s="105"/>
      <c r="H184" s="105"/>
      <c r="J184" s="43"/>
      <c r="L184" s="1"/>
      <c r="M184" s="43"/>
      <c r="S184"/>
    </row>
    <row r="185" spans="1:19" x14ac:dyDescent="0.25">
      <c r="A185" s="97"/>
      <c r="B185" s="102"/>
      <c r="C185" s="102"/>
      <c r="D185" s="102"/>
      <c r="E185" s="45" t="str">
        <f t="shared" si="2"/>
        <v>No define</v>
      </c>
      <c r="F185" s="53"/>
      <c r="G185" s="105"/>
      <c r="H185" s="105"/>
      <c r="J185" s="43"/>
      <c r="L185" s="1"/>
      <c r="M185" s="43"/>
      <c r="S185"/>
    </row>
    <row r="186" spans="1:19" x14ac:dyDescent="0.25">
      <c r="A186" s="97"/>
      <c r="B186" s="102"/>
      <c r="C186" s="102"/>
      <c r="D186" s="102"/>
      <c r="E186" s="45" t="str">
        <f t="shared" si="2"/>
        <v>No define</v>
      </c>
      <c r="F186" s="53"/>
      <c r="G186" s="105"/>
      <c r="H186" s="105"/>
      <c r="J186" s="43"/>
      <c r="L186" s="1"/>
      <c r="M186" s="43"/>
      <c r="S186"/>
    </row>
    <row r="187" spans="1:19" x14ac:dyDescent="0.25">
      <c r="A187" s="97"/>
      <c r="B187" s="102"/>
      <c r="C187" s="102"/>
      <c r="D187" s="102"/>
      <c r="E187" s="46" t="str">
        <f t="shared" si="2"/>
        <v>No define</v>
      </c>
      <c r="F187" s="53"/>
      <c r="G187" s="105"/>
      <c r="H187" s="105"/>
      <c r="J187" s="43"/>
      <c r="L187" s="1"/>
      <c r="M187" s="43"/>
      <c r="S187"/>
    </row>
    <row r="188" spans="1:19" x14ac:dyDescent="0.25">
      <c r="A188" s="97"/>
      <c r="B188" s="102"/>
      <c r="C188" s="102"/>
      <c r="D188" s="102"/>
      <c r="E188" s="45" t="str">
        <f t="shared" si="2"/>
        <v>No define</v>
      </c>
      <c r="F188" s="53"/>
      <c r="G188" s="105"/>
      <c r="H188" s="105"/>
      <c r="J188" s="43"/>
      <c r="L188" s="1"/>
      <c r="M188" s="43"/>
      <c r="S188"/>
    </row>
    <row r="189" spans="1:19" x14ac:dyDescent="0.25">
      <c r="A189" s="97"/>
      <c r="B189" s="102"/>
      <c r="C189" s="102"/>
      <c r="D189" s="102"/>
      <c r="E189" s="45" t="str">
        <f t="shared" si="2"/>
        <v>No define</v>
      </c>
      <c r="F189" s="53"/>
      <c r="G189" s="105"/>
      <c r="H189" s="105"/>
      <c r="J189" s="43"/>
      <c r="L189" s="1"/>
      <c r="M189" s="43"/>
      <c r="S189"/>
    </row>
    <row r="190" spans="1:19" x14ac:dyDescent="0.25">
      <c r="A190" s="97"/>
      <c r="B190" s="102"/>
      <c r="C190" s="102"/>
      <c r="D190" s="102"/>
      <c r="E190" s="45" t="str">
        <f t="shared" si="2"/>
        <v>No define</v>
      </c>
      <c r="F190" s="53"/>
      <c r="G190" s="105"/>
      <c r="H190" s="105"/>
      <c r="J190" s="43"/>
      <c r="L190" s="1"/>
      <c r="M190" s="43"/>
      <c r="S190"/>
    </row>
    <row r="191" spans="1:19" x14ac:dyDescent="0.25">
      <c r="A191" s="97"/>
      <c r="B191" s="102"/>
      <c r="C191" s="102"/>
      <c r="D191" s="102"/>
      <c r="E191" s="45" t="str">
        <f t="shared" si="2"/>
        <v>No define</v>
      </c>
      <c r="F191" s="53"/>
      <c r="G191" s="105"/>
      <c r="H191" s="105"/>
      <c r="J191" s="43"/>
      <c r="L191" s="1"/>
      <c r="M191" s="43"/>
      <c r="S191"/>
    </row>
    <row r="192" spans="1:19" x14ac:dyDescent="0.25">
      <c r="A192" s="98"/>
      <c r="B192" s="103"/>
      <c r="C192" s="103"/>
      <c r="D192" s="103"/>
      <c r="E192" s="52" t="str">
        <f t="shared" si="2"/>
        <v>No define</v>
      </c>
      <c r="F192" s="53"/>
      <c r="G192" s="105"/>
      <c r="H192" s="105"/>
      <c r="J192" s="43"/>
      <c r="L192" s="1"/>
      <c r="M192" s="43"/>
      <c r="S192"/>
    </row>
    <row r="193" spans="1:19" x14ac:dyDescent="0.25">
      <c r="A193" s="97"/>
      <c r="B193" s="102"/>
      <c r="C193" s="102"/>
      <c r="D193" s="102"/>
      <c r="E193" s="45" t="str">
        <f t="shared" si="2"/>
        <v>No define</v>
      </c>
      <c r="F193" s="53"/>
      <c r="G193" s="105"/>
      <c r="H193" s="105"/>
      <c r="J193" s="43"/>
      <c r="L193" s="1"/>
      <c r="M193" s="43"/>
      <c r="S193"/>
    </row>
    <row r="194" spans="1:19" x14ac:dyDescent="0.25">
      <c r="A194" s="99"/>
      <c r="B194" s="104"/>
      <c r="C194" s="104"/>
      <c r="D194" s="104"/>
      <c r="E194" s="60" t="str">
        <f t="shared" si="2"/>
        <v>No define</v>
      </c>
      <c r="F194" s="106"/>
      <c r="G194" s="105"/>
      <c r="H194" s="105"/>
      <c r="J194" s="43"/>
      <c r="L194" s="1"/>
      <c r="M194" s="43"/>
      <c r="S194"/>
    </row>
    <row r="195" spans="1:19" x14ac:dyDescent="0.25">
      <c r="A195" s="97"/>
      <c r="B195" s="102"/>
      <c r="C195" s="102"/>
      <c r="D195" s="102"/>
      <c r="E195" s="45" t="str">
        <f t="shared" si="2"/>
        <v>No define</v>
      </c>
      <c r="F195" s="53"/>
      <c r="G195" s="105"/>
      <c r="H195" s="105"/>
      <c r="J195" s="43"/>
      <c r="L195" s="1"/>
      <c r="M195" s="43"/>
      <c r="S195"/>
    </row>
    <row r="196" spans="1:19" x14ac:dyDescent="0.25">
      <c r="A196" s="97"/>
      <c r="B196" s="102"/>
      <c r="C196" s="102"/>
      <c r="D196" s="102"/>
      <c r="E196" s="45" t="str">
        <f t="shared" si="2"/>
        <v>No define</v>
      </c>
      <c r="F196" s="53"/>
      <c r="G196" s="105"/>
      <c r="H196" s="105"/>
      <c r="J196" s="43"/>
      <c r="L196" s="1"/>
      <c r="M196" s="43"/>
      <c r="S196"/>
    </row>
    <row r="197" spans="1:19" x14ac:dyDescent="0.25">
      <c r="A197" s="97"/>
      <c r="B197" s="102"/>
      <c r="C197" s="102"/>
      <c r="D197" s="102"/>
      <c r="E197" s="46" t="str">
        <f t="shared" si="2"/>
        <v>No define</v>
      </c>
      <c r="F197" s="53"/>
      <c r="G197" s="105"/>
      <c r="H197" s="105"/>
      <c r="J197" s="43"/>
      <c r="L197" s="1"/>
      <c r="M197" s="43"/>
      <c r="S197"/>
    </row>
    <row r="198" spans="1:19" x14ac:dyDescent="0.25">
      <c r="A198" s="97"/>
      <c r="B198" s="102"/>
      <c r="C198" s="102"/>
      <c r="D198" s="102"/>
      <c r="E198" s="45" t="str">
        <f t="shared" si="2"/>
        <v>No define</v>
      </c>
      <c r="F198" s="53"/>
      <c r="G198" s="105"/>
      <c r="H198" s="105"/>
      <c r="J198" s="43"/>
      <c r="L198" s="1"/>
      <c r="M198" s="43"/>
      <c r="S198"/>
    </row>
    <row r="199" spans="1:19" x14ac:dyDescent="0.25">
      <c r="A199" s="97"/>
      <c r="B199" s="102"/>
      <c r="C199" s="102"/>
      <c r="D199" s="102"/>
      <c r="E199" s="46" t="str">
        <f t="shared" ref="E199:E262" si="3">+IF(CONCATENATE(B199,,C199,,D199)="","No define",IF(B199="",CONCATENATE(C199," ",D199),IF(C199="",B199,CONCATENATE(B199," de ",C199," ",D199))))</f>
        <v>No define</v>
      </c>
      <c r="F199" s="53"/>
      <c r="G199" s="105"/>
      <c r="H199" s="105"/>
      <c r="J199" s="43"/>
      <c r="L199" s="1"/>
      <c r="M199" s="43"/>
      <c r="S199"/>
    </row>
    <row r="200" spans="1:19" x14ac:dyDescent="0.25">
      <c r="A200" s="97"/>
      <c r="B200" s="102"/>
      <c r="C200" s="102"/>
      <c r="D200" s="102"/>
      <c r="E200" s="45" t="str">
        <f t="shared" si="3"/>
        <v>No define</v>
      </c>
      <c r="F200" s="53"/>
      <c r="G200" s="105"/>
      <c r="H200" s="105"/>
      <c r="J200" s="43"/>
      <c r="L200" s="1"/>
      <c r="M200" s="43"/>
      <c r="S200"/>
    </row>
    <row r="201" spans="1:19" x14ac:dyDescent="0.25">
      <c r="A201" s="97"/>
      <c r="B201" s="102"/>
      <c r="C201" s="102"/>
      <c r="D201" s="102"/>
      <c r="E201" s="45" t="str">
        <f t="shared" si="3"/>
        <v>No define</v>
      </c>
      <c r="F201" s="53"/>
      <c r="G201" s="105"/>
      <c r="H201" s="105"/>
      <c r="J201" s="43"/>
      <c r="L201" s="1"/>
      <c r="M201" s="43"/>
      <c r="S201"/>
    </row>
    <row r="202" spans="1:19" x14ac:dyDescent="0.25">
      <c r="A202" s="97"/>
      <c r="B202" s="102"/>
      <c r="C202" s="102"/>
      <c r="D202" s="102"/>
      <c r="E202" s="45" t="str">
        <f t="shared" si="3"/>
        <v>No define</v>
      </c>
      <c r="F202" s="53"/>
      <c r="G202" s="105"/>
      <c r="H202" s="105"/>
      <c r="J202" s="43"/>
      <c r="L202" s="1"/>
      <c r="M202" s="43"/>
      <c r="S202"/>
    </row>
    <row r="203" spans="1:19" x14ac:dyDescent="0.25">
      <c r="A203" s="97"/>
      <c r="B203" s="102"/>
      <c r="C203" s="102"/>
      <c r="D203" s="102"/>
      <c r="E203" s="45" t="str">
        <f t="shared" si="3"/>
        <v>No define</v>
      </c>
      <c r="F203" s="53"/>
      <c r="G203" s="105"/>
      <c r="H203" s="105"/>
      <c r="J203" s="43"/>
      <c r="L203" s="1"/>
      <c r="M203" s="43"/>
      <c r="S203"/>
    </row>
    <row r="204" spans="1:19" x14ac:dyDescent="0.25">
      <c r="A204" s="97"/>
      <c r="B204" s="102"/>
      <c r="C204" s="102"/>
      <c r="D204" s="102"/>
      <c r="E204" s="45" t="str">
        <f t="shared" si="3"/>
        <v>No define</v>
      </c>
      <c r="F204" s="53"/>
      <c r="G204" s="105"/>
      <c r="H204" s="105"/>
      <c r="J204" s="43"/>
      <c r="L204" s="1"/>
      <c r="M204" s="43"/>
      <c r="S204"/>
    </row>
    <row r="205" spans="1:19" x14ac:dyDescent="0.25">
      <c r="A205" s="97"/>
      <c r="B205" s="102"/>
      <c r="C205" s="102"/>
      <c r="D205" s="102"/>
      <c r="E205" s="45" t="str">
        <f t="shared" si="3"/>
        <v>No define</v>
      </c>
      <c r="F205" s="53"/>
      <c r="G205" s="105"/>
      <c r="H205" s="105"/>
      <c r="J205" s="43"/>
      <c r="L205" s="1"/>
      <c r="M205" s="43"/>
      <c r="S205"/>
    </row>
    <row r="206" spans="1:19" x14ac:dyDescent="0.25">
      <c r="A206" s="97"/>
      <c r="B206" s="102"/>
      <c r="C206" s="102"/>
      <c r="D206" s="102"/>
      <c r="E206" s="45" t="str">
        <f t="shared" si="3"/>
        <v>No define</v>
      </c>
      <c r="F206" s="53"/>
      <c r="G206" s="105"/>
      <c r="H206" s="105"/>
      <c r="J206" s="43"/>
      <c r="L206" s="1"/>
      <c r="M206" s="43"/>
      <c r="S206"/>
    </row>
    <row r="207" spans="1:19" x14ac:dyDescent="0.25">
      <c r="A207" s="97"/>
      <c r="B207" s="102"/>
      <c r="C207" s="102"/>
      <c r="D207" s="102"/>
      <c r="E207" s="45" t="str">
        <f t="shared" si="3"/>
        <v>No define</v>
      </c>
      <c r="F207" s="53"/>
      <c r="G207" s="105"/>
      <c r="H207" s="105"/>
      <c r="J207" s="43"/>
      <c r="L207" s="1"/>
      <c r="M207" s="43"/>
      <c r="S207"/>
    </row>
    <row r="208" spans="1:19" x14ac:dyDescent="0.25">
      <c r="A208" s="97"/>
      <c r="B208" s="102"/>
      <c r="C208" s="102"/>
      <c r="D208" s="102"/>
      <c r="E208" s="45" t="str">
        <f t="shared" si="3"/>
        <v>No define</v>
      </c>
      <c r="F208" s="53"/>
      <c r="G208" s="105"/>
      <c r="H208" s="105"/>
      <c r="J208" s="43"/>
      <c r="L208" s="1"/>
      <c r="M208" s="43"/>
      <c r="S208"/>
    </row>
    <row r="209" spans="1:19" x14ac:dyDescent="0.25">
      <c r="A209" s="97"/>
      <c r="B209" s="102"/>
      <c r="C209" s="102"/>
      <c r="D209" s="102"/>
      <c r="E209" s="45" t="str">
        <f t="shared" si="3"/>
        <v>No define</v>
      </c>
      <c r="F209" s="53"/>
      <c r="G209" s="105"/>
      <c r="H209" s="105"/>
      <c r="J209" s="43"/>
      <c r="L209" s="1"/>
      <c r="M209" s="43"/>
      <c r="S209"/>
    </row>
    <row r="210" spans="1:19" x14ac:dyDescent="0.25">
      <c r="A210" s="97"/>
      <c r="B210" s="102"/>
      <c r="C210" s="102"/>
      <c r="D210" s="102"/>
      <c r="E210" s="45" t="str">
        <f t="shared" si="3"/>
        <v>No define</v>
      </c>
      <c r="F210" s="53"/>
      <c r="G210" s="105"/>
      <c r="H210" s="105"/>
      <c r="J210" s="43"/>
      <c r="L210" s="1"/>
      <c r="M210" s="43"/>
      <c r="S210"/>
    </row>
    <row r="211" spans="1:19" x14ac:dyDescent="0.25">
      <c r="A211" s="97"/>
      <c r="B211" s="102"/>
      <c r="C211" s="102"/>
      <c r="D211" s="102"/>
      <c r="E211" s="45" t="str">
        <f t="shared" si="3"/>
        <v>No define</v>
      </c>
      <c r="F211" s="53"/>
      <c r="G211" s="105"/>
      <c r="H211" s="105"/>
      <c r="J211" s="43"/>
      <c r="L211" s="1"/>
      <c r="M211" s="43"/>
      <c r="S211"/>
    </row>
    <row r="212" spans="1:19" x14ac:dyDescent="0.25">
      <c r="A212" s="97"/>
      <c r="B212" s="102"/>
      <c r="C212" s="102"/>
      <c r="D212" s="102"/>
      <c r="E212" s="45" t="str">
        <f t="shared" si="3"/>
        <v>No define</v>
      </c>
      <c r="F212" s="53"/>
      <c r="G212" s="105"/>
      <c r="H212" s="105"/>
      <c r="J212" s="43"/>
      <c r="L212" s="1"/>
      <c r="M212" s="43"/>
      <c r="S212"/>
    </row>
    <row r="213" spans="1:19" x14ac:dyDescent="0.25">
      <c r="A213" s="97"/>
      <c r="B213" s="102"/>
      <c r="C213" s="102"/>
      <c r="D213" s="102"/>
      <c r="E213" s="46" t="str">
        <f t="shared" si="3"/>
        <v>No define</v>
      </c>
      <c r="F213" s="53"/>
      <c r="G213" s="105"/>
      <c r="H213" s="105"/>
      <c r="J213" s="43"/>
      <c r="L213" s="1"/>
      <c r="M213" s="43"/>
      <c r="S213"/>
    </row>
    <row r="214" spans="1:19" x14ac:dyDescent="0.25">
      <c r="A214" s="97"/>
      <c r="B214" s="102"/>
      <c r="C214" s="102"/>
      <c r="D214" s="102"/>
      <c r="E214" s="45" t="str">
        <f t="shared" si="3"/>
        <v>No define</v>
      </c>
      <c r="F214" s="53"/>
      <c r="G214" s="105"/>
      <c r="H214" s="105"/>
      <c r="J214" s="43"/>
      <c r="L214" s="1"/>
      <c r="M214" s="43"/>
      <c r="S214"/>
    </row>
    <row r="215" spans="1:19" x14ac:dyDescent="0.25">
      <c r="A215" s="97"/>
      <c r="B215" s="102"/>
      <c r="C215" s="102"/>
      <c r="D215" s="102"/>
      <c r="E215" s="46" t="str">
        <f t="shared" si="3"/>
        <v>No define</v>
      </c>
      <c r="F215" s="53"/>
      <c r="G215" s="105"/>
      <c r="H215" s="105"/>
      <c r="I215" s="26"/>
      <c r="J215" s="43"/>
      <c r="L215" s="1"/>
      <c r="M215" s="43"/>
      <c r="S215"/>
    </row>
    <row r="216" spans="1:19" x14ac:dyDescent="0.25">
      <c r="A216" s="97"/>
      <c r="B216" s="102"/>
      <c r="C216" s="102"/>
      <c r="D216" s="102"/>
      <c r="E216" s="45" t="str">
        <f t="shared" si="3"/>
        <v>No define</v>
      </c>
      <c r="F216" s="53"/>
      <c r="G216" s="105"/>
      <c r="H216" s="105"/>
      <c r="J216" s="1"/>
      <c r="K216" s="26"/>
      <c r="L216" s="1"/>
      <c r="M216" s="43"/>
      <c r="S216"/>
    </row>
    <row r="217" spans="1:19" x14ac:dyDescent="0.25">
      <c r="A217" s="97"/>
      <c r="B217" s="102"/>
      <c r="C217" s="102"/>
      <c r="D217" s="102"/>
      <c r="E217" s="46" t="str">
        <f t="shared" si="3"/>
        <v>No define</v>
      </c>
      <c r="F217" s="53"/>
      <c r="G217" s="105"/>
      <c r="H217" s="105"/>
      <c r="J217" s="1"/>
      <c r="K217" s="26"/>
      <c r="L217" s="1"/>
      <c r="M217" s="43"/>
      <c r="S217"/>
    </row>
    <row r="218" spans="1:19" x14ac:dyDescent="0.25">
      <c r="A218" s="97"/>
      <c r="B218" s="102"/>
      <c r="C218" s="102"/>
      <c r="D218" s="102"/>
      <c r="E218" s="45" t="str">
        <f t="shared" si="3"/>
        <v>No define</v>
      </c>
      <c r="F218" s="53"/>
      <c r="G218" s="105"/>
      <c r="H218" s="105"/>
      <c r="J218" s="1"/>
      <c r="K218" s="26"/>
      <c r="L218" s="1"/>
      <c r="M218" s="43"/>
      <c r="S218"/>
    </row>
    <row r="219" spans="1:19" x14ac:dyDescent="0.25">
      <c r="A219" s="97"/>
      <c r="B219" s="102"/>
      <c r="C219" s="102"/>
      <c r="D219" s="102"/>
      <c r="E219" s="45" t="str">
        <f t="shared" si="3"/>
        <v>No define</v>
      </c>
      <c r="F219" s="53"/>
      <c r="G219" s="105"/>
      <c r="H219" s="105"/>
      <c r="J219" s="1"/>
      <c r="K219" s="26"/>
      <c r="L219" s="1"/>
      <c r="M219" s="43"/>
      <c r="S219"/>
    </row>
    <row r="220" spans="1:19" x14ac:dyDescent="0.25">
      <c r="A220" s="97"/>
      <c r="B220" s="102"/>
      <c r="C220" s="102"/>
      <c r="D220" s="102"/>
      <c r="E220" s="45" t="str">
        <f t="shared" si="3"/>
        <v>No define</v>
      </c>
      <c r="F220" s="53"/>
      <c r="G220" s="105"/>
      <c r="H220" s="105"/>
      <c r="J220" s="1"/>
      <c r="K220" s="26"/>
      <c r="L220" s="1"/>
      <c r="M220" s="43"/>
      <c r="S220"/>
    </row>
    <row r="221" spans="1:19" x14ac:dyDescent="0.25">
      <c r="A221" s="98"/>
      <c r="B221" s="103"/>
      <c r="C221" s="103"/>
      <c r="D221" s="103"/>
      <c r="E221" s="52" t="str">
        <f t="shared" si="3"/>
        <v>No define</v>
      </c>
      <c r="F221" s="53"/>
      <c r="G221" s="105"/>
      <c r="H221" s="105"/>
      <c r="J221" s="1"/>
      <c r="K221" s="26"/>
      <c r="L221" s="1"/>
      <c r="M221" s="43"/>
      <c r="S221"/>
    </row>
    <row r="222" spans="1:19" x14ac:dyDescent="0.25">
      <c r="A222" s="97"/>
      <c r="B222" s="102"/>
      <c r="C222" s="102"/>
      <c r="D222" s="102"/>
      <c r="E222" s="45" t="str">
        <f t="shared" si="3"/>
        <v>No define</v>
      </c>
      <c r="F222" s="53"/>
      <c r="G222" s="105"/>
      <c r="H222" s="105"/>
      <c r="J222" s="1"/>
      <c r="K222" s="26"/>
      <c r="L222" s="1"/>
      <c r="M222" s="43"/>
      <c r="S222"/>
    </row>
    <row r="223" spans="1:19" x14ac:dyDescent="0.25">
      <c r="A223" s="97"/>
      <c r="B223" s="102"/>
      <c r="C223" s="102"/>
      <c r="D223" s="102"/>
      <c r="E223" s="45" t="str">
        <f t="shared" si="3"/>
        <v>No define</v>
      </c>
      <c r="F223" s="53"/>
      <c r="G223" s="105"/>
      <c r="H223" s="105"/>
      <c r="J223" s="1"/>
      <c r="K223" s="26"/>
      <c r="L223" s="1"/>
      <c r="M223" s="43"/>
      <c r="S223"/>
    </row>
    <row r="224" spans="1:19" x14ac:dyDescent="0.25">
      <c r="A224" s="97"/>
      <c r="B224" s="102"/>
      <c r="C224" s="102"/>
      <c r="D224" s="102"/>
      <c r="E224" s="45" t="str">
        <f t="shared" si="3"/>
        <v>No define</v>
      </c>
      <c r="F224" s="53"/>
      <c r="G224" s="105"/>
      <c r="H224" s="105"/>
      <c r="J224" s="1"/>
      <c r="K224" s="26"/>
      <c r="L224" s="1"/>
      <c r="M224" s="43"/>
      <c r="S224"/>
    </row>
    <row r="225" spans="1:19" x14ac:dyDescent="0.25">
      <c r="A225" s="97"/>
      <c r="B225" s="102"/>
      <c r="C225" s="102"/>
      <c r="D225" s="102"/>
      <c r="E225" s="45" t="str">
        <f t="shared" si="3"/>
        <v>No define</v>
      </c>
      <c r="F225" s="53"/>
      <c r="G225" s="105"/>
      <c r="H225" s="105"/>
      <c r="J225" s="1"/>
      <c r="K225" s="26"/>
      <c r="L225" s="1"/>
      <c r="M225" s="43"/>
      <c r="S225"/>
    </row>
    <row r="226" spans="1:19" x14ac:dyDescent="0.25">
      <c r="A226" s="97"/>
      <c r="B226" s="102"/>
      <c r="C226" s="102"/>
      <c r="D226" s="102"/>
      <c r="E226" s="45" t="str">
        <f t="shared" si="3"/>
        <v>No define</v>
      </c>
      <c r="F226" s="53"/>
      <c r="G226" s="105"/>
      <c r="H226" s="105"/>
      <c r="J226" s="1"/>
      <c r="K226" s="26"/>
      <c r="L226" s="1"/>
      <c r="M226" s="43"/>
      <c r="S226"/>
    </row>
    <row r="227" spans="1:19" x14ac:dyDescent="0.25">
      <c r="A227" s="97"/>
      <c r="B227" s="102"/>
      <c r="C227" s="102"/>
      <c r="D227" s="102"/>
      <c r="E227" s="46" t="str">
        <f t="shared" si="3"/>
        <v>No define</v>
      </c>
      <c r="F227" s="53"/>
      <c r="G227" s="105"/>
      <c r="H227" s="105"/>
      <c r="J227" s="1"/>
      <c r="K227" s="26"/>
      <c r="L227" s="1"/>
      <c r="M227" s="43"/>
      <c r="S227"/>
    </row>
    <row r="228" spans="1:19" x14ac:dyDescent="0.25">
      <c r="A228" s="97"/>
      <c r="B228" s="102"/>
      <c r="C228" s="102"/>
      <c r="D228" s="102"/>
      <c r="E228" s="45" t="str">
        <f t="shared" si="3"/>
        <v>No define</v>
      </c>
      <c r="F228" s="53"/>
      <c r="G228" s="105"/>
      <c r="H228" s="105"/>
      <c r="J228" s="1"/>
      <c r="K228" s="26"/>
      <c r="L228" s="1"/>
      <c r="M228" s="43"/>
      <c r="S228"/>
    </row>
    <row r="229" spans="1:19" x14ac:dyDescent="0.25">
      <c r="A229" s="97"/>
      <c r="B229" s="102"/>
      <c r="C229" s="102"/>
      <c r="D229" s="102"/>
      <c r="E229" s="45" t="str">
        <f t="shared" si="3"/>
        <v>No define</v>
      </c>
      <c r="F229" s="53"/>
      <c r="G229" s="105"/>
      <c r="H229" s="105"/>
      <c r="J229" s="1"/>
      <c r="K229" s="26"/>
      <c r="L229" s="1"/>
      <c r="M229" s="43"/>
      <c r="S229"/>
    </row>
    <row r="230" spans="1:19" x14ac:dyDescent="0.25">
      <c r="A230" s="97"/>
      <c r="B230" s="102"/>
      <c r="C230" s="102"/>
      <c r="D230" s="102"/>
      <c r="E230" s="45" t="str">
        <f t="shared" si="3"/>
        <v>No define</v>
      </c>
      <c r="F230" s="53"/>
      <c r="G230" s="105"/>
      <c r="H230" s="105"/>
      <c r="J230" s="1"/>
      <c r="K230" s="26"/>
      <c r="L230" s="1"/>
      <c r="M230" s="43"/>
      <c r="S230"/>
    </row>
    <row r="231" spans="1:19" x14ac:dyDescent="0.25">
      <c r="A231" s="97"/>
      <c r="B231" s="102"/>
      <c r="C231" s="102"/>
      <c r="D231" s="102"/>
      <c r="E231" s="46" t="str">
        <f t="shared" si="3"/>
        <v>No define</v>
      </c>
      <c r="F231" s="53"/>
      <c r="G231" s="105"/>
      <c r="H231" s="105"/>
      <c r="J231" s="1"/>
      <c r="K231" s="26"/>
      <c r="L231" s="1"/>
      <c r="M231" s="43"/>
      <c r="S231"/>
    </row>
    <row r="232" spans="1:19" x14ac:dyDescent="0.25">
      <c r="A232" s="97"/>
      <c r="B232" s="102"/>
      <c r="C232" s="102"/>
      <c r="D232" s="102"/>
      <c r="E232" s="46" t="str">
        <f t="shared" si="3"/>
        <v>No define</v>
      </c>
      <c r="F232" s="53"/>
      <c r="G232" s="105"/>
      <c r="H232" s="105"/>
      <c r="J232" s="1"/>
      <c r="K232" s="26"/>
      <c r="L232" s="1"/>
      <c r="M232" s="43"/>
      <c r="S232"/>
    </row>
    <row r="233" spans="1:19" x14ac:dyDescent="0.25">
      <c r="A233" s="97"/>
      <c r="B233" s="102"/>
      <c r="C233" s="102"/>
      <c r="D233" s="102"/>
      <c r="E233" s="46" t="str">
        <f t="shared" si="3"/>
        <v>No define</v>
      </c>
      <c r="F233" s="53"/>
      <c r="G233" s="105"/>
      <c r="H233" s="105"/>
      <c r="J233" s="43"/>
      <c r="L233" s="1"/>
      <c r="M233" s="43"/>
      <c r="S233"/>
    </row>
    <row r="234" spans="1:19" x14ac:dyDescent="0.25">
      <c r="A234" s="97"/>
      <c r="B234" s="102"/>
      <c r="C234" s="102"/>
      <c r="D234" s="102"/>
      <c r="E234" s="45" t="str">
        <f t="shared" si="3"/>
        <v>No define</v>
      </c>
      <c r="F234" s="53"/>
      <c r="G234" s="105"/>
      <c r="H234" s="105"/>
      <c r="J234" s="43"/>
      <c r="L234" s="1"/>
      <c r="M234" s="43"/>
      <c r="S234"/>
    </row>
    <row r="235" spans="1:19" x14ac:dyDescent="0.25">
      <c r="A235" s="97"/>
      <c r="B235" s="102"/>
      <c r="C235" s="102"/>
      <c r="D235" s="102"/>
      <c r="E235" s="45" t="str">
        <f t="shared" si="3"/>
        <v>No define</v>
      </c>
      <c r="F235" s="53"/>
      <c r="G235" s="105"/>
      <c r="H235" s="105"/>
      <c r="J235" s="43"/>
      <c r="L235" s="1"/>
      <c r="M235" s="43"/>
      <c r="S235"/>
    </row>
    <row r="236" spans="1:19" x14ac:dyDescent="0.25">
      <c r="A236" s="97"/>
      <c r="B236" s="102"/>
      <c r="C236" s="102"/>
      <c r="D236" s="102"/>
      <c r="E236" s="46" t="str">
        <f t="shared" si="3"/>
        <v>No define</v>
      </c>
      <c r="F236" s="53"/>
      <c r="G236" s="105"/>
      <c r="H236" s="105"/>
      <c r="J236" s="43"/>
      <c r="L236" s="1"/>
      <c r="M236" s="43"/>
      <c r="S236"/>
    </row>
    <row r="237" spans="1:19" x14ac:dyDescent="0.25">
      <c r="A237" s="97"/>
      <c r="B237" s="102"/>
      <c r="C237" s="102"/>
      <c r="D237" s="102"/>
      <c r="E237" s="46" t="str">
        <f t="shared" si="3"/>
        <v>No define</v>
      </c>
      <c r="F237" s="53"/>
      <c r="G237" s="105"/>
      <c r="H237" s="105"/>
      <c r="J237" s="43"/>
      <c r="L237" s="1"/>
      <c r="M237" s="43"/>
      <c r="S237"/>
    </row>
    <row r="238" spans="1:19" x14ac:dyDescent="0.25">
      <c r="A238" s="97"/>
      <c r="B238" s="102"/>
      <c r="C238" s="102"/>
      <c r="D238" s="102"/>
      <c r="E238" s="45" t="str">
        <f t="shared" si="3"/>
        <v>No define</v>
      </c>
      <c r="F238" s="53"/>
      <c r="G238" s="105"/>
      <c r="H238" s="105"/>
      <c r="J238" s="43"/>
      <c r="L238" s="1"/>
      <c r="M238" s="43"/>
      <c r="S238"/>
    </row>
    <row r="239" spans="1:19" x14ac:dyDescent="0.25">
      <c r="A239" s="97"/>
      <c r="B239" s="102"/>
      <c r="C239" s="102"/>
      <c r="D239" s="102"/>
      <c r="E239" s="45" t="str">
        <f t="shared" si="3"/>
        <v>No define</v>
      </c>
      <c r="F239" s="53"/>
      <c r="G239" s="105"/>
      <c r="H239" s="105"/>
      <c r="J239" s="43"/>
      <c r="L239" s="1"/>
      <c r="M239" s="43"/>
      <c r="S239"/>
    </row>
    <row r="240" spans="1:19" x14ac:dyDescent="0.25">
      <c r="A240" s="97"/>
      <c r="B240" s="102"/>
      <c r="C240" s="102"/>
      <c r="D240" s="102"/>
      <c r="E240" s="45" t="str">
        <f t="shared" si="3"/>
        <v>No define</v>
      </c>
      <c r="F240" s="53"/>
      <c r="G240" s="105"/>
      <c r="H240" s="105"/>
      <c r="J240" s="43"/>
      <c r="L240" s="1"/>
      <c r="M240" s="43"/>
      <c r="S240"/>
    </row>
    <row r="241" spans="1:19" x14ac:dyDescent="0.25">
      <c r="A241" s="97"/>
      <c r="B241" s="102"/>
      <c r="C241" s="102"/>
      <c r="D241" s="102"/>
      <c r="E241" s="46" t="str">
        <f t="shared" si="3"/>
        <v>No define</v>
      </c>
      <c r="F241" s="53"/>
      <c r="G241" s="105"/>
      <c r="H241" s="105"/>
      <c r="J241" s="43"/>
      <c r="L241" s="1"/>
      <c r="M241" s="43"/>
      <c r="S241"/>
    </row>
    <row r="242" spans="1:19" x14ac:dyDescent="0.25">
      <c r="A242" s="98"/>
      <c r="B242" s="102"/>
      <c r="C242" s="103"/>
      <c r="D242" s="103"/>
      <c r="E242" s="52" t="str">
        <f t="shared" si="3"/>
        <v>No define</v>
      </c>
      <c r="F242" s="53"/>
      <c r="G242" s="105"/>
      <c r="H242" s="105"/>
      <c r="J242" s="43"/>
      <c r="L242" s="1"/>
      <c r="M242" s="43"/>
      <c r="S242"/>
    </row>
    <row r="243" spans="1:19" x14ac:dyDescent="0.25">
      <c r="A243" s="98"/>
      <c r="B243" s="102"/>
      <c r="C243" s="103"/>
      <c r="D243" s="103"/>
      <c r="E243" s="52" t="str">
        <f t="shared" si="3"/>
        <v>No define</v>
      </c>
      <c r="F243" s="53"/>
      <c r="G243" s="105"/>
      <c r="H243" s="105"/>
      <c r="J243" s="43"/>
      <c r="L243" s="1"/>
      <c r="M243" s="43"/>
      <c r="S243"/>
    </row>
    <row r="244" spans="1:19" x14ac:dyDescent="0.25">
      <c r="A244" s="97"/>
      <c r="B244" s="102"/>
      <c r="C244" s="102"/>
      <c r="D244" s="102"/>
      <c r="E244" s="45" t="str">
        <f t="shared" si="3"/>
        <v>No define</v>
      </c>
      <c r="F244" s="53"/>
      <c r="G244" s="105"/>
      <c r="H244" s="105"/>
      <c r="J244" s="43"/>
      <c r="L244" s="1"/>
      <c r="M244" s="43"/>
      <c r="S244"/>
    </row>
    <row r="245" spans="1:19" x14ac:dyDescent="0.25">
      <c r="A245" s="97"/>
      <c r="B245" s="102"/>
      <c r="C245" s="102"/>
      <c r="D245" s="102"/>
      <c r="E245" s="46" t="str">
        <f t="shared" si="3"/>
        <v>No define</v>
      </c>
      <c r="F245" s="53"/>
      <c r="G245" s="105"/>
      <c r="H245" s="105"/>
      <c r="J245" s="43"/>
      <c r="L245" s="1"/>
      <c r="M245" s="43"/>
      <c r="S245"/>
    </row>
    <row r="246" spans="1:19" x14ac:dyDescent="0.25">
      <c r="A246" s="97"/>
      <c r="B246" s="102"/>
      <c r="C246" s="102"/>
      <c r="D246" s="102"/>
      <c r="E246" s="45" t="str">
        <f t="shared" si="3"/>
        <v>No define</v>
      </c>
      <c r="F246" s="53"/>
      <c r="G246" s="105"/>
      <c r="H246" s="105"/>
      <c r="J246" s="43"/>
      <c r="L246" s="1"/>
      <c r="M246" s="43"/>
      <c r="S246"/>
    </row>
    <row r="247" spans="1:19" x14ac:dyDescent="0.25">
      <c r="A247" s="98"/>
      <c r="B247" s="103"/>
      <c r="C247" s="103"/>
      <c r="D247" s="103"/>
      <c r="E247" s="52" t="str">
        <f t="shared" si="3"/>
        <v>No define</v>
      </c>
      <c r="F247" s="53"/>
      <c r="G247" s="105"/>
      <c r="H247" s="105"/>
      <c r="J247" s="43"/>
      <c r="L247" s="1"/>
      <c r="M247" s="43"/>
      <c r="S247"/>
    </row>
    <row r="248" spans="1:19" x14ac:dyDescent="0.25">
      <c r="A248" s="97"/>
      <c r="B248" s="102"/>
      <c r="C248" s="102"/>
      <c r="D248" s="102"/>
      <c r="E248" s="46" t="str">
        <f t="shared" si="3"/>
        <v>No define</v>
      </c>
      <c r="F248" s="53"/>
      <c r="G248" s="105"/>
      <c r="H248" s="105"/>
      <c r="J248" s="43"/>
      <c r="L248" s="1"/>
      <c r="M248" s="43"/>
      <c r="S248"/>
    </row>
    <row r="249" spans="1:19" x14ac:dyDescent="0.25">
      <c r="A249" s="97"/>
      <c r="B249" s="102"/>
      <c r="C249" s="103"/>
      <c r="D249" s="103"/>
      <c r="E249" s="52" t="str">
        <f t="shared" si="3"/>
        <v>No define</v>
      </c>
      <c r="F249" s="53"/>
      <c r="G249" s="105"/>
      <c r="H249" s="105"/>
      <c r="J249" s="43"/>
      <c r="L249" s="1"/>
      <c r="M249" s="43"/>
      <c r="S249"/>
    </row>
    <row r="250" spans="1:19" x14ac:dyDescent="0.25">
      <c r="A250" s="97"/>
      <c r="B250" s="102"/>
      <c r="C250" s="102"/>
      <c r="D250" s="102"/>
      <c r="E250" s="45" t="str">
        <f t="shared" si="3"/>
        <v>No define</v>
      </c>
      <c r="F250" s="53"/>
      <c r="G250" s="105"/>
      <c r="H250" s="105"/>
      <c r="J250" s="43"/>
      <c r="L250" s="1"/>
      <c r="M250" s="43"/>
      <c r="S250"/>
    </row>
    <row r="251" spans="1:19" x14ac:dyDescent="0.25">
      <c r="A251" s="97"/>
      <c r="B251" s="102"/>
      <c r="C251" s="103"/>
      <c r="D251" s="103"/>
      <c r="E251" s="52" t="str">
        <f t="shared" si="3"/>
        <v>No define</v>
      </c>
      <c r="F251" s="53"/>
      <c r="G251" s="105"/>
      <c r="H251" s="105"/>
      <c r="J251" s="43"/>
      <c r="L251" s="1"/>
      <c r="M251" s="43"/>
      <c r="S251"/>
    </row>
    <row r="252" spans="1:19" x14ac:dyDescent="0.25">
      <c r="A252" s="97"/>
      <c r="B252" s="102"/>
      <c r="C252" s="102"/>
      <c r="D252" s="102"/>
      <c r="E252" s="45" t="str">
        <f t="shared" si="3"/>
        <v>No define</v>
      </c>
      <c r="F252" s="53"/>
      <c r="G252" s="105"/>
      <c r="H252" s="105"/>
      <c r="J252" s="43"/>
      <c r="L252" s="1"/>
      <c r="M252" s="43"/>
      <c r="S252"/>
    </row>
    <row r="253" spans="1:19" x14ac:dyDescent="0.25">
      <c r="A253" s="97"/>
      <c r="B253" s="102"/>
      <c r="C253" s="103"/>
      <c r="D253" s="102"/>
      <c r="E253" s="52" t="str">
        <f t="shared" si="3"/>
        <v>No define</v>
      </c>
      <c r="F253" s="53"/>
      <c r="G253" s="105"/>
      <c r="H253" s="105"/>
      <c r="J253" s="43"/>
      <c r="L253" s="1"/>
      <c r="M253" s="43"/>
      <c r="S253"/>
    </row>
    <row r="254" spans="1:19" x14ac:dyDescent="0.25">
      <c r="A254" s="97"/>
      <c r="B254" s="102"/>
      <c r="C254" s="102"/>
      <c r="D254" s="102"/>
      <c r="E254" s="45" t="str">
        <f t="shared" si="3"/>
        <v>No define</v>
      </c>
      <c r="F254" s="53"/>
      <c r="G254" s="105"/>
      <c r="H254" s="105"/>
      <c r="J254" s="43"/>
      <c r="L254" s="1"/>
      <c r="M254" s="43"/>
      <c r="S254"/>
    </row>
    <row r="255" spans="1:19" x14ac:dyDescent="0.25">
      <c r="A255" s="97"/>
      <c r="B255" s="102"/>
      <c r="C255" s="102"/>
      <c r="D255" s="102"/>
      <c r="E255" s="45" t="str">
        <f t="shared" si="3"/>
        <v>No define</v>
      </c>
      <c r="F255" s="53"/>
      <c r="G255" s="105"/>
      <c r="H255" s="105"/>
      <c r="J255" s="43"/>
      <c r="L255" s="1"/>
      <c r="M255" s="43"/>
      <c r="S255"/>
    </row>
    <row r="256" spans="1:19" x14ac:dyDescent="0.25">
      <c r="A256" s="97"/>
      <c r="B256" s="102"/>
      <c r="C256" s="102"/>
      <c r="D256" s="102"/>
      <c r="E256" s="45" t="str">
        <f t="shared" si="3"/>
        <v>No define</v>
      </c>
      <c r="F256" s="53"/>
      <c r="G256" s="105"/>
      <c r="H256" s="105"/>
      <c r="J256" s="43"/>
      <c r="L256" s="1"/>
      <c r="M256" s="43"/>
      <c r="S256"/>
    </row>
    <row r="257" spans="1:19" x14ac:dyDescent="0.25">
      <c r="A257" s="97"/>
      <c r="B257" s="102"/>
      <c r="C257" s="102"/>
      <c r="D257" s="102"/>
      <c r="E257" s="45" t="str">
        <f t="shared" si="3"/>
        <v>No define</v>
      </c>
      <c r="F257" s="53"/>
      <c r="G257" s="105"/>
      <c r="H257" s="105"/>
      <c r="J257" s="43"/>
      <c r="L257" s="1"/>
      <c r="M257" s="43"/>
      <c r="S257"/>
    </row>
    <row r="258" spans="1:19" x14ac:dyDescent="0.25">
      <c r="A258" s="97"/>
      <c r="B258" s="102"/>
      <c r="C258" s="102"/>
      <c r="D258" s="102"/>
      <c r="E258" s="45" t="str">
        <f t="shared" si="3"/>
        <v>No define</v>
      </c>
      <c r="F258" s="53"/>
      <c r="G258" s="105"/>
      <c r="H258" s="105"/>
      <c r="J258" s="43"/>
      <c r="L258" s="1"/>
      <c r="M258" s="43"/>
      <c r="S258"/>
    </row>
    <row r="259" spans="1:19" x14ac:dyDescent="0.25">
      <c r="A259" s="97"/>
      <c r="B259" s="102"/>
      <c r="C259" s="102"/>
      <c r="D259" s="102"/>
      <c r="E259" s="45" t="str">
        <f t="shared" si="3"/>
        <v>No define</v>
      </c>
      <c r="F259" s="53"/>
      <c r="G259" s="105"/>
      <c r="H259" s="105"/>
      <c r="J259" s="43"/>
      <c r="L259" s="1"/>
      <c r="M259" s="43"/>
      <c r="S259"/>
    </row>
    <row r="260" spans="1:19" x14ac:dyDescent="0.25">
      <c r="A260" s="97"/>
      <c r="B260" s="102"/>
      <c r="C260" s="102"/>
      <c r="D260" s="102"/>
      <c r="E260" s="46" t="str">
        <f t="shared" si="3"/>
        <v>No define</v>
      </c>
      <c r="F260" s="53"/>
      <c r="G260" s="105"/>
      <c r="H260" s="105"/>
      <c r="J260" s="43"/>
      <c r="L260" s="1"/>
      <c r="M260" s="43"/>
      <c r="S260"/>
    </row>
    <row r="261" spans="1:19" x14ac:dyDescent="0.25">
      <c r="A261" s="98"/>
      <c r="B261" s="103"/>
      <c r="C261" s="103"/>
      <c r="D261" s="103"/>
      <c r="E261" s="52" t="str">
        <f t="shared" si="3"/>
        <v>No define</v>
      </c>
      <c r="F261" s="53"/>
      <c r="G261" s="105"/>
      <c r="H261" s="105"/>
      <c r="J261" s="43"/>
      <c r="L261" s="1"/>
      <c r="M261" s="43"/>
      <c r="S261"/>
    </row>
    <row r="262" spans="1:19" x14ac:dyDescent="0.25">
      <c r="A262" s="97"/>
      <c r="B262" s="102"/>
      <c r="C262" s="102"/>
      <c r="D262" s="102"/>
      <c r="E262" s="46" t="str">
        <f t="shared" si="3"/>
        <v>No define</v>
      </c>
      <c r="F262" s="53"/>
      <c r="G262" s="105"/>
      <c r="H262" s="105"/>
      <c r="J262" s="43"/>
      <c r="L262" s="1"/>
      <c r="M262" s="43"/>
      <c r="S262"/>
    </row>
    <row r="263" spans="1:19" x14ac:dyDescent="0.25">
      <c r="A263" s="97"/>
      <c r="B263" s="102"/>
      <c r="C263" s="102"/>
      <c r="D263" s="102"/>
      <c r="E263" s="45" t="str">
        <f t="shared" ref="E263:E297" si="4">+IF(CONCATENATE(B263,,C263,,D263)="","No define",IF(B263="",CONCATENATE(C263," ",D263),IF(C263="",B263,CONCATENATE(B263," de ",C263," ",D263))))</f>
        <v>No define</v>
      </c>
      <c r="F263" s="53"/>
      <c r="G263" s="105"/>
      <c r="H263" s="105"/>
      <c r="J263" s="43"/>
      <c r="L263" s="1"/>
      <c r="M263" s="43"/>
      <c r="S263"/>
    </row>
    <row r="264" spans="1:19" x14ac:dyDescent="0.25">
      <c r="A264" s="98"/>
      <c r="B264" s="103"/>
      <c r="C264" s="103"/>
      <c r="D264" s="103"/>
      <c r="E264" s="52" t="str">
        <f t="shared" si="4"/>
        <v>No define</v>
      </c>
      <c r="F264" s="53"/>
      <c r="G264" s="105"/>
      <c r="H264" s="105"/>
      <c r="J264" s="43"/>
      <c r="L264" s="1"/>
      <c r="M264" s="43"/>
      <c r="S264"/>
    </row>
    <row r="265" spans="1:19" x14ac:dyDescent="0.25">
      <c r="A265" s="97"/>
      <c r="B265" s="102"/>
      <c r="C265" s="102"/>
      <c r="D265" s="102"/>
      <c r="E265" s="45" t="str">
        <f t="shared" si="4"/>
        <v>No define</v>
      </c>
      <c r="F265" s="53"/>
      <c r="G265" s="105"/>
      <c r="H265" s="105"/>
      <c r="J265" s="43"/>
      <c r="L265" s="1"/>
      <c r="M265" s="43"/>
      <c r="S265"/>
    </row>
    <row r="266" spans="1:19" x14ac:dyDescent="0.25">
      <c r="A266" s="97"/>
      <c r="B266" s="102"/>
      <c r="C266" s="102"/>
      <c r="D266" s="102"/>
      <c r="E266" s="45" t="str">
        <f t="shared" si="4"/>
        <v>No define</v>
      </c>
      <c r="F266" s="53"/>
      <c r="G266" s="105"/>
      <c r="H266" s="105"/>
      <c r="J266" s="43"/>
      <c r="L266" s="1"/>
      <c r="M266" s="43"/>
      <c r="S266"/>
    </row>
    <row r="267" spans="1:19" x14ac:dyDescent="0.25">
      <c r="A267" s="97"/>
      <c r="B267" s="102"/>
      <c r="C267" s="102"/>
      <c r="D267" s="102"/>
      <c r="E267" s="45" t="str">
        <f t="shared" si="4"/>
        <v>No define</v>
      </c>
      <c r="F267" s="53"/>
      <c r="G267" s="105"/>
      <c r="H267" s="105"/>
      <c r="J267" s="43"/>
      <c r="L267" s="1"/>
      <c r="M267" s="43"/>
      <c r="S267"/>
    </row>
    <row r="268" spans="1:19" x14ac:dyDescent="0.25">
      <c r="A268" s="97"/>
      <c r="B268" s="102"/>
      <c r="C268" s="102"/>
      <c r="D268" s="102"/>
      <c r="E268" s="45" t="str">
        <f t="shared" si="4"/>
        <v>No define</v>
      </c>
      <c r="F268" s="53"/>
      <c r="G268" s="105"/>
      <c r="H268" s="105"/>
      <c r="J268" s="43"/>
      <c r="L268" s="1"/>
      <c r="M268" s="43"/>
      <c r="S268"/>
    </row>
    <row r="269" spans="1:19" x14ac:dyDescent="0.25">
      <c r="A269" s="97"/>
      <c r="B269" s="102"/>
      <c r="C269" s="102"/>
      <c r="D269" s="102"/>
      <c r="E269" s="45" t="str">
        <f t="shared" si="4"/>
        <v>No define</v>
      </c>
      <c r="F269" s="53"/>
      <c r="G269" s="105"/>
      <c r="H269" s="105"/>
      <c r="J269" s="43"/>
      <c r="L269" s="1"/>
      <c r="M269" s="43"/>
      <c r="S269"/>
    </row>
    <row r="270" spans="1:19" x14ac:dyDescent="0.25">
      <c r="A270" s="97"/>
      <c r="B270" s="102"/>
      <c r="C270" s="102"/>
      <c r="D270" s="102"/>
      <c r="E270" s="45" t="str">
        <f t="shared" si="4"/>
        <v>No define</v>
      </c>
      <c r="F270" s="53"/>
      <c r="G270" s="105"/>
      <c r="H270" s="105"/>
      <c r="J270" s="43"/>
      <c r="L270" s="1"/>
      <c r="M270" s="43"/>
      <c r="S270"/>
    </row>
    <row r="271" spans="1:19" x14ac:dyDescent="0.25">
      <c r="A271" s="97"/>
      <c r="B271" s="102"/>
      <c r="C271" s="102"/>
      <c r="D271" s="102"/>
      <c r="E271" s="45" t="str">
        <f t="shared" si="4"/>
        <v>No define</v>
      </c>
      <c r="F271" s="53"/>
      <c r="G271" s="105"/>
      <c r="H271" s="105"/>
      <c r="J271" s="43"/>
      <c r="L271" s="1"/>
      <c r="M271" s="43"/>
      <c r="S271"/>
    </row>
    <row r="272" spans="1:19" x14ac:dyDescent="0.25">
      <c r="A272" s="97"/>
      <c r="B272" s="102"/>
      <c r="C272" s="102"/>
      <c r="D272" s="102"/>
      <c r="E272" s="46" t="str">
        <f t="shared" si="4"/>
        <v>No define</v>
      </c>
      <c r="F272" s="53"/>
      <c r="G272" s="105"/>
      <c r="H272" s="105"/>
      <c r="J272" s="43"/>
      <c r="L272" s="1"/>
      <c r="M272" s="43"/>
      <c r="S272"/>
    </row>
    <row r="273" spans="1:19" x14ac:dyDescent="0.25">
      <c r="A273" s="97"/>
      <c r="B273" s="102"/>
      <c r="C273" s="102"/>
      <c r="D273" s="102"/>
      <c r="E273" s="45" t="str">
        <f t="shared" si="4"/>
        <v>No define</v>
      </c>
      <c r="F273" s="53"/>
      <c r="G273" s="105"/>
      <c r="H273" s="105"/>
      <c r="J273" s="43"/>
      <c r="L273" s="1"/>
      <c r="M273" s="43"/>
      <c r="S273"/>
    </row>
    <row r="274" spans="1:19" x14ac:dyDescent="0.25">
      <c r="A274" s="97"/>
      <c r="B274" s="102"/>
      <c r="C274" s="102"/>
      <c r="D274" s="102"/>
      <c r="E274" s="46" t="str">
        <f t="shared" si="4"/>
        <v>No define</v>
      </c>
      <c r="F274" s="53"/>
      <c r="G274" s="105"/>
      <c r="H274" s="105"/>
      <c r="J274" s="43"/>
      <c r="L274" s="1"/>
      <c r="M274" s="43"/>
      <c r="S274"/>
    </row>
    <row r="275" spans="1:19" x14ac:dyDescent="0.25">
      <c r="A275" s="97"/>
      <c r="B275" s="102"/>
      <c r="C275" s="102"/>
      <c r="D275" s="102"/>
      <c r="E275" s="46" t="str">
        <f t="shared" si="4"/>
        <v>No define</v>
      </c>
      <c r="F275" s="53"/>
      <c r="G275" s="105"/>
      <c r="H275" s="105"/>
      <c r="J275" s="43"/>
      <c r="L275" s="1"/>
      <c r="M275" s="43"/>
      <c r="S275"/>
    </row>
    <row r="276" spans="1:19" x14ac:dyDescent="0.25">
      <c r="A276" s="97"/>
      <c r="B276" s="102"/>
      <c r="C276" s="102"/>
      <c r="D276" s="102"/>
      <c r="E276" s="45" t="str">
        <f t="shared" si="4"/>
        <v>No define</v>
      </c>
      <c r="F276" s="53"/>
      <c r="G276" s="105"/>
      <c r="H276" s="105"/>
      <c r="J276" s="43"/>
      <c r="L276" s="1"/>
      <c r="M276" s="43"/>
      <c r="S276"/>
    </row>
    <row r="277" spans="1:19" x14ac:dyDescent="0.25">
      <c r="A277" s="97"/>
      <c r="B277" s="102"/>
      <c r="C277" s="102"/>
      <c r="D277" s="102"/>
      <c r="E277" s="46" t="str">
        <f t="shared" si="4"/>
        <v>No define</v>
      </c>
      <c r="F277" s="53"/>
      <c r="G277" s="105"/>
      <c r="H277" s="105"/>
      <c r="J277" s="43"/>
      <c r="L277" s="1"/>
      <c r="M277" s="43"/>
      <c r="S277"/>
    </row>
    <row r="278" spans="1:19" x14ac:dyDescent="0.25">
      <c r="A278" s="97"/>
      <c r="B278" s="102"/>
      <c r="C278" s="102"/>
      <c r="D278" s="102"/>
      <c r="E278" s="45" t="str">
        <f t="shared" si="4"/>
        <v>No define</v>
      </c>
      <c r="F278" s="53"/>
      <c r="G278" s="105"/>
      <c r="H278" s="105"/>
      <c r="J278" s="43"/>
      <c r="L278" s="1"/>
      <c r="M278" s="43"/>
      <c r="S278"/>
    </row>
    <row r="279" spans="1:19" x14ac:dyDescent="0.25">
      <c r="A279" s="97"/>
      <c r="B279" s="102"/>
      <c r="C279" s="102"/>
      <c r="D279" s="102"/>
      <c r="E279" s="46" t="str">
        <f t="shared" si="4"/>
        <v>No define</v>
      </c>
      <c r="F279" s="53"/>
      <c r="G279" s="105"/>
      <c r="H279" s="105"/>
      <c r="J279" s="43"/>
      <c r="L279" s="1"/>
      <c r="M279" s="43"/>
      <c r="S279"/>
    </row>
    <row r="280" spans="1:19" x14ac:dyDescent="0.25">
      <c r="A280" s="98"/>
      <c r="B280" s="103"/>
      <c r="C280" s="103"/>
      <c r="D280" s="103"/>
      <c r="E280" s="52" t="str">
        <f t="shared" si="4"/>
        <v>No define</v>
      </c>
      <c r="F280" s="53"/>
      <c r="G280" s="105"/>
      <c r="H280" s="105"/>
      <c r="J280" s="43"/>
      <c r="L280" s="1"/>
      <c r="M280" s="43"/>
      <c r="S280"/>
    </row>
    <row r="281" spans="1:19" x14ac:dyDescent="0.25">
      <c r="A281" s="97"/>
      <c r="B281" s="102"/>
      <c r="C281" s="102"/>
      <c r="D281" s="102"/>
      <c r="E281" s="45" t="str">
        <f t="shared" si="4"/>
        <v>No define</v>
      </c>
      <c r="F281" s="53"/>
      <c r="G281" s="105"/>
      <c r="H281" s="105"/>
      <c r="J281" s="43"/>
      <c r="L281" s="1"/>
      <c r="M281" s="43"/>
      <c r="S281"/>
    </row>
    <row r="282" spans="1:19" x14ac:dyDescent="0.25">
      <c r="A282" s="97"/>
      <c r="B282" s="102"/>
      <c r="C282" s="102"/>
      <c r="D282" s="102"/>
      <c r="E282" s="45" t="str">
        <f t="shared" si="4"/>
        <v>No define</v>
      </c>
      <c r="F282" s="53"/>
      <c r="G282" s="105"/>
      <c r="H282" s="105"/>
      <c r="J282" s="43"/>
      <c r="L282" s="1"/>
      <c r="M282" s="43"/>
      <c r="S282"/>
    </row>
    <row r="283" spans="1:19" x14ac:dyDescent="0.25">
      <c r="A283" s="97"/>
      <c r="B283" s="102"/>
      <c r="C283" s="102"/>
      <c r="D283" s="102"/>
      <c r="E283" s="46" t="str">
        <f t="shared" si="4"/>
        <v>No define</v>
      </c>
      <c r="F283" s="53"/>
      <c r="G283" s="105"/>
      <c r="H283" s="105"/>
      <c r="J283" s="43"/>
      <c r="L283" s="1"/>
      <c r="M283" s="43"/>
      <c r="S283"/>
    </row>
    <row r="284" spans="1:19" x14ac:dyDescent="0.25">
      <c r="A284" s="97"/>
      <c r="B284" s="102"/>
      <c r="C284" s="102"/>
      <c r="D284" s="102"/>
      <c r="E284" s="45" t="str">
        <f t="shared" si="4"/>
        <v>No define</v>
      </c>
      <c r="F284" s="53"/>
      <c r="G284" s="105"/>
      <c r="H284" s="105"/>
      <c r="J284" s="43"/>
      <c r="L284" s="1"/>
      <c r="M284" s="43"/>
      <c r="S284"/>
    </row>
    <row r="285" spans="1:19" x14ac:dyDescent="0.25">
      <c r="A285" s="97"/>
      <c r="B285" s="102"/>
      <c r="C285" s="102"/>
      <c r="D285" s="102"/>
      <c r="E285" s="45" t="str">
        <f t="shared" si="4"/>
        <v>No define</v>
      </c>
      <c r="F285" s="53"/>
      <c r="G285" s="105"/>
      <c r="H285" s="105"/>
      <c r="J285" s="43"/>
      <c r="L285" s="1"/>
      <c r="M285" s="43"/>
      <c r="S285"/>
    </row>
    <row r="286" spans="1:19" x14ac:dyDescent="0.25">
      <c r="A286" s="97"/>
      <c r="B286" s="102"/>
      <c r="C286" s="102"/>
      <c r="D286" s="102"/>
      <c r="E286" s="45" t="str">
        <f t="shared" si="4"/>
        <v>No define</v>
      </c>
      <c r="F286" s="53"/>
      <c r="G286" s="105"/>
      <c r="H286" s="105"/>
      <c r="J286" s="43"/>
      <c r="L286" s="1"/>
      <c r="M286" s="43"/>
      <c r="S286"/>
    </row>
    <row r="287" spans="1:19" x14ac:dyDescent="0.25">
      <c r="A287" s="98"/>
      <c r="B287" s="103"/>
      <c r="C287" s="103"/>
      <c r="D287" s="103"/>
      <c r="E287" s="52" t="str">
        <f t="shared" si="4"/>
        <v>No define</v>
      </c>
      <c r="F287" s="53"/>
      <c r="G287" s="105"/>
      <c r="H287" s="105"/>
      <c r="J287" s="43"/>
      <c r="L287" s="1"/>
      <c r="M287" s="43"/>
      <c r="S287"/>
    </row>
    <row r="288" spans="1:19" x14ac:dyDescent="0.25">
      <c r="A288" s="97"/>
      <c r="B288" s="102"/>
      <c r="C288" s="102"/>
      <c r="D288" s="102"/>
      <c r="E288" s="45" t="str">
        <f t="shared" si="4"/>
        <v>No define</v>
      </c>
      <c r="F288" s="53"/>
      <c r="G288" s="105"/>
      <c r="H288" s="105"/>
      <c r="J288" s="43"/>
      <c r="L288" s="1"/>
      <c r="M288" s="43"/>
      <c r="S288"/>
    </row>
    <row r="289" spans="1:19" x14ac:dyDescent="0.25">
      <c r="A289" s="97"/>
      <c r="B289" s="102"/>
      <c r="C289" s="102"/>
      <c r="D289" s="102"/>
      <c r="E289" s="45" t="str">
        <f t="shared" si="4"/>
        <v>No define</v>
      </c>
      <c r="F289" s="53"/>
      <c r="G289" s="105"/>
      <c r="H289" s="105"/>
      <c r="J289" s="43"/>
      <c r="L289" s="1"/>
      <c r="M289" s="43"/>
      <c r="S289"/>
    </row>
    <row r="290" spans="1:19" x14ac:dyDescent="0.25">
      <c r="A290" s="97"/>
      <c r="B290" s="102"/>
      <c r="C290" s="102"/>
      <c r="D290" s="102"/>
      <c r="E290" s="45" t="str">
        <f t="shared" si="4"/>
        <v>No define</v>
      </c>
      <c r="F290" s="53"/>
      <c r="G290" s="105"/>
      <c r="H290" s="105"/>
      <c r="J290" s="43"/>
      <c r="L290" s="1"/>
      <c r="M290" s="43"/>
      <c r="S290"/>
    </row>
    <row r="291" spans="1:19" x14ac:dyDescent="0.25">
      <c r="A291" s="97"/>
      <c r="B291" s="102"/>
      <c r="C291" s="102"/>
      <c r="D291" s="102"/>
      <c r="E291" s="45" t="str">
        <f t="shared" si="4"/>
        <v>No define</v>
      </c>
      <c r="F291" s="53"/>
      <c r="G291" s="105"/>
      <c r="H291" s="105"/>
      <c r="J291" s="43"/>
      <c r="L291" s="1"/>
      <c r="M291" s="43"/>
      <c r="S291"/>
    </row>
    <row r="292" spans="1:19" x14ac:dyDescent="0.25">
      <c r="A292" s="97"/>
      <c r="B292" s="102"/>
      <c r="C292" s="102"/>
      <c r="D292" s="102"/>
      <c r="E292" s="46" t="str">
        <f t="shared" si="4"/>
        <v>No define</v>
      </c>
      <c r="F292" s="53"/>
      <c r="G292" s="105"/>
      <c r="H292" s="105"/>
      <c r="J292" s="43"/>
      <c r="L292" s="1"/>
      <c r="M292" s="43"/>
      <c r="S292"/>
    </row>
    <row r="293" spans="1:19" x14ac:dyDescent="0.25">
      <c r="A293" s="97"/>
      <c r="B293" s="102"/>
      <c r="C293" s="102"/>
      <c r="D293" s="102"/>
      <c r="E293" s="46" t="str">
        <f t="shared" si="4"/>
        <v>No define</v>
      </c>
      <c r="F293" s="53"/>
      <c r="G293" s="105"/>
      <c r="H293" s="105"/>
      <c r="J293" s="43"/>
      <c r="L293" s="1"/>
      <c r="M293" s="43"/>
      <c r="S293"/>
    </row>
    <row r="294" spans="1:19" x14ac:dyDescent="0.25">
      <c r="A294" s="97"/>
      <c r="B294" s="102"/>
      <c r="C294" s="102"/>
      <c r="D294" s="102"/>
      <c r="E294" s="45" t="str">
        <f t="shared" si="4"/>
        <v>No define</v>
      </c>
      <c r="F294" s="53"/>
      <c r="G294" s="105"/>
      <c r="H294" s="105"/>
      <c r="J294" s="43"/>
      <c r="L294" s="1"/>
      <c r="M294" s="43"/>
      <c r="S294"/>
    </row>
    <row r="295" spans="1:19" x14ac:dyDescent="0.25">
      <c r="A295" s="97"/>
      <c r="B295" s="102"/>
      <c r="C295" s="102"/>
      <c r="D295" s="102"/>
      <c r="E295" s="45" t="str">
        <f t="shared" si="4"/>
        <v>No define</v>
      </c>
      <c r="F295" s="53"/>
      <c r="G295" s="105"/>
      <c r="H295" s="105"/>
      <c r="J295" s="43"/>
      <c r="L295" s="1"/>
      <c r="M295" s="43"/>
      <c r="S295"/>
    </row>
    <row r="296" spans="1:19" x14ac:dyDescent="0.25">
      <c r="A296" s="97"/>
      <c r="B296" s="102"/>
      <c r="C296" s="102"/>
      <c r="D296" s="102"/>
      <c r="E296" s="45" t="str">
        <f t="shared" si="4"/>
        <v>No define</v>
      </c>
      <c r="F296" s="53"/>
      <c r="G296" s="105"/>
      <c r="H296" s="105"/>
    </row>
    <row r="297" spans="1:19" x14ac:dyDescent="0.25">
      <c r="A297" s="97"/>
      <c r="B297" s="102"/>
      <c r="C297" s="102"/>
      <c r="D297" s="102"/>
      <c r="E297" s="46" t="str">
        <f t="shared" si="4"/>
        <v>No define</v>
      </c>
      <c r="F297" s="53"/>
      <c r="G297" s="107"/>
      <c r="H297" s="107"/>
    </row>
    <row r="298" spans="1:19" x14ac:dyDescent="0.25">
      <c r="A298" s="27"/>
      <c r="E298" s="26"/>
      <c r="F298" s="26"/>
      <c r="G298" s="26"/>
      <c r="H298" s="26"/>
    </row>
    <row r="299" spans="1:19" x14ac:dyDescent="0.25">
      <c r="A299" s="27"/>
      <c r="E299" s="26"/>
      <c r="F299" s="26"/>
      <c r="G299" s="26"/>
      <c r="H299" s="26"/>
    </row>
    <row r="300" spans="1:19" x14ac:dyDescent="0.25">
      <c r="A300" s="27"/>
      <c r="E300" s="26"/>
      <c r="F300" s="26"/>
      <c r="G300" s="26"/>
      <c r="H300" s="26"/>
    </row>
    <row r="301" spans="1:19" x14ac:dyDescent="0.25">
      <c r="A301" s="27"/>
    </row>
    <row r="302" spans="1:19" x14ac:dyDescent="0.25">
      <c r="A302" s="27"/>
    </row>
    <row r="303" spans="1:19" x14ac:dyDescent="0.25">
      <c r="A303" s="27"/>
    </row>
    <row r="304" spans="1:19" x14ac:dyDescent="0.25">
      <c r="A304" s="27"/>
    </row>
    <row r="305" spans="1:1" x14ac:dyDescent="0.25">
      <c r="A305" s="27"/>
    </row>
    <row r="306" spans="1:1" x14ac:dyDescent="0.25">
      <c r="A306" s="27"/>
    </row>
    <row r="307" spans="1:1" x14ac:dyDescent="0.25">
      <c r="A307" s="27"/>
    </row>
    <row r="308" spans="1:1" x14ac:dyDescent="0.25">
      <c r="A308" s="27"/>
    </row>
    <row r="309" spans="1:1" x14ac:dyDescent="0.25">
      <c r="A309" s="27"/>
    </row>
    <row r="310" spans="1:1" x14ac:dyDescent="0.25">
      <c r="A310" s="27"/>
    </row>
    <row r="311" spans="1:1" x14ac:dyDescent="0.25">
      <c r="A311" s="27"/>
    </row>
    <row r="312" spans="1:1" x14ac:dyDescent="0.25">
      <c r="A312" s="27"/>
    </row>
    <row r="313" spans="1:1" x14ac:dyDescent="0.25">
      <c r="A313" s="27"/>
    </row>
    <row r="314" spans="1:1" x14ac:dyDescent="0.25">
      <c r="A314" s="27"/>
    </row>
    <row r="315" spans="1:1" x14ac:dyDescent="0.25">
      <c r="A315" s="27"/>
    </row>
    <row r="316" spans="1:1" x14ac:dyDescent="0.25">
      <c r="A316" s="27"/>
    </row>
    <row r="317" spans="1:1" x14ac:dyDescent="0.25">
      <c r="A317" s="27"/>
    </row>
    <row r="318" spans="1:1" x14ac:dyDescent="0.25">
      <c r="A318" s="27"/>
    </row>
    <row r="319" spans="1:1" x14ac:dyDescent="0.25">
      <c r="A319" s="27"/>
    </row>
    <row r="320" spans="1:1" x14ac:dyDescent="0.25">
      <c r="A320" s="27"/>
    </row>
    <row r="321" spans="1:1" x14ac:dyDescent="0.25">
      <c r="A321" s="27"/>
    </row>
    <row r="322" spans="1:1" x14ac:dyDescent="0.25">
      <c r="A322" s="27"/>
    </row>
    <row r="323" spans="1:1" x14ac:dyDescent="0.25">
      <c r="A323" s="27"/>
    </row>
    <row r="324" spans="1:1" x14ac:dyDescent="0.25">
      <c r="A324" s="27"/>
    </row>
    <row r="325" spans="1:1" x14ac:dyDescent="0.25">
      <c r="A325" s="27"/>
    </row>
    <row r="326" spans="1:1" x14ac:dyDescent="0.25">
      <c r="A326" s="27"/>
    </row>
    <row r="327" spans="1:1" x14ac:dyDescent="0.25">
      <c r="A327" s="27"/>
    </row>
    <row r="328" spans="1:1" x14ac:dyDescent="0.25">
      <c r="A328" s="27"/>
    </row>
    <row r="329" spans="1:1" x14ac:dyDescent="0.25">
      <c r="A329" s="27"/>
    </row>
    <row r="330" spans="1:1" x14ac:dyDescent="0.25">
      <c r="A330" s="27"/>
    </row>
    <row r="331" spans="1:1" x14ac:dyDescent="0.25">
      <c r="A331" s="27"/>
    </row>
    <row r="332" spans="1:1" x14ac:dyDescent="0.25">
      <c r="A332" s="27"/>
    </row>
    <row r="333" spans="1:1" x14ac:dyDescent="0.25">
      <c r="A333" s="27"/>
    </row>
    <row r="334" spans="1:1" x14ac:dyDescent="0.25">
      <c r="A334" s="27"/>
    </row>
    <row r="335" spans="1:1" x14ac:dyDescent="0.25">
      <c r="A335" s="27"/>
    </row>
    <row r="336" spans="1:1" x14ac:dyDescent="0.25">
      <c r="A336" s="27"/>
    </row>
    <row r="337" spans="1:1" x14ac:dyDescent="0.25">
      <c r="A337" s="27"/>
    </row>
    <row r="338" spans="1:1" x14ac:dyDescent="0.25">
      <c r="A338" s="27"/>
    </row>
    <row r="339" spans="1:1" x14ac:dyDescent="0.25">
      <c r="A339" s="27"/>
    </row>
    <row r="340" spans="1:1" x14ac:dyDescent="0.25">
      <c r="A340" s="27"/>
    </row>
    <row r="341" spans="1:1" x14ac:dyDescent="0.25">
      <c r="A341" s="27"/>
    </row>
    <row r="342" spans="1:1" x14ac:dyDescent="0.25">
      <c r="A342" s="27"/>
    </row>
    <row r="343" spans="1:1" x14ac:dyDescent="0.25">
      <c r="A343" s="27"/>
    </row>
    <row r="344" spans="1:1" x14ac:dyDescent="0.25">
      <c r="A344" s="27"/>
    </row>
    <row r="345" spans="1:1" x14ac:dyDescent="0.25">
      <c r="A345" s="27"/>
    </row>
    <row r="346" spans="1:1" x14ac:dyDescent="0.25">
      <c r="A346" s="27"/>
    </row>
    <row r="347" spans="1:1" x14ac:dyDescent="0.25">
      <c r="A347" s="27"/>
    </row>
    <row r="348" spans="1:1" x14ac:dyDescent="0.25">
      <c r="A348" s="27"/>
    </row>
    <row r="349" spans="1:1" x14ac:dyDescent="0.25">
      <c r="A349" s="27"/>
    </row>
    <row r="350" spans="1:1" x14ac:dyDescent="0.25">
      <c r="A350" s="27"/>
    </row>
    <row r="351" spans="1:1" x14ac:dyDescent="0.25">
      <c r="A351" s="27"/>
    </row>
    <row r="352" spans="1:1" x14ac:dyDescent="0.25">
      <c r="A352" s="27"/>
    </row>
    <row r="353" spans="1:1" x14ac:dyDescent="0.25">
      <c r="A353" s="27"/>
    </row>
    <row r="354" spans="1:1" x14ac:dyDescent="0.25">
      <c r="A354" s="27"/>
    </row>
    <row r="355" spans="1:1" x14ac:dyDescent="0.25">
      <c r="A355" s="27"/>
    </row>
    <row r="356" spans="1:1" x14ac:dyDescent="0.25">
      <c r="A356" s="27"/>
    </row>
    <row r="357" spans="1:1" x14ac:dyDescent="0.25">
      <c r="A357" s="27"/>
    </row>
    <row r="358" spans="1:1" x14ac:dyDescent="0.25">
      <c r="A358" s="27"/>
    </row>
    <row r="359" spans="1:1" x14ac:dyDescent="0.25">
      <c r="A359" s="27"/>
    </row>
    <row r="360" spans="1:1" x14ac:dyDescent="0.25">
      <c r="A360" s="27"/>
    </row>
    <row r="361" spans="1:1" x14ac:dyDescent="0.25">
      <c r="A361" s="27"/>
    </row>
    <row r="362" spans="1:1" x14ac:dyDescent="0.25">
      <c r="A362" s="27"/>
    </row>
    <row r="363" spans="1:1" x14ac:dyDescent="0.25">
      <c r="A363" s="27"/>
    </row>
    <row r="364" spans="1:1" x14ac:dyDescent="0.25">
      <c r="A364" s="27"/>
    </row>
    <row r="365" spans="1:1" x14ac:dyDescent="0.25">
      <c r="A365" s="27"/>
    </row>
    <row r="366" spans="1:1" x14ac:dyDescent="0.25">
      <c r="A366" s="27"/>
    </row>
    <row r="367" spans="1:1" x14ac:dyDescent="0.25">
      <c r="A367" s="27"/>
    </row>
    <row r="368" spans="1:1" x14ac:dyDescent="0.25">
      <c r="A368" s="27"/>
    </row>
    <row r="369" spans="1:1" x14ac:dyDescent="0.25">
      <c r="A369" s="27"/>
    </row>
    <row r="370" spans="1:1" x14ac:dyDescent="0.25">
      <c r="A370" s="27"/>
    </row>
    <row r="371" spans="1:1" x14ac:dyDescent="0.25">
      <c r="A371" s="27"/>
    </row>
    <row r="372" spans="1:1" x14ac:dyDescent="0.25">
      <c r="A372" s="27"/>
    </row>
    <row r="373" spans="1:1" x14ac:dyDescent="0.25">
      <c r="A373" s="27"/>
    </row>
    <row r="374" spans="1:1" x14ac:dyDescent="0.25">
      <c r="A374" s="27"/>
    </row>
    <row r="375" spans="1:1" x14ac:dyDescent="0.25">
      <c r="A375" s="27"/>
    </row>
    <row r="376" spans="1:1" x14ac:dyDescent="0.25">
      <c r="A376" s="27"/>
    </row>
    <row r="377" spans="1:1" x14ac:dyDescent="0.25">
      <c r="A377" s="27"/>
    </row>
    <row r="378" spans="1:1" x14ac:dyDescent="0.25">
      <c r="A378" s="27"/>
    </row>
    <row r="379" spans="1:1" x14ac:dyDescent="0.25">
      <c r="A379" s="27"/>
    </row>
    <row r="380" spans="1:1" x14ac:dyDescent="0.25">
      <c r="A380" s="27"/>
    </row>
    <row r="381" spans="1:1" x14ac:dyDescent="0.25">
      <c r="A381" s="27"/>
    </row>
    <row r="382" spans="1:1" x14ac:dyDescent="0.25">
      <c r="A382" s="27"/>
    </row>
    <row r="383" spans="1:1" x14ac:dyDescent="0.25">
      <c r="A383" s="27"/>
    </row>
    <row r="384" spans="1:1" x14ac:dyDescent="0.25">
      <c r="A384" s="27"/>
    </row>
    <row r="385" spans="1:1" x14ac:dyDescent="0.25">
      <c r="A385" s="27"/>
    </row>
    <row r="386" spans="1:1" x14ac:dyDescent="0.25">
      <c r="A386" s="27"/>
    </row>
    <row r="387" spans="1:1" x14ac:dyDescent="0.25">
      <c r="A387" s="27"/>
    </row>
    <row r="388" spans="1:1" x14ac:dyDescent="0.25">
      <c r="A388" s="27"/>
    </row>
    <row r="389" spans="1:1" x14ac:dyDescent="0.25">
      <c r="A389" s="27"/>
    </row>
    <row r="390" spans="1:1" x14ac:dyDescent="0.25">
      <c r="A390" s="27"/>
    </row>
    <row r="391" spans="1:1" x14ac:dyDescent="0.25">
      <c r="A391" s="27"/>
    </row>
    <row r="392" spans="1:1" x14ac:dyDescent="0.25">
      <c r="A392" s="27"/>
    </row>
    <row r="393" spans="1:1" x14ac:dyDescent="0.25">
      <c r="A393" s="27"/>
    </row>
    <row r="394" spans="1:1" x14ac:dyDescent="0.25">
      <c r="A394" s="27"/>
    </row>
    <row r="395" spans="1:1" x14ac:dyDescent="0.25">
      <c r="A395" s="27"/>
    </row>
    <row r="396" spans="1:1" x14ac:dyDescent="0.25">
      <c r="A396" s="27"/>
    </row>
    <row r="397" spans="1:1" x14ac:dyDescent="0.25">
      <c r="A397" s="27"/>
    </row>
    <row r="398" spans="1:1" x14ac:dyDescent="0.25">
      <c r="A398" s="27"/>
    </row>
    <row r="399" spans="1:1" x14ac:dyDescent="0.25">
      <c r="A399" s="27"/>
    </row>
    <row r="400" spans="1:1" x14ac:dyDescent="0.25">
      <c r="A400" s="27"/>
    </row>
    <row r="401" spans="1:1" x14ac:dyDescent="0.25">
      <c r="A401" s="27"/>
    </row>
    <row r="402" spans="1:1" x14ac:dyDescent="0.25">
      <c r="A402" s="27"/>
    </row>
    <row r="403" spans="1:1" x14ac:dyDescent="0.25">
      <c r="A403" s="27"/>
    </row>
    <row r="404" spans="1:1" x14ac:dyDescent="0.25">
      <c r="A404" s="27"/>
    </row>
    <row r="405" spans="1:1" x14ac:dyDescent="0.25">
      <c r="A405" s="27"/>
    </row>
    <row r="406" spans="1:1" x14ac:dyDescent="0.25">
      <c r="A406" s="27"/>
    </row>
    <row r="407" spans="1:1" x14ac:dyDescent="0.25">
      <c r="A407" s="27"/>
    </row>
    <row r="408" spans="1:1" x14ac:dyDescent="0.25">
      <c r="A408" s="27"/>
    </row>
    <row r="409" spans="1:1" x14ac:dyDescent="0.25">
      <c r="A409" s="27"/>
    </row>
    <row r="410" spans="1:1" x14ac:dyDescent="0.25">
      <c r="A410" s="27"/>
    </row>
    <row r="411" spans="1:1" x14ac:dyDescent="0.25">
      <c r="A411" s="27"/>
    </row>
    <row r="412" spans="1:1" x14ac:dyDescent="0.25">
      <c r="A412" s="27"/>
    </row>
    <row r="413" spans="1:1" x14ac:dyDescent="0.25">
      <c r="A413" s="27"/>
    </row>
    <row r="414" spans="1:1" x14ac:dyDescent="0.25">
      <c r="A414" s="27"/>
    </row>
    <row r="415" spans="1:1" x14ac:dyDescent="0.25">
      <c r="A415" s="27"/>
    </row>
    <row r="416" spans="1:1" x14ac:dyDescent="0.25">
      <c r="A416" s="27"/>
    </row>
    <row r="417" spans="1:1" x14ac:dyDescent="0.25">
      <c r="A417" s="27"/>
    </row>
    <row r="418" spans="1:1" x14ac:dyDescent="0.25">
      <c r="A418" s="27"/>
    </row>
    <row r="419" spans="1:1" x14ac:dyDescent="0.25">
      <c r="A419" s="27"/>
    </row>
    <row r="420" spans="1:1" x14ac:dyDescent="0.25">
      <c r="A420" s="27"/>
    </row>
    <row r="421" spans="1:1" x14ac:dyDescent="0.25">
      <c r="A421" s="27"/>
    </row>
    <row r="422" spans="1:1" x14ac:dyDescent="0.25">
      <c r="A422" s="27"/>
    </row>
    <row r="423" spans="1:1" x14ac:dyDescent="0.25">
      <c r="A423" s="27"/>
    </row>
    <row r="424" spans="1:1" x14ac:dyDescent="0.25">
      <c r="A424" s="27"/>
    </row>
    <row r="425" spans="1:1" x14ac:dyDescent="0.25">
      <c r="A425" s="27"/>
    </row>
    <row r="426" spans="1:1" x14ac:dyDescent="0.25">
      <c r="A426" s="27"/>
    </row>
    <row r="427" spans="1:1" x14ac:dyDescent="0.25">
      <c r="A427" s="27"/>
    </row>
    <row r="428" spans="1:1" x14ac:dyDescent="0.25">
      <c r="A428" s="27"/>
    </row>
    <row r="429" spans="1:1" x14ac:dyDescent="0.25">
      <c r="A429" s="27"/>
    </row>
    <row r="430" spans="1:1" x14ac:dyDescent="0.25">
      <c r="A430" s="27"/>
    </row>
    <row r="431" spans="1:1" x14ac:dyDescent="0.25">
      <c r="A431" s="27"/>
    </row>
    <row r="432" spans="1:1" x14ac:dyDescent="0.25">
      <c r="A432" s="27"/>
    </row>
    <row r="433" spans="1:1" x14ac:dyDescent="0.25">
      <c r="A433" s="27"/>
    </row>
    <row r="434" spans="1:1" x14ac:dyDescent="0.25">
      <c r="A434" s="27"/>
    </row>
    <row r="435" spans="1:1" x14ac:dyDescent="0.25">
      <c r="A435" s="27"/>
    </row>
    <row r="436" spans="1:1" x14ac:dyDescent="0.25">
      <c r="A436" s="27"/>
    </row>
    <row r="437" spans="1:1" x14ac:dyDescent="0.25">
      <c r="A437" s="27"/>
    </row>
    <row r="438" spans="1:1" x14ac:dyDescent="0.25">
      <c r="A438" s="27"/>
    </row>
    <row r="439" spans="1:1" x14ac:dyDescent="0.25">
      <c r="A439" s="27"/>
    </row>
    <row r="440" spans="1:1" x14ac:dyDescent="0.25">
      <c r="A440" s="27"/>
    </row>
    <row r="441" spans="1:1" x14ac:dyDescent="0.25">
      <c r="A441" s="27"/>
    </row>
    <row r="442" spans="1:1" x14ac:dyDescent="0.25">
      <c r="A442" s="27"/>
    </row>
    <row r="443" spans="1:1" x14ac:dyDescent="0.25">
      <c r="A443" s="27"/>
    </row>
    <row r="444" spans="1:1" x14ac:dyDescent="0.25">
      <c r="A444" s="27"/>
    </row>
    <row r="445" spans="1:1" x14ac:dyDescent="0.25">
      <c r="A445" s="27"/>
    </row>
    <row r="446" spans="1:1" x14ac:dyDescent="0.25">
      <c r="A446" s="27"/>
    </row>
    <row r="447" spans="1:1" x14ac:dyDescent="0.25">
      <c r="A447" s="27"/>
    </row>
    <row r="448" spans="1:1" x14ac:dyDescent="0.25">
      <c r="A448" s="27"/>
    </row>
    <row r="449" spans="1:1" x14ac:dyDescent="0.25">
      <c r="A449" s="27"/>
    </row>
    <row r="450" spans="1:1" x14ac:dyDescent="0.25">
      <c r="A450" s="27"/>
    </row>
    <row r="451" spans="1:1" x14ac:dyDescent="0.25">
      <c r="A451" s="27"/>
    </row>
    <row r="452" spans="1:1" x14ac:dyDescent="0.25">
      <c r="A452" s="27"/>
    </row>
    <row r="453" spans="1:1" x14ac:dyDescent="0.25">
      <c r="A453" s="27"/>
    </row>
    <row r="454" spans="1:1" x14ac:dyDescent="0.25">
      <c r="A454" s="27"/>
    </row>
    <row r="455" spans="1:1" x14ac:dyDescent="0.25">
      <c r="A455" s="27"/>
    </row>
    <row r="456" spans="1:1" x14ac:dyDescent="0.25">
      <c r="A456" s="27"/>
    </row>
    <row r="457" spans="1:1" x14ac:dyDescent="0.25">
      <c r="A457" s="27"/>
    </row>
    <row r="458" spans="1:1" x14ac:dyDescent="0.25">
      <c r="A458" s="27"/>
    </row>
    <row r="459" spans="1:1" x14ac:dyDescent="0.25">
      <c r="A459" s="27"/>
    </row>
    <row r="460" spans="1:1" x14ac:dyDescent="0.25">
      <c r="A460" s="27"/>
    </row>
    <row r="461" spans="1:1" x14ac:dyDescent="0.25">
      <c r="A461" s="27"/>
    </row>
    <row r="462" spans="1:1" x14ac:dyDescent="0.25">
      <c r="A462" s="27"/>
    </row>
    <row r="463" spans="1:1" x14ac:dyDescent="0.25">
      <c r="A463" s="27"/>
    </row>
    <row r="464" spans="1:1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  <row r="544" spans="1:1" x14ac:dyDescent="0.25">
      <c r="A544" s="27"/>
    </row>
    <row r="545" spans="1:1" x14ac:dyDescent="0.25">
      <c r="A545" s="27"/>
    </row>
    <row r="546" spans="1:1" x14ac:dyDescent="0.25">
      <c r="A546" s="27"/>
    </row>
    <row r="547" spans="1:1" x14ac:dyDescent="0.25">
      <c r="A547" s="27"/>
    </row>
    <row r="548" spans="1:1" x14ac:dyDescent="0.25">
      <c r="A548" s="27"/>
    </row>
    <row r="549" spans="1:1" x14ac:dyDescent="0.25">
      <c r="A549" s="27"/>
    </row>
    <row r="550" spans="1:1" x14ac:dyDescent="0.25">
      <c r="A550" s="27"/>
    </row>
    <row r="551" spans="1:1" x14ac:dyDescent="0.25">
      <c r="A551" s="27"/>
    </row>
    <row r="552" spans="1:1" x14ac:dyDescent="0.25">
      <c r="A552" s="27"/>
    </row>
    <row r="553" spans="1:1" x14ac:dyDescent="0.25">
      <c r="A553" s="27"/>
    </row>
    <row r="554" spans="1:1" x14ac:dyDescent="0.25">
      <c r="A554" s="27"/>
    </row>
    <row r="555" spans="1:1" x14ac:dyDescent="0.25">
      <c r="A555" s="27"/>
    </row>
    <row r="556" spans="1:1" x14ac:dyDescent="0.25">
      <c r="A556" s="27"/>
    </row>
    <row r="557" spans="1:1" x14ac:dyDescent="0.25">
      <c r="A557" s="27"/>
    </row>
    <row r="558" spans="1:1" x14ac:dyDescent="0.25">
      <c r="A558" s="27"/>
    </row>
    <row r="559" spans="1:1" x14ac:dyDescent="0.25">
      <c r="A559" s="27"/>
    </row>
    <row r="560" spans="1:1" x14ac:dyDescent="0.25">
      <c r="A560" s="27"/>
    </row>
    <row r="561" spans="1:1" x14ac:dyDescent="0.25">
      <c r="A561" s="27"/>
    </row>
    <row r="562" spans="1:1" x14ac:dyDescent="0.25">
      <c r="A562" s="27"/>
    </row>
    <row r="563" spans="1:1" x14ac:dyDescent="0.25">
      <c r="A563" s="27"/>
    </row>
    <row r="564" spans="1:1" x14ac:dyDescent="0.25">
      <c r="A564" s="27"/>
    </row>
    <row r="565" spans="1:1" x14ac:dyDescent="0.25">
      <c r="A565" s="27"/>
    </row>
    <row r="566" spans="1:1" x14ac:dyDescent="0.25">
      <c r="A566" s="27"/>
    </row>
    <row r="567" spans="1:1" x14ac:dyDescent="0.25">
      <c r="A567" s="27"/>
    </row>
    <row r="568" spans="1:1" x14ac:dyDescent="0.25">
      <c r="A568" s="27"/>
    </row>
    <row r="569" spans="1:1" x14ac:dyDescent="0.25">
      <c r="A569" s="27"/>
    </row>
    <row r="570" spans="1:1" x14ac:dyDescent="0.25">
      <c r="A570" s="27"/>
    </row>
    <row r="571" spans="1:1" x14ac:dyDescent="0.25">
      <c r="A571" s="27"/>
    </row>
    <row r="572" spans="1:1" x14ac:dyDescent="0.25">
      <c r="A572" s="27"/>
    </row>
    <row r="573" spans="1:1" x14ac:dyDescent="0.25">
      <c r="A573" s="27"/>
    </row>
    <row r="574" spans="1:1" x14ac:dyDescent="0.25">
      <c r="A574" s="27"/>
    </row>
    <row r="575" spans="1:1" x14ac:dyDescent="0.25">
      <c r="A575" s="27"/>
    </row>
    <row r="576" spans="1:1" x14ac:dyDescent="0.25">
      <c r="A576" s="27"/>
    </row>
    <row r="577" spans="1:1" x14ac:dyDescent="0.25">
      <c r="A577" s="27"/>
    </row>
    <row r="578" spans="1:1" x14ac:dyDescent="0.25">
      <c r="A578" s="27"/>
    </row>
    <row r="579" spans="1:1" x14ac:dyDescent="0.25">
      <c r="A579" s="27"/>
    </row>
    <row r="580" spans="1:1" x14ac:dyDescent="0.25">
      <c r="A580" s="27"/>
    </row>
    <row r="581" spans="1:1" x14ac:dyDescent="0.25">
      <c r="A581" s="27"/>
    </row>
    <row r="582" spans="1:1" x14ac:dyDescent="0.25">
      <c r="A582" s="27"/>
    </row>
    <row r="583" spans="1:1" x14ac:dyDescent="0.25">
      <c r="A583" s="27"/>
    </row>
    <row r="584" spans="1:1" x14ac:dyDescent="0.25">
      <c r="A584" s="27"/>
    </row>
    <row r="585" spans="1:1" x14ac:dyDescent="0.25">
      <c r="A585" s="27"/>
    </row>
    <row r="586" spans="1:1" x14ac:dyDescent="0.25">
      <c r="A586" s="27"/>
    </row>
    <row r="587" spans="1:1" x14ac:dyDescent="0.25">
      <c r="A587" s="27"/>
    </row>
    <row r="588" spans="1:1" x14ac:dyDescent="0.25">
      <c r="A588" s="27"/>
    </row>
    <row r="589" spans="1:1" x14ac:dyDescent="0.25">
      <c r="A589" s="27"/>
    </row>
    <row r="590" spans="1:1" x14ac:dyDescent="0.25">
      <c r="A590" s="27"/>
    </row>
    <row r="591" spans="1:1" x14ac:dyDescent="0.25">
      <c r="A591" s="27"/>
    </row>
    <row r="592" spans="1:1" x14ac:dyDescent="0.25">
      <c r="A592" s="27"/>
    </row>
    <row r="593" spans="1:1" x14ac:dyDescent="0.25">
      <c r="A593" s="27"/>
    </row>
    <row r="594" spans="1:1" x14ac:dyDescent="0.25">
      <c r="A594" s="27"/>
    </row>
    <row r="595" spans="1:1" x14ac:dyDescent="0.25">
      <c r="A595" s="27"/>
    </row>
    <row r="596" spans="1:1" x14ac:dyDescent="0.25">
      <c r="A596" s="27"/>
    </row>
    <row r="597" spans="1:1" x14ac:dyDescent="0.25">
      <c r="A597" s="27"/>
    </row>
    <row r="598" spans="1:1" x14ac:dyDescent="0.25">
      <c r="A598" s="27"/>
    </row>
    <row r="599" spans="1:1" x14ac:dyDescent="0.25">
      <c r="A599" s="27"/>
    </row>
    <row r="600" spans="1:1" x14ac:dyDescent="0.25">
      <c r="A600" s="27"/>
    </row>
    <row r="601" spans="1:1" x14ac:dyDescent="0.25">
      <c r="A601" s="27"/>
    </row>
    <row r="602" spans="1:1" x14ac:dyDescent="0.25">
      <c r="A602" s="27"/>
    </row>
    <row r="603" spans="1:1" x14ac:dyDescent="0.25">
      <c r="A603" s="27"/>
    </row>
    <row r="604" spans="1:1" x14ac:dyDescent="0.25">
      <c r="A604" s="27"/>
    </row>
    <row r="605" spans="1:1" x14ac:dyDescent="0.25">
      <c r="A605" s="27"/>
    </row>
    <row r="606" spans="1:1" x14ac:dyDescent="0.25">
      <c r="A606" s="27"/>
    </row>
    <row r="607" spans="1:1" x14ac:dyDescent="0.25">
      <c r="A607" s="27"/>
    </row>
    <row r="608" spans="1:1" x14ac:dyDescent="0.25">
      <c r="A608" s="27"/>
    </row>
    <row r="609" spans="1:1" x14ac:dyDescent="0.25">
      <c r="A609" s="27"/>
    </row>
    <row r="610" spans="1:1" x14ac:dyDescent="0.25">
      <c r="A610" s="27"/>
    </row>
    <row r="611" spans="1:1" x14ac:dyDescent="0.25">
      <c r="A611" s="27"/>
    </row>
    <row r="612" spans="1:1" x14ac:dyDescent="0.25">
      <c r="A612" s="27"/>
    </row>
    <row r="613" spans="1:1" x14ac:dyDescent="0.25">
      <c r="A613" s="27"/>
    </row>
    <row r="614" spans="1:1" x14ac:dyDescent="0.25">
      <c r="A614" s="27"/>
    </row>
    <row r="615" spans="1:1" x14ac:dyDescent="0.25">
      <c r="A615" s="27"/>
    </row>
    <row r="616" spans="1:1" x14ac:dyDescent="0.25">
      <c r="A616" s="27"/>
    </row>
    <row r="617" spans="1:1" x14ac:dyDescent="0.25">
      <c r="A617" s="27"/>
    </row>
    <row r="618" spans="1:1" x14ac:dyDescent="0.25">
      <c r="A618" s="27"/>
    </row>
    <row r="619" spans="1:1" x14ac:dyDescent="0.25">
      <c r="A619" s="27"/>
    </row>
    <row r="620" spans="1:1" x14ac:dyDescent="0.25">
      <c r="A620" s="27"/>
    </row>
    <row r="621" spans="1:1" x14ac:dyDescent="0.25">
      <c r="A621" s="27"/>
    </row>
    <row r="622" spans="1:1" x14ac:dyDescent="0.25">
      <c r="A622" s="27"/>
    </row>
    <row r="623" spans="1:1" x14ac:dyDescent="0.25">
      <c r="A623" s="27"/>
    </row>
    <row r="624" spans="1:1" x14ac:dyDescent="0.25">
      <c r="A624" s="27"/>
    </row>
    <row r="625" spans="1:1" x14ac:dyDescent="0.25">
      <c r="A625" s="27"/>
    </row>
    <row r="626" spans="1:1" x14ac:dyDescent="0.25">
      <c r="A626" s="27"/>
    </row>
    <row r="627" spans="1:1" x14ac:dyDescent="0.25">
      <c r="A627" s="27"/>
    </row>
    <row r="628" spans="1:1" x14ac:dyDescent="0.25">
      <c r="A628" s="27"/>
    </row>
    <row r="629" spans="1:1" x14ac:dyDescent="0.25">
      <c r="A629" s="27"/>
    </row>
    <row r="630" spans="1:1" x14ac:dyDescent="0.25">
      <c r="A630" s="27"/>
    </row>
    <row r="631" spans="1:1" x14ac:dyDescent="0.25">
      <c r="A631" s="27"/>
    </row>
    <row r="632" spans="1:1" x14ac:dyDescent="0.25">
      <c r="A632" s="27"/>
    </row>
    <row r="633" spans="1:1" x14ac:dyDescent="0.25">
      <c r="A633" s="27"/>
    </row>
    <row r="634" spans="1:1" x14ac:dyDescent="0.25">
      <c r="A634" s="27"/>
    </row>
    <row r="635" spans="1:1" x14ac:dyDescent="0.25">
      <c r="A635" s="27"/>
    </row>
    <row r="636" spans="1:1" x14ac:dyDescent="0.25">
      <c r="A636" s="27"/>
    </row>
    <row r="637" spans="1:1" x14ac:dyDescent="0.25">
      <c r="A637" s="27"/>
    </row>
    <row r="638" spans="1:1" x14ac:dyDescent="0.25">
      <c r="A638" s="27"/>
    </row>
    <row r="639" spans="1:1" x14ac:dyDescent="0.25">
      <c r="A639" s="27"/>
    </row>
    <row r="640" spans="1:1" x14ac:dyDescent="0.25">
      <c r="A640" s="27"/>
    </row>
    <row r="641" spans="1:1" x14ac:dyDescent="0.25">
      <c r="A641" s="27"/>
    </row>
    <row r="642" spans="1:1" x14ac:dyDescent="0.25">
      <c r="A642" s="27"/>
    </row>
    <row r="643" spans="1:1" x14ac:dyDescent="0.25">
      <c r="A643" s="27"/>
    </row>
    <row r="644" spans="1:1" x14ac:dyDescent="0.25">
      <c r="A644" s="27"/>
    </row>
    <row r="645" spans="1:1" x14ac:dyDescent="0.25">
      <c r="A645" s="27"/>
    </row>
    <row r="646" spans="1:1" x14ac:dyDescent="0.25">
      <c r="A646" s="27"/>
    </row>
    <row r="647" spans="1:1" x14ac:dyDescent="0.25">
      <c r="A647" s="27"/>
    </row>
    <row r="648" spans="1:1" x14ac:dyDescent="0.25">
      <c r="A648" s="27"/>
    </row>
    <row r="649" spans="1:1" x14ac:dyDescent="0.25">
      <c r="A649" s="27"/>
    </row>
    <row r="650" spans="1:1" x14ac:dyDescent="0.25">
      <c r="A650" s="27"/>
    </row>
    <row r="651" spans="1:1" x14ac:dyDescent="0.25">
      <c r="A651" s="27"/>
    </row>
    <row r="652" spans="1:1" x14ac:dyDescent="0.25">
      <c r="A652" s="27"/>
    </row>
    <row r="653" spans="1:1" x14ac:dyDescent="0.25">
      <c r="A653" s="27"/>
    </row>
    <row r="654" spans="1:1" x14ac:dyDescent="0.25">
      <c r="A654" s="27"/>
    </row>
    <row r="655" spans="1:1" x14ac:dyDescent="0.25">
      <c r="A655" s="27"/>
    </row>
    <row r="656" spans="1:1" x14ac:dyDescent="0.25">
      <c r="A656" s="27"/>
    </row>
    <row r="657" spans="1:1" x14ac:dyDescent="0.25">
      <c r="A657" s="27"/>
    </row>
    <row r="658" spans="1:1" x14ac:dyDescent="0.25">
      <c r="A658" s="27"/>
    </row>
    <row r="659" spans="1:1" x14ac:dyDescent="0.25">
      <c r="A659" s="27"/>
    </row>
    <row r="660" spans="1:1" x14ac:dyDescent="0.25">
      <c r="A660" s="27"/>
    </row>
    <row r="661" spans="1:1" x14ac:dyDescent="0.25">
      <c r="A661" s="27"/>
    </row>
    <row r="662" spans="1:1" x14ac:dyDescent="0.25">
      <c r="A662" s="27"/>
    </row>
    <row r="663" spans="1:1" x14ac:dyDescent="0.25">
      <c r="A663" s="27"/>
    </row>
    <row r="664" spans="1:1" x14ac:dyDescent="0.25">
      <c r="A664" s="27"/>
    </row>
    <row r="665" spans="1:1" x14ac:dyDescent="0.25">
      <c r="A665" s="27"/>
    </row>
    <row r="666" spans="1:1" x14ac:dyDescent="0.25">
      <c r="A666" s="27"/>
    </row>
    <row r="667" spans="1:1" x14ac:dyDescent="0.25">
      <c r="A667" s="27"/>
    </row>
    <row r="668" spans="1:1" x14ac:dyDescent="0.25">
      <c r="A668" s="27"/>
    </row>
    <row r="669" spans="1:1" x14ac:dyDescent="0.25">
      <c r="A669" s="27"/>
    </row>
    <row r="670" spans="1:1" x14ac:dyDescent="0.25">
      <c r="A670" s="27"/>
    </row>
    <row r="671" spans="1:1" x14ac:dyDescent="0.25">
      <c r="A671" s="27"/>
    </row>
    <row r="672" spans="1:1" x14ac:dyDescent="0.25">
      <c r="A672" s="27"/>
    </row>
    <row r="673" spans="1:1" x14ac:dyDescent="0.25">
      <c r="A673" s="27"/>
    </row>
    <row r="674" spans="1:1" x14ac:dyDescent="0.25">
      <c r="A674" s="27"/>
    </row>
    <row r="675" spans="1:1" x14ac:dyDescent="0.25">
      <c r="A675" s="27"/>
    </row>
    <row r="676" spans="1:1" x14ac:dyDescent="0.25">
      <c r="A676" s="27"/>
    </row>
    <row r="677" spans="1:1" x14ac:dyDescent="0.25">
      <c r="A677" s="27"/>
    </row>
    <row r="678" spans="1:1" x14ac:dyDescent="0.25">
      <c r="A678" s="27"/>
    </row>
    <row r="679" spans="1:1" x14ac:dyDescent="0.25">
      <c r="A679" s="27"/>
    </row>
    <row r="680" spans="1:1" x14ac:dyDescent="0.25">
      <c r="A680" s="27"/>
    </row>
    <row r="681" spans="1:1" x14ac:dyDescent="0.25">
      <c r="A681" s="27"/>
    </row>
    <row r="682" spans="1:1" x14ac:dyDescent="0.25">
      <c r="A682" s="27"/>
    </row>
    <row r="683" spans="1:1" x14ac:dyDescent="0.25">
      <c r="A683" s="27"/>
    </row>
    <row r="684" spans="1:1" x14ac:dyDescent="0.25">
      <c r="A684" s="27"/>
    </row>
    <row r="685" spans="1:1" x14ac:dyDescent="0.25">
      <c r="A685" s="27"/>
    </row>
    <row r="686" spans="1:1" x14ac:dyDescent="0.25">
      <c r="A686" s="27"/>
    </row>
    <row r="687" spans="1:1" x14ac:dyDescent="0.25">
      <c r="A687" s="27"/>
    </row>
    <row r="688" spans="1:1" x14ac:dyDescent="0.25">
      <c r="A688" s="27"/>
    </row>
    <row r="689" spans="1:1" x14ac:dyDescent="0.25">
      <c r="A689" s="27"/>
    </row>
    <row r="690" spans="1:1" x14ac:dyDescent="0.25">
      <c r="A690" s="27"/>
    </row>
    <row r="691" spans="1:1" x14ac:dyDescent="0.25">
      <c r="A691" s="27"/>
    </row>
    <row r="692" spans="1:1" x14ac:dyDescent="0.25">
      <c r="A692" s="27"/>
    </row>
    <row r="693" spans="1:1" x14ac:dyDescent="0.25">
      <c r="A693" s="27"/>
    </row>
    <row r="694" spans="1:1" x14ac:dyDescent="0.25">
      <c r="A694" s="27"/>
    </row>
    <row r="695" spans="1:1" x14ac:dyDescent="0.25">
      <c r="A695" s="27"/>
    </row>
    <row r="696" spans="1:1" x14ac:dyDescent="0.25">
      <c r="A696" s="27"/>
    </row>
    <row r="697" spans="1:1" x14ac:dyDescent="0.25">
      <c r="A697" s="27"/>
    </row>
    <row r="698" spans="1:1" x14ac:dyDescent="0.25">
      <c r="A698" s="27"/>
    </row>
    <row r="699" spans="1:1" x14ac:dyDescent="0.25">
      <c r="A699" s="27"/>
    </row>
    <row r="700" spans="1:1" x14ac:dyDescent="0.25">
      <c r="A700" s="27"/>
    </row>
    <row r="701" spans="1:1" x14ac:dyDescent="0.25">
      <c r="A701" s="27"/>
    </row>
    <row r="702" spans="1:1" x14ac:dyDescent="0.25">
      <c r="A702" s="27"/>
    </row>
    <row r="703" spans="1:1" x14ac:dyDescent="0.25">
      <c r="A703" s="27"/>
    </row>
    <row r="704" spans="1:1" x14ac:dyDescent="0.25">
      <c r="A704" s="27"/>
    </row>
    <row r="705" spans="1:1" x14ac:dyDescent="0.25">
      <c r="A705" s="27"/>
    </row>
    <row r="706" spans="1:1" x14ac:dyDescent="0.25">
      <c r="A706" s="27"/>
    </row>
    <row r="707" spans="1:1" x14ac:dyDescent="0.25">
      <c r="A707" s="27"/>
    </row>
    <row r="708" spans="1:1" x14ac:dyDescent="0.25">
      <c r="A708" s="27"/>
    </row>
    <row r="709" spans="1:1" x14ac:dyDescent="0.25">
      <c r="A709" s="27"/>
    </row>
    <row r="710" spans="1:1" x14ac:dyDescent="0.25">
      <c r="A710" s="27"/>
    </row>
    <row r="711" spans="1:1" x14ac:dyDescent="0.25">
      <c r="A711" s="27"/>
    </row>
    <row r="712" spans="1:1" x14ac:dyDescent="0.25">
      <c r="A712" s="27"/>
    </row>
    <row r="713" spans="1:1" x14ac:dyDescent="0.25">
      <c r="A713" s="27"/>
    </row>
    <row r="714" spans="1:1" x14ac:dyDescent="0.25">
      <c r="A714" s="27"/>
    </row>
    <row r="715" spans="1:1" x14ac:dyDescent="0.25">
      <c r="A715" s="27"/>
    </row>
    <row r="716" spans="1:1" x14ac:dyDescent="0.25">
      <c r="A716" s="27"/>
    </row>
    <row r="717" spans="1:1" x14ac:dyDescent="0.25">
      <c r="A717" s="27"/>
    </row>
    <row r="718" spans="1:1" x14ac:dyDescent="0.25">
      <c r="A718" s="27"/>
    </row>
    <row r="719" spans="1:1" x14ac:dyDescent="0.25">
      <c r="A719" s="27"/>
    </row>
    <row r="720" spans="1:1" x14ac:dyDescent="0.25">
      <c r="A720" s="27"/>
    </row>
    <row r="721" spans="1:1" x14ac:dyDescent="0.25">
      <c r="A721" s="27"/>
    </row>
    <row r="722" spans="1:1" x14ac:dyDescent="0.25">
      <c r="A722" s="27"/>
    </row>
    <row r="723" spans="1:1" x14ac:dyDescent="0.25">
      <c r="A723" s="27"/>
    </row>
    <row r="724" spans="1:1" x14ac:dyDescent="0.25">
      <c r="A724" s="27"/>
    </row>
    <row r="725" spans="1:1" x14ac:dyDescent="0.25">
      <c r="A725" s="27"/>
    </row>
    <row r="726" spans="1:1" x14ac:dyDescent="0.25">
      <c r="A726" s="27"/>
    </row>
    <row r="727" spans="1:1" x14ac:dyDescent="0.25">
      <c r="A727" s="27"/>
    </row>
    <row r="728" spans="1:1" x14ac:dyDescent="0.25">
      <c r="A728" s="27"/>
    </row>
    <row r="729" spans="1:1" x14ac:dyDescent="0.25">
      <c r="A729" s="27"/>
    </row>
    <row r="730" spans="1:1" x14ac:dyDescent="0.25">
      <c r="A730" s="27"/>
    </row>
    <row r="731" spans="1:1" x14ac:dyDescent="0.25">
      <c r="A731" s="27"/>
    </row>
    <row r="732" spans="1:1" x14ac:dyDescent="0.25">
      <c r="A732" s="27"/>
    </row>
    <row r="733" spans="1:1" x14ac:dyDescent="0.25">
      <c r="A733" s="27"/>
    </row>
    <row r="734" spans="1:1" x14ac:dyDescent="0.25">
      <c r="A734" s="27"/>
    </row>
    <row r="735" spans="1:1" x14ac:dyDescent="0.25">
      <c r="A735" s="27"/>
    </row>
    <row r="736" spans="1:1" x14ac:dyDescent="0.25">
      <c r="A736" s="27"/>
    </row>
    <row r="737" spans="1:1" x14ac:dyDescent="0.25">
      <c r="A737" s="27"/>
    </row>
    <row r="738" spans="1:1" x14ac:dyDescent="0.25">
      <c r="A738" s="27"/>
    </row>
    <row r="739" spans="1:1" x14ac:dyDescent="0.25">
      <c r="A739" s="27"/>
    </row>
    <row r="740" spans="1:1" x14ac:dyDescent="0.25">
      <c r="A740" s="27"/>
    </row>
    <row r="741" spans="1:1" x14ac:dyDescent="0.25">
      <c r="A741" s="27"/>
    </row>
    <row r="742" spans="1:1" x14ac:dyDescent="0.25">
      <c r="A742" s="27"/>
    </row>
    <row r="743" spans="1:1" x14ac:dyDescent="0.25">
      <c r="A743" s="27"/>
    </row>
    <row r="744" spans="1:1" x14ac:dyDescent="0.25">
      <c r="A744" s="27"/>
    </row>
    <row r="745" spans="1:1" x14ac:dyDescent="0.25">
      <c r="A745" s="27"/>
    </row>
    <row r="746" spans="1:1" x14ac:dyDescent="0.25">
      <c r="A746" s="27"/>
    </row>
    <row r="747" spans="1:1" x14ac:dyDescent="0.25">
      <c r="A747" s="27"/>
    </row>
    <row r="748" spans="1:1" x14ac:dyDescent="0.25">
      <c r="A748" s="27"/>
    </row>
    <row r="749" spans="1:1" x14ac:dyDescent="0.25">
      <c r="A749" s="27"/>
    </row>
    <row r="750" spans="1:1" x14ac:dyDescent="0.25">
      <c r="A750" s="27"/>
    </row>
    <row r="751" spans="1:1" x14ac:dyDescent="0.25">
      <c r="A751" s="27"/>
    </row>
    <row r="752" spans="1:1" x14ac:dyDescent="0.25">
      <c r="A752" s="27"/>
    </row>
    <row r="753" spans="1:1" x14ac:dyDescent="0.25">
      <c r="A753" s="27"/>
    </row>
    <row r="754" spans="1:1" x14ac:dyDescent="0.25">
      <c r="A754" s="27"/>
    </row>
    <row r="755" spans="1:1" x14ac:dyDescent="0.25">
      <c r="A755" s="27"/>
    </row>
    <row r="756" spans="1:1" x14ac:dyDescent="0.25">
      <c r="A756" s="27"/>
    </row>
    <row r="757" spans="1:1" x14ac:dyDescent="0.25">
      <c r="A757" s="27"/>
    </row>
    <row r="758" spans="1:1" x14ac:dyDescent="0.25">
      <c r="A758" s="27"/>
    </row>
    <row r="759" spans="1:1" x14ac:dyDescent="0.25">
      <c r="A759" s="27"/>
    </row>
    <row r="760" spans="1:1" x14ac:dyDescent="0.25">
      <c r="A760" s="27"/>
    </row>
    <row r="761" spans="1:1" x14ac:dyDescent="0.25">
      <c r="A761" s="27"/>
    </row>
    <row r="762" spans="1:1" x14ac:dyDescent="0.25">
      <c r="A762" s="27"/>
    </row>
    <row r="763" spans="1:1" x14ac:dyDescent="0.25">
      <c r="A763" s="27"/>
    </row>
    <row r="764" spans="1:1" x14ac:dyDescent="0.25">
      <c r="A764" s="27"/>
    </row>
    <row r="765" spans="1:1" x14ac:dyDescent="0.25">
      <c r="A765" s="27"/>
    </row>
    <row r="766" spans="1:1" x14ac:dyDescent="0.25">
      <c r="A766" s="27"/>
    </row>
    <row r="767" spans="1:1" x14ac:dyDescent="0.25">
      <c r="A767" s="27"/>
    </row>
    <row r="768" spans="1:1" x14ac:dyDescent="0.25">
      <c r="A768" s="27"/>
    </row>
    <row r="769" spans="1:1" x14ac:dyDescent="0.25">
      <c r="A769" s="27"/>
    </row>
    <row r="770" spans="1:1" x14ac:dyDescent="0.25">
      <c r="A770" s="27"/>
    </row>
    <row r="771" spans="1:1" x14ac:dyDescent="0.25">
      <c r="A771" s="27"/>
    </row>
    <row r="772" spans="1:1" x14ac:dyDescent="0.25">
      <c r="A772" s="27"/>
    </row>
    <row r="773" spans="1:1" x14ac:dyDescent="0.25">
      <c r="A773" s="27"/>
    </row>
    <row r="774" spans="1:1" x14ac:dyDescent="0.25">
      <c r="A774" s="27"/>
    </row>
    <row r="775" spans="1:1" x14ac:dyDescent="0.25">
      <c r="A775" s="27"/>
    </row>
    <row r="776" spans="1:1" x14ac:dyDescent="0.25">
      <c r="A776" s="27"/>
    </row>
    <row r="777" spans="1:1" x14ac:dyDescent="0.25">
      <c r="A777" s="27"/>
    </row>
    <row r="778" spans="1:1" x14ac:dyDescent="0.25">
      <c r="A778" s="27"/>
    </row>
    <row r="779" spans="1:1" x14ac:dyDescent="0.25">
      <c r="A779" s="27"/>
    </row>
    <row r="780" spans="1:1" x14ac:dyDescent="0.25">
      <c r="A780" s="27"/>
    </row>
    <row r="781" spans="1:1" x14ac:dyDescent="0.25">
      <c r="A781" s="27"/>
    </row>
    <row r="782" spans="1:1" x14ac:dyDescent="0.25">
      <c r="A782" s="27"/>
    </row>
    <row r="783" spans="1:1" x14ac:dyDescent="0.25">
      <c r="A783" s="27"/>
    </row>
    <row r="784" spans="1:1" x14ac:dyDescent="0.25">
      <c r="A784" s="27"/>
    </row>
    <row r="785" spans="1:1" x14ac:dyDescent="0.25">
      <c r="A785" s="27"/>
    </row>
    <row r="786" spans="1:1" x14ac:dyDescent="0.25">
      <c r="A786" s="27"/>
    </row>
    <row r="787" spans="1:1" x14ac:dyDescent="0.25">
      <c r="A787" s="27"/>
    </row>
    <row r="788" spans="1:1" x14ac:dyDescent="0.25">
      <c r="A788" s="27"/>
    </row>
    <row r="789" spans="1:1" x14ac:dyDescent="0.25">
      <c r="A789" s="27"/>
    </row>
    <row r="790" spans="1:1" x14ac:dyDescent="0.25">
      <c r="A790" s="27"/>
    </row>
    <row r="791" spans="1:1" x14ac:dyDescent="0.25">
      <c r="A791" s="27"/>
    </row>
    <row r="792" spans="1:1" x14ac:dyDescent="0.25">
      <c r="A792" s="27"/>
    </row>
    <row r="793" spans="1:1" x14ac:dyDescent="0.25">
      <c r="A793" s="27"/>
    </row>
    <row r="794" spans="1:1" x14ac:dyDescent="0.25">
      <c r="A794" s="27"/>
    </row>
    <row r="795" spans="1:1" x14ac:dyDescent="0.25">
      <c r="A795" s="27"/>
    </row>
    <row r="796" spans="1:1" x14ac:dyDescent="0.25">
      <c r="A796" s="27"/>
    </row>
    <row r="797" spans="1:1" x14ac:dyDescent="0.25">
      <c r="A797" s="27"/>
    </row>
    <row r="798" spans="1:1" x14ac:dyDescent="0.25">
      <c r="A798" s="27"/>
    </row>
    <row r="799" spans="1:1" x14ac:dyDescent="0.25">
      <c r="A799" s="27"/>
    </row>
    <row r="800" spans="1:1" x14ac:dyDescent="0.25">
      <c r="A800" s="27"/>
    </row>
    <row r="801" spans="1:1" x14ac:dyDescent="0.25">
      <c r="A801" s="27"/>
    </row>
    <row r="802" spans="1:1" x14ac:dyDescent="0.25">
      <c r="A802" s="27"/>
    </row>
    <row r="803" spans="1:1" x14ac:dyDescent="0.25">
      <c r="A803" s="27"/>
    </row>
    <row r="804" spans="1:1" x14ac:dyDescent="0.25">
      <c r="A804" s="27"/>
    </row>
    <row r="805" spans="1:1" x14ac:dyDescent="0.25">
      <c r="A805" s="27"/>
    </row>
    <row r="806" spans="1:1" x14ac:dyDescent="0.25">
      <c r="A806" s="27"/>
    </row>
    <row r="807" spans="1:1" x14ac:dyDescent="0.25">
      <c r="A807" s="27"/>
    </row>
    <row r="808" spans="1:1" x14ac:dyDescent="0.25">
      <c r="A808" s="27"/>
    </row>
    <row r="809" spans="1:1" x14ac:dyDescent="0.25">
      <c r="A809" s="27"/>
    </row>
    <row r="810" spans="1:1" x14ac:dyDescent="0.25">
      <c r="A810" s="27"/>
    </row>
    <row r="811" spans="1:1" x14ac:dyDescent="0.25">
      <c r="A811" s="27"/>
    </row>
    <row r="812" spans="1:1" x14ac:dyDescent="0.25">
      <c r="A812" s="27"/>
    </row>
    <row r="813" spans="1:1" x14ac:dyDescent="0.25">
      <c r="A813" s="27"/>
    </row>
    <row r="814" spans="1:1" x14ac:dyDescent="0.25">
      <c r="A814" s="27"/>
    </row>
    <row r="815" spans="1:1" x14ac:dyDescent="0.25">
      <c r="A815" s="27"/>
    </row>
    <row r="816" spans="1:1" x14ac:dyDescent="0.25">
      <c r="A816" s="27"/>
    </row>
    <row r="817" spans="1:1" x14ac:dyDescent="0.25">
      <c r="A817" s="27"/>
    </row>
    <row r="818" spans="1:1" x14ac:dyDescent="0.25">
      <c r="A818" s="27"/>
    </row>
    <row r="819" spans="1:1" x14ac:dyDescent="0.25">
      <c r="A819" s="27"/>
    </row>
    <row r="820" spans="1:1" x14ac:dyDescent="0.25">
      <c r="A820" s="27"/>
    </row>
    <row r="821" spans="1:1" x14ac:dyDescent="0.25">
      <c r="A821" s="27"/>
    </row>
    <row r="822" spans="1:1" x14ac:dyDescent="0.25">
      <c r="A822" s="27"/>
    </row>
    <row r="823" spans="1:1" x14ac:dyDescent="0.25">
      <c r="A823" s="27"/>
    </row>
    <row r="824" spans="1:1" x14ac:dyDescent="0.25">
      <c r="A824" s="27"/>
    </row>
    <row r="825" spans="1:1" x14ac:dyDescent="0.25">
      <c r="A825" s="27"/>
    </row>
    <row r="826" spans="1:1" x14ac:dyDescent="0.25">
      <c r="A826" s="27"/>
    </row>
    <row r="827" spans="1:1" x14ac:dyDescent="0.25">
      <c r="A827" s="27"/>
    </row>
    <row r="828" spans="1:1" x14ac:dyDescent="0.25">
      <c r="A828" s="27"/>
    </row>
    <row r="829" spans="1:1" x14ac:dyDescent="0.25">
      <c r="A829" s="27"/>
    </row>
    <row r="830" spans="1:1" x14ac:dyDescent="0.25">
      <c r="A830" s="27"/>
    </row>
    <row r="831" spans="1:1" x14ac:dyDescent="0.25">
      <c r="A831" s="27"/>
    </row>
    <row r="832" spans="1:1" x14ac:dyDescent="0.25">
      <c r="A832" s="27"/>
    </row>
    <row r="833" spans="1:1" x14ac:dyDescent="0.25">
      <c r="A833" s="27"/>
    </row>
    <row r="834" spans="1:1" x14ac:dyDescent="0.25">
      <c r="A834" s="27"/>
    </row>
    <row r="835" spans="1:1" x14ac:dyDescent="0.25">
      <c r="A835" s="27"/>
    </row>
    <row r="836" spans="1:1" x14ac:dyDescent="0.25">
      <c r="A836" s="27"/>
    </row>
    <row r="837" spans="1:1" x14ac:dyDescent="0.25">
      <c r="A837" s="27"/>
    </row>
    <row r="838" spans="1:1" x14ac:dyDescent="0.25">
      <c r="A838" s="27"/>
    </row>
    <row r="839" spans="1:1" x14ac:dyDescent="0.25">
      <c r="A839" s="27"/>
    </row>
    <row r="840" spans="1:1" x14ac:dyDescent="0.25">
      <c r="A840" s="27"/>
    </row>
    <row r="841" spans="1:1" x14ac:dyDescent="0.25">
      <c r="A841" s="27"/>
    </row>
    <row r="842" spans="1:1" x14ac:dyDescent="0.25">
      <c r="A842" s="27"/>
    </row>
    <row r="843" spans="1:1" x14ac:dyDescent="0.25">
      <c r="A843" s="27"/>
    </row>
    <row r="844" spans="1:1" x14ac:dyDescent="0.25">
      <c r="A844" s="27"/>
    </row>
    <row r="845" spans="1:1" x14ac:dyDescent="0.25">
      <c r="A845" s="27"/>
    </row>
    <row r="846" spans="1:1" x14ac:dyDescent="0.25">
      <c r="A846" s="27"/>
    </row>
    <row r="847" spans="1:1" x14ac:dyDescent="0.25">
      <c r="A847" s="27"/>
    </row>
    <row r="848" spans="1:1" x14ac:dyDescent="0.25">
      <c r="A848" s="27"/>
    </row>
    <row r="849" spans="1:1" x14ac:dyDescent="0.25">
      <c r="A849" s="27"/>
    </row>
    <row r="850" spans="1:1" x14ac:dyDescent="0.25">
      <c r="A850" s="27"/>
    </row>
    <row r="851" spans="1:1" x14ac:dyDescent="0.25">
      <c r="A851" s="27"/>
    </row>
    <row r="852" spans="1:1" x14ac:dyDescent="0.25">
      <c r="A852" s="27"/>
    </row>
    <row r="853" spans="1:1" x14ac:dyDescent="0.25">
      <c r="A853" s="27"/>
    </row>
    <row r="854" spans="1:1" x14ac:dyDescent="0.25">
      <c r="A854" s="27"/>
    </row>
    <row r="855" spans="1:1" x14ac:dyDescent="0.25">
      <c r="A855" s="27"/>
    </row>
    <row r="856" spans="1:1" x14ac:dyDescent="0.25">
      <c r="A856" s="27"/>
    </row>
    <row r="857" spans="1:1" x14ac:dyDescent="0.25">
      <c r="A857" s="27"/>
    </row>
    <row r="858" spans="1:1" x14ac:dyDescent="0.25">
      <c r="A858" s="27"/>
    </row>
    <row r="859" spans="1:1" x14ac:dyDescent="0.25">
      <c r="A859" s="27"/>
    </row>
    <row r="860" spans="1:1" x14ac:dyDescent="0.25">
      <c r="A860" s="27"/>
    </row>
    <row r="861" spans="1:1" x14ac:dyDescent="0.25">
      <c r="A861" s="27"/>
    </row>
    <row r="862" spans="1:1" x14ac:dyDescent="0.25">
      <c r="A862" s="27"/>
    </row>
    <row r="863" spans="1:1" x14ac:dyDescent="0.25">
      <c r="A863" s="27"/>
    </row>
    <row r="864" spans="1:1" x14ac:dyDescent="0.25">
      <c r="A864" s="27"/>
    </row>
    <row r="865" spans="1:1" x14ac:dyDescent="0.25">
      <c r="A865" s="27"/>
    </row>
    <row r="866" spans="1:1" x14ac:dyDescent="0.25">
      <c r="A866" s="27"/>
    </row>
    <row r="867" spans="1:1" x14ac:dyDescent="0.25">
      <c r="A867" s="27"/>
    </row>
    <row r="868" spans="1:1" x14ac:dyDescent="0.25">
      <c r="A868" s="27"/>
    </row>
    <row r="869" spans="1:1" x14ac:dyDescent="0.25">
      <c r="A869" s="27"/>
    </row>
    <row r="870" spans="1:1" x14ac:dyDescent="0.25">
      <c r="A870" s="27"/>
    </row>
    <row r="871" spans="1:1" x14ac:dyDescent="0.25">
      <c r="A871" s="27"/>
    </row>
    <row r="872" spans="1:1" x14ac:dyDescent="0.25">
      <c r="A872" s="27"/>
    </row>
    <row r="873" spans="1:1" x14ac:dyDescent="0.25">
      <c r="A873" s="27"/>
    </row>
    <row r="874" spans="1:1" x14ac:dyDescent="0.25">
      <c r="A874" s="27"/>
    </row>
    <row r="875" spans="1:1" x14ac:dyDescent="0.25">
      <c r="A875" s="27"/>
    </row>
    <row r="876" spans="1:1" x14ac:dyDescent="0.25">
      <c r="A876" s="27"/>
    </row>
    <row r="877" spans="1:1" x14ac:dyDescent="0.25">
      <c r="A877" s="27"/>
    </row>
    <row r="878" spans="1:1" x14ac:dyDescent="0.25">
      <c r="A878" s="27"/>
    </row>
    <row r="879" spans="1:1" x14ac:dyDescent="0.25">
      <c r="A879" s="27"/>
    </row>
    <row r="880" spans="1:1" x14ac:dyDescent="0.25">
      <c r="A880" s="27"/>
    </row>
    <row r="881" spans="1:1" x14ac:dyDescent="0.25">
      <c r="A881" s="27"/>
    </row>
    <row r="882" spans="1:1" x14ac:dyDescent="0.25">
      <c r="A882" s="27"/>
    </row>
    <row r="883" spans="1:1" x14ac:dyDescent="0.25">
      <c r="A883" s="27"/>
    </row>
    <row r="884" spans="1:1" x14ac:dyDescent="0.25">
      <c r="A884" s="27"/>
    </row>
    <row r="885" spans="1:1" x14ac:dyDescent="0.25">
      <c r="A885" s="27"/>
    </row>
    <row r="886" spans="1:1" x14ac:dyDescent="0.25">
      <c r="A886" s="27"/>
    </row>
    <row r="887" spans="1:1" x14ac:dyDescent="0.25">
      <c r="A887" s="27"/>
    </row>
    <row r="888" spans="1:1" x14ac:dyDescent="0.25">
      <c r="A888" s="27"/>
    </row>
    <row r="889" spans="1:1" x14ac:dyDescent="0.25">
      <c r="A889" s="27"/>
    </row>
    <row r="890" spans="1:1" x14ac:dyDescent="0.25">
      <c r="A890" s="27"/>
    </row>
    <row r="891" spans="1:1" x14ac:dyDescent="0.25">
      <c r="A891" s="27"/>
    </row>
    <row r="892" spans="1:1" x14ac:dyDescent="0.25">
      <c r="A892" s="27"/>
    </row>
    <row r="893" spans="1:1" x14ac:dyDescent="0.25">
      <c r="A893" s="27"/>
    </row>
    <row r="894" spans="1:1" x14ac:dyDescent="0.25">
      <c r="A894" s="27"/>
    </row>
    <row r="895" spans="1:1" x14ac:dyDescent="0.25">
      <c r="A895" s="27"/>
    </row>
    <row r="896" spans="1:1" x14ac:dyDescent="0.25">
      <c r="A896" s="27"/>
    </row>
    <row r="897" spans="1:1" x14ac:dyDescent="0.25">
      <c r="A897" s="27"/>
    </row>
    <row r="898" spans="1:1" x14ac:dyDescent="0.25">
      <c r="A898" s="27"/>
    </row>
    <row r="899" spans="1:1" x14ac:dyDescent="0.25">
      <c r="A899" s="27"/>
    </row>
    <row r="900" spans="1:1" x14ac:dyDescent="0.25">
      <c r="A900" s="27"/>
    </row>
    <row r="901" spans="1:1" x14ac:dyDescent="0.25">
      <c r="A901" s="27"/>
    </row>
    <row r="902" spans="1:1" x14ac:dyDescent="0.25">
      <c r="A902" s="27"/>
    </row>
    <row r="903" spans="1:1" x14ac:dyDescent="0.25">
      <c r="A903" s="27"/>
    </row>
    <row r="904" spans="1:1" x14ac:dyDescent="0.25">
      <c r="A904" s="27"/>
    </row>
    <row r="905" spans="1:1" x14ac:dyDescent="0.25">
      <c r="A905" s="27"/>
    </row>
    <row r="906" spans="1:1" x14ac:dyDescent="0.25">
      <c r="A906" s="27"/>
    </row>
    <row r="907" spans="1:1" x14ac:dyDescent="0.25">
      <c r="A907" s="27"/>
    </row>
    <row r="908" spans="1:1" x14ac:dyDescent="0.25">
      <c r="A908" s="27"/>
    </row>
    <row r="909" spans="1:1" x14ac:dyDescent="0.25">
      <c r="A909" s="27"/>
    </row>
    <row r="910" spans="1:1" x14ac:dyDescent="0.25">
      <c r="A910" s="27"/>
    </row>
    <row r="911" spans="1:1" x14ac:dyDescent="0.25">
      <c r="A911" s="27"/>
    </row>
    <row r="912" spans="1:1" x14ac:dyDescent="0.25">
      <c r="A912" s="27"/>
    </row>
    <row r="913" spans="1:1" x14ac:dyDescent="0.25">
      <c r="A913" s="27"/>
    </row>
    <row r="914" spans="1:1" x14ac:dyDescent="0.25">
      <c r="A914" s="27"/>
    </row>
    <row r="915" spans="1:1" x14ac:dyDescent="0.25">
      <c r="A915" s="27"/>
    </row>
    <row r="916" spans="1:1" x14ac:dyDescent="0.25">
      <c r="A916" s="27"/>
    </row>
    <row r="917" spans="1:1" x14ac:dyDescent="0.25">
      <c r="A917" s="27"/>
    </row>
    <row r="918" spans="1:1" x14ac:dyDescent="0.25">
      <c r="A918" s="27"/>
    </row>
    <row r="919" spans="1:1" x14ac:dyDescent="0.25">
      <c r="A919" s="27"/>
    </row>
    <row r="920" spans="1:1" x14ac:dyDescent="0.25">
      <c r="A920" s="27"/>
    </row>
    <row r="921" spans="1:1" x14ac:dyDescent="0.25">
      <c r="A921" s="27"/>
    </row>
    <row r="922" spans="1:1" x14ac:dyDescent="0.25">
      <c r="A922" s="27"/>
    </row>
    <row r="923" spans="1:1" x14ac:dyDescent="0.25">
      <c r="A923" s="27"/>
    </row>
    <row r="924" spans="1:1" x14ac:dyDescent="0.25">
      <c r="A924" s="27"/>
    </row>
    <row r="925" spans="1:1" x14ac:dyDescent="0.25">
      <c r="A925" s="27"/>
    </row>
    <row r="926" spans="1:1" x14ac:dyDescent="0.25">
      <c r="A926" s="27"/>
    </row>
    <row r="927" spans="1:1" x14ac:dyDescent="0.25">
      <c r="A927" s="27"/>
    </row>
    <row r="928" spans="1:1" x14ac:dyDescent="0.25">
      <c r="A928" s="27"/>
    </row>
    <row r="929" spans="1:1" x14ac:dyDescent="0.25">
      <c r="A929" s="27"/>
    </row>
    <row r="930" spans="1:1" x14ac:dyDescent="0.25">
      <c r="A930" s="27"/>
    </row>
    <row r="931" spans="1:1" x14ac:dyDescent="0.25">
      <c r="A931" s="27"/>
    </row>
    <row r="932" spans="1:1" x14ac:dyDescent="0.25">
      <c r="A932" s="27"/>
    </row>
    <row r="933" spans="1:1" x14ac:dyDescent="0.25">
      <c r="A933" s="27"/>
    </row>
    <row r="934" spans="1:1" x14ac:dyDescent="0.25">
      <c r="A934" s="27"/>
    </row>
    <row r="935" spans="1:1" x14ac:dyDescent="0.25">
      <c r="A935" s="27"/>
    </row>
    <row r="936" spans="1:1" x14ac:dyDescent="0.25">
      <c r="A936" s="27"/>
    </row>
    <row r="937" spans="1:1" x14ac:dyDescent="0.25">
      <c r="A937" s="27"/>
    </row>
    <row r="938" spans="1:1" x14ac:dyDescent="0.25">
      <c r="A938" s="27"/>
    </row>
    <row r="939" spans="1:1" x14ac:dyDescent="0.25">
      <c r="A939" s="27"/>
    </row>
    <row r="940" spans="1:1" x14ac:dyDescent="0.25">
      <c r="A940" s="27"/>
    </row>
    <row r="941" spans="1:1" x14ac:dyDescent="0.25">
      <c r="A941" s="27"/>
    </row>
    <row r="942" spans="1:1" x14ac:dyDescent="0.25">
      <c r="A942" s="27"/>
    </row>
    <row r="943" spans="1:1" x14ac:dyDescent="0.25">
      <c r="A943" s="27"/>
    </row>
    <row r="944" spans="1:1" x14ac:dyDescent="0.25">
      <c r="A944" s="27"/>
    </row>
    <row r="945" spans="1:1" x14ac:dyDescent="0.25">
      <c r="A945" s="27"/>
    </row>
    <row r="946" spans="1:1" x14ac:dyDescent="0.25">
      <c r="A946" s="27"/>
    </row>
    <row r="947" spans="1:1" x14ac:dyDescent="0.25">
      <c r="A947" s="27"/>
    </row>
    <row r="948" spans="1:1" x14ac:dyDescent="0.25">
      <c r="A948" s="27"/>
    </row>
    <row r="949" spans="1:1" x14ac:dyDescent="0.25">
      <c r="A949" s="27"/>
    </row>
    <row r="950" spans="1:1" x14ac:dyDescent="0.25">
      <c r="A950" s="27"/>
    </row>
    <row r="951" spans="1:1" x14ac:dyDescent="0.25">
      <c r="A951" s="27"/>
    </row>
    <row r="952" spans="1:1" x14ac:dyDescent="0.25">
      <c r="A952" s="27"/>
    </row>
    <row r="953" spans="1:1" x14ac:dyDescent="0.25">
      <c r="A953" s="27"/>
    </row>
    <row r="954" spans="1:1" x14ac:dyDescent="0.25">
      <c r="A954" s="27"/>
    </row>
    <row r="955" spans="1:1" x14ac:dyDescent="0.25">
      <c r="A955" s="27"/>
    </row>
    <row r="956" spans="1:1" x14ac:dyDescent="0.25">
      <c r="A956" s="27"/>
    </row>
    <row r="957" spans="1:1" x14ac:dyDescent="0.25">
      <c r="A957" s="27"/>
    </row>
    <row r="958" spans="1:1" x14ac:dyDescent="0.25">
      <c r="A958" s="27"/>
    </row>
    <row r="959" spans="1:1" x14ac:dyDescent="0.25">
      <c r="A959" s="27"/>
    </row>
    <row r="960" spans="1:1" x14ac:dyDescent="0.25">
      <c r="A960" s="27"/>
    </row>
    <row r="961" spans="1:1" x14ac:dyDescent="0.25">
      <c r="A961" s="27"/>
    </row>
    <row r="962" spans="1:1" x14ac:dyDescent="0.25">
      <c r="A962" s="27"/>
    </row>
    <row r="963" spans="1:1" x14ac:dyDescent="0.25">
      <c r="A963" s="27"/>
    </row>
    <row r="964" spans="1:1" x14ac:dyDescent="0.25">
      <c r="A964" s="27"/>
    </row>
    <row r="965" spans="1:1" x14ac:dyDescent="0.25">
      <c r="A965" s="27"/>
    </row>
    <row r="966" spans="1:1" x14ac:dyDescent="0.25">
      <c r="A966" s="27"/>
    </row>
    <row r="967" spans="1:1" x14ac:dyDescent="0.25">
      <c r="A967" s="27"/>
    </row>
    <row r="968" spans="1:1" x14ac:dyDescent="0.25">
      <c r="A968" s="27"/>
    </row>
    <row r="969" spans="1:1" x14ac:dyDescent="0.25">
      <c r="A969" s="27"/>
    </row>
    <row r="970" spans="1:1" x14ac:dyDescent="0.25">
      <c r="A970" s="27"/>
    </row>
    <row r="971" spans="1:1" x14ac:dyDescent="0.25">
      <c r="A971" s="27"/>
    </row>
    <row r="972" spans="1:1" x14ac:dyDescent="0.25">
      <c r="A972" s="27"/>
    </row>
    <row r="973" spans="1:1" x14ac:dyDescent="0.25">
      <c r="A973" s="27"/>
    </row>
    <row r="974" spans="1:1" x14ac:dyDescent="0.25">
      <c r="A974" s="27"/>
    </row>
    <row r="975" spans="1:1" x14ac:dyDescent="0.25">
      <c r="A975" s="27"/>
    </row>
    <row r="976" spans="1:1" x14ac:dyDescent="0.25">
      <c r="A976" s="27"/>
    </row>
    <row r="977" spans="1:1" x14ac:dyDescent="0.25">
      <c r="A977" s="27"/>
    </row>
    <row r="978" spans="1:1" x14ac:dyDescent="0.25">
      <c r="A978" s="27"/>
    </row>
    <row r="979" spans="1:1" x14ac:dyDescent="0.25">
      <c r="A979" s="27"/>
    </row>
    <row r="980" spans="1:1" x14ac:dyDescent="0.25">
      <c r="A980" s="27"/>
    </row>
    <row r="981" spans="1:1" x14ac:dyDescent="0.25">
      <c r="A981" s="27"/>
    </row>
    <row r="982" spans="1:1" x14ac:dyDescent="0.25">
      <c r="A982" s="27"/>
    </row>
    <row r="983" spans="1:1" x14ac:dyDescent="0.25">
      <c r="A983" s="27"/>
    </row>
    <row r="984" spans="1:1" x14ac:dyDescent="0.25">
      <c r="A984" s="27"/>
    </row>
    <row r="985" spans="1:1" x14ac:dyDescent="0.25">
      <c r="A985" s="27"/>
    </row>
    <row r="986" spans="1:1" x14ac:dyDescent="0.25">
      <c r="A986" s="27"/>
    </row>
    <row r="987" spans="1:1" x14ac:dyDescent="0.25">
      <c r="A987" s="27"/>
    </row>
    <row r="988" spans="1:1" x14ac:dyDescent="0.25">
      <c r="A988" s="27"/>
    </row>
    <row r="989" spans="1:1" x14ac:dyDescent="0.25">
      <c r="A989" s="27"/>
    </row>
    <row r="990" spans="1:1" x14ac:dyDescent="0.25">
      <c r="A990" s="27"/>
    </row>
    <row r="991" spans="1:1" x14ac:dyDescent="0.25">
      <c r="A991" s="27"/>
    </row>
    <row r="992" spans="1:1" x14ac:dyDescent="0.25">
      <c r="A992" s="27"/>
    </row>
    <row r="993" spans="1:1" x14ac:dyDescent="0.25">
      <c r="A993" s="27"/>
    </row>
    <row r="994" spans="1:1" x14ac:dyDescent="0.25">
      <c r="A994" s="27"/>
    </row>
    <row r="995" spans="1:1" x14ac:dyDescent="0.25">
      <c r="A995" s="27"/>
    </row>
    <row r="996" spans="1:1" x14ac:dyDescent="0.25">
      <c r="A996" s="27"/>
    </row>
    <row r="997" spans="1:1" x14ac:dyDescent="0.25">
      <c r="A997" s="27"/>
    </row>
    <row r="998" spans="1:1" x14ac:dyDescent="0.25">
      <c r="A998" s="27"/>
    </row>
    <row r="999" spans="1:1" x14ac:dyDescent="0.25">
      <c r="A999" s="27"/>
    </row>
    <row r="1000" spans="1:1" x14ac:dyDescent="0.25">
      <c r="A1000" s="27"/>
    </row>
    <row r="1001" spans="1:1" x14ac:dyDescent="0.25">
      <c r="A1001" s="27"/>
    </row>
    <row r="1002" spans="1:1" x14ac:dyDescent="0.25">
      <c r="A1002" s="27"/>
    </row>
    <row r="1003" spans="1:1" x14ac:dyDescent="0.25">
      <c r="A1003" s="27"/>
    </row>
    <row r="1004" spans="1:1" x14ac:dyDescent="0.25">
      <c r="A1004" s="27"/>
    </row>
    <row r="1005" spans="1:1" x14ac:dyDescent="0.25">
      <c r="A1005" s="27"/>
    </row>
  </sheetData>
  <sortState ref="J3:M218">
    <sortCondition ref="J3:J218"/>
  </sortState>
  <mergeCells count="8">
    <mergeCell ref="B1:F1"/>
    <mergeCell ref="A1:A4"/>
    <mergeCell ref="G1:H1"/>
    <mergeCell ref="G2:H3"/>
    <mergeCell ref="G4:H4"/>
    <mergeCell ref="E4:F4"/>
    <mergeCell ref="B4:D4"/>
    <mergeCell ref="B2:F3"/>
  </mergeCells>
  <dataValidations count="1">
    <dataValidation type="decimal" allowBlank="1" showInputMessage="1" showErrorMessage="1" sqref="C7:C297">
      <formula1>0</formula1>
      <formula2>1000000000</formula2>
    </dataValidation>
  </dataValidations>
  <pageMargins left="0.7" right="0.7" top="0.75" bottom="0.75" header="0.3" footer="0.3"/>
  <pageSetup orientation="portrait" horizontalDpi="360" verticalDpi="36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'Val. datos'!$B$7:$B$25</xm:f>
          </x14:formula1>
          <xm:sqref>B7:B297</xm:sqref>
        </x14:dataValidation>
        <x14:dataValidation type="list" allowBlank="1" showInputMessage="1" showErrorMessage="1">
          <x14:formula1>
            <xm:f>'Val. datos'!$C$7:$C$33</xm:f>
          </x14:formula1>
          <xm:sqref>D7:D297</xm:sqref>
        </x14:dataValidation>
        <x14:dataValidation type="list" allowBlank="1" showInputMessage="1" showErrorMessage="1">
          <x14:formula1>
            <xm:f>'Val. datos'!$A$7:$A$18</xm:f>
          </x14:formula1>
          <xm:sqref>F7:F297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10"/>
  <sheetViews>
    <sheetView zoomScaleNormal="100" workbookViewId="0">
      <selection activeCell="B2" sqref="B2:C3"/>
    </sheetView>
  </sheetViews>
  <sheetFormatPr baseColWidth="10" defaultRowHeight="15" x14ac:dyDescent="0.25"/>
  <cols>
    <col min="1" max="2" width="36.42578125" style="22" bestFit="1" customWidth="1"/>
    <col min="3" max="3" width="43.42578125" style="22" customWidth="1"/>
    <col min="4" max="4" width="56.85546875" style="22" customWidth="1"/>
    <col min="5" max="5" width="36.42578125" style="22" bestFit="1" customWidth="1"/>
    <col min="6" max="16384" width="11.42578125" style="22"/>
  </cols>
  <sheetData>
    <row r="1" spans="1:8" ht="29.25" customHeight="1" x14ac:dyDescent="0.25">
      <c r="A1" s="143"/>
      <c r="B1" s="146" t="s">
        <v>695</v>
      </c>
      <c r="C1" s="146"/>
      <c r="D1" s="128" t="str">
        <f>+Lotes!G1</f>
        <v>GOL-AIS-MT-03</v>
      </c>
      <c r="E1" s="114"/>
      <c r="F1" s="114"/>
      <c r="H1" s="112"/>
    </row>
    <row r="2" spans="1:8" ht="15" customHeight="1" x14ac:dyDescent="0.25">
      <c r="A2" s="143"/>
      <c r="B2" s="146" t="s">
        <v>686</v>
      </c>
      <c r="C2" s="146"/>
      <c r="D2" s="148" t="str">
        <f>+Lotes!G2</f>
        <v>Aprobación:
DIRECTOR AGROINDUSTRIAL</v>
      </c>
      <c r="E2" s="114"/>
      <c r="F2" s="114"/>
      <c r="H2" s="112"/>
    </row>
    <row r="3" spans="1:8" x14ac:dyDescent="0.25">
      <c r="A3" s="143"/>
      <c r="B3" s="146"/>
      <c r="C3" s="146"/>
      <c r="D3" s="149"/>
      <c r="E3" s="114"/>
      <c r="F3" s="114"/>
      <c r="H3" s="112"/>
    </row>
    <row r="4" spans="1:8" x14ac:dyDescent="0.25">
      <c r="A4" s="143"/>
      <c r="B4" s="110" t="str">
        <f>+Lotes!B4</f>
        <v>Versión: 2</v>
      </c>
      <c r="C4" s="110" t="str">
        <f>+Lotes!D4</f>
        <v>Fecha: 17/02/2015</v>
      </c>
      <c r="D4" s="111" t="s">
        <v>692</v>
      </c>
      <c r="F4" s="112"/>
      <c r="H4" s="113"/>
    </row>
    <row r="6" spans="1:8" x14ac:dyDescent="0.25">
      <c r="A6" s="141" t="s">
        <v>115</v>
      </c>
      <c r="B6" s="141" t="s">
        <v>649</v>
      </c>
      <c r="C6" s="141" t="s">
        <v>119</v>
      </c>
      <c r="D6" s="141" t="s">
        <v>681</v>
      </c>
    </row>
    <row r="7" spans="1:8" ht="45" x14ac:dyDescent="0.25">
      <c r="A7" s="125" t="s">
        <v>118</v>
      </c>
      <c r="B7" s="126" t="s">
        <v>118</v>
      </c>
      <c r="C7" s="125" t="s">
        <v>120</v>
      </c>
      <c r="D7" s="125" t="s">
        <v>682</v>
      </c>
    </row>
    <row r="8" spans="1:8" ht="30" x14ac:dyDescent="0.25">
      <c r="A8" s="125" t="s">
        <v>116</v>
      </c>
      <c r="B8" s="126" t="s">
        <v>117</v>
      </c>
      <c r="C8" s="125" t="s">
        <v>121</v>
      </c>
    </row>
    <row r="9" spans="1:8" x14ac:dyDescent="0.25">
      <c r="A9" s="125" t="s">
        <v>212</v>
      </c>
      <c r="C9" s="125" t="s">
        <v>122</v>
      </c>
    </row>
    <row r="10" spans="1:8" ht="45" x14ac:dyDescent="0.25">
      <c r="C10" s="125" t="s">
        <v>123</v>
      </c>
    </row>
  </sheetData>
  <sheetProtection selectLockedCells="1" selectUnlockedCells="1"/>
  <mergeCells count="4">
    <mergeCell ref="D2:D3"/>
    <mergeCell ref="A1:A4"/>
    <mergeCell ref="B1:C1"/>
    <mergeCell ref="B2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4"/>
  <sheetViews>
    <sheetView workbookViewId="0">
      <selection activeCell="G6" sqref="G6:G7"/>
    </sheetView>
  </sheetViews>
  <sheetFormatPr baseColWidth="10" defaultRowHeight="15" x14ac:dyDescent="0.25"/>
  <cols>
    <col min="1" max="1" width="21.42578125" bestFit="1" customWidth="1"/>
    <col min="2" max="2" width="27.85546875" customWidth="1"/>
    <col min="3" max="3" width="30.7109375" customWidth="1"/>
    <col min="4" max="4" width="20.5703125" customWidth="1"/>
  </cols>
  <sheetData>
    <row r="1" spans="1:4" s="26" customFormat="1" ht="29.25" customHeight="1" x14ac:dyDescent="0.25">
      <c r="A1" s="143"/>
      <c r="B1" s="146" t="s">
        <v>695</v>
      </c>
      <c r="C1" s="146"/>
      <c r="D1" s="128" t="str">
        <f>+Lotes!G1</f>
        <v>GOL-AIS-MT-03</v>
      </c>
    </row>
    <row r="2" spans="1:4" s="26" customFormat="1" ht="16.5" customHeight="1" x14ac:dyDescent="0.25">
      <c r="A2" s="143"/>
      <c r="B2" s="146" t="s">
        <v>686</v>
      </c>
      <c r="C2" s="146"/>
      <c r="D2" s="148" t="str">
        <f>+Lotes!G2</f>
        <v>Aprobación:
DIRECTOR AGROINDUSTRIAL</v>
      </c>
    </row>
    <row r="3" spans="1:4" s="26" customFormat="1" ht="22.5" customHeight="1" x14ac:dyDescent="0.25">
      <c r="A3" s="143"/>
      <c r="B3" s="146"/>
      <c r="C3" s="146"/>
      <c r="D3" s="149"/>
    </row>
    <row r="4" spans="1:4" s="26" customFormat="1" ht="16.5" customHeight="1" x14ac:dyDescent="0.25">
      <c r="A4" s="143"/>
      <c r="B4" s="110" t="str">
        <f>+Lotes!B4</f>
        <v>Versión: 2</v>
      </c>
      <c r="C4" s="110" t="str">
        <f>+Lotes!D4</f>
        <v>Fecha: 17/02/2015</v>
      </c>
      <c r="D4" s="111" t="s">
        <v>693</v>
      </c>
    </row>
    <row r="5" spans="1:4" s="26" customFormat="1" x14ac:dyDescent="0.25"/>
    <row r="6" spans="1:4" x14ac:dyDescent="0.25">
      <c r="A6" s="142" t="s">
        <v>6</v>
      </c>
      <c r="B6" s="141" t="s">
        <v>24</v>
      </c>
      <c r="C6" s="141" t="s">
        <v>28</v>
      </c>
      <c r="D6" s="141" t="s">
        <v>47</v>
      </c>
    </row>
    <row r="7" spans="1:4" x14ac:dyDescent="0.25">
      <c r="A7" s="6" t="s">
        <v>9</v>
      </c>
      <c r="B7" s="3" t="s">
        <v>46</v>
      </c>
      <c r="C7" s="6" t="s">
        <v>31</v>
      </c>
      <c r="D7" s="66" t="s">
        <v>183</v>
      </c>
    </row>
    <row r="8" spans="1:4" x14ac:dyDescent="0.25">
      <c r="A8" s="6" t="s">
        <v>8</v>
      </c>
      <c r="B8" s="3" t="s">
        <v>19</v>
      </c>
      <c r="C8" s="6" t="s">
        <v>32</v>
      </c>
      <c r="D8" s="3" t="s">
        <v>184</v>
      </c>
    </row>
    <row r="9" spans="1:4" x14ac:dyDescent="0.25">
      <c r="A9" s="6" t="s">
        <v>679</v>
      </c>
      <c r="B9" s="3" t="s">
        <v>18</v>
      </c>
      <c r="C9" s="6" t="s">
        <v>161</v>
      </c>
      <c r="D9" s="3" t="s">
        <v>173</v>
      </c>
    </row>
    <row r="10" spans="1:4" x14ac:dyDescent="0.25">
      <c r="A10" s="6" t="s">
        <v>677</v>
      </c>
      <c r="B10" s="3" t="s">
        <v>25</v>
      </c>
      <c r="C10" s="6" t="s">
        <v>188</v>
      </c>
      <c r="D10" s="3" t="s">
        <v>213</v>
      </c>
    </row>
    <row r="11" spans="1:4" x14ac:dyDescent="0.25">
      <c r="A11" s="6" t="s">
        <v>678</v>
      </c>
      <c r="B11" s="3" t="s">
        <v>26</v>
      </c>
      <c r="C11" s="6" t="s">
        <v>38</v>
      </c>
      <c r="D11" s="3" t="s">
        <v>175</v>
      </c>
    </row>
    <row r="12" spans="1:4" x14ac:dyDescent="0.25">
      <c r="A12" s="6" t="s">
        <v>143</v>
      </c>
      <c r="B12" s="3" t="s">
        <v>20</v>
      </c>
      <c r="C12" s="6" t="s">
        <v>37</v>
      </c>
      <c r="D12" s="3" t="s">
        <v>214</v>
      </c>
    </row>
    <row r="13" spans="1:4" x14ac:dyDescent="0.25">
      <c r="A13" s="6" t="s">
        <v>13</v>
      </c>
      <c r="B13" s="3" t="s">
        <v>17</v>
      </c>
      <c r="C13" s="6" t="s">
        <v>34</v>
      </c>
      <c r="D13" s="3" t="s">
        <v>142</v>
      </c>
    </row>
    <row r="14" spans="1:4" x14ac:dyDescent="0.25">
      <c r="A14" s="6" t="s">
        <v>7</v>
      </c>
      <c r="B14" s="3" t="s">
        <v>97</v>
      </c>
      <c r="C14" s="6" t="s">
        <v>36</v>
      </c>
      <c r="D14" s="3" t="s">
        <v>210</v>
      </c>
    </row>
    <row r="15" spans="1:4" x14ac:dyDescent="0.25">
      <c r="A15" s="6" t="s">
        <v>680</v>
      </c>
      <c r="B15" s="3" t="s">
        <v>176</v>
      </c>
      <c r="C15" s="6" t="s">
        <v>35</v>
      </c>
      <c r="D15" s="3" t="s">
        <v>48</v>
      </c>
    </row>
    <row r="16" spans="1:4" x14ac:dyDescent="0.25">
      <c r="A16" s="6" t="s">
        <v>683</v>
      </c>
      <c r="B16" s="3" t="s">
        <v>318</v>
      </c>
      <c r="C16" s="6" t="s">
        <v>45</v>
      </c>
      <c r="D16" s="3" t="s">
        <v>50</v>
      </c>
    </row>
    <row r="17" spans="1:4" x14ac:dyDescent="0.25">
      <c r="A17" s="6" t="s">
        <v>114</v>
      </c>
      <c r="B17" s="3" t="s">
        <v>418</v>
      </c>
      <c r="C17" s="6" t="s">
        <v>33</v>
      </c>
      <c r="D17" s="3" t="s">
        <v>49</v>
      </c>
    </row>
    <row r="18" spans="1:4" x14ac:dyDescent="0.25">
      <c r="A18" s="7" t="s">
        <v>112</v>
      </c>
      <c r="B18" s="3" t="s">
        <v>499</v>
      </c>
      <c r="C18" s="6" t="s">
        <v>98</v>
      </c>
      <c r="D18" s="3" t="s">
        <v>51</v>
      </c>
    </row>
    <row r="19" spans="1:4" x14ac:dyDescent="0.25">
      <c r="A19" s="5"/>
      <c r="B19" s="3" t="s">
        <v>550</v>
      </c>
      <c r="C19" s="6" t="s">
        <v>100</v>
      </c>
      <c r="D19" s="3" t="s">
        <v>52</v>
      </c>
    </row>
    <row r="20" spans="1:4" x14ac:dyDescent="0.25">
      <c r="A20" s="5"/>
      <c r="B20" s="3" t="s">
        <v>39</v>
      </c>
      <c r="C20" s="6" t="s">
        <v>99</v>
      </c>
      <c r="D20" s="3" t="s">
        <v>53</v>
      </c>
    </row>
    <row r="21" spans="1:4" x14ac:dyDescent="0.25">
      <c r="B21" s="3" t="s">
        <v>40</v>
      </c>
      <c r="C21" s="6" t="s">
        <v>30</v>
      </c>
      <c r="D21" s="3" t="s">
        <v>54</v>
      </c>
    </row>
    <row r="22" spans="1:4" x14ac:dyDescent="0.25">
      <c r="B22" s="3" t="s">
        <v>41</v>
      </c>
      <c r="C22" s="6" t="s">
        <v>199</v>
      </c>
      <c r="D22" s="3" t="s">
        <v>55</v>
      </c>
    </row>
    <row r="23" spans="1:4" x14ac:dyDescent="0.25">
      <c r="B23" s="3" t="s">
        <v>42</v>
      </c>
      <c r="C23" s="6" t="s">
        <v>202</v>
      </c>
      <c r="D23" s="3" t="s">
        <v>56</v>
      </c>
    </row>
    <row r="24" spans="1:4" x14ac:dyDescent="0.25">
      <c r="B24" s="3" t="s">
        <v>43</v>
      </c>
      <c r="C24" s="6" t="s">
        <v>228</v>
      </c>
      <c r="D24" s="3" t="s">
        <v>57</v>
      </c>
    </row>
    <row r="25" spans="1:4" x14ac:dyDescent="0.25">
      <c r="B25" s="4" t="s">
        <v>44</v>
      </c>
      <c r="C25" s="6" t="s">
        <v>413</v>
      </c>
      <c r="D25" s="3" t="s">
        <v>58</v>
      </c>
    </row>
    <row r="26" spans="1:4" x14ac:dyDescent="0.25">
      <c r="B26" s="5"/>
      <c r="C26" s="6" t="s">
        <v>446</v>
      </c>
      <c r="D26" s="3" t="s">
        <v>59</v>
      </c>
    </row>
    <row r="27" spans="1:4" x14ac:dyDescent="0.25">
      <c r="C27" s="6" t="s">
        <v>501</v>
      </c>
      <c r="D27" s="3" t="s">
        <v>60</v>
      </c>
    </row>
    <row r="28" spans="1:4" x14ac:dyDescent="0.25">
      <c r="C28" s="6" t="s">
        <v>507</v>
      </c>
      <c r="D28" s="3" t="s">
        <v>62</v>
      </c>
    </row>
    <row r="29" spans="1:4" x14ac:dyDescent="0.25">
      <c r="C29" s="6" t="s">
        <v>229</v>
      </c>
      <c r="D29" s="3" t="s">
        <v>61</v>
      </c>
    </row>
    <row r="30" spans="1:4" x14ac:dyDescent="0.25">
      <c r="C30" s="6" t="s">
        <v>230</v>
      </c>
      <c r="D30" s="3" t="s">
        <v>63</v>
      </c>
    </row>
    <row r="31" spans="1:4" x14ac:dyDescent="0.25">
      <c r="B31" s="5"/>
      <c r="C31" s="6" t="s">
        <v>231</v>
      </c>
      <c r="D31" s="3" t="s">
        <v>64</v>
      </c>
    </row>
    <row r="32" spans="1:4" x14ac:dyDescent="0.25">
      <c r="A32" s="5"/>
      <c r="B32" s="5"/>
      <c r="C32" s="6" t="s">
        <v>232</v>
      </c>
      <c r="D32" s="3" t="s">
        <v>65</v>
      </c>
    </row>
    <row r="33" spans="1:4" x14ac:dyDescent="0.25">
      <c r="A33" s="5"/>
      <c r="C33" s="7" t="s">
        <v>233</v>
      </c>
      <c r="D33" s="3" t="s">
        <v>66</v>
      </c>
    </row>
    <row r="34" spans="1:4" x14ac:dyDescent="0.25">
      <c r="C34" s="5"/>
      <c r="D34" s="3" t="s">
        <v>67</v>
      </c>
    </row>
    <row r="35" spans="1:4" x14ac:dyDescent="0.25">
      <c r="D35" s="3" t="s">
        <v>68</v>
      </c>
    </row>
    <row r="36" spans="1:4" x14ac:dyDescent="0.25">
      <c r="D36" s="3" t="s">
        <v>69</v>
      </c>
    </row>
    <row r="37" spans="1:4" x14ac:dyDescent="0.25">
      <c r="D37" s="3" t="s">
        <v>70</v>
      </c>
    </row>
    <row r="38" spans="1:4" x14ac:dyDescent="0.25">
      <c r="D38" s="3" t="s">
        <v>71</v>
      </c>
    </row>
    <row r="39" spans="1:4" x14ac:dyDescent="0.25">
      <c r="C39" s="5"/>
      <c r="D39" s="3" t="s">
        <v>72</v>
      </c>
    </row>
    <row r="40" spans="1:4" x14ac:dyDescent="0.25">
      <c r="C40" s="5"/>
      <c r="D40" s="3" t="s">
        <v>73</v>
      </c>
    </row>
    <row r="41" spans="1:4" x14ac:dyDescent="0.25">
      <c r="D41" s="3" t="s">
        <v>74</v>
      </c>
    </row>
    <row r="42" spans="1:4" x14ac:dyDescent="0.25">
      <c r="D42" s="3" t="s">
        <v>75</v>
      </c>
    </row>
    <row r="43" spans="1:4" x14ac:dyDescent="0.25">
      <c r="D43" s="3" t="s">
        <v>76</v>
      </c>
    </row>
    <row r="44" spans="1:4" x14ac:dyDescent="0.25">
      <c r="D44" s="3" t="s">
        <v>77</v>
      </c>
    </row>
    <row r="45" spans="1:4" x14ac:dyDescent="0.25">
      <c r="D45" s="3" t="s">
        <v>78</v>
      </c>
    </row>
    <row r="46" spans="1:4" x14ac:dyDescent="0.25">
      <c r="D46" s="3" t="s">
        <v>79</v>
      </c>
    </row>
    <row r="47" spans="1:4" x14ac:dyDescent="0.25">
      <c r="D47" s="3" t="s">
        <v>80</v>
      </c>
    </row>
    <row r="48" spans="1:4" x14ac:dyDescent="0.25">
      <c r="D48" s="3" t="s">
        <v>81</v>
      </c>
    </row>
    <row r="49" spans="4:4" x14ac:dyDescent="0.25">
      <c r="D49" s="3" t="s">
        <v>82</v>
      </c>
    </row>
    <row r="50" spans="4:4" x14ac:dyDescent="0.25">
      <c r="D50" s="3" t="s">
        <v>83</v>
      </c>
    </row>
    <row r="51" spans="4:4" x14ac:dyDescent="0.25">
      <c r="D51" s="3" t="s">
        <v>84</v>
      </c>
    </row>
    <row r="52" spans="4:4" x14ac:dyDescent="0.25">
      <c r="D52" s="3" t="s">
        <v>85</v>
      </c>
    </row>
    <row r="53" spans="4:4" x14ac:dyDescent="0.25">
      <c r="D53" s="3" t="s">
        <v>114</v>
      </c>
    </row>
    <row r="54" spans="4:4" x14ac:dyDescent="0.25">
      <c r="D54" s="4" t="s">
        <v>112</v>
      </c>
    </row>
  </sheetData>
  <sortState ref="A2:A10">
    <sortCondition ref="A10"/>
  </sortState>
  <mergeCells count="4">
    <mergeCell ref="A1:A4"/>
    <mergeCell ref="B1:C1"/>
    <mergeCell ref="B2:C3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Lotes</vt:lpstr>
      <vt:lpstr>Inventario</vt:lpstr>
      <vt:lpstr>Entradas</vt:lpstr>
      <vt:lpstr>Salidas</vt:lpstr>
      <vt:lpstr>Lista de elementos</vt:lpstr>
      <vt:lpstr>Instrucciones</vt:lpstr>
      <vt:lpstr>Val. 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PCPRE023</cp:lastModifiedBy>
  <dcterms:created xsi:type="dcterms:W3CDTF">2012-07-18T12:12:46Z</dcterms:created>
  <dcterms:modified xsi:type="dcterms:W3CDTF">2015-02-17T17:01:28Z</dcterms:modified>
</cp:coreProperties>
</file>