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cuesta" sheetId="1" r:id="rId1"/>
    <sheet name="Calificación" sheetId="2" state="hidden" r:id="rId2"/>
  </sheets>
  <definedNames>
    <definedName name="_xlnm.Print_Area" localSheetId="0">Encuesta!$A$1:$AP$88</definedName>
  </definedNames>
  <calcPr calcId="152511"/>
</workbook>
</file>

<file path=xl/calcChain.xml><?xml version="1.0" encoding="utf-8"?>
<calcChain xmlns="http://schemas.openxmlformats.org/spreadsheetml/2006/main">
  <c r="Q5" i="2" l="1"/>
  <c r="Q35" i="2" l="1"/>
  <c r="Q34" i="2"/>
  <c r="Q11" i="2"/>
  <c r="Q12" i="2"/>
  <c r="Q10" i="2"/>
  <c r="Q6" i="2"/>
  <c r="Q7" i="2"/>
  <c r="Q8" i="2"/>
  <c r="Q9" i="2"/>
  <c r="H5" i="2" l="1"/>
  <c r="R5" i="2" s="1"/>
  <c r="I35" i="2" l="1"/>
  <c r="H35" i="2"/>
  <c r="I34" i="2"/>
  <c r="H34" i="2"/>
  <c r="H28" i="2"/>
  <c r="I28" i="2"/>
  <c r="J28" i="2"/>
  <c r="K28" i="2"/>
  <c r="L28" i="2"/>
  <c r="H29" i="2"/>
  <c r="I29" i="2"/>
  <c r="J29" i="2"/>
  <c r="K29" i="2"/>
  <c r="L29" i="2"/>
  <c r="H30" i="2"/>
  <c r="I30" i="2"/>
  <c r="J30" i="2"/>
  <c r="K30" i="2"/>
  <c r="L30" i="2"/>
  <c r="H31" i="2"/>
  <c r="I31" i="2"/>
  <c r="J31" i="2"/>
  <c r="K31" i="2"/>
  <c r="L31" i="2"/>
  <c r="H32" i="2"/>
  <c r="I32" i="2"/>
  <c r="J32" i="2"/>
  <c r="K32" i="2"/>
  <c r="L32" i="2"/>
  <c r="H33" i="2"/>
  <c r="I33" i="2"/>
  <c r="J33" i="2"/>
  <c r="K33" i="2"/>
  <c r="L33" i="2"/>
  <c r="L27" i="2"/>
  <c r="K27" i="2"/>
  <c r="J27" i="2"/>
  <c r="I27" i="2"/>
  <c r="H27" i="2"/>
  <c r="H21" i="2"/>
  <c r="I21" i="2"/>
  <c r="J21" i="2"/>
  <c r="K21" i="2"/>
  <c r="L21" i="2"/>
  <c r="H22" i="2"/>
  <c r="I22" i="2"/>
  <c r="J22" i="2"/>
  <c r="K22" i="2"/>
  <c r="L22" i="2"/>
  <c r="H23" i="2"/>
  <c r="I23" i="2"/>
  <c r="J23" i="2"/>
  <c r="K23" i="2"/>
  <c r="L23" i="2"/>
  <c r="H24" i="2"/>
  <c r="I24" i="2"/>
  <c r="J24" i="2"/>
  <c r="K24" i="2"/>
  <c r="L24" i="2"/>
  <c r="H25" i="2"/>
  <c r="I25" i="2"/>
  <c r="J25" i="2"/>
  <c r="K25" i="2"/>
  <c r="L25" i="2"/>
  <c r="H26" i="2"/>
  <c r="I26" i="2"/>
  <c r="J26" i="2"/>
  <c r="K26" i="2"/>
  <c r="L26" i="2"/>
  <c r="L20" i="2"/>
  <c r="K20" i="2"/>
  <c r="J20" i="2"/>
  <c r="I20" i="2"/>
  <c r="H20" i="2"/>
  <c r="H14" i="2"/>
  <c r="I14" i="2"/>
  <c r="J14" i="2"/>
  <c r="K14" i="2"/>
  <c r="L14" i="2"/>
  <c r="H15" i="2"/>
  <c r="I15" i="2"/>
  <c r="J15" i="2"/>
  <c r="K15" i="2"/>
  <c r="L15" i="2"/>
  <c r="H16" i="2"/>
  <c r="I16" i="2"/>
  <c r="J16" i="2"/>
  <c r="K16" i="2"/>
  <c r="L16" i="2"/>
  <c r="H17" i="2"/>
  <c r="I17" i="2"/>
  <c r="J17" i="2"/>
  <c r="K17" i="2"/>
  <c r="L17" i="2"/>
  <c r="H18" i="2"/>
  <c r="I18" i="2"/>
  <c r="J18" i="2"/>
  <c r="K18" i="2"/>
  <c r="L18" i="2"/>
  <c r="H19" i="2"/>
  <c r="I19" i="2"/>
  <c r="J19" i="2"/>
  <c r="K19" i="2"/>
  <c r="L19" i="2"/>
  <c r="L13" i="2"/>
  <c r="K13" i="2"/>
  <c r="J13" i="2"/>
  <c r="I13" i="2"/>
  <c r="H13" i="2"/>
  <c r="L12" i="2"/>
  <c r="H11" i="2"/>
  <c r="I11" i="2"/>
  <c r="J11" i="2"/>
  <c r="K11" i="2"/>
  <c r="L11" i="2"/>
  <c r="H12" i="2"/>
  <c r="I12" i="2"/>
  <c r="J12" i="2"/>
  <c r="K12" i="2"/>
  <c r="L10" i="2"/>
  <c r="K10" i="2"/>
  <c r="J10" i="2"/>
  <c r="I10" i="2"/>
  <c r="H10" i="2"/>
  <c r="I9" i="2"/>
  <c r="H9" i="2"/>
  <c r="R9" i="2" s="1"/>
  <c r="S9" i="2" s="1"/>
  <c r="K8" i="2"/>
  <c r="J8" i="2"/>
  <c r="I8" i="2"/>
  <c r="H8" i="2"/>
  <c r="K7" i="2"/>
  <c r="J7" i="2"/>
  <c r="I7" i="2"/>
  <c r="H7" i="2"/>
  <c r="K6" i="2"/>
  <c r="J6" i="2"/>
  <c r="I6" i="2"/>
  <c r="H6" i="2"/>
  <c r="I5" i="2"/>
  <c r="R35" i="2" l="1"/>
  <c r="S35" i="2" s="1"/>
  <c r="R27" i="2"/>
  <c r="S5" i="2"/>
  <c r="R11" i="2"/>
  <c r="S11" i="2" s="1"/>
  <c r="R14" i="2"/>
  <c r="R24" i="2"/>
  <c r="R30" i="2"/>
  <c r="R6" i="2"/>
  <c r="R7" i="2"/>
  <c r="S7" i="2" s="1"/>
  <c r="R8" i="2"/>
  <c r="S8" i="2" s="1"/>
  <c r="R17" i="2"/>
  <c r="R20" i="2"/>
  <c r="R23" i="2"/>
  <c r="R33" i="2"/>
  <c r="R29" i="2"/>
  <c r="R13" i="2"/>
  <c r="R16" i="2"/>
  <c r="R26" i="2"/>
  <c r="R22" i="2"/>
  <c r="R32" i="2"/>
  <c r="R28" i="2"/>
  <c r="R18" i="2"/>
  <c r="R10" i="2"/>
  <c r="R12" i="2"/>
  <c r="S12" i="2" s="1"/>
  <c r="R19" i="2"/>
  <c r="R15" i="2"/>
  <c r="R25" i="2"/>
  <c r="R21" i="2"/>
  <c r="R31" i="2"/>
  <c r="R34" i="2"/>
  <c r="T13" i="2" l="1"/>
  <c r="S6" i="2"/>
  <c r="U5" i="2"/>
  <c r="T27" i="2"/>
  <c r="U13" i="2"/>
  <c r="T20" i="2"/>
  <c r="U34" i="2"/>
  <c r="S34" i="2"/>
  <c r="U27" i="2"/>
  <c r="S10" i="2"/>
  <c r="U10" i="2"/>
  <c r="U20" i="2"/>
  <c r="P27" i="2" l="1"/>
  <c r="P20" i="2"/>
  <c r="P13" i="2"/>
  <c r="Q13" i="2" s="1"/>
  <c r="S13" i="2" s="1"/>
  <c r="Q17" i="2" l="1"/>
  <c r="S17" i="2" s="1"/>
  <c r="Q28" i="2"/>
  <c r="S28" i="2" s="1"/>
  <c r="Q31" i="2"/>
  <c r="S31" i="2" s="1"/>
  <c r="Q30" i="2"/>
  <c r="S30" i="2" s="1"/>
  <c r="Q33" i="2"/>
  <c r="S33" i="2" s="1"/>
  <c r="Q29" i="2"/>
  <c r="S29" i="2" s="1"/>
  <c r="Q27" i="2"/>
  <c r="S27" i="2" s="1"/>
  <c r="Q32" i="2"/>
  <c r="S32" i="2" s="1"/>
  <c r="Q23" i="2"/>
  <c r="S23" i="2" s="1"/>
  <c r="Q22" i="2"/>
  <c r="S22" i="2" s="1"/>
  <c r="Q26" i="2"/>
  <c r="S26" i="2" s="1"/>
  <c r="Q25" i="2"/>
  <c r="S25" i="2" s="1"/>
  <c r="Q21" i="2"/>
  <c r="S21" i="2" s="1"/>
  <c r="Q24" i="2"/>
  <c r="S24" i="2" s="1"/>
  <c r="Q20" i="2"/>
  <c r="S20" i="2" s="1"/>
  <c r="Q19" i="2"/>
  <c r="S19" i="2" s="1"/>
  <c r="Q16" i="2"/>
  <c r="S16" i="2" s="1"/>
  <c r="Q15" i="2"/>
  <c r="S15" i="2" s="1"/>
  <c r="Q18" i="2"/>
  <c r="S18" i="2" s="1"/>
  <c r="Q14" i="2"/>
  <c r="S14" i="2" s="1"/>
  <c r="Q37" i="2" l="1"/>
</calcChain>
</file>

<file path=xl/sharedStrings.xml><?xml version="1.0" encoding="utf-8"?>
<sst xmlns="http://schemas.openxmlformats.org/spreadsheetml/2006/main" count="114" uniqueCount="100">
  <si>
    <t>SI</t>
  </si>
  <si>
    <t>NO</t>
  </si>
  <si>
    <t>¿Por qué?</t>
  </si>
  <si>
    <t>Muy satisfecho</t>
  </si>
  <si>
    <t>Satisfecho</t>
  </si>
  <si>
    <t>Insatisfecho</t>
  </si>
  <si>
    <t>En total acuerdo</t>
  </si>
  <si>
    <t>De acuerdo</t>
  </si>
  <si>
    <t>En desacuerdo</t>
  </si>
  <si>
    <t>No aplica</t>
  </si>
  <si>
    <t>Pobre</t>
  </si>
  <si>
    <t>Regular</t>
  </si>
  <si>
    <t>Bueno</t>
  </si>
  <si>
    <t>Excelente</t>
  </si>
  <si>
    <t>Muy pobre</t>
  </si>
  <si>
    <t>Aclaraciones adicionales:</t>
  </si>
  <si>
    <t>Servicio</t>
  </si>
  <si>
    <t>Si en la pregunta anterior usted respondió que no ¿Nos puede indicar por qué?</t>
  </si>
  <si>
    <t>Sugerencias y comentarios</t>
  </si>
  <si>
    <t>Su opinión es muy importante para nosotros y nos ayuda a mejorar nuestro servicio, si tiene alguna recomendación o comentario adicional por favor infórmenoslo:</t>
  </si>
  <si>
    <t>Responsable del diligenciamiento</t>
  </si>
  <si>
    <t>Cargo</t>
  </si>
  <si>
    <t>¡Gracias, su opinión es muy importante para nuestra organización!</t>
  </si>
  <si>
    <t>PROCESO GESTIÓN OPERACIÓN LÍNEAS DE SERVICIOS - SERVICIOS DE SISTEMAS DE GESTIÓN EMPRESARIAL</t>
  </si>
  <si>
    <t>ENCUESTA DE SATISFACCIÓN DEL CLIENTE</t>
  </si>
  <si>
    <t>PAG 1 DE 1</t>
  </si>
  <si>
    <t>Aprobación:
DIRECTOR DE OPERACIONES</t>
  </si>
  <si>
    <t>Versión 4</t>
  </si>
  <si>
    <t>ORGANIZACIÓN</t>
  </si>
  <si>
    <t>PROYECTO</t>
  </si>
  <si>
    <t>DURACIÓN DEL PROYECTO</t>
  </si>
  <si>
    <t>CONSULTOR LIDER</t>
  </si>
  <si>
    <t>CONSULTOR SOPORTE</t>
  </si>
  <si>
    <t>CONSULTOR DEL PROYECTO</t>
  </si>
  <si>
    <t>Por favor, dedique un momento a completar esta pequeña encuesta, la información que nos proporcione será utilizada para mejorar nuestro servicio.
Sus respuestas serán tratadas de manera confidencial y su utilización será exclusivamente para mejoramiento del servicio que le proporcionamos.</t>
  </si>
  <si>
    <r>
      <rPr>
        <b/>
        <sz val="10"/>
        <color theme="1"/>
        <rFont val="Arial"/>
        <family val="2"/>
      </rPr>
      <t>1.</t>
    </r>
    <r>
      <rPr>
        <b/>
        <sz val="7"/>
        <color theme="1"/>
        <rFont val="Times New Roman"/>
        <family val="1"/>
      </rPr>
      <t>  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¿El Objetivo Propuesto se cumplió?</t>
    </r>
  </si>
  <si>
    <r>
      <rPr>
        <b/>
        <sz val="10"/>
        <color theme="1"/>
        <rFont val="Arial"/>
        <family val="2"/>
      </rPr>
      <t>2.</t>
    </r>
    <r>
      <rPr>
        <b/>
        <sz val="7"/>
        <color theme="1"/>
        <rFont val="Times New Roman"/>
        <family val="1"/>
      </rPr>
      <t>  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¿Está satisfecho con el proceso realizado?</t>
    </r>
  </si>
  <si>
    <r>
      <rPr>
        <b/>
        <sz val="10"/>
        <color theme="1"/>
        <rFont val="Arial"/>
        <family val="2"/>
      </rPr>
      <t>3.</t>
    </r>
    <r>
      <rPr>
        <sz val="10"/>
        <color theme="1"/>
        <rFont val="Arial"/>
        <family val="2"/>
      </rPr>
      <t xml:space="preserve"> SIG GROUP asesoró exitosamente su Organización en el proyecto, generando un resultado fácil  de entender y de mantener.</t>
    </r>
  </si>
  <si>
    <r>
      <rPr>
        <b/>
        <sz val="10"/>
        <color theme="1"/>
        <rFont val="Arial"/>
        <family val="2"/>
      </rPr>
      <t xml:space="preserve">4. </t>
    </r>
    <r>
      <rPr>
        <sz val="10"/>
        <color theme="1"/>
        <rFont val="Arial"/>
        <family val="2"/>
      </rPr>
      <t>Los Consultores son competitivos y profesionales</t>
    </r>
  </si>
  <si>
    <r>
      <rPr>
        <b/>
        <sz val="10"/>
        <color theme="1"/>
        <rFont val="Arial"/>
        <family val="2"/>
      </rPr>
      <t>5.</t>
    </r>
    <r>
      <rPr>
        <sz val="10"/>
        <color theme="1"/>
        <rFont val="Arial"/>
        <family val="2"/>
      </rPr>
      <t xml:space="preserve"> ¿Sus actividades mejoraron después de la implementación?</t>
    </r>
  </si>
  <si>
    <t>Consultor 
lider</t>
  </si>
  <si>
    <t>TABULACIÓN DE RESPUESTAS</t>
  </si>
  <si>
    <r>
      <rPr>
        <b/>
        <sz val="9"/>
        <color theme="1"/>
        <rFont val="Arial"/>
        <family val="2"/>
      </rPr>
      <t>9.</t>
    </r>
    <r>
      <rPr>
        <sz val="9"/>
        <color theme="1"/>
        <rFont val="Arial"/>
        <family val="2"/>
      </rPr>
      <t xml:space="preserve"> Conocimiento en el tema</t>
    </r>
  </si>
  <si>
    <r>
      <rPr>
        <b/>
        <sz val="9"/>
        <color theme="1"/>
        <rFont val="Arial"/>
        <family val="2"/>
      </rPr>
      <t>10.</t>
    </r>
    <r>
      <rPr>
        <sz val="9"/>
        <color theme="1"/>
        <rFont val="Arial"/>
        <family val="2"/>
      </rPr>
      <t xml:space="preserve"> Respuesta oportunidad a inquietudes y necesidades</t>
    </r>
  </si>
  <si>
    <r>
      <rPr>
        <b/>
        <sz val="9"/>
        <color theme="1"/>
        <rFont val="Arial"/>
        <family val="2"/>
      </rPr>
      <t>11.</t>
    </r>
    <r>
      <rPr>
        <sz val="9"/>
        <color theme="1"/>
        <rFont val="Arial"/>
        <family val="2"/>
      </rPr>
      <t xml:space="preserve"> Actitud de servicio</t>
    </r>
  </si>
  <si>
    <r>
      <rPr>
        <b/>
        <sz val="9"/>
        <color theme="1"/>
        <rFont val="Arial"/>
        <family val="2"/>
      </rPr>
      <t>12.</t>
    </r>
    <r>
      <rPr>
        <sz val="9"/>
        <color theme="1"/>
        <rFont val="Arial"/>
        <family val="2"/>
      </rPr>
      <t xml:space="preserve"> Colaboración / predisposición para ayudar</t>
    </r>
  </si>
  <si>
    <r>
      <rPr>
        <b/>
        <sz val="9"/>
        <color theme="1"/>
        <rFont val="Arial"/>
        <family val="2"/>
      </rPr>
      <t>13.</t>
    </r>
    <r>
      <rPr>
        <sz val="9"/>
        <color theme="1"/>
        <rFont val="Arial"/>
        <family val="2"/>
      </rPr>
      <t xml:space="preserve"> Puntualidad</t>
    </r>
  </si>
  <si>
    <r>
      <rPr>
        <b/>
        <sz val="9"/>
        <color theme="1"/>
        <rFont val="Arial"/>
        <family val="2"/>
      </rPr>
      <t>14.</t>
    </r>
    <r>
      <rPr>
        <sz val="9"/>
        <color theme="1"/>
        <rFont val="Arial"/>
        <family val="2"/>
      </rPr>
      <t xml:space="preserve"> Habilidad para comunicarse</t>
    </r>
  </si>
  <si>
    <r>
      <rPr>
        <b/>
        <sz val="9"/>
        <color theme="1"/>
        <rFont val="Arial"/>
        <family val="2"/>
      </rPr>
      <t xml:space="preserve">15. </t>
    </r>
    <r>
      <rPr>
        <sz val="9"/>
        <color theme="1"/>
        <rFont val="Arial"/>
        <family val="2"/>
      </rPr>
      <t>Organización</t>
    </r>
  </si>
  <si>
    <r>
      <rPr>
        <b/>
        <sz val="10"/>
        <color theme="1"/>
        <rFont val="Arial"/>
        <family val="2"/>
      </rPr>
      <t xml:space="preserve">16. </t>
    </r>
    <r>
      <rPr>
        <sz val="10"/>
        <color theme="1"/>
        <rFont val="Arial"/>
        <family val="2"/>
      </rPr>
      <t>¿Recomendaría a System Integral Group SAS, a otras organizaciones?</t>
    </r>
  </si>
  <si>
    <r>
      <rPr>
        <b/>
        <sz val="10"/>
        <color theme="1"/>
        <rFont val="Arial"/>
        <family val="2"/>
      </rPr>
      <t xml:space="preserve">17. </t>
    </r>
    <r>
      <rPr>
        <sz val="10"/>
        <color theme="1"/>
        <rFont val="Arial"/>
        <family val="2"/>
      </rPr>
      <t>¿Utilizaría nuevamente los servicios de System Integral Group SAS?</t>
    </r>
  </si>
  <si>
    <r>
      <rPr>
        <b/>
        <sz val="10"/>
        <color theme="1"/>
        <rFont val="Arial"/>
        <family val="2"/>
      </rPr>
      <t>6.</t>
    </r>
    <r>
      <rPr>
        <sz val="10"/>
        <color theme="1"/>
        <rFont val="Arial"/>
        <family val="2"/>
      </rPr>
      <t xml:space="preserve"> Conocimiento para entender los requisitos de la Organización</t>
    </r>
  </si>
  <si>
    <r>
      <rPr>
        <b/>
        <sz val="10"/>
        <color theme="1"/>
        <rFont val="Arial"/>
        <family val="2"/>
      </rPr>
      <t>7.</t>
    </r>
    <r>
      <rPr>
        <sz val="10"/>
        <color theme="1"/>
        <rFont val="Arial"/>
        <family val="2"/>
      </rPr>
      <t xml:space="preserve"> Atención oportuna y adecuada de solicitudes y/o aclaraciones        </t>
    </r>
  </si>
  <si>
    <r>
      <rPr>
        <b/>
        <sz val="10"/>
        <color theme="1"/>
        <rFont val="Arial"/>
        <family val="2"/>
      </rPr>
      <t>8.</t>
    </r>
    <r>
      <rPr>
        <sz val="10"/>
        <color theme="1"/>
        <rFont val="Arial"/>
        <family val="2"/>
      </rPr>
      <t xml:space="preserve"> Adecuado proceso de facturación</t>
    </r>
  </si>
  <si>
    <t>PUNTUACIÓN OBTENIDA</t>
  </si>
  <si>
    <t>VALOR DE CADA RESPUESTA</t>
  </si>
  <si>
    <t>9a</t>
  </si>
  <si>
    <t>10a</t>
  </si>
  <si>
    <t>11a</t>
  </si>
  <si>
    <t>12a</t>
  </si>
  <si>
    <t>13a</t>
  </si>
  <si>
    <t>14a</t>
  </si>
  <si>
    <t>15a</t>
  </si>
  <si>
    <t>9b</t>
  </si>
  <si>
    <t>10b</t>
  </si>
  <si>
    <t>11b</t>
  </si>
  <si>
    <t>12b</t>
  </si>
  <si>
    <t>13b</t>
  </si>
  <si>
    <t>14b</t>
  </si>
  <si>
    <t>15b</t>
  </si>
  <si>
    <t>9c</t>
  </si>
  <si>
    <t>10c</t>
  </si>
  <si>
    <t>11c</t>
  </si>
  <si>
    <t>12c</t>
  </si>
  <si>
    <t>13c</t>
  </si>
  <si>
    <t>14c</t>
  </si>
  <si>
    <t>15c</t>
  </si>
  <si>
    <t>TOTAL</t>
  </si>
  <si>
    <t>Por favor valore del 1 al 5 los items 6 a 15 teniendo en cuenta la siguiente escala:</t>
  </si>
  <si>
    <t>100 - 85</t>
  </si>
  <si>
    <t>70 - 84</t>
  </si>
  <si>
    <t>&lt; 70</t>
  </si>
  <si>
    <t>Mal Servicio</t>
  </si>
  <si>
    <t>Servico Excelente</t>
  </si>
  <si>
    <t>Servicio Regular</t>
  </si>
  <si>
    <t>TABLA DE CALIFICACIÓN</t>
  </si>
  <si>
    <t>Atención Comercial</t>
  </si>
  <si>
    <t>Personal que participa del proyecto</t>
  </si>
  <si>
    <t>GOL-BMS-FO-51</t>
  </si>
  <si>
    <t>Atención comercial</t>
  </si>
  <si>
    <t>Consultor líder</t>
  </si>
  <si>
    <t>Consultor 1</t>
  </si>
  <si>
    <t>Consultor 2</t>
  </si>
  <si>
    <t>Continuidad</t>
  </si>
  <si>
    <t>Puntuación obtenida en cada pregunta (%)</t>
  </si>
  <si>
    <t>Valor de cada pegunta (%)</t>
  </si>
  <si>
    <t>Puntuación obtenida en cada categoría (%)</t>
  </si>
  <si>
    <t xml:space="preserve">Por favor diligencie las columnas que apliquen a los consultores que intervinieron en el servicio prestado en su organización. </t>
  </si>
  <si>
    <t>Puntuación de cada pregunta respecto al total</t>
  </si>
  <si>
    <t>CONTRASEÑA: CASSIMA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</si>
</sst>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Times New Roman"/>
      <family val="1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6" fillId="0" borderId="0" xfId="0" applyFont="1"/>
    <xf numFmtId="0" fontId="0" fillId="0" borderId="0" xfId="0" applyBorder="1"/>
    <xf numFmtId="0" fontId="3" fillId="0" borderId="0" xfId="0" applyFont="1" applyAlignment="1"/>
    <xf numFmtId="0" fontId="3" fillId="0" borderId="0" xfId="0" applyFont="1" applyAlignment="1">
      <alignment horizontal="justify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8" xfId="0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8" fontId="0" fillId="3" borderId="1" xfId="0" applyNumberFormat="1" applyFill="1" applyBorder="1" applyAlignment="1">
      <alignment horizontal="center"/>
    </xf>
    <xf numFmtId="9" fontId="0" fillId="0" borderId="0" xfId="1" applyFont="1"/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6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Border="1"/>
    <xf numFmtId="9" fontId="0" fillId="0" borderId="1" xfId="1" applyFont="1" applyBorder="1" applyAlignment="1">
      <alignment horizontal="center"/>
    </xf>
    <xf numFmtId="9" fontId="1" fillId="0" borderId="0" xfId="0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9" fontId="0" fillId="0" borderId="11" xfId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6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>
      <alignment horizontal="left" vertical="center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12" fillId="3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3" fillId="0" borderId="2" xfId="0" applyFont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0" xfId="0" applyFont="1" applyAlignment="1">
      <alignment horizontal="justify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wrapText="1"/>
    </xf>
    <xf numFmtId="0" fontId="3" fillId="0" borderId="2" xfId="0" applyFont="1" applyBorder="1" applyAlignment="1" applyProtection="1">
      <alignment horizontal="center" wrapText="1"/>
      <protection locked="0"/>
    </xf>
    <xf numFmtId="0" fontId="8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colors>
    <mruColors>
      <color rgb="FFD9E3FF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88060</xdr:colOff>
      <xdr:row>0</xdr:row>
      <xdr:rowOff>52496</xdr:rowOff>
    </xdr:from>
    <xdr:to>
      <xdr:col>4</xdr:col>
      <xdr:colOff>52105</xdr:colOff>
      <xdr:row>1</xdr:row>
      <xdr:rowOff>398060</xdr:rowOff>
    </xdr:to>
    <xdr:pic>
      <xdr:nvPicPr>
        <xdr:cNvPr id="2" name="Imagen 1" descr="LOGO SIMBOLO 2011"/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88060" y="52496"/>
          <a:ext cx="753259" cy="621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showGridLines="0" tabSelected="1" view="pageLayout" zoomScale="120" zoomScaleNormal="100" zoomScaleSheetLayoutView="80" zoomScalePageLayoutView="120" workbookViewId="0">
      <selection activeCell="F2" sqref="F2:X2"/>
    </sheetView>
  </sheetViews>
  <sheetFormatPr baseColWidth="10" defaultColWidth="9.140625" defaultRowHeight="15" x14ac:dyDescent="0.25"/>
  <cols>
    <col min="1" max="22" width="2.85546875" customWidth="1"/>
    <col min="23" max="23" width="2.28515625" customWidth="1"/>
    <col min="24" max="30" width="2.85546875" customWidth="1"/>
    <col min="31" max="31" width="2" customWidth="1"/>
    <col min="32" max="32" width="8" style="11" customWidth="1"/>
    <col min="33" max="33" width="13.42578125" style="11" customWidth="1"/>
    <col min="34" max="34" width="12" style="11" customWidth="1"/>
    <col min="35" max="35" width="12.5703125" customWidth="1"/>
    <col min="36" max="36" width="14.7109375" customWidth="1"/>
    <col min="37" max="38" width="12.7109375" customWidth="1"/>
    <col min="39" max="39" width="11.5703125" customWidth="1"/>
    <col min="40" max="40" width="13.140625" customWidth="1"/>
    <col min="41" max="41" width="12.7109375" customWidth="1"/>
    <col min="42" max="54" width="4.85546875" customWidth="1"/>
  </cols>
  <sheetData>
    <row r="1" spans="1:41" ht="21.75" customHeight="1" x14ac:dyDescent="0.25">
      <c r="A1" s="46"/>
      <c r="B1" s="46"/>
      <c r="C1" s="46"/>
      <c r="D1" s="46"/>
      <c r="E1" s="46"/>
      <c r="F1" s="47" t="s">
        <v>23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8" t="s">
        <v>88</v>
      </c>
      <c r="Z1" s="48"/>
      <c r="AA1" s="48"/>
      <c r="AB1" s="48"/>
      <c r="AC1" s="48"/>
      <c r="AD1" s="48"/>
      <c r="AE1" s="48"/>
    </row>
    <row r="2" spans="1:41" ht="32.25" customHeight="1" x14ac:dyDescent="0.25">
      <c r="A2" s="46"/>
      <c r="B2" s="46"/>
      <c r="C2" s="46"/>
      <c r="D2" s="46"/>
      <c r="E2" s="46"/>
      <c r="F2" s="49" t="s">
        <v>24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1" t="s">
        <v>26</v>
      </c>
      <c r="Z2" s="48"/>
      <c r="AA2" s="48"/>
      <c r="AB2" s="48"/>
      <c r="AC2" s="48"/>
      <c r="AD2" s="48"/>
      <c r="AE2" s="48"/>
    </row>
    <row r="3" spans="1:41" ht="15" customHeight="1" x14ac:dyDescent="0.25">
      <c r="A3" s="46"/>
      <c r="B3" s="46"/>
      <c r="C3" s="46"/>
      <c r="D3" s="46"/>
      <c r="E3" s="46"/>
      <c r="F3" s="49" t="s">
        <v>27</v>
      </c>
      <c r="G3" s="49"/>
      <c r="H3" s="49"/>
      <c r="I3" s="49"/>
      <c r="J3" s="49"/>
      <c r="K3" s="49"/>
      <c r="L3" s="49"/>
      <c r="M3" s="49"/>
      <c r="N3" s="49"/>
      <c r="O3" s="50">
        <v>42031</v>
      </c>
      <c r="P3" s="49"/>
      <c r="Q3" s="49"/>
      <c r="R3" s="49"/>
      <c r="S3" s="49"/>
      <c r="T3" s="49"/>
      <c r="U3" s="49"/>
      <c r="V3" s="49"/>
      <c r="W3" s="49"/>
      <c r="X3" s="49"/>
      <c r="Y3" s="48" t="s">
        <v>25</v>
      </c>
      <c r="Z3" s="48"/>
      <c r="AA3" s="48"/>
      <c r="AB3" s="48"/>
      <c r="AC3" s="48"/>
      <c r="AD3" s="48"/>
      <c r="AE3" s="48"/>
    </row>
    <row r="4" spans="1:4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41" ht="19.5" customHeight="1" x14ac:dyDescent="0.25">
      <c r="A5" s="53" t="s">
        <v>28</v>
      </c>
      <c r="B5" s="53"/>
      <c r="C5" s="53"/>
      <c r="D5" s="53"/>
      <c r="E5" s="53"/>
      <c r="F5" s="53"/>
      <c r="G5" s="53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</row>
    <row r="6" spans="1:41" ht="9" customHeight="1" x14ac:dyDescent="0.25">
      <c r="A6" s="3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1" ht="30.75" customHeight="1" x14ac:dyDescent="0.25">
      <c r="A7" s="53" t="s">
        <v>29</v>
      </c>
      <c r="B7" s="53"/>
      <c r="C7" s="53"/>
      <c r="D7" s="53"/>
      <c r="E7" s="53"/>
      <c r="F7" s="53"/>
      <c r="G7" s="53"/>
      <c r="H7" s="54"/>
      <c r="I7" s="54"/>
      <c r="J7" s="54"/>
      <c r="K7" s="54"/>
      <c r="L7" s="54"/>
      <c r="M7" s="54"/>
      <c r="N7" s="54"/>
      <c r="O7" s="54"/>
      <c r="P7" s="54"/>
      <c r="Q7" s="54"/>
      <c r="R7" s="59" t="s">
        <v>30</v>
      </c>
      <c r="S7" s="59"/>
      <c r="T7" s="59"/>
      <c r="U7" s="59"/>
      <c r="V7" s="59"/>
      <c r="W7" s="59"/>
      <c r="X7" s="60"/>
      <c r="Y7" s="60"/>
      <c r="Z7" s="60"/>
      <c r="AA7" s="60"/>
      <c r="AB7" s="60"/>
      <c r="AC7" s="60"/>
      <c r="AD7" s="60"/>
      <c r="AE7" s="60"/>
      <c r="AF7" s="44"/>
      <c r="AG7" s="44"/>
      <c r="AH7" s="44"/>
      <c r="AI7" s="44"/>
      <c r="AJ7" s="44"/>
      <c r="AK7" s="44"/>
      <c r="AL7" s="17"/>
      <c r="AM7" s="18"/>
      <c r="AN7" s="18"/>
      <c r="AO7" s="18"/>
    </row>
    <row r="8" spans="1:41" ht="9" customHeight="1" x14ac:dyDescent="0.25">
      <c r="A8" s="3"/>
      <c r="B8" s="4"/>
      <c r="C8" s="4"/>
      <c r="D8" s="5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AF8" s="19"/>
      <c r="AG8" s="19"/>
      <c r="AH8" s="19"/>
      <c r="AI8" s="19"/>
      <c r="AJ8" s="19"/>
      <c r="AK8" s="19"/>
      <c r="AL8" s="19"/>
      <c r="AM8" s="8"/>
      <c r="AN8" s="8"/>
      <c r="AO8" s="8"/>
    </row>
    <row r="9" spans="1:41" ht="18.75" customHeight="1" x14ac:dyDescent="0.25">
      <c r="A9" s="55" t="s">
        <v>31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19"/>
      <c r="AG9" s="19"/>
      <c r="AH9" s="19"/>
      <c r="AI9" s="19"/>
      <c r="AJ9" s="19"/>
      <c r="AK9" s="19"/>
      <c r="AL9" s="19"/>
      <c r="AM9" s="8"/>
      <c r="AN9" s="8"/>
      <c r="AO9" s="8"/>
    </row>
    <row r="10" spans="1:41" ht="18.75" customHeight="1" x14ac:dyDescent="0.25">
      <c r="A10" s="55" t="s">
        <v>33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16"/>
      <c r="AG10" s="16"/>
      <c r="AH10" s="16"/>
      <c r="AI10" s="8"/>
      <c r="AJ10" s="8"/>
      <c r="AK10" s="8"/>
      <c r="AL10" s="8"/>
      <c r="AM10" s="8"/>
      <c r="AN10" s="8"/>
      <c r="AO10" s="8"/>
    </row>
    <row r="11" spans="1:41" ht="18.75" customHeight="1" x14ac:dyDescent="0.25">
      <c r="A11" s="55" t="s">
        <v>32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16"/>
      <c r="AG11" s="16"/>
      <c r="AH11" s="16"/>
      <c r="AI11" s="8"/>
      <c r="AJ11" s="8"/>
      <c r="AK11" s="8"/>
      <c r="AL11" s="8"/>
      <c r="AM11" s="8"/>
      <c r="AN11" s="8"/>
      <c r="AO11" s="8"/>
    </row>
    <row r="12" spans="1:4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6"/>
      <c r="AG12" s="16"/>
      <c r="AH12" s="16"/>
      <c r="AI12" s="8"/>
      <c r="AJ12" s="8"/>
      <c r="AK12" s="8"/>
      <c r="AL12" s="8"/>
      <c r="AM12" s="8"/>
      <c r="AN12" s="8"/>
      <c r="AO12" s="8"/>
    </row>
    <row r="13" spans="1:41" ht="55.5" customHeight="1" x14ac:dyDescent="0.25">
      <c r="A13" s="52" t="s">
        <v>34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16"/>
      <c r="AG13" s="16"/>
      <c r="AH13" s="16"/>
      <c r="AI13" s="8"/>
      <c r="AJ13" s="8"/>
      <c r="AK13" s="8"/>
      <c r="AL13" s="8"/>
      <c r="AM13" s="8"/>
      <c r="AN13" s="8"/>
      <c r="AO13" s="8"/>
    </row>
    <row r="14" spans="1:41" ht="9.7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16"/>
      <c r="AG14" s="16"/>
      <c r="AH14" s="16"/>
      <c r="AI14" s="8"/>
      <c r="AJ14" s="8"/>
      <c r="AK14" s="8"/>
      <c r="AL14" s="8"/>
      <c r="AM14" s="8"/>
      <c r="AN14" s="8"/>
      <c r="AO14" s="8"/>
    </row>
    <row r="15" spans="1:41" ht="15.75" customHeight="1" x14ac:dyDescent="0.25">
      <c r="A15" s="64" t="s">
        <v>16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16"/>
      <c r="AG15" s="16"/>
      <c r="AH15" s="16"/>
      <c r="AI15" s="8"/>
      <c r="AJ15" s="8"/>
      <c r="AK15" s="8"/>
      <c r="AL15" s="8"/>
      <c r="AM15" s="8"/>
      <c r="AN15" s="8"/>
      <c r="AO15" s="8"/>
    </row>
    <row r="16" spans="1:41" ht="9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6"/>
      <c r="AG16" s="16"/>
      <c r="AH16" s="16"/>
      <c r="AI16" s="8"/>
      <c r="AJ16" s="8"/>
      <c r="AK16" s="8"/>
      <c r="AL16" s="8"/>
      <c r="AM16" s="8"/>
      <c r="AN16" s="8"/>
      <c r="AO16" s="8"/>
    </row>
    <row r="17" spans="1:41" x14ac:dyDescent="0.25">
      <c r="A17" s="21" t="s">
        <v>35</v>
      </c>
      <c r="B17" s="21"/>
      <c r="C17" s="22"/>
      <c r="D17" s="22"/>
      <c r="E17" s="22"/>
      <c r="F17" s="17"/>
      <c r="G17" s="8"/>
      <c r="H17" s="8"/>
      <c r="I17" s="8"/>
      <c r="J17" s="8"/>
      <c r="K17" s="8"/>
      <c r="L17" s="8"/>
      <c r="M17" s="8"/>
      <c r="N17" s="8"/>
      <c r="O17" s="58" t="s">
        <v>0</v>
      </c>
      <c r="P17" s="58"/>
      <c r="Q17" s="57"/>
      <c r="R17" s="57"/>
      <c r="S17" s="8"/>
      <c r="T17" s="8"/>
      <c r="U17" s="8"/>
      <c r="V17" s="58" t="s">
        <v>1</v>
      </c>
      <c r="W17" s="58"/>
      <c r="X17" s="57"/>
      <c r="Y17" s="57"/>
      <c r="Z17" s="8"/>
      <c r="AA17" s="8"/>
      <c r="AB17" s="8"/>
      <c r="AC17" s="8"/>
      <c r="AD17" s="8"/>
      <c r="AE17" s="8"/>
      <c r="AF17" s="16"/>
      <c r="AG17" s="16"/>
      <c r="AH17" s="16"/>
      <c r="AI17" s="8"/>
      <c r="AJ17" s="16"/>
      <c r="AK17" s="8"/>
      <c r="AL17" s="8"/>
      <c r="AM17" s="8"/>
      <c r="AN17" s="8"/>
      <c r="AO17" s="8"/>
    </row>
    <row r="18" spans="1:4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6"/>
      <c r="AG18" s="16"/>
      <c r="AH18" s="16"/>
      <c r="AI18" s="8"/>
      <c r="AJ18" s="8"/>
      <c r="AK18" s="8"/>
      <c r="AL18" s="8"/>
      <c r="AM18" s="8"/>
      <c r="AN18" s="8"/>
      <c r="AO18" s="8"/>
    </row>
    <row r="19" spans="1:41" x14ac:dyDescent="0.25">
      <c r="A19" s="33" t="s">
        <v>2</v>
      </c>
      <c r="B19" s="8"/>
      <c r="C19" s="8"/>
      <c r="D19" s="8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16"/>
      <c r="AG19" s="16"/>
      <c r="AH19" s="16"/>
      <c r="AI19" s="8"/>
      <c r="AJ19" s="8"/>
      <c r="AK19" s="8"/>
      <c r="AL19" s="8"/>
      <c r="AM19" s="8"/>
      <c r="AN19" s="8"/>
      <c r="AO19" s="8"/>
    </row>
    <row r="20" spans="1:4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6"/>
      <c r="AG20" s="16"/>
      <c r="AH20" s="16"/>
      <c r="AI20" s="8"/>
      <c r="AJ20" s="8"/>
      <c r="AK20" s="8"/>
      <c r="AL20" s="8"/>
      <c r="AM20" s="8"/>
      <c r="AN20" s="8"/>
      <c r="AO20" s="8"/>
    </row>
    <row r="21" spans="1:41" x14ac:dyDescent="0.25">
      <c r="A21" s="21" t="s">
        <v>36</v>
      </c>
      <c r="B21" s="21"/>
      <c r="C21" s="21"/>
      <c r="D21" s="21"/>
      <c r="E21" s="21"/>
      <c r="F21" s="2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6"/>
      <c r="AG21" s="16"/>
      <c r="AH21" s="16"/>
      <c r="AI21" s="8"/>
      <c r="AJ21" s="8"/>
      <c r="AK21" s="8"/>
      <c r="AL21" s="8"/>
      <c r="AM21" s="8"/>
      <c r="AN21" s="8"/>
      <c r="AO21" s="8"/>
    </row>
    <row r="22" spans="1:4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6"/>
      <c r="AG22" s="16"/>
      <c r="AH22" s="16"/>
      <c r="AI22" s="8"/>
      <c r="AJ22" s="8"/>
      <c r="AK22" s="8"/>
      <c r="AL22" s="8"/>
      <c r="AM22" s="8"/>
      <c r="AN22" s="8"/>
      <c r="AO22" s="8"/>
    </row>
    <row r="23" spans="1:41" x14ac:dyDescent="0.25">
      <c r="A23" s="62" t="s">
        <v>3</v>
      </c>
      <c r="B23" s="62"/>
      <c r="C23" s="62"/>
      <c r="D23" s="62"/>
      <c r="E23" s="62"/>
      <c r="F23" s="57"/>
      <c r="G23" s="57"/>
      <c r="I23" s="62" t="s">
        <v>4</v>
      </c>
      <c r="J23" s="62"/>
      <c r="K23" s="62"/>
      <c r="L23" s="62"/>
      <c r="M23" s="57"/>
      <c r="N23" s="57"/>
      <c r="P23" s="62" t="s">
        <v>5</v>
      </c>
      <c r="Q23" s="62"/>
      <c r="R23" s="62"/>
      <c r="S23" s="62"/>
      <c r="T23" s="57"/>
      <c r="U23" s="57"/>
      <c r="X23" s="61"/>
      <c r="Y23" s="61"/>
      <c r="Z23" s="61"/>
      <c r="AA23" s="61"/>
      <c r="AB23" s="61"/>
      <c r="AC23" s="61"/>
      <c r="AD23" s="61"/>
      <c r="AE23" s="61"/>
      <c r="AF23" s="16"/>
      <c r="AG23" s="16"/>
      <c r="AH23" s="16"/>
      <c r="AI23" s="8"/>
      <c r="AJ23" s="8"/>
      <c r="AK23" s="8"/>
      <c r="AL23" s="8"/>
      <c r="AM23" s="8"/>
      <c r="AN23" s="8"/>
      <c r="AO23" s="8"/>
    </row>
    <row r="24" spans="1:41" x14ac:dyDescent="0.25">
      <c r="AF24" s="16"/>
      <c r="AG24" s="16"/>
      <c r="AH24" s="16"/>
      <c r="AI24" s="16"/>
      <c r="AJ24" s="16"/>
      <c r="AK24" s="16"/>
      <c r="AL24" s="16"/>
      <c r="AM24" s="8"/>
      <c r="AN24" s="8"/>
      <c r="AO24" s="8"/>
    </row>
    <row r="25" spans="1:41" x14ac:dyDescent="0.25">
      <c r="A25" s="63" t="s">
        <v>37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16"/>
      <c r="AG25" s="16"/>
      <c r="AH25" s="16"/>
      <c r="AI25" s="8"/>
      <c r="AJ25" s="8"/>
      <c r="AK25" s="8"/>
      <c r="AL25" s="8"/>
      <c r="AM25" s="8"/>
      <c r="AN25" s="8"/>
      <c r="AO25" s="8"/>
    </row>
    <row r="26" spans="1:41" x14ac:dyDescent="0.2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16"/>
      <c r="AG26" s="16"/>
      <c r="AH26" s="16"/>
      <c r="AI26" s="8"/>
      <c r="AJ26" s="8"/>
      <c r="AK26" s="8"/>
      <c r="AL26" s="8"/>
      <c r="AM26" s="8"/>
      <c r="AN26" s="8"/>
      <c r="AO26" s="8"/>
    </row>
    <row r="27" spans="1:41" x14ac:dyDescent="0.25">
      <c r="AF27" s="16"/>
      <c r="AG27" s="16"/>
      <c r="AH27" s="16"/>
      <c r="AI27" s="8"/>
      <c r="AJ27" s="8"/>
      <c r="AK27" s="8"/>
      <c r="AL27" s="8"/>
      <c r="AM27" s="8"/>
      <c r="AN27" s="8"/>
      <c r="AO27" s="8"/>
    </row>
    <row r="28" spans="1:41" x14ac:dyDescent="0.25">
      <c r="A28" s="62" t="s">
        <v>6</v>
      </c>
      <c r="B28" s="62"/>
      <c r="C28" s="62"/>
      <c r="D28" s="62"/>
      <c r="E28" s="62"/>
      <c r="F28" s="57"/>
      <c r="G28" s="57"/>
      <c r="I28" s="62" t="s">
        <v>7</v>
      </c>
      <c r="J28" s="62"/>
      <c r="K28" s="62"/>
      <c r="L28" s="62"/>
      <c r="M28" s="57"/>
      <c r="N28" s="57"/>
      <c r="P28" s="62" t="s">
        <v>8</v>
      </c>
      <c r="Q28" s="62"/>
      <c r="R28" s="62"/>
      <c r="S28" s="62"/>
      <c r="T28" s="62"/>
      <c r="U28" s="57"/>
      <c r="V28" s="57"/>
      <c r="X28" s="62" t="s">
        <v>9</v>
      </c>
      <c r="Y28" s="62"/>
      <c r="Z28" s="62"/>
      <c r="AA28" s="62"/>
      <c r="AB28" s="62"/>
      <c r="AC28" s="62"/>
      <c r="AD28" s="57"/>
      <c r="AE28" s="57"/>
      <c r="AF28" s="16"/>
      <c r="AG28" s="16"/>
      <c r="AH28" s="16"/>
      <c r="AI28" s="8"/>
      <c r="AJ28" s="8"/>
      <c r="AK28" s="8"/>
      <c r="AL28" s="8"/>
      <c r="AM28" s="8"/>
      <c r="AN28" s="8"/>
      <c r="AO28" s="8"/>
    </row>
    <row r="29" spans="1:41" x14ac:dyDescent="0.25">
      <c r="AF29" s="16"/>
      <c r="AG29" s="16"/>
      <c r="AH29" s="16"/>
      <c r="AI29" s="8"/>
      <c r="AJ29" s="8"/>
      <c r="AK29" s="8"/>
      <c r="AL29" s="8"/>
      <c r="AM29" s="8"/>
      <c r="AN29" s="8"/>
      <c r="AO29" s="8"/>
    </row>
    <row r="30" spans="1:41" x14ac:dyDescent="0.25">
      <c r="A30" s="1" t="s">
        <v>38</v>
      </c>
      <c r="AF30" s="16"/>
      <c r="AG30" s="16"/>
      <c r="AH30" s="16"/>
      <c r="AI30" s="8"/>
      <c r="AJ30" s="8"/>
      <c r="AK30" s="8"/>
      <c r="AL30" s="8"/>
      <c r="AM30" s="8"/>
      <c r="AN30" s="8"/>
      <c r="AO30" s="8"/>
    </row>
    <row r="31" spans="1:41" x14ac:dyDescent="0.25">
      <c r="AF31" s="16"/>
      <c r="AG31" s="16"/>
      <c r="AH31" s="16"/>
      <c r="AI31" s="8"/>
      <c r="AJ31" s="8"/>
      <c r="AK31" s="8"/>
      <c r="AL31" s="8"/>
      <c r="AM31" s="8"/>
      <c r="AN31" s="8"/>
      <c r="AO31" s="8"/>
    </row>
    <row r="32" spans="1:41" x14ac:dyDescent="0.25">
      <c r="A32" s="62" t="s">
        <v>6</v>
      </c>
      <c r="B32" s="62"/>
      <c r="C32" s="62"/>
      <c r="D32" s="62"/>
      <c r="E32" s="62"/>
      <c r="F32" s="57"/>
      <c r="G32" s="57"/>
      <c r="I32" s="62" t="s">
        <v>7</v>
      </c>
      <c r="J32" s="62"/>
      <c r="K32" s="62"/>
      <c r="L32" s="62"/>
      <c r="M32" s="57"/>
      <c r="N32" s="57"/>
      <c r="P32" s="62" t="s">
        <v>8</v>
      </c>
      <c r="Q32" s="62"/>
      <c r="R32" s="62"/>
      <c r="S32" s="62"/>
      <c r="T32" s="62"/>
      <c r="U32" s="57"/>
      <c r="V32" s="57"/>
      <c r="X32" s="62" t="s">
        <v>9</v>
      </c>
      <c r="Y32" s="62"/>
      <c r="Z32" s="62"/>
      <c r="AA32" s="62"/>
      <c r="AB32" s="62"/>
      <c r="AC32" s="62"/>
      <c r="AD32" s="57"/>
      <c r="AE32" s="57"/>
      <c r="AF32" s="16"/>
      <c r="AG32" s="16"/>
      <c r="AH32" s="16"/>
      <c r="AI32" s="8"/>
      <c r="AJ32" s="8"/>
      <c r="AK32" s="8"/>
      <c r="AL32" s="8"/>
      <c r="AM32" s="8"/>
      <c r="AN32" s="8"/>
      <c r="AO32" s="8"/>
    </row>
    <row r="33" spans="1:41" x14ac:dyDescent="0.25">
      <c r="AF33" s="16"/>
      <c r="AG33" s="16"/>
      <c r="AH33" s="16"/>
      <c r="AI33" s="8"/>
      <c r="AJ33" s="8"/>
      <c r="AK33" s="8"/>
      <c r="AL33" s="8"/>
      <c r="AM33" s="8"/>
      <c r="AN33" s="8"/>
      <c r="AO33" s="8"/>
    </row>
    <row r="34" spans="1:41" x14ac:dyDescent="0.25">
      <c r="A34" s="1" t="s">
        <v>39</v>
      </c>
      <c r="U34" s="62" t="s">
        <v>0</v>
      </c>
      <c r="V34" s="62"/>
      <c r="W34" s="57"/>
      <c r="X34" s="57"/>
      <c r="Z34" s="66" t="s">
        <v>1</v>
      </c>
      <c r="AA34" s="67"/>
      <c r="AB34" s="57"/>
      <c r="AC34" s="57"/>
      <c r="AF34" s="16"/>
      <c r="AG34" s="16"/>
      <c r="AH34" s="16"/>
      <c r="AI34" s="8"/>
      <c r="AJ34" s="8"/>
      <c r="AK34" s="8"/>
      <c r="AL34" s="8"/>
      <c r="AM34" s="8"/>
      <c r="AN34" s="8"/>
      <c r="AO34" s="8"/>
    </row>
    <row r="35" spans="1:41" x14ac:dyDescent="0.25">
      <c r="AF35" s="16"/>
      <c r="AG35" s="16"/>
      <c r="AH35" s="16"/>
      <c r="AI35" s="8"/>
      <c r="AJ35" s="8"/>
      <c r="AK35" s="8"/>
      <c r="AL35" s="8"/>
      <c r="AM35" s="8"/>
      <c r="AN35" s="8"/>
      <c r="AO35" s="8"/>
    </row>
    <row r="36" spans="1:41" x14ac:dyDescent="0.25">
      <c r="A36" s="45" t="s">
        <v>78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F36" s="16"/>
      <c r="AG36" s="16"/>
      <c r="AH36" s="16"/>
      <c r="AI36" s="8"/>
      <c r="AJ36" s="8"/>
      <c r="AK36" s="8"/>
      <c r="AL36" s="8"/>
      <c r="AM36" s="8"/>
      <c r="AN36" s="8"/>
      <c r="AO36" s="8"/>
    </row>
    <row r="37" spans="1:41" x14ac:dyDescent="0.25">
      <c r="A37" s="1"/>
      <c r="AF37" s="16"/>
      <c r="AG37" s="16"/>
      <c r="AH37" s="16"/>
      <c r="AI37" s="8"/>
      <c r="AJ37" s="8"/>
      <c r="AK37" s="8"/>
      <c r="AL37" s="8"/>
      <c r="AM37" s="8"/>
      <c r="AN37" s="8"/>
      <c r="AO37" s="8"/>
    </row>
    <row r="38" spans="1:41" x14ac:dyDescent="0.25">
      <c r="K38" s="68">
        <v>1</v>
      </c>
      <c r="L38" s="68"/>
      <c r="M38" s="68" t="s">
        <v>14</v>
      </c>
      <c r="N38" s="68"/>
      <c r="O38" s="68"/>
      <c r="P38" s="68"/>
      <c r="Q38" s="68"/>
      <c r="AF38" s="16"/>
      <c r="AG38" s="16"/>
      <c r="AH38" s="16"/>
      <c r="AI38" s="8"/>
      <c r="AJ38" s="8"/>
      <c r="AK38" s="8"/>
      <c r="AL38" s="8"/>
      <c r="AM38" s="8"/>
      <c r="AN38" s="8"/>
      <c r="AO38" s="8"/>
    </row>
    <row r="39" spans="1:41" x14ac:dyDescent="0.25">
      <c r="K39" s="68">
        <v>2</v>
      </c>
      <c r="L39" s="68"/>
      <c r="M39" s="68" t="s">
        <v>10</v>
      </c>
      <c r="N39" s="68"/>
      <c r="O39" s="68"/>
      <c r="P39" s="68"/>
      <c r="Q39" s="68"/>
      <c r="AF39" s="16"/>
      <c r="AG39" s="16"/>
      <c r="AH39" s="16"/>
      <c r="AI39" s="8"/>
      <c r="AJ39" s="8"/>
      <c r="AK39" s="8"/>
      <c r="AL39" s="8"/>
      <c r="AM39" s="8"/>
      <c r="AN39" s="8"/>
      <c r="AO39" s="8"/>
    </row>
    <row r="40" spans="1:41" x14ac:dyDescent="0.25">
      <c r="K40" s="68">
        <v>3</v>
      </c>
      <c r="L40" s="68"/>
      <c r="M40" s="68" t="s">
        <v>11</v>
      </c>
      <c r="N40" s="68"/>
      <c r="O40" s="68"/>
      <c r="P40" s="68"/>
      <c r="Q40" s="68"/>
      <c r="AF40" s="16"/>
      <c r="AG40" s="16"/>
      <c r="AH40" s="16"/>
      <c r="AI40" s="8"/>
      <c r="AJ40" s="8"/>
      <c r="AK40" s="8"/>
      <c r="AL40" s="8"/>
      <c r="AM40" s="8"/>
      <c r="AN40" s="8"/>
      <c r="AO40" s="8"/>
    </row>
    <row r="41" spans="1:41" x14ac:dyDescent="0.25">
      <c r="K41" s="68">
        <v>4</v>
      </c>
      <c r="L41" s="68"/>
      <c r="M41" s="68" t="s">
        <v>12</v>
      </c>
      <c r="N41" s="68"/>
      <c r="O41" s="68"/>
      <c r="P41" s="68"/>
      <c r="Q41" s="68"/>
    </row>
    <row r="42" spans="1:41" x14ac:dyDescent="0.25">
      <c r="K42" s="68">
        <v>5</v>
      </c>
      <c r="L42" s="68"/>
      <c r="M42" s="68" t="s">
        <v>13</v>
      </c>
      <c r="N42" s="68"/>
      <c r="O42" s="68"/>
      <c r="P42" s="68"/>
      <c r="Q42" s="68"/>
    </row>
    <row r="43" spans="1:41" x14ac:dyDescent="0.25">
      <c r="A43" s="70" t="s">
        <v>86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</row>
    <row r="44" spans="1:4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41" x14ac:dyDescent="0.25">
      <c r="A45" s="69" t="s">
        <v>51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57"/>
      <c r="U45" s="57"/>
      <c r="V45" s="57"/>
      <c r="W45" s="57"/>
      <c r="X45" s="57"/>
    </row>
    <row r="46" spans="1:41" x14ac:dyDescent="0.25">
      <c r="A46" s="69" t="s">
        <v>52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57"/>
      <c r="U46" s="57"/>
      <c r="V46" s="57"/>
      <c r="W46" s="57"/>
      <c r="X46" s="57"/>
    </row>
    <row r="47" spans="1:41" x14ac:dyDescent="0.25">
      <c r="A47" s="69" t="s">
        <v>53</v>
      </c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57"/>
      <c r="U47" s="57"/>
      <c r="V47" s="57"/>
      <c r="W47" s="57"/>
      <c r="X47" s="57"/>
    </row>
    <row r="48" spans="1:41" ht="9.75" customHeight="1" x14ac:dyDescent="0.25"/>
    <row r="49" spans="1:31" x14ac:dyDescent="0.25">
      <c r="A49" s="7" t="s">
        <v>87</v>
      </c>
    </row>
    <row r="50" spans="1:31" ht="6.75" customHeight="1" x14ac:dyDescent="0.25">
      <c r="A50" s="7"/>
    </row>
    <row r="51" spans="1:31" ht="15.75" customHeight="1" x14ac:dyDescent="0.25">
      <c r="A51" s="63" t="s">
        <v>97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</row>
    <row r="52" spans="1:31" x14ac:dyDescent="0.25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</row>
    <row r="53" spans="1:31" ht="6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24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71" t="s">
        <v>40</v>
      </c>
      <c r="P54" s="71"/>
      <c r="Q54" s="71"/>
      <c r="R54" s="71"/>
      <c r="S54" s="71"/>
      <c r="T54" s="71"/>
      <c r="U54" s="71" t="s">
        <v>91</v>
      </c>
      <c r="V54" s="71"/>
      <c r="W54" s="71"/>
      <c r="X54" s="71"/>
      <c r="Y54" s="71"/>
      <c r="Z54" s="71" t="s">
        <v>92</v>
      </c>
      <c r="AA54" s="71"/>
      <c r="AB54" s="71"/>
      <c r="AC54" s="71"/>
      <c r="AD54" s="71"/>
      <c r="AE54" s="71"/>
    </row>
    <row r="55" spans="1:31" x14ac:dyDescent="0.25">
      <c r="A55" s="76" t="s">
        <v>42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pans="1:31" ht="27" customHeight="1" x14ac:dyDescent="0.25">
      <c r="A56" s="76" t="s">
        <v>43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pans="1:31" x14ac:dyDescent="0.25">
      <c r="A57" s="76" t="s">
        <v>44</v>
      </c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pans="1:31" x14ac:dyDescent="0.25">
      <c r="A58" s="73" t="s">
        <v>45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pans="1:31" x14ac:dyDescent="0.25">
      <c r="A59" s="76" t="s">
        <v>46</v>
      </c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pans="1:31" x14ac:dyDescent="0.25">
      <c r="A60" s="76" t="s">
        <v>47</v>
      </c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pans="1:31" x14ac:dyDescent="0.25">
      <c r="A61" s="76" t="s">
        <v>48</v>
      </c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3" spans="1:31" x14ac:dyDescent="0.25">
      <c r="A63" s="1" t="s">
        <v>15</v>
      </c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</row>
    <row r="64" spans="1:31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</row>
    <row r="65" spans="1:31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7" spans="1:31" x14ac:dyDescent="0.25">
      <c r="A67" s="7" t="s">
        <v>93</v>
      </c>
    </row>
    <row r="69" spans="1:31" x14ac:dyDescent="0.25">
      <c r="A69" s="80" t="s">
        <v>49</v>
      </c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9"/>
      <c r="X69" s="79" t="s">
        <v>0</v>
      </c>
      <c r="Y69" s="79"/>
      <c r="Z69" s="60"/>
      <c r="AA69" s="60"/>
      <c r="AB69" s="79" t="s">
        <v>1</v>
      </c>
      <c r="AC69" s="79"/>
      <c r="AD69" s="57"/>
      <c r="AE69" s="57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31" x14ac:dyDescent="0.25">
      <c r="A71" s="80" t="s">
        <v>50</v>
      </c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9"/>
      <c r="X71" s="79" t="s">
        <v>0</v>
      </c>
      <c r="Y71" s="79"/>
      <c r="Z71" s="60"/>
      <c r="AA71" s="60"/>
      <c r="AB71" s="79" t="s">
        <v>1</v>
      </c>
      <c r="AC71" s="79"/>
      <c r="AD71" s="57"/>
      <c r="AE71" s="57"/>
    </row>
    <row r="72" spans="1:31" x14ac:dyDescent="0.25">
      <c r="A72" s="1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20"/>
    </row>
    <row r="73" spans="1:31" x14ac:dyDescent="0.25">
      <c r="A73" s="1" t="s">
        <v>17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</row>
    <row r="75" spans="1:31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</row>
    <row r="77" spans="1:31" x14ac:dyDescent="0.25">
      <c r="A77" s="1" t="s">
        <v>18</v>
      </c>
    </row>
    <row r="79" spans="1:31" x14ac:dyDescent="0.25">
      <c r="A79" s="63" t="s">
        <v>19</v>
      </c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</row>
    <row r="80" spans="1:31" x14ac:dyDescent="0.2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</row>
    <row r="83" spans="1:31" x14ac:dyDescent="0.25">
      <c r="A83" s="77" t="s">
        <v>20</v>
      </c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43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5" spans="1:31" x14ac:dyDescent="0.25">
      <c r="A85" s="78" t="s">
        <v>21</v>
      </c>
      <c r="B85" s="78"/>
      <c r="C85" s="78"/>
      <c r="D85" s="78"/>
      <c r="E85" s="78"/>
      <c r="F85" s="78"/>
      <c r="G85" s="78"/>
      <c r="H85" s="78"/>
      <c r="I85" s="78"/>
      <c r="J85" s="78"/>
      <c r="K85" s="78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8" spans="1:31" x14ac:dyDescent="0.25">
      <c r="A88" s="44" t="s">
        <v>22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</row>
  </sheetData>
  <sheetProtection algorithmName="SHA-512" hashValue="K1SQDXV5FEJ1JvnJVNpFC3X81mO1GKoJjF21l738TtsqJhPUIf09N85c5oODhUvZiYdyngbKBVEbI40crMkrjA==" saltValue="4pPQedRdZahiMzzVK2zg1A==" spinCount="100000" sheet="1" objects="1" scenarios="1"/>
  <mergeCells count="121">
    <mergeCell ref="A85:K85"/>
    <mergeCell ref="Z69:AA69"/>
    <mergeCell ref="AB69:AC69"/>
    <mergeCell ref="AD69:AE69"/>
    <mergeCell ref="X71:Y71"/>
    <mergeCell ref="Z71:AA71"/>
    <mergeCell ref="AB71:AC71"/>
    <mergeCell ref="AD71:AE71"/>
    <mergeCell ref="A69:V69"/>
    <mergeCell ref="A71:V71"/>
    <mergeCell ref="X69:Y69"/>
    <mergeCell ref="A79:AE80"/>
    <mergeCell ref="O60:T60"/>
    <mergeCell ref="U60:Y60"/>
    <mergeCell ref="Z60:AE60"/>
    <mergeCell ref="O61:T61"/>
    <mergeCell ref="U61:Y61"/>
    <mergeCell ref="Z61:AE61"/>
    <mergeCell ref="A60:N60"/>
    <mergeCell ref="A61:N61"/>
    <mergeCell ref="A83:K83"/>
    <mergeCell ref="O54:T54"/>
    <mergeCell ref="O55:T55"/>
    <mergeCell ref="O56:T56"/>
    <mergeCell ref="O57:T57"/>
    <mergeCell ref="O58:T58"/>
    <mergeCell ref="O59:T59"/>
    <mergeCell ref="A58:N58"/>
    <mergeCell ref="A51:AE52"/>
    <mergeCell ref="A55:N55"/>
    <mergeCell ref="A56:N56"/>
    <mergeCell ref="A57:N57"/>
    <mergeCell ref="A59:N59"/>
    <mergeCell ref="U54:Y54"/>
    <mergeCell ref="Z54:AE54"/>
    <mergeCell ref="U55:Y55"/>
    <mergeCell ref="Z55:AE55"/>
    <mergeCell ref="U56:Y56"/>
    <mergeCell ref="Z56:AE56"/>
    <mergeCell ref="U57:Y57"/>
    <mergeCell ref="Z57:AE57"/>
    <mergeCell ref="U58:Y58"/>
    <mergeCell ref="Z58:AE58"/>
    <mergeCell ref="U59:Y59"/>
    <mergeCell ref="Z59:AE59"/>
    <mergeCell ref="M42:Q42"/>
    <mergeCell ref="A45:S45"/>
    <mergeCell ref="A46:S46"/>
    <mergeCell ref="A47:S47"/>
    <mergeCell ref="T45:X45"/>
    <mergeCell ref="T46:X46"/>
    <mergeCell ref="T47:X47"/>
    <mergeCell ref="M38:Q38"/>
    <mergeCell ref="M39:Q39"/>
    <mergeCell ref="M40:Q40"/>
    <mergeCell ref="M41:Q41"/>
    <mergeCell ref="K38:L38"/>
    <mergeCell ref="K39:L39"/>
    <mergeCell ref="K40:L40"/>
    <mergeCell ref="K41:L41"/>
    <mergeCell ref="K42:L42"/>
    <mergeCell ref="A43:X43"/>
    <mergeCell ref="U32:V32"/>
    <mergeCell ref="X32:AC32"/>
    <mergeCell ref="AD32:AE32"/>
    <mergeCell ref="U34:V34"/>
    <mergeCell ref="W34:X34"/>
    <mergeCell ref="AB34:AC34"/>
    <mergeCell ref="Z34:AA34"/>
    <mergeCell ref="A32:E32"/>
    <mergeCell ref="F32:G32"/>
    <mergeCell ref="I32:L32"/>
    <mergeCell ref="M32:N32"/>
    <mergeCell ref="P32:T32"/>
    <mergeCell ref="R7:W7"/>
    <mergeCell ref="X7:AE7"/>
    <mergeCell ref="A9:K9"/>
    <mergeCell ref="A10:K10"/>
    <mergeCell ref="X23:AC23"/>
    <mergeCell ref="AD23:AE23"/>
    <mergeCell ref="A28:E28"/>
    <mergeCell ref="F28:G28"/>
    <mergeCell ref="I28:L28"/>
    <mergeCell ref="M28:N28"/>
    <mergeCell ref="P28:T28"/>
    <mergeCell ref="U28:V28"/>
    <mergeCell ref="X28:AC28"/>
    <mergeCell ref="AD28:AE28"/>
    <mergeCell ref="A23:E23"/>
    <mergeCell ref="I23:L23"/>
    <mergeCell ref="P23:S23"/>
    <mergeCell ref="F23:G23"/>
    <mergeCell ref="M23:N23"/>
    <mergeCell ref="T23:U23"/>
    <mergeCell ref="A25:AE26"/>
    <mergeCell ref="A15:AE15"/>
    <mergeCell ref="E19:AE19"/>
    <mergeCell ref="AF7:AK7"/>
    <mergeCell ref="A36:AD36"/>
    <mergeCell ref="A88:AE88"/>
    <mergeCell ref="A1:E3"/>
    <mergeCell ref="F1:X1"/>
    <mergeCell ref="Y1:AE1"/>
    <mergeCell ref="F2:X2"/>
    <mergeCell ref="F3:N3"/>
    <mergeCell ref="O3:X3"/>
    <mergeCell ref="Y2:AE2"/>
    <mergeCell ref="Y3:AE3"/>
    <mergeCell ref="A13:AE13"/>
    <mergeCell ref="A5:G5"/>
    <mergeCell ref="H5:AE5"/>
    <mergeCell ref="A7:G7"/>
    <mergeCell ref="A11:K11"/>
    <mergeCell ref="L9:AE9"/>
    <mergeCell ref="L10:AE10"/>
    <mergeCell ref="L11:AE11"/>
    <mergeCell ref="Q17:R17"/>
    <mergeCell ref="O17:P17"/>
    <mergeCell ref="V17:W17"/>
    <mergeCell ref="X17:Y17"/>
    <mergeCell ref="H7:Q7"/>
  </mergeCells>
  <dataValidations count="3">
    <dataValidation type="list" allowBlank="1" showInputMessage="1" showErrorMessage="1" sqref="Q17:R17 X17:Y17 F23:G23 M23:N23 T23:U23 AD23:AE23 F28:G28 M28:N28 U28:V28 AD28:AE28 AD32:AE32 U32:V32 M32:N32 F32:G32 W34:X34 AB34:AC34 AD71:AE71 Z71:AA71 Z69:AA69 AD69:AE69">
      <formula1>"X"</formula1>
    </dataValidation>
    <dataValidation type="list" allowBlank="1" showInputMessage="1" showErrorMessage="1" sqref="T45:X47">
      <formula1>"1,2,3,4,5"</formula1>
    </dataValidation>
    <dataValidation type="list" allowBlank="1" showInputMessage="1" showErrorMessage="1" sqref="O55:AE61">
      <formula1>"1,2,3,4,5"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showGridLines="0" zoomScale="80" zoomScaleNormal="80" workbookViewId="0">
      <pane xSplit="1" ySplit="3" topLeftCell="K15" activePane="bottomRight" state="frozenSplit"/>
      <selection pane="topRight" activeCell="B1" sqref="B1"/>
      <selection pane="bottomLeft" activeCell="A5" sqref="A5"/>
      <selection pane="bottomRight" activeCell="O5" sqref="O5:O35"/>
    </sheetView>
  </sheetViews>
  <sheetFormatPr baseColWidth="10" defaultRowHeight="15" x14ac:dyDescent="0.25"/>
  <cols>
    <col min="2" max="5" width="17.85546875" customWidth="1"/>
    <col min="15" max="15" width="16.5703125" customWidth="1"/>
    <col min="17" max="17" width="15.7109375" customWidth="1"/>
    <col min="18" max="18" width="13.7109375" customWidth="1"/>
    <col min="19" max="20" width="11.42578125" hidden="1" customWidth="1"/>
    <col min="21" max="21" width="16.5703125" customWidth="1"/>
  </cols>
  <sheetData>
    <row r="1" spans="1:21" ht="42.75" customHeight="1" x14ac:dyDescent="0.25">
      <c r="A1" s="94" t="s">
        <v>41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</row>
    <row r="2" spans="1:2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21" ht="71.25" customHeight="1" x14ac:dyDescent="0.25">
      <c r="A3" s="87" t="s">
        <v>55</v>
      </c>
      <c r="B3" s="87"/>
      <c r="C3" s="87"/>
      <c r="D3" s="87"/>
      <c r="E3" s="87"/>
      <c r="F3" s="87"/>
      <c r="G3" s="15"/>
      <c r="H3" s="87" t="s">
        <v>54</v>
      </c>
      <c r="I3" s="87"/>
      <c r="J3" s="87"/>
      <c r="K3" s="87"/>
      <c r="L3" s="87"/>
      <c r="M3" s="32"/>
      <c r="N3" s="32"/>
      <c r="O3" s="15"/>
      <c r="P3" s="15"/>
      <c r="Q3" s="28" t="s">
        <v>95</v>
      </c>
      <c r="R3" s="28" t="s">
        <v>94</v>
      </c>
      <c r="S3" s="28" t="s">
        <v>98</v>
      </c>
      <c r="T3" s="28"/>
      <c r="U3" s="28" t="s">
        <v>96</v>
      </c>
    </row>
    <row r="4" spans="1:21" x14ac:dyDescent="0.25">
      <c r="A4" s="11"/>
      <c r="B4" s="11"/>
      <c r="C4" s="11"/>
    </row>
    <row r="5" spans="1:21" x14ac:dyDescent="0.25">
      <c r="A5" s="23">
        <v>1</v>
      </c>
      <c r="B5" s="12">
        <v>100</v>
      </c>
      <c r="C5" s="12">
        <v>0</v>
      </c>
      <c r="H5" s="13">
        <f>IF(Encuesta!Q17="X",1,0)*B5</f>
        <v>0</v>
      </c>
      <c r="I5" s="13">
        <f>IF(Encuesta!X17="X",1,0)*C5</f>
        <v>0</v>
      </c>
      <c r="O5" s="89" t="s">
        <v>16</v>
      </c>
      <c r="P5" s="81">
        <v>0.5</v>
      </c>
      <c r="Q5" s="26">
        <f>$P$5/5</f>
        <v>0.1</v>
      </c>
      <c r="R5" s="34">
        <f>SUM(H5:L5)/100</f>
        <v>0</v>
      </c>
      <c r="S5" s="34">
        <f>Q5*R5</f>
        <v>0</v>
      </c>
      <c r="T5" s="37"/>
      <c r="U5" s="81">
        <f>AVERAGE(R5:R9)</f>
        <v>0</v>
      </c>
    </row>
    <row r="6" spans="1:21" x14ac:dyDescent="0.25">
      <c r="A6" s="23">
        <v>2</v>
      </c>
      <c r="B6" s="12">
        <v>100</v>
      </c>
      <c r="C6" s="12">
        <v>80</v>
      </c>
      <c r="D6" s="13">
        <v>0</v>
      </c>
      <c r="E6" s="29"/>
      <c r="H6" s="13">
        <f>IF(Encuesta!F23="X",1,0)*B6</f>
        <v>0</v>
      </c>
      <c r="I6" s="13">
        <f>IF(Encuesta!M23="X",1,0)*C6</f>
        <v>0</v>
      </c>
      <c r="J6" s="13">
        <f>IF(Encuesta!T23="X",1,0)*D6</f>
        <v>0</v>
      </c>
      <c r="K6" s="13">
        <f>IF(Encuesta!AD23="X",1,0)*E6</f>
        <v>0</v>
      </c>
      <c r="O6" s="90"/>
      <c r="P6" s="84"/>
      <c r="Q6" s="26">
        <f t="shared" ref="Q6:Q9" si="0">$P$5/5</f>
        <v>0.1</v>
      </c>
      <c r="R6" s="34">
        <f t="shared" ref="R6:R35" si="1">SUM(H6:L6)/100</f>
        <v>0</v>
      </c>
      <c r="S6" s="34">
        <f t="shared" ref="S6:S35" si="2">Q6*R6</f>
        <v>0</v>
      </c>
      <c r="T6" s="37"/>
      <c r="U6" s="84"/>
    </row>
    <row r="7" spans="1:21" x14ac:dyDescent="0.25">
      <c r="A7" s="23">
        <v>3</v>
      </c>
      <c r="B7" s="12">
        <v>100</v>
      </c>
      <c r="C7" s="12">
        <v>80</v>
      </c>
      <c r="D7" s="13">
        <v>0</v>
      </c>
      <c r="E7" s="13">
        <v>100</v>
      </c>
      <c r="H7" s="13">
        <f>IF(Encuesta!F28="X",1,0)*B7</f>
        <v>0</v>
      </c>
      <c r="I7" s="13">
        <f>IF(Encuesta!M28="X",1,0)*C7</f>
        <v>0</v>
      </c>
      <c r="J7" s="13">
        <f>IF(Encuesta!U28="X",1,0)*D6</f>
        <v>0</v>
      </c>
      <c r="K7" s="13">
        <f>IF(Encuesta!AD28="X",1,0)*E7</f>
        <v>0</v>
      </c>
      <c r="O7" s="90"/>
      <c r="P7" s="84"/>
      <c r="Q7" s="26">
        <f t="shared" si="0"/>
        <v>0.1</v>
      </c>
      <c r="R7" s="34">
        <f t="shared" si="1"/>
        <v>0</v>
      </c>
      <c r="S7" s="26">
        <f t="shared" si="2"/>
        <v>0</v>
      </c>
      <c r="T7" s="38"/>
      <c r="U7" s="84"/>
    </row>
    <row r="8" spans="1:21" x14ac:dyDescent="0.25">
      <c r="A8" s="23">
        <v>4</v>
      </c>
      <c r="B8" s="12">
        <v>100</v>
      </c>
      <c r="C8" s="12">
        <v>80</v>
      </c>
      <c r="D8" s="13">
        <v>0</v>
      </c>
      <c r="E8" s="13">
        <v>100</v>
      </c>
      <c r="H8" s="13">
        <f>IF(Encuesta!F32="X",1,0)*B8</f>
        <v>0</v>
      </c>
      <c r="I8" s="13">
        <f>IF(Encuesta!M32="X",1,0)*C8</f>
        <v>0</v>
      </c>
      <c r="J8" s="13">
        <f>IF(Encuesta!U32="X",1,0)*D8</f>
        <v>0</v>
      </c>
      <c r="K8" s="13">
        <f>IF(Encuesta!AD32="X",1,0)*E8</f>
        <v>0</v>
      </c>
      <c r="O8" s="90"/>
      <c r="P8" s="84"/>
      <c r="Q8" s="26">
        <f t="shared" si="0"/>
        <v>0.1</v>
      </c>
      <c r="R8" s="34">
        <f t="shared" si="1"/>
        <v>0</v>
      </c>
      <c r="S8" s="26">
        <f t="shared" si="2"/>
        <v>0</v>
      </c>
      <c r="T8" s="38"/>
      <c r="U8" s="84"/>
    </row>
    <row r="9" spans="1:21" x14ac:dyDescent="0.25">
      <c r="A9" s="23">
        <v>5</v>
      </c>
      <c r="B9" s="12">
        <v>100</v>
      </c>
      <c r="C9" s="12">
        <v>0</v>
      </c>
      <c r="H9" s="13">
        <f>IF(Encuesta!W34="X",1,0)*B9</f>
        <v>0</v>
      </c>
      <c r="I9" s="13">
        <f>IF(Encuesta!AB34="X",1,0)*C9</f>
        <v>0</v>
      </c>
      <c r="O9" s="91"/>
      <c r="P9" s="82"/>
      <c r="Q9" s="26">
        <f t="shared" si="0"/>
        <v>0.1</v>
      </c>
      <c r="R9" s="34">
        <f t="shared" si="1"/>
        <v>0</v>
      </c>
      <c r="S9" s="26">
        <f t="shared" si="2"/>
        <v>0</v>
      </c>
      <c r="T9" s="38"/>
      <c r="U9" s="82"/>
    </row>
    <row r="10" spans="1:21" x14ac:dyDescent="0.25">
      <c r="A10" s="23">
        <v>6</v>
      </c>
      <c r="B10" s="12">
        <v>100</v>
      </c>
      <c r="C10" s="12">
        <v>80</v>
      </c>
      <c r="D10" s="13">
        <v>50</v>
      </c>
      <c r="E10" s="13">
        <v>20</v>
      </c>
      <c r="F10" s="13">
        <v>0</v>
      </c>
      <c r="G10" s="8"/>
      <c r="H10" s="13">
        <f>IF(Encuesta!T45=5,1,0)*B10</f>
        <v>0</v>
      </c>
      <c r="I10" s="13">
        <f>IF(Encuesta!T45=4,1,0)*C10</f>
        <v>0</v>
      </c>
      <c r="J10" s="13">
        <f>IF(Encuesta!T45=3,1,0)*D10</f>
        <v>0</v>
      </c>
      <c r="K10" s="13">
        <f>IF(Encuesta!T45=2,1,0)*E10</f>
        <v>0</v>
      </c>
      <c r="L10" s="13">
        <f>IF(Encuesta!T45=1,1,0)*F10</f>
        <v>0</v>
      </c>
      <c r="M10" s="8"/>
      <c r="N10" s="8"/>
      <c r="O10" s="92" t="s">
        <v>89</v>
      </c>
      <c r="P10" s="85">
        <v>0.1</v>
      </c>
      <c r="Q10" s="26">
        <f>$P$10/3</f>
        <v>3.3333333333333333E-2</v>
      </c>
      <c r="R10" s="34">
        <f t="shared" si="1"/>
        <v>0</v>
      </c>
      <c r="S10" s="26">
        <f t="shared" si="2"/>
        <v>0</v>
      </c>
      <c r="T10" s="38"/>
      <c r="U10" s="85">
        <f>+AVERAGE(R10:R12)</f>
        <v>0</v>
      </c>
    </row>
    <row r="11" spans="1:21" x14ac:dyDescent="0.25">
      <c r="A11" s="23">
        <v>7</v>
      </c>
      <c r="B11" s="12">
        <v>100</v>
      </c>
      <c r="C11" s="12">
        <v>80</v>
      </c>
      <c r="D11" s="13">
        <v>50</v>
      </c>
      <c r="E11" s="13">
        <v>20</v>
      </c>
      <c r="F11" s="13">
        <v>0</v>
      </c>
      <c r="G11" s="8"/>
      <c r="H11" s="13">
        <f>IF(Encuesta!T46=5,1,0)*B11</f>
        <v>0</v>
      </c>
      <c r="I11" s="13">
        <f>IF(Encuesta!T46=4,1,0)*C11</f>
        <v>0</v>
      </c>
      <c r="J11" s="13">
        <f>IF(Encuesta!T46=3,1,0)*D11</f>
        <v>0</v>
      </c>
      <c r="K11" s="13">
        <f>IF(Encuesta!T46=2,1,0)*E11</f>
        <v>0</v>
      </c>
      <c r="L11" s="13">
        <f>IF(Encuesta!T46=1,1,0)*F11</f>
        <v>0</v>
      </c>
      <c r="M11" s="8"/>
      <c r="N11" s="8"/>
      <c r="O11" s="93"/>
      <c r="P11" s="86"/>
      <c r="Q11" s="26">
        <f t="shared" ref="Q11:Q12" si="3">$P$10/3</f>
        <v>3.3333333333333333E-2</v>
      </c>
      <c r="R11" s="34">
        <f t="shared" si="1"/>
        <v>0</v>
      </c>
      <c r="S11" s="26">
        <f t="shared" si="2"/>
        <v>0</v>
      </c>
      <c r="T11" s="38"/>
      <c r="U11" s="86"/>
    </row>
    <row r="12" spans="1:21" x14ac:dyDescent="0.25">
      <c r="A12" s="23">
        <v>8</v>
      </c>
      <c r="B12" s="12">
        <v>100</v>
      </c>
      <c r="C12" s="12">
        <v>80</v>
      </c>
      <c r="D12" s="13">
        <v>50</v>
      </c>
      <c r="E12" s="13">
        <v>20</v>
      </c>
      <c r="F12" s="13">
        <v>0</v>
      </c>
      <c r="G12" s="8"/>
      <c r="H12" s="13">
        <f>IF(Encuesta!T47=5,1,0)*B12</f>
        <v>0</v>
      </c>
      <c r="I12" s="13">
        <f>IF(Encuesta!T47=4,1,0)*C12</f>
        <v>0</v>
      </c>
      <c r="J12" s="13">
        <f>IF(Encuesta!T47=3,1,0)*D12</f>
        <v>0</v>
      </c>
      <c r="K12" s="13">
        <f>IF(Encuesta!T47=2,1,0)*E12</f>
        <v>0</v>
      </c>
      <c r="L12" s="13">
        <f>IF(Encuesta!T47=1,1,0)*F12</f>
        <v>0</v>
      </c>
      <c r="M12" s="8"/>
      <c r="N12" s="8"/>
      <c r="O12" s="93"/>
      <c r="P12" s="86"/>
      <c r="Q12" s="26">
        <f t="shared" si="3"/>
        <v>3.3333333333333333E-2</v>
      </c>
      <c r="R12" s="34">
        <f t="shared" si="1"/>
        <v>0</v>
      </c>
      <c r="S12" s="26">
        <f t="shared" si="2"/>
        <v>0</v>
      </c>
      <c r="T12" s="38"/>
      <c r="U12" s="86"/>
    </row>
    <row r="13" spans="1:21" x14ac:dyDescent="0.25">
      <c r="A13" s="24" t="s">
        <v>56</v>
      </c>
      <c r="B13" s="12">
        <v>100</v>
      </c>
      <c r="C13" s="12">
        <v>80</v>
      </c>
      <c r="D13" s="13">
        <v>50</v>
      </c>
      <c r="E13" s="13">
        <v>20</v>
      </c>
      <c r="F13" s="13">
        <v>0</v>
      </c>
      <c r="G13" s="8"/>
      <c r="H13" s="13">
        <f>IF(Encuesta!O55=5,1,0)*B13</f>
        <v>0</v>
      </c>
      <c r="I13" s="13">
        <f>IF(Encuesta!O55=4,1,0)*C13</f>
        <v>0</v>
      </c>
      <c r="J13" s="13">
        <f>IF(Encuesta!O55=3,1,0)*D13</f>
        <v>0</v>
      </c>
      <c r="K13" s="13">
        <f>IF(Encuesta!O55=2,1,0)*E13</f>
        <v>0</v>
      </c>
      <c r="L13" s="13">
        <f>IF(Encuesta!O55=1,1,0)*F13</f>
        <v>0</v>
      </c>
      <c r="M13" s="13"/>
      <c r="N13" s="8"/>
      <c r="O13" s="92" t="s">
        <v>90</v>
      </c>
      <c r="P13" s="85">
        <f>IF(AND(T13&gt;0,T20=0,T27=0),0.3,IF(T13=0,0,IF(AND(T20&gt;0,T27&gt;0),0.1,0.15)))</f>
        <v>0</v>
      </c>
      <c r="Q13" s="26">
        <f>+$P$13/7</f>
        <v>0</v>
      </c>
      <c r="R13" s="34">
        <f t="shared" si="1"/>
        <v>0</v>
      </c>
      <c r="S13" s="26">
        <f t="shared" si="2"/>
        <v>0</v>
      </c>
      <c r="T13" s="83">
        <f>+SUM(R13:R19)</f>
        <v>0</v>
      </c>
      <c r="U13" s="85">
        <f>+AVERAGE(R13:R19)</f>
        <v>0</v>
      </c>
    </row>
    <row r="14" spans="1:21" x14ac:dyDescent="0.25">
      <c r="A14" s="23" t="s">
        <v>57</v>
      </c>
      <c r="B14" s="12">
        <v>100</v>
      </c>
      <c r="C14" s="12">
        <v>80</v>
      </c>
      <c r="D14" s="13">
        <v>50</v>
      </c>
      <c r="E14" s="13">
        <v>20</v>
      </c>
      <c r="F14" s="13">
        <v>0</v>
      </c>
      <c r="G14" s="8"/>
      <c r="H14" s="13">
        <f>IF(Encuesta!O56=5,1,0)*B14</f>
        <v>0</v>
      </c>
      <c r="I14" s="13">
        <f>IF(Encuesta!O56=4,1,0)*C14</f>
        <v>0</v>
      </c>
      <c r="J14" s="13">
        <f>IF(Encuesta!O56=3,1,0)*D14</f>
        <v>0</v>
      </c>
      <c r="K14" s="13">
        <f>IF(Encuesta!O56=2,1,0)*E14</f>
        <v>0</v>
      </c>
      <c r="L14" s="13">
        <f>IF(Encuesta!O56=1,1,0)*F14</f>
        <v>0</v>
      </c>
      <c r="M14" s="13"/>
      <c r="N14" s="8"/>
      <c r="O14" s="93"/>
      <c r="P14" s="86"/>
      <c r="Q14" s="26">
        <f t="shared" ref="Q14:Q19" si="4">+$P$13/7</f>
        <v>0</v>
      </c>
      <c r="R14" s="34">
        <f t="shared" si="1"/>
        <v>0</v>
      </c>
      <c r="S14" s="26">
        <f t="shared" si="2"/>
        <v>0</v>
      </c>
      <c r="T14" s="83"/>
      <c r="U14" s="86"/>
    </row>
    <row r="15" spans="1:21" x14ac:dyDescent="0.25">
      <c r="A15" s="23" t="s">
        <v>58</v>
      </c>
      <c r="B15" s="12">
        <v>100</v>
      </c>
      <c r="C15" s="12">
        <v>80</v>
      </c>
      <c r="D15" s="13">
        <v>50</v>
      </c>
      <c r="E15" s="13">
        <v>20</v>
      </c>
      <c r="F15" s="13">
        <v>0</v>
      </c>
      <c r="G15" s="8"/>
      <c r="H15" s="13">
        <f>IF(Encuesta!O57=5,1,0)*B15</f>
        <v>0</v>
      </c>
      <c r="I15" s="13">
        <f>IF(Encuesta!O57=4,1,0)*C15</f>
        <v>0</v>
      </c>
      <c r="J15" s="13">
        <f>IF(Encuesta!O57=3,1,0)*D15</f>
        <v>0</v>
      </c>
      <c r="K15" s="13">
        <f>IF(Encuesta!O57=2,1,0)*E15</f>
        <v>0</v>
      </c>
      <c r="L15" s="13">
        <f>IF(Encuesta!O57=1,1,0)*F15</f>
        <v>0</v>
      </c>
      <c r="M15" s="13"/>
      <c r="N15" s="8"/>
      <c r="O15" s="93"/>
      <c r="P15" s="86"/>
      <c r="Q15" s="26">
        <f t="shared" si="4"/>
        <v>0</v>
      </c>
      <c r="R15" s="34">
        <f t="shared" si="1"/>
        <v>0</v>
      </c>
      <c r="S15" s="26">
        <f t="shared" si="2"/>
        <v>0</v>
      </c>
      <c r="T15" s="83"/>
      <c r="U15" s="86"/>
    </row>
    <row r="16" spans="1:21" x14ac:dyDescent="0.25">
      <c r="A16" s="23" t="s">
        <v>59</v>
      </c>
      <c r="B16" s="12">
        <v>100</v>
      </c>
      <c r="C16" s="12">
        <v>80</v>
      </c>
      <c r="D16" s="13">
        <v>50</v>
      </c>
      <c r="E16" s="13">
        <v>20</v>
      </c>
      <c r="F16" s="13">
        <v>0</v>
      </c>
      <c r="G16" s="8"/>
      <c r="H16" s="13">
        <f>IF(Encuesta!O58=5,1,0)*B16</f>
        <v>0</v>
      </c>
      <c r="I16" s="13">
        <f>IF(Encuesta!O58=4,1,0)*C16</f>
        <v>0</v>
      </c>
      <c r="J16" s="13">
        <f>IF(Encuesta!O58=3,1,0)*D16</f>
        <v>0</v>
      </c>
      <c r="K16" s="13">
        <f>IF(Encuesta!O58=2,1,0)*E16</f>
        <v>0</v>
      </c>
      <c r="L16" s="13">
        <f>IF(Encuesta!O58=1,1,0)*F16</f>
        <v>0</v>
      </c>
      <c r="M16" s="13"/>
      <c r="N16" s="8"/>
      <c r="O16" s="93"/>
      <c r="P16" s="86"/>
      <c r="Q16" s="26">
        <f t="shared" si="4"/>
        <v>0</v>
      </c>
      <c r="R16" s="34">
        <f t="shared" si="1"/>
        <v>0</v>
      </c>
      <c r="S16" s="26">
        <f t="shared" si="2"/>
        <v>0</v>
      </c>
      <c r="T16" s="83"/>
      <c r="U16" s="86"/>
    </row>
    <row r="17" spans="1:21" x14ac:dyDescent="0.25">
      <c r="A17" s="23" t="s">
        <v>60</v>
      </c>
      <c r="B17" s="12">
        <v>100</v>
      </c>
      <c r="C17" s="12">
        <v>80</v>
      </c>
      <c r="D17" s="13">
        <v>50</v>
      </c>
      <c r="E17" s="13">
        <v>20</v>
      </c>
      <c r="F17" s="13">
        <v>0</v>
      </c>
      <c r="G17" s="8"/>
      <c r="H17" s="13">
        <f>IF(Encuesta!O59=5,1,0)*B17</f>
        <v>0</v>
      </c>
      <c r="I17" s="13">
        <f>IF(Encuesta!O59=4,1,0)*C17</f>
        <v>0</v>
      </c>
      <c r="J17" s="13">
        <f>IF(Encuesta!O59=3,1,0)*D17</f>
        <v>0</v>
      </c>
      <c r="K17" s="13">
        <f>IF(Encuesta!O59=2,1,0)*E17</f>
        <v>0</v>
      </c>
      <c r="L17" s="13">
        <f>IF(Encuesta!O59=1,1,0)*F17</f>
        <v>0</v>
      </c>
      <c r="M17" s="13"/>
      <c r="N17" s="8"/>
      <c r="O17" s="93"/>
      <c r="P17" s="86"/>
      <c r="Q17" s="26">
        <f t="shared" si="4"/>
        <v>0</v>
      </c>
      <c r="R17" s="34">
        <f t="shared" si="1"/>
        <v>0</v>
      </c>
      <c r="S17" s="26">
        <f t="shared" si="2"/>
        <v>0</v>
      </c>
      <c r="T17" s="83"/>
      <c r="U17" s="86"/>
    </row>
    <row r="18" spans="1:21" x14ac:dyDescent="0.25">
      <c r="A18" s="23" t="s">
        <v>61</v>
      </c>
      <c r="B18" s="12">
        <v>100</v>
      </c>
      <c r="C18" s="12">
        <v>80</v>
      </c>
      <c r="D18" s="13">
        <v>50</v>
      </c>
      <c r="E18" s="13">
        <v>20</v>
      </c>
      <c r="F18" s="13">
        <v>0</v>
      </c>
      <c r="G18" s="8"/>
      <c r="H18" s="13">
        <f>IF(Encuesta!O60=5,1,0)*B18</f>
        <v>0</v>
      </c>
      <c r="I18" s="13">
        <f>IF(Encuesta!O60=4,1,0)*C18</f>
        <v>0</v>
      </c>
      <c r="J18" s="13">
        <f>IF(Encuesta!O60=3,1,0)*D18</f>
        <v>0</v>
      </c>
      <c r="K18" s="13">
        <f>IF(Encuesta!O60=2,1,0)*E18</f>
        <v>0</v>
      </c>
      <c r="L18" s="13">
        <f>IF(Encuesta!O60=1,1,0)*F18</f>
        <v>0</v>
      </c>
      <c r="M18" s="13"/>
      <c r="N18" s="8"/>
      <c r="O18" s="93"/>
      <c r="P18" s="86"/>
      <c r="Q18" s="26">
        <f t="shared" si="4"/>
        <v>0</v>
      </c>
      <c r="R18" s="34">
        <f t="shared" si="1"/>
        <v>0</v>
      </c>
      <c r="S18" s="26">
        <f t="shared" si="2"/>
        <v>0</v>
      </c>
      <c r="T18" s="83"/>
      <c r="U18" s="86"/>
    </row>
    <row r="19" spans="1:21" x14ac:dyDescent="0.25">
      <c r="A19" s="23" t="s">
        <v>62</v>
      </c>
      <c r="B19" s="12">
        <v>100</v>
      </c>
      <c r="C19" s="12">
        <v>80</v>
      </c>
      <c r="D19" s="13">
        <v>50</v>
      </c>
      <c r="E19" s="13">
        <v>20</v>
      </c>
      <c r="F19" s="13">
        <v>0</v>
      </c>
      <c r="G19" s="8"/>
      <c r="H19" s="13">
        <f>IF(Encuesta!O61=5,1,0)*B19</f>
        <v>0</v>
      </c>
      <c r="I19" s="13">
        <f>IF(Encuesta!O61=4,1,0)*C19</f>
        <v>0</v>
      </c>
      <c r="J19" s="13">
        <f>IF(Encuesta!O61=3,1,0)*D19</f>
        <v>0</v>
      </c>
      <c r="K19" s="13">
        <f>IF(Encuesta!O61=2,1,0)*E19</f>
        <v>0</v>
      </c>
      <c r="L19" s="13">
        <f>IF(Encuesta!O61=1,1,0)*F19</f>
        <v>0</v>
      </c>
      <c r="M19" s="13"/>
      <c r="N19" s="8"/>
      <c r="O19" s="93"/>
      <c r="P19" s="86"/>
      <c r="Q19" s="26">
        <f t="shared" si="4"/>
        <v>0</v>
      </c>
      <c r="R19" s="34">
        <f t="shared" si="1"/>
        <v>0</v>
      </c>
      <c r="S19" s="26">
        <f t="shared" si="2"/>
        <v>0</v>
      </c>
      <c r="T19" s="83"/>
      <c r="U19" s="86"/>
    </row>
    <row r="20" spans="1:21" x14ac:dyDescent="0.25">
      <c r="A20" s="23" t="s">
        <v>63</v>
      </c>
      <c r="B20" s="12">
        <v>100</v>
      </c>
      <c r="C20" s="12">
        <v>80</v>
      </c>
      <c r="D20" s="13">
        <v>50</v>
      </c>
      <c r="E20" s="13">
        <v>20</v>
      </c>
      <c r="F20" s="13">
        <v>0</v>
      </c>
      <c r="H20" s="13">
        <f>IF(Encuesta!U55=5,1,0)*B20</f>
        <v>0</v>
      </c>
      <c r="I20" s="13">
        <f>IF(Encuesta!U55=4,1,0)*C20</f>
        <v>0</v>
      </c>
      <c r="J20" s="13">
        <f>IF(Encuesta!U55=3,1,0)*D20</f>
        <v>0</v>
      </c>
      <c r="K20" s="13">
        <f>IF(Encuesta!U55=2,1,0)*E20</f>
        <v>0</v>
      </c>
      <c r="L20" s="13">
        <f>IF(Encuesta!U55=1,1,0)*F20</f>
        <v>0</v>
      </c>
      <c r="M20" s="13"/>
      <c r="N20" s="8"/>
      <c r="O20" s="92" t="s">
        <v>91</v>
      </c>
      <c r="P20" s="85">
        <f>IF(AND(T13=0,T20&gt;0,T27=0),0.3,IF(T20=0,0,IF(AND(T13&gt;0,T27&gt;0),0.1,0.15)))</f>
        <v>0</v>
      </c>
      <c r="Q20" s="26">
        <f>+$P$20/7</f>
        <v>0</v>
      </c>
      <c r="R20" s="34">
        <f t="shared" si="1"/>
        <v>0</v>
      </c>
      <c r="S20" s="26">
        <f t="shared" si="2"/>
        <v>0</v>
      </c>
      <c r="T20" s="83">
        <f>+SUM(R20:R26)</f>
        <v>0</v>
      </c>
      <c r="U20" s="85">
        <f>+AVERAGE(R20:R26)</f>
        <v>0</v>
      </c>
    </row>
    <row r="21" spans="1:21" x14ac:dyDescent="0.25">
      <c r="A21" s="23" t="s">
        <v>64</v>
      </c>
      <c r="B21" s="12">
        <v>100</v>
      </c>
      <c r="C21" s="12">
        <v>80</v>
      </c>
      <c r="D21" s="13">
        <v>50</v>
      </c>
      <c r="E21" s="13">
        <v>20</v>
      </c>
      <c r="F21" s="13">
        <v>0</v>
      </c>
      <c r="H21" s="13">
        <f>IF(Encuesta!U56=5,1,0)*B21</f>
        <v>0</v>
      </c>
      <c r="I21" s="13">
        <f>IF(Encuesta!U56=4,1,0)*C21</f>
        <v>0</v>
      </c>
      <c r="J21" s="13">
        <f>IF(Encuesta!U56=3,1,0)*D21</f>
        <v>0</v>
      </c>
      <c r="K21" s="13">
        <f>IF(Encuesta!U56=2,1,0)*E21</f>
        <v>0</v>
      </c>
      <c r="L21" s="13">
        <f>IF(Encuesta!U56=1,1,0)*F21</f>
        <v>0</v>
      </c>
      <c r="M21" s="13"/>
      <c r="N21" s="8"/>
      <c r="O21" s="93"/>
      <c r="P21" s="86"/>
      <c r="Q21" s="26">
        <f t="shared" ref="Q21:Q26" si="5">+$P$20/7</f>
        <v>0</v>
      </c>
      <c r="R21" s="34">
        <f t="shared" si="1"/>
        <v>0</v>
      </c>
      <c r="S21" s="26">
        <f t="shared" si="2"/>
        <v>0</v>
      </c>
      <c r="T21" s="83"/>
      <c r="U21" s="86"/>
    </row>
    <row r="22" spans="1:21" x14ac:dyDescent="0.25">
      <c r="A22" s="23" t="s">
        <v>65</v>
      </c>
      <c r="B22" s="12">
        <v>100</v>
      </c>
      <c r="C22" s="12">
        <v>80</v>
      </c>
      <c r="D22" s="13">
        <v>50</v>
      </c>
      <c r="E22" s="13">
        <v>20</v>
      </c>
      <c r="F22" s="13">
        <v>0</v>
      </c>
      <c r="H22" s="13">
        <f>IF(Encuesta!U57=5,1,0)*B22</f>
        <v>0</v>
      </c>
      <c r="I22" s="13">
        <f>IF(Encuesta!U57=4,1,0)*C22</f>
        <v>0</v>
      </c>
      <c r="J22" s="13">
        <f>IF(Encuesta!U57=3,1,0)*D22</f>
        <v>0</v>
      </c>
      <c r="K22" s="13">
        <f>IF(Encuesta!U57=2,1,0)*E22</f>
        <v>0</v>
      </c>
      <c r="L22" s="13">
        <f>IF(Encuesta!U57=1,1,0)*F22</f>
        <v>0</v>
      </c>
      <c r="M22" s="13"/>
      <c r="N22" s="8"/>
      <c r="O22" s="93"/>
      <c r="P22" s="86"/>
      <c r="Q22" s="26">
        <f t="shared" si="5"/>
        <v>0</v>
      </c>
      <c r="R22" s="34">
        <f t="shared" si="1"/>
        <v>0</v>
      </c>
      <c r="S22" s="26">
        <f t="shared" si="2"/>
        <v>0</v>
      </c>
      <c r="T22" s="83"/>
      <c r="U22" s="86"/>
    </row>
    <row r="23" spans="1:21" x14ac:dyDescent="0.25">
      <c r="A23" s="23" t="s">
        <v>66</v>
      </c>
      <c r="B23" s="12">
        <v>100</v>
      </c>
      <c r="C23" s="12">
        <v>80</v>
      </c>
      <c r="D23" s="13">
        <v>50</v>
      </c>
      <c r="E23" s="13">
        <v>20</v>
      </c>
      <c r="F23" s="13">
        <v>0</v>
      </c>
      <c r="H23" s="13">
        <f>IF(Encuesta!U58=5,1,0)*B23</f>
        <v>0</v>
      </c>
      <c r="I23" s="13">
        <f>IF(Encuesta!U58=4,1,0)*C23</f>
        <v>0</v>
      </c>
      <c r="J23" s="13">
        <f>IF(Encuesta!U58=3,1,0)*D23</f>
        <v>0</v>
      </c>
      <c r="K23" s="13">
        <f>IF(Encuesta!U58=2,1,0)*E23</f>
        <v>0</v>
      </c>
      <c r="L23" s="13">
        <f>IF(Encuesta!U58=1,1,0)*F23</f>
        <v>0</v>
      </c>
      <c r="M23" s="13"/>
      <c r="N23" s="8"/>
      <c r="O23" s="93"/>
      <c r="P23" s="86"/>
      <c r="Q23" s="26">
        <f t="shared" si="5"/>
        <v>0</v>
      </c>
      <c r="R23" s="34">
        <f t="shared" si="1"/>
        <v>0</v>
      </c>
      <c r="S23" s="26">
        <f t="shared" si="2"/>
        <v>0</v>
      </c>
      <c r="T23" s="83"/>
      <c r="U23" s="86"/>
    </row>
    <row r="24" spans="1:21" x14ac:dyDescent="0.25">
      <c r="A24" s="23" t="s">
        <v>67</v>
      </c>
      <c r="B24" s="12">
        <v>100</v>
      </c>
      <c r="C24" s="12">
        <v>80</v>
      </c>
      <c r="D24" s="13">
        <v>50</v>
      </c>
      <c r="E24" s="13">
        <v>20</v>
      </c>
      <c r="F24" s="13">
        <v>0</v>
      </c>
      <c r="H24" s="13">
        <f>IF(Encuesta!U59=5,1,0)*B24</f>
        <v>0</v>
      </c>
      <c r="I24" s="13">
        <f>IF(Encuesta!U59=4,1,0)*C24</f>
        <v>0</v>
      </c>
      <c r="J24" s="13">
        <f>IF(Encuesta!U59=3,1,0)*D24</f>
        <v>0</v>
      </c>
      <c r="K24" s="13">
        <f>IF(Encuesta!U59=2,1,0)*E24</f>
        <v>0</v>
      </c>
      <c r="L24" s="13">
        <f>IF(Encuesta!U59=1,1,0)*F24</f>
        <v>0</v>
      </c>
      <c r="M24" s="13"/>
      <c r="N24" s="8"/>
      <c r="O24" s="93"/>
      <c r="P24" s="86"/>
      <c r="Q24" s="26">
        <f t="shared" si="5"/>
        <v>0</v>
      </c>
      <c r="R24" s="34">
        <f t="shared" si="1"/>
        <v>0</v>
      </c>
      <c r="S24" s="26">
        <f t="shared" si="2"/>
        <v>0</v>
      </c>
      <c r="T24" s="83"/>
      <c r="U24" s="86"/>
    </row>
    <row r="25" spans="1:21" x14ac:dyDescent="0.25">
      <c r="A25" s="23" t="s">
        <v>68</v>
      </c>
      <c r="B25" s="12">
        <v>100</v>
      </c>
      <c r="C25" s="12">
        <v>80</v>
      </c>
      <c r="D25" s="13">
        <v>50</v>
      </c>
      <c r="E25" s="13">
        <v>20</v>
      </c>
      <c r="F25" s="13">
        <v>0</v>
      </c>
      <c r="H25" s="13">
        <f>IF(Encuesta!U60=5,1,0)*B25</f>
        <v>0</v>
      </c>
      <c r="I25" s="13">
        <f>IF(Encuesta!U60=4,1,0)*C25</f>
        <v>0</v>
      </c>
      <c r="J25" s="13">
        <f>IF(Encuesta!U60=3,1,0)*D25</f>
        <v>0</v>
      </c>
      <c r="K25" s="13">
        <f>IF(Encuesta!U60=2,1,0)*E25</f>
        <v>0</v>
      </c>
      <c r="L25" s="13">
        <f>IF(Encuesta!U60=1,1,0)*F25</f>
        <v>0</v>
      </c>
      <c r="M25" s="13"/>
      <c r="N25" s="8"/>
      <c r="O25" s="93"/>
      <c r="P25" s="86"/>
      <c r="Q25" s="26">
        <f t="shared" si="5"/>
        <v>0</v>
      </c>
      <c r="R25" s="34">
        <f t="shared" si="1"/>
        <v>0</v>
      </c>
      <c r="S25" s="26">
        <f t="shared" si="2"/>
        <v>0</v>
      </c>
      <c r="T25" s="83"/>
      <c r="U25" s="86"/>
    </row>
    <row r="26" spans="1:21" x14ac:dyDescent="0.25">
      <c r="A26" s="23" t="s">
        <v>69</v>
      </c>
      <c r="B26" s="12">
        <v>100</v>
      </c>
      <c r="C26" s="12">
        <v>80</v>
      </c>
      <c r="D26" s="13">
        <v>50</v>
      </c>
      <c r="E26" s="13">
        <v>20</v>
      </c>
      <c r="F26" s="13">
        <v>0</v>
      </c>
      <c r="H26" s="13">
        <f>IF(Encuesta!U61=5,1,0)*B26</f>
        <v>0</v>
      </c>
      <c r="I26" s="13">
        <f>IF(Encuesta!U61=4,1,0)*C26</f>
        <v>0</v>
      </c>
      <c r="J26" s="13">
        <f>IF(Encuesta!U61=3,1,0)*D26</f>
        <v>0</v>
      </c>
      <c r="K26" s="13">
        <f>IF(Encuesta!U61=2,1,0)*E26</f>
        <v>0</v>
      </c>
      <c r="L26" s="13">
        <f>IF(Encuesta!U61=1,1,0)*F26</f>
        <v>0</v>
      </c>
      <c r="M26" s="13"/>
      <c r="N26" s="8"/>
      <c r="O26" s="93"/>
      <c r="P26" s="86"/>
      <c r="Q26" s="26">
        <f t="shared" si="5"/>
        <v>0</v>
      </c>
      <c r="R26" s="34">
        <f t="shared" si="1"/>
        <v>0</v>
      </c>
      <c r="S26" s="26">
        <f t="shared" si="2"/>
        <v>0</v>
      </c>
      <c r="T26" s="83"/>
      <c r="U26" s="86"/>
    </row>
    <row r="27" spans="1:21" x14ac:dyDescent="0.25">
      <c r="A27" s="23" t="s">
        <v>70</v>
      </c>
      <c r="B27" s="12">
        <v>100</v>
      </c>
      <c r="C27" s="12">
        <v>80</v>
      </c>
      <c r="D27" s="13">
        <v>50</v>
      </c>
      <c r="E27" s="13">
        <v>20</v>
      </c>
      <c r="F27" s="13">
        <v>0</v>
      </c>
      <c r="H27" s="13">
        <f>IF(Encuesta!Z55=5,1,0)*B27</f>
        <v>0</v>
      </c>
      <c r="I27" s="13">
        <f>IF(Encuesta!Z55=4,1,0)*C27</f>
        <v>0</v>
      </c>
      <c r="J27" s="13">
        <f>IF(Encuesta!Z55=3,1,0)*D27</f>
        <v>0</v>
      </c>
      <c r="K27" s="13">
        <f>IF(Encuesta!Z55=2,1,0)*E27</f>
        <v>0</v>
      </c>
      <c r="L27" s="13">
        <f>IF(Encuesta!Z55=1,1,0)*F27</f>
        <v>0</v>
      </c>
      <c r="M27" s="13"/>
      <c r="N27" s="8"/>
      <c r="O27" s="92" t="s">
        <v>92</v>
      </c>
      <c r="P27" s="85">
        <f>IF(AND(T13=0,T20=0,T27&gt;0),0.3,IF(T27=0,0,IF(AND(T13&gt;0,T20&gt;0),0.1,0.15)))</f>
        <v>0</v>
      </c>
      <c r="Q27" s="26">
        <f>+$P$27/7</f>
        <v>0</v>
      </c>
      <c r="R27" s="34">
        <f t="shared" si="1"/>
        <v>0</v>
      </c>
      <c r="S27" s="26">
        <f t="shared" si="2"/>
        <v>0</v>
      </c>
      <c r="T27" s="83">
        <f>+SUM(R27:R33)</f>
        <v>0</v>
      </c>
      <c r="U27" s="85">
        <f>+AVERAGE(R27:R34)</f>
        <v>0</v>
      </c>
    </row>
    <row r="28" spans="1:21" x14ac:dyDescent="0.25">
      <c r="A28" s="23" t="s">
        <v>71</v>
      </c>
      <c r="B28" s="12">
        <v>100</v>
      </c>
      <c r="C28" s="12">
        <v>80</v>
      </c>
      <c r="D28" s="13">
        <v>50</v>
      </c>
      <c r="E28" s="13">
        <v>20</v>
      </c>
      <c r="F28" s="13">
        <v>0</v>
      </c>
      <c r="H28" s="13">
        <f>IF(Encuesta!Z56=5,1,0)*B28</f>
        <v>0</v>
      </c>
      <c r="I28" s="13">
        <f>IF(Encuesta!Z56=4,1,0)*C28</f>
        <v>0</v>
      </c>
      <c r="J28" s="13">
        <f>IF(Encuesta!Z56=3,1,0)*D28</f>
        <v>0</v>
      </c>
      <c r="K28" s="13">
        <f>IF(Encuesta!Z56=2,1,0)*E28</f>
        <v>0</v>
      </c>
      <c r="L28" s="13">
        <f>IF(Encuesta!Z56=1,1,0)*F28</f>
        <v>0</v>
      </c>
      <c r="M28" s="13"/>
      <c r="N28" s="8"/>
      <c r="O28" s="93"/>
      <c r="P28" s="86"/>
      <c r="Q28" s="26">
        <f t="shared" ref="Q28:Q33" si="6">+$P$27/7</f>
        <v>0</v>
      </c>
      <c r="R28" s="34">
        <f t="shared" si="1"/>
        <v>0</v>
      </c>
      <c r="S28" s="26">
        <f t="shared" si="2"/>
        <v>0</v>
      </c>
      <c r="T28" s="83"/>
      <c r="U28" s="86"/>
    </row>
    <row r="29" spans="1:21" x14ac:dyDescent="0.25">
      <c r="A29" s="23" t="s">
        <v>72</v>
      </c>
      <c r="B29" s="12">
        <v>100</v>
      </c>
      <c r="C29" s="12">
        <v>80</v>
      </c>
      <c r="D29" s="13">
        <v>50</v>
      </c>
      <c r="E29" s="13">
        <v>20</v>
      </c>
      <c r="F29" s="13">
        <v>0</v>
      </c>
      <c r="H29" s="13">
        <f>IF(Encuesta!Z57=5,1,0)*B29</f>
        <v>0</v>
      </c>
      <c r="I29" s="13">
        <f>IF(Encuesta!Z57=4,1,0)*C29</f>
        <v>0</v>
      </c>
      <c r="J29" s="13">
        <f>IF(Encuesta!Z57=3,1,0)*D29</f>
        <v>0</v>
      </c>
      <c r="K29" s="13">
        <f>IF(Encuesta!Z57=2,1,0)*E29</f>
        <v>0</v>
      </c>
      <c r="L29" s="13">
        <f>IF(Encuesta!Z57=1,1,0)*F29</f>
        <v>0</v>
      </c>
      <c r="M29" s="13"/>
      <c r="N29" s="8"/>
      <c r="O29" s="93"/>
      <c r="P29" s="86"/>
      <c r="Q29" s="26">
        <f t="shared" si="6"/>
        <v>0</v>
      </c>
      <c r="R29" s="34">
        <f t="shared" si="1"/>
        <v>0</v>
      </c>
      <c r="S29" s="26">
        <f t="shared" si="2"/>
        <v>0</v>
      </c>
      <c r="T29" s="83"/>
      <c r="U29" s="86"/>
    </row>
    <row r="30" spans="1:21" x14ac:dyDescent="0.25">
      <c r="A30" s="23" t="s">
        <v>73</v>
      </c>
      <c r="B30" s="12">
        <v>100</v>
      </c>
      <c r="C30" s="12">
        <v>80</v>
      </c>
      <c r="D30" s="13">
        <v>50</v>
      </c>
      <c r="E30" s="13">
        <v>20</v>
      </c>
      <c r="F30" s="13">
        <v>0</v>
      </c>
      <c r="H30" s="13">
        <f>IF(Encuesta!Z58=5,1,0)*B30</f>
        <v>0</v>
      </c>
      <c r="I30" s="13">
        <f>IF(Encuesta!Z58=4,1,0)*C30</f>
        <v>0</v>
      </c>
      <c r="J30" s="13">
        <f>IF(Encuesta!Z58=3,1,0)*D30</f>
        <v>0</v>
      </c>
      <c r="K30" s="13">
        <f>IF(Encuesta!Z58=2,1,0)*E30</f>
        <v>0</v>
      </c>
      <c r="L30" s="13">
        <f>IF(Encuesta!Z58=1,1,0)*F30</f>
        <v>0</v>
      </c>
      <c r="M30" s="13"/>
      <c r="N30" s="8"/>
      <c r="O30" s="93"/>
      <c r="P30" s="86"/>
      <c r="Q30" s="26">
        <f t="shared" si="6"/>
        <v>0</v>
      </c>
      <c r="R30" s="34">
        <f t="shared" si="1"/>
        <v>0</v>
      </c>
      <c r="S30" s="26">
        <f t="shared" si="2"/>
        <v>0</v>
      </c>
      <c r="T30" s="83"/>
      <c r="U30" s="86"/>
    </row>
    <row r="31" spans="1:21" x14ac:dyDescent="0.25">
      <c r="A31" s="23" t="s">
        <v>74</v>
      </c>
      <c r="B31" s="12">
        <v>100</v>
      </c>
      <c r="C31" s="12">
        <v>80</v>
      </c>
      <c r="D31" s="13">
        <v>50</v>
      </c>
      <c r="E31" s="13">
        <v>20</v>
      </c>
      <c r="F31" s="13">
        <v>0</v>
      </c>
      <c r="H31" s="13">
        <f>IF(Encuesta!Z59=5,1,0)*B31</f>
        <v>0</v>
      </c>
      <c r="I31" s="13">
        <f>IF(Encuesta!Z59=4,1,0)*C31</f>
        <v>0</v>
      </c>
      <c r="J31" s="13">
        <f>IF(Encuesta!Z59=3,1,0)*D31</f>
        <v>0</v>
      </c>
      <c r="K31" s="13">
        <f>IF(Encuesta!Z59=2,1,0)*E31</f>
        <v>0</v>
      </c>
      <c r="L31" s="13">
        <f>IF(Encuesta!Z59=1,1,0)*F31</f>
        <v>0</v>
      </c>
      <c r="M31" s="13"/>
      <c r="N31" s="8"/>
      <c r="O31" s="93"/>
      <c r="P31" s="86"/>
      <c r="Q31" s="26">
        <f t="shared" si="6"/>
        <v>0</v>
      </c>
      <c r="R31" s="34">
        <f t="shared" si="1"/>
        <v>0</v>
      </c>
      <c r="S31" s="26">
        <f t="shared" si="2"/>
        <v>0</v>
      </c>
      <c r="T31" s="83"/>
      <c r="U31" s="86"/>
    </row>
    <row r="32" spans="1:21" x14ac:dyDescent="0.25">
      <c r="A32" s="23" t="s">
        <v>75</v>
      </c>
      <c r="B32" s="12">
        <v>100</v>
      </c>
      <c r="C32" s="12">
        <v>80</v>
      </c>
      <c r="D32" s="13">
        <v>50</v>
      </c>
      <c r="E32" s="13">
        <v>20</v>
      </c>
      <c r="F32" s="13">
        <v>0</v>
      </c>
      <c r="H32" s="13">
        <f>IF(Encuesta!Z60=5,1,0)*B32</f>
        <v>0</v>
      </c>
      <c r="I32" s="13">
        <f>IF(Encuesta!Z60=4,1,0)*C32</f>
        <v>0</v>
      </c>
      <c r="J32" s="13">
        <f>IF(Encuesta!Z60=3,1,0)*D32</f>
        <v>0</v>
      </c>
      <c r="K32" s="13">
        <f>IF(Encuesta!Z60=2,1,0)*E32</f>
        <v>0</v>
      </c>
      <c r="L32" s="13">
        <f>IF(Encuesta!Z60=1,1,0)*F32</f>
        <v>0</v>
      </c>
      <c r="M32" s="13"/>
      <c r="N32" s="8"/>
      <c r="O32" s="93"/>
      <c r="P32" s="86"/>
      <c r="Q32" s="26">
        <f t="shared" si="6"/>
        <v>0</v>
      </c>
      <c r="R32" s="34">
        <f t="shared" si="1"/>
        <v>0</v>
      </c>
      <c r="S32" s="26">
        <f t="shared" si="2"/>
        <v>0</v>
      </c>
      <c r="T32" s="83"/>
      <c r="U32" s="86"/>
    </row>
    <row r="33" spans="1:21" x14ac:dyDescent="0.25">
      <c r="A33" s="23" t="s">
        <v>76</v>
      </c>
      <c r="B33" s="12">
        <v>100</v>
      </c>
      <c r="C33" s="12">
        <v>80</v>
      </c>
      <c r="D33" s="13">
        <v>50</v>
      </c>
      <c r="E33" s="13">
        <v>20</v>
      </c>
      <c r="F33" s="13">
        <v>0</v>
      </c>
      <c r="H33" s="13">
        <f>IF(Encuesta!Z61=5,1,0)*B33</f>
        <v>0</v>
      </c>
      <c r="I33" s="13">
        <f>IF(Encuesta!Z61=4,1,0)*C33</f>
        <v>0</v>
      </c>
      <c r="J33" s="13">
        <f>IF(Encuesta!Z61=3,1,0)*D33</f>
        <v>0</v>
      </c>
      <c r="K33" s="13">
        <f>IF(Encuesta!Z61=2,1,0)*E33</f>
        <v>0</v>
      </c>
      <c r="L33" s="13">
        <f>IF(Encuesta!Z61=1,1,0)*F33</f>
        <v>0</v>
      </c>
      <c r="M33" s="13"/>
      <c r="N33" s="8"/>
      <c r="O33" s="93"/>
      <c r="P33" s="86"/>
      <c r="Q33" s="26">
        <f t="shared" si="6"/>
        <v>0</v>
      </c>
      <c r="R33" s="34">
        <f t="shared" si="1"/>
        <v>0</v>
      </c>
      <c r="S33" s="26">
        <f t="shared" si="2"/>
        <v>0</v>
      </c>
      <c r="T33" s="83"/>
      <c r="U33" s="86"/>
    </row>
    <row r="34" spans="1:21" x14ac:dyDescent="0.25">
      <c r="A34" s="23">
        <v>16</v>
      </c>
      <c r="B34" s="12">
        <v>100</v>
      </c>
      <c r="C34" s="12">
        <v>0</v>
      </c>
      <c r="H34" s="13">
        <f>IF(Encuesta!Z69="X",1,0)*B34</f>
        <v>0</v>
      </c>
      <c r="I34" s="13">
        <f>IF(Encuesta!AD69="X",1,0)*C34</f>
        <v>0</v>
      </c>
      <c r="O34" s="89" t="s">
        <v>93</v>
      </c>
      <c r="P34" s="81">
        <v>0.1</v>
      </c>
      <c r="Q34" s="26">
        <f>+$P$34/2</f>
        <v>0.05</v>
      </c>
      <c r="R34" s="34">
        <f t="shared" si="1"/>
        <v>0</v>
      </c>
      <c r="S34" s="26">
        <f t="shared" si="2"/>
        <v>0</v>
      </c>
      <c r="T34" s="39"/>
      <c r="U34" s="81">
        <f>+AVERAGE(R34:R35)</f>
        <v>0</v>
      </c>
    </row>
    <row r="35" spans="1:21" x14ac:dyDescent="0.25">
      <c r="A35" s="23">
        <v>17</v>
      </c>
      <c r="B35" s="12">
        <v>100</v>
      </c>
      <c r="C35" s="12">
        <v>0</v>
      </c>
      <c r="H35" s="13">
        <f>IF(Encuesta!Z71="X",1,0)*B35</f>
        <v>0</v>
      </c>
      <c r="I35" s="13">
        <f>IF(Encuesta!AD71="X",1,0)*C35</f>
        <v>0</v>
      </c>
      <c r="O35" s="91"/>
      <c r="P35" s="82"/>
      <c r="Q35" s="26">
        <f>+$P$34/2</f>
        <v>0.05</v>
      </c>
      <c r="R35" s="34">
        <f t="shared" si="1"/>
        <v>0</v>
      </c>
      <c r="S35" s="26">
        <f t="shared" si="2"/>
        <v>0</v>
      </c>
      <c r="T35" s="38"/>
      <c r="U35" s="82"/>
    </row>
    <row r="36" spans="1:21" x14ac:dyDescent="0.25">
      <c r="Q36" s="25"/>
    </row>
    <row r="37" spans="1:21" ht="30" customHeight="1" x14ac:dyDescent="0.25">
      <c r="O37" s="88" t="s">
        <v>77</v>
      </c>
      <c r="P37" s="88"/>
      <c r="Q37" s="36">
        <f>SUM(S5:S35)</f>
        <v>0</v>
      </c>
      <c r="R37" s="35"/>
    </row>
    <row r="38" spans="1:21" ht="28.5" customHeight="1" x14ac:dyDescent="0.25"/>
    <row r="39" spans="1:21" ht="26.25" customHeight="1" x14ac:dyDescent="0.25">
      <c r="O39" s="88" t="s">
        <v>85</v>
      </c>
      <c r="P39" s="88"/>
      <c r="Q39" s="88"/>
    </row>
    <row r="40" spans="1:21" ht="33.75" customHeight="1" x14ac:dyDescent="0.25">
      <c r="B40" t="s">
        <v>99</v>
      </c>
      <c r="O40" s="86" t="s">
        <v>83</v>
      </c>
      <c r="P40" s="86"/>
      <c r="Q40" s="27" t="s">
        <v>79</v>
      </c>
    </row>
    <row r="41" spans="1:21" ht="33.75" customHeight="1" x14ac:dyDescent="0.25">
      <c r="O41" s="86" t="s">
        <v>84</v>
      </c>
      <c r="P41" s="86"/>
      <c r="Q41" s="27" t="s">
        <v>80</v>
      </c>
    </row>
    <row r="42" spans="1:21" ht="33.75" customHeight="1" x14ac:dyDescent="0.25">
      <c r="O42" s="86" t="s">
        <v>82</v>
      </c>
      <c r="P42" s="86"/>
      <c r="Q42" s="27" t="s">
        <v>81</v>
      </c>
    </row>
  </sheetData>
  <mergeCells count="29">
    <mergeCell ref="A1:R1"/>
    <mergeCell ref="O37:P37"/>
    <mergeCell ref="P10:P12"/>
    <mergeCell ref="P13:P19"/>
    <mergeCell ref="P20:P26"/>
    <mergeCell ref="P27:P33"/>
    <mergeCell ref="O40:P40"/>
    <mergeCell ref="O41:P41"/>
    <mergeCell ref="O42:P42"/>
    <mergeCell ref="A3:F3"/>
    <mergeCell ref="H3:L3"/>
    <mergeCell ref="O39:Q39"/>
    <mergeCell ref="P5:P9"/>
    <mergeCell ref="P34:P35"/>
    <mergeCell ref="O5:O9"/>
    <mergeCell ref="O10:O12"/>
    <mergeCell ref="O13:O19"/>
    <mergeCell ref="O20:O26"/>
    <mergeCell ref="O27:O33"/>
    <mergeCell ref="O34:O35"/>
    <mergeCell ref="U34:U35"/>
    <mergeCell ref="T13:T19"/>
    <mergeCell ref="T20:T26"/>
    <mergeCell ref="T27:T33"/>
    <mergeCell ref="U5:U9"/>
    <mergeCell ref="U10:U12"/>
    <mergeCell ref="U13:U19"/>
    <mergeCell ref="U20:U26"/>
    <mergeCell ref="U27:U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Encuesta</vt:lpstr>
      <vt:lpstr>Calificación</vt:lpstr>
      <vt:lpstr>Encuesta!Área_de_impresión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2015-02-05T13:39:43Z</dcterms:modified>
</cp:coreProperties>
</file>