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ve data" sheetId="1" r:id="rId4"/>
    <sheet state="visible" name="day 2" sheetId="2" r:id="rId5"/>
    <sheet state="visible" name="final data" sheetId="3" r:id="rId6"/>
    <sheet state="visible" name="plot1" sheetId="4" r:id="rId7"/>
  </sheets>
  <definedNames/>
  <calcPr/>
</workbook>
</file>

<file path=xl/sharedStrings.xml><?xml version="1.0" encoding="utf-8"?>
<sst xmlns="http://schemas.openxmlformats.org/spreadsheetml/2006/main" count="70" uniqueCount="20">
  <si>
    <t>S2</t>
  </si>
  <si>
    <t>f</t>
  </si>
  <si>
    <t>S1</t>
  </si>
  <si>
    <t>S1-f / S1-f+S2</t>
  </si>
  <si>
    <t>cm</t>
  </si>
  <si>
    <t>m/s</t>
  </si>
  <si>
    <t>Medium</t>
  </si>
  <si>
    <t>Freq in kHz</t>
  </si>
  <si>
    <t>n</t>
  </si>
  <si>
    <t>dist bw n fringes</t>
  </si>
  <si>
    <t>consecutive dist</t>
  </si>
  <si>
    <t>lam</t>
  </si>
  <si>
    <t>v = nu lam</t>
  </si>
  <si>
    <t>water</t>
  </si>
  <si>
    <t>ethanol</t>
  </si>
  <si>
    <t>methanol</t>
  </si>
  <si>
    <t>Temp</t>
  </si>
  <si>
    <t>Graph</t>
  </si>
  <si>
    <t>Temperature</t>
  </si>
  <si>
    <t>Velocity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</si>
</sst>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Velocity vs Temperature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'live data'!$C$35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'live data'!$B$36:$B$53</c:f>
            </c:numRef>
          </c:xVal>
          <c:yVal>
            <c:numRef>
              <c:f>'live data'!$C$36:$C$53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584449"/>
        <c:axId val="537791711"/>
      </c:scatterChart>
      <c:valAx>
        <c:axId val="20385844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791711"/>
      </c:valAx>
      <c:valAx>
        <c:axId val="537791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584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Velocity vs Temperature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'day 2'!$C$28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'day 2'!$B$29:$B$46</c:f>
            </c:numRef>
          </c:xVal>
          <c:yVal>
            <c:numRef>
              <c:f>'day 2'!$C$29:$C$46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493973"/>
        <c:axId val="1489130140"/>
      </c:scatterChart>
      <c:valAx>
        <c:axId val="16664939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130140"/>
      </c:valAx>
      <c:valAx>
        <c:axId val="1489130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4939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Velocity vs Temperature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'final data'!$C$31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'final data'!$B$32:$B$49</c:f>
            </c:numRef>
          </c:xVal>
          <c:yVal>
            <c:numRef>
              <c:f>'final data'!$C$32:$C$49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451854"/>
        <c:axId val="1660520065"/>
      </c:scatterChart>
      <c:valAx>
        <c:axId val="19684518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520065"/>
      </c:valAx>
      <c:valAx>
        <c:axId val="1660520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4518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34</xdr:row>
      <xdr:rowOff>28575</xdr:rowOff>
    </xdr:from>
    <xdr:ext cx="2933700" cy="3019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876300</xdr:colOff>
      <xdr:row>25</xdr:row>
      <xdr:rowOff>133350</xdr:rowOff>
    </xdr:from>
    <xdr:ext cx="2933700" cy="30194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704850</xdr:colOff>
      <xdr:row>28</xdr:row>
      <xdr:rowOff>0</xdr:rowOff>
    </xdr:from>
    <xdr:ext cx="3867150" cy="35909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2" t="s">
        <v>0</v>
      </c>
      <c r="F2" s="2" t="s">
        <v>1</v>
      </c>
      <c r="H2" s="2" t="s">
        <v>2</v>
      </c>
      <c r="I2" s="2" t="s">
        <v>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2">
        <v>89.2</v>
      </c>
      <c r="D3" s="2">
        <v>34.5</v>
      </c>
      <c r="E3" s="1">
        <f>SUM(C3:D3)</f>
        <v>123.7</v>
      </c>
      <c r="F3" s="2">
        <v>2.0</v>
      </c>
      <c r="G3" s="2">
        <v>69.0</v>
      </c>
      <c r="H3" s="1">
        <f>(G3-D3)</f>
        <v>34.5</v>
      </c>
      <c r="I3" s="1">
        <f>(H3-F3)/(H3-F3+E3)</f>
        <v>0.2080665813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2" t="s">
        <v>4</v>
      </c>
      <c r="E5" s="2" t="s">
        <v>4</v>
      </c>
      <c r="F5" s="2" t="s">
        <v>4</v>
      </c>
      <c r="G5" s="2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 t="s">
        <v>13</v>
      </c>
      <c r="B7" s="2">
        <v>789.0</v>
      </c>
      <c r="C7" s="2">
        <v>9.0</v>
      </c>
      <c r="D7" s="2">
        <v>3.8</v>
      </c>
      <c r="E7" s="1">
        <f t="shared" ref="E7:E9" si="1">(D7/(C7-1))</f>
        <v>0.475</v>
      </c>
      <c r="F7" s="1">
        <f>(2*E7*(I3))</f>
        <v>0.1976632522</v>
      </c>
      <c r="G7" s="1">
        <f t="shared" ref="G7:G9" si="2">(F7*B7*10)</f>
        <v>1559.56306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 t="s">
        <v>14</v>
      </c>
      <c r="B8" s="2">
        <v>779.0</v>
      </c>
      <c r="C8" s="2">
        <v>10.0</v>
      </c>
      <c r="D8" s="2">
        <v>3.1</v>
      </c>
      <c r="E8" s="1">
        <f t="shared" si="1"/>
        <v>0.3444444444</v>
      </c>
      <c r="F8" s="1">
        <f>(2*E8*(I3))</f>
        <v>0.143334756</v>
      </c>
      <c r="G8" s="1">
        <f t="shared" si="2"/>
        <v>1116.577749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 t="s">
        <v>15</v>
      </c>
      <c r="B9" s="2">
        <v>758.0</v>
      </c>
      <c r="C9" s="2">
        <v>10.0</v>
      </c>
      <c r="D9" s="2">
        <v>3.3</v>
      </c>
      <c r="E9" s="1">
        <f t="shared" si="1"/>
        <v>0.3666666667</v>
      </c>
      <c r="F9" s="1">
        <f>(2*E9*(I3))</f>
        <v>0.1525821596</v>
      </c>
      <c r="G9" s="1">
        <f t="shared" si="2"/>
        <v>1156.57277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2" t="s">
        <v>4</v>
      </c>
      <c r="E12" s="2" t="s">
        <v>4</v>
      </c>
      <c r="F12" s="2" t="s">
        <v>4</v>
      </c>
      <c r="G12" s="2" t="s">
        <v>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 t="s">
        <v>16</v>
      </c>
      <c r="B13" s="2" t="s">
        <v>7</v>
      </c>
      <c r="C13" s="2" t="s">
        <v>8</v>
      </c>
      <c r="D13" s="2" t="s">
        <v>9</v>
      </c>
      <c r="E13" s="2" t="s">
        <v>10</v>
      </c>
      <c r="F13" s="2" t="s">
        <v>11</v>
      </c>
      <c r="G13" s="2" t="s">
        <v>12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>
        <v>79.0</v>
      </c>
      <c r="B14" s="2">
        <v>812.0</v>
      </c>
      <c r="C14" s="2">
        <v>10.0</v>
      </c>
      <c r="D14" s="2">
        <v>4.2</v>
      </c>
      <c r="E14" s="1">
        <f t="shared" ref="E14:E31" si="3">(D14/(C14-1))</f>
        <v>0.4666666667</v>
      </c>
      <c r="F14" s="1">
        <f>(2*E14*(I3))</f>
        <v>0.1941954759</v>
      </c>
      <c r="G14" s="1">
        <f t="shared" ref="G14:G31" si="4">(F14*B14*10)</f>
        <v>1576.867264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>
        <v>73.0</v>
      </c>
      <c r="B15" s="2">
        <v>802.0</v>
      </c>
      <c r="C15" s="2">
        <v>10.0</v>
      </c>
      <c r="D15" s="2">
        <v>4.3</v>
      </c>
      <c r="E15" s="1">
        <f t="shared" si="3"/>
        <v>0.4777777778</v>
      </c>
      <c r="F15" s="1">
        <f>(2*E15*(I3))</f>
        <v>0.1988191777</v>
      </c>
      <c r="G15" s="1">
        <f t="shared" si="4"/>
        <v>1594.529805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>
        <v>70.3</v>
      </c>
      <c r="B16" s="2">
        <v>799.0</v>
      </c>
      <c r="C16" s="2">
        <v>10.0</v>
      </c>
      <c r="D16" s="2">
        <v>4.3</v>
      </c>
      <c r="E16" s="1">
        <f t="shared" si="3"/>
        <v>0.4777777778</v>
      </c>
      <c r="F16" s="1">
        <f>(2*E16*(I3))</f>
        <v>0.1988191777</v>
      </c>
      <c r="G16" s="1">
        <f t="shared" si="4"/>
        <v>1588.56523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>
        <v>67.2</v>
      </c>
      <c r="B17" s="2">
        <v>799.0</v>
      </c>
      <c r="C17" s="2">
        <v>10.0</v>
      </c>
      <c r="D17" s="2">
        <v>4.2</v>
      </c>
      <c r="E17" s="1">
        <f t="shared" si="3"/>
        <v>0.4666666667</v>
      </c>
      <c r="F17" s="1">
        <f>(2*E17*(I3))</f>
        <v>0.1941954759</v>
      </c>
      <c r="G17" s="1">
        <f t="shared" si="4"/>
        <v>1551.621852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>
        <v>64.6</v>
      </c>
      <c r="B18" s="2">
        <v>797.0</v>
      </c>
      <c r="C18" s="2">
        <v>6.0</v>
      </c>
      <c r="D18" s="2">
        <v>2.4</v>
      </c>
      <c r="E18" s="1">
        <f t="shared" si="3"/>
        <v>0.48</v>
      </c>
      <c r="F18" s="1">
        <f>(2*E18*(I3))</f>
        <v>0.1997439181</v>
      </c>
      <c r="G18" s="1">
        <f t="shared" si="4"/>
        <v>1591.959027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>
        <v>60.7</v>
      </c>
      <c r="B19" s="2">
        <v>798.0</v>
      </c>
      <c r="C19" s="2">
        <v>6.0</v>
      </c>
      <c r="D19" s="2">
        <v>2.5</v>
      </c>
      <c r="E19" s="1">
        <f t="shared" si="3"/>
        <v>0.5</v>
      </c>
      <c r="F19" s="1">
        <f>(2*E19*(I3))</f>
        <v>0.2080665813</v>
      </c>
      <c r="G19" s="1">
        <f t="shared" si="4"/>
        <v>1660.371319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">
        <v>55.6</v>
      </c>
      <c r="B20" s="2">
        <v>799.0</v>
      </c>
      <c r="C20" s="2">
        <v>7.0</v>
      </c>
      <c r="D20" s="2">
        <v>2.4</v>
      </c>
      <c r="E20" s="1">
        <f t="shared" si="3"/>
        <v>0.4</v>
      </c>
      <c r="F20" s="1">
        <f t="shared" ref="F20:F31" si="5">(2*E20*(0.2080665813))</f>
        <v>0.166453265</v>
      </c>
      <c r="G20" s="1">
        <f t="shared" si="4"/>
        <v>1329.961588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">
        <v>51.3</v>
      </c>
      <c r="B21" s="2">
        <v>798.0</v>
      </c>
      <c r="C21" s="2">
        <v>10.0</v>
      </c>
      <c r="D21" s="2">
        <v>4.2</v>
      </c>
      <c r="E21" s="1">
        <f t="shared" si="3"/>
        <v>0.4666666667</v>
      </c>
      <c r="F21" s="1">
        <f t="shared" si="5"/>
        <v>0.1941954759</v>
      </c>
      <c r="G21" s="1">
        <f t="shared" si="4"/>
        <v>1549.679898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2">
        <v>48.6</v>
      </c>
      <c r="B22" s="2">
        <v>799.0</v>
      </c>
      <c r="C22" s="2">
        <v>10.0</v>
      </c>
      <c r="D22" s="2">
        <v>4.2</v>
      </c>
      <c r="E22" s="1">
        <f t="shared" si="3"/>
        <v>0.4666666667</v>
      </c>
      <c r="F22" s="1">
        <f t="shared" si="5"/>
        <v>0.1941954759</v>
      </c>
      <c r="G22" s="1">
        <f t="shared" si="4"/>
        <v>1551.621852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2">
        <v>45.4</v>
      </c>
      <c r="B23" s="2">
        <v>800.0</v>
      </c>
      <c r="C23" s="2">
        <v>7.0</v>
      </c>
      <c r="D23" s="2">
        <v>2.7</v>
      </c>
      <c r="E23" s="1">
        <f t="shared" si="3"/>
        <v>0.45</v>
      </c>
      <c r="F23" s="1">
        <f t="shared" si="5"/>
        <v>0.1872599232</v>
      </c>
      <c r="G23" s="1">
        <f t="shared" si="4"/>
        <v>1498.079385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2"/>
      <c r="D24" s="1"/>
      <c r="E24" s="1">
        <f t="shared" si="3"/>
        <v>0</v>
      </c>
      <c r="F24" s="1">
        <f t="shared" si="5"/>
        <v>0</v>
      </c>
      <c r="G24" s="1">
        <f t="shared" si="4"/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2"/>
      <c r="D25" s="1"/>
      <c r="E25" s="1">
        <f t="shared" si="3"/>
        <v>0</v>
      </c>
      <c r="F25" s="1">
        <f t="shared" si="5"/>
        <v>0</v>
      </c>
      <c r="G25" s="1">
        <f t="shared" si="4"/>
        <v>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2"/>
      <c r="D26" s="1"/>
      <c r="E26" s="1">
        <f t="shared" si="3"/>
        <v>0</v>
      </c>
      <c r="F26" s="1">
        <f t="shared" si="5"/>
        <v>0</v>
      </c>
      <c r="G26" s="1">
        <f t="shared" si="4"/>
        <v>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2"/>
      <c r="D27" s="1"/>
      <c r="E27" s="1">
        <f t="shared" si="3"/>
        <v>0</v>
      </c>
      <c r="F27" s="1">
        <f t="shared" si="5"/>
        <v>0</v>
      </c>
      <c r="G27" s="1">
        <f t="shared" si="4"/>
        <v>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2"/>
      <c r="D28" s="1"/>
      <c r="E28" s="1">
        <f t="shared" si="3"/>
        <v>0</v>
      </c>
      <c r="F28" s="1">
        <f t="shared" si="5"/>
        <v>0</v>
      </c>
      <c r="G28" s="1">
        <f t="shared" si="4"/>
        <v>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2"/>
      <c r="D29" s="1"/>
      <c r="E29" s="1">
        <f t="shared" si="3"/>
        <v>0</v>
      </c>
      <c r="F29" s="1">
        <f t="shared" si="5"/>
        <v>0</v>
      </c>
      <c r="G29" s="1">
        <f t="shared" si="4"/>
        <v>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2"/>
      <c r="D30" s="1"/>
      <c r="E30" s="1">
        <f t="shared" si="3"/>
        <v>0</v>
      </c>
      <c r="F30" s="1">
        <f t="shared" si="5"/>
        <v>0</v>
      </c>
      <c r="G30" s="1">
        <f t="shared" si="4"/>
        <v>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>
        <f t="shared" si="3"/>
        <v>0</v>
      </c>
      <c r="F31" s="1">
        <f t="shared" si="5"/>
        <v>0</v>
      </c>
      <c r="G31" s="1">
        <f t="shared" si="4"/>
        <v>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2" t="s">
        <v>17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2" t="s">
        <v>18</v>
      </c>
      <c r="C35" s="2" t="s">
        <v>19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>
        <f t="shared" ref="B36:B53" si="6">(A14)</f>
        <v>79</v>
      </c>
      <c r="C36" s="1">
        <f t="shared" ref="C36:C53" si="7">(G14)</f>
        <v>1576.867264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>
        <f t="shared" si="6"/>
        <v>73</v>
      </c>
      <c r="C37" s="1">
        <f t="shared" si="7"/>
        <v>1594.529805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>
        <f t="shared" si="6"/>
        <v>70.3</v>
      </c>
      <c r="C38" s="1">
        <f t="shared" si="7"/>
        <v>1588.56523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>
        <f t="shared" si="6"/>
        <v>67.2</v>
      </c>
      <c r="C39" s="1">
        <f t="shared" si="7"/>
        <v>1551.621852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>
        <f t="shared" si="6"/>
        <v>64.6</v>
      </c>
      <c r="C40" s="1">
        <f t="shared" si="7"/>
        <v>1591.959027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>
        <f t="shared" si="6"/>
        <v>60.7</v>
      </c>
      <c r="C41" s="1">
        <f t="shared" si="7"/>
        <v>1660.371319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>
        <f t="shared" si="6"/>
        <v>55.6</v>
      </c>
      <c r="C42" s="1">
        <f t="shared" si="7"/>
        <v>1329.961588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>
        <f t="shared" si="6"/>
        <v>51.3</v>
      </c>
      <c r="C43" s="1">
        <f t="shared" si="7"/>
        <v>1549.679898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>
        <f t="shared" si="6"/>
        <v>48.6</v>
      </c>
      <c r="C44" s="1">
        <f t="shared" si="7"/>
        <v>1551.621852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>
        <f t="shared" si="6"/>
        <v>45.4</v>
      </c>
      <c r="C45" s="1">
        <f t="shared" si="7"/>
        <v>1498.079385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 t="str">
        <f t="shared" si="6"/>
        <v/>
      </c>
      <c r="C46" s="1">
        <f t="shared" si="7"/>
        <v>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 t="str">
        <f t="shared" si="6"/>
        <v/>
      </c>
      <c r="C47" s="1">
        <f t="shared" si="7"/>
        <v>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 t="str">
        <f t="shared" si="6"/>
        <v/>
      </c>
      <c r="C48" s="1">
        <f t="shared" si="7"/>
        <v>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 t="str">
        <f t="shared" si="6"/>
        <v/>
      </c>
      <c r="C49" s="1">
        <f t="shared" si="7"/>
        <v>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 t="str">
        <f t="shared" si="6"/>
        <v/>
      </c>
      <c r="C50" s="1">
        <f t="shared" si="7"/>
        <v>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 t="str">
        <f t="shared" si="6"/>
        <v/>
      </c>
      <c r="C51" s="1">
        <f t="shared" si="7"/>
        <v>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 t="str">
        <f t="shared" si="6"/>
        <v/>
      </c>
      <c r="C52" s="1">
        <f t="shared" si="7"/>
        <v>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 t="str">
        <f t="shared" si="6"/>
        <v/>
      </c>
      <c r="C53" s="1">
        <f t="shared" si="7"/>
        <v>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2" t="s">
        <v>0</v>
      </c>
      <c r="F2" s="2" t="s">
        <v>1</v>
      </c>
      <c r="H2" s="2" t="s">
        <v>2</v>
      </c>
      <c r="I2" s="2" t="s">
        <v>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2">
        <v>89.0</v>
      </c>
      <c r="D3" s="2">
        <v>34.5</v>
      </c>
      <c r="E3" s="1">
        <f>SUM(C3:D3)</f>
        <v>123.5</v>
      </c>
      <c r="F3" s="2">
        <v>2.0</v>
      </c>
      <c r="G3" s="2">
        <v>69.0</v>
      </c>
      <c r="H3" s="1">
        <f>(G3-D3)</f>
        <v>34.5</v>
      </c>
      <c r="I3" s="1">
        <f>(H3-F3)/(H3-F3+E3)</f>
        <v>0.2083333333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2" t="s">
        <v>4</v>
      </c>
      <c r="E5" s="2" t="s">
        <v>4</v>
      </c>
      <c r="F5" s="2" t="s">
        <v>4</v>
      </c>
      <c r="G5" s="2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 t="s">
        <v>16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>
        <v>76.0</v>
      </c>
      <c r="B7" s="2">
        <v>810.0</v>
      </c>
      <c r="C7" s="2">
        <v>11.0</v>
      </c>
      <c r="D7" s="2">
        <v>4.7</v>
      </c>
      <c r="E7" s="1">
        <f t="shared" ref="E7:E24" si="1">(D7/(C7-1))</f>
        <v>0.47</v>
      </c>
      <c r="F7" s="1">
        <f>(2*E7*(I3))</f>
        <v>0.1958333333</v>
      </c>
      <c r="G7" s="1">
        <f t="shared" ref="G7:G24" si="2">(F7*B7*10)</f>
        <v>1586.25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>
        <v>73.0</v>
      </c>
      <c r="B8" s="2">
        <v>808.0</v>
      </c>
      <c r="C8" s="2">
        <v>11.0</v>
      </c>
      <c r="D8" s="2">
        <v>4.9</v>
      </c>
      <c r="E8" s="1">
        <f t="shared" si="1"/>
        <v>0.49</v>
      </c>
      <c r="F8" s="1">
        <f>(2*E8*(I3))</f>
        <v>0.2041666667</v>
      </c>
      <c r="G8" s="1">
        <f t="shared" si="2"/>
        <v>1649.666667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>
        <v>71.0</v>
      </c>
      <c r="B9" s="2">
        <v>785.0</v>
      </c>
      <c r="C9" s="2">
        <v>11.0</v>
      </c>
      <c r="D9" s="2">
        <v>4.8</v>
      </c>
      <c r="E9" s="1">
        <f t="shared" si="1"/>
        <v>0.48</v>
      </c>
      <c r="F9" s="1">
        <f>(2*E9*(I3))</f>
        <v>0.2</v>
      </c>
      <c r="G9" s="1">
        <f t="shared" si="2"/>
        <v>1570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>
        <v>68.0</v>
      </c>
      <c r="B10" s="2">
        <v>785.0</v>
      </c>
      <c r="C10" s="2">
        <v>11.0</v>
      </c>
      <c r="D10" s="2">
        <v>4.8</v>
      </c>
      <c r="E10" s="1">
        <f t="shared" si="1"/>
        <v>0.48</v>
      </c>
      <c r="F10" s="1">
        <f>(2*E10*(I3))</f>
        <v>0.2</v>
      </c>
      <c r="G10" s="1">
        <f t="shared" si="2"/>
        <v>1570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>
        <v>65.5</v>
      </c>
      <c r="B11" s="2">
        <v>787.0</v>
      </c>
      <c r="C11" s="2">
        <v>11.0</v>
      </c>
      <c r="D11" s="2">
        <v>4.8</v>
      </c>
      <c r="E11" s="1">
        <f t="shared" si="1"/>
        <v>0.48</v>
      </c>
      <c r="F11" s="1">
        <f>(2*E11*(I3))</f>
        <v>0.2</v>
      </c>
      <c r="G11" s="1">
        <f t="shared" si="2"/>
        <v>1574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>
        <v>62.3</v>
      </c>
      <c r="B12" s="2">
        <v>785.0</v>
      </c>
      <c r="C12" s="2">
        <v>11.0</v>
      </c>
      <c r="D12" s="2">
        <v>4.7</v>
      </c>
      <c r="E12" s="1">
        <f t="shared" si="1"/>
        <v>0.47</v>
      </c>
      <c r="F12" s="1">
        <f>(2*E12*(I3))</f>
        <v>0.1958333333</v>
      </c>
      <c r="G12" s="1">
        <f t="shared" si="2"/>
        <v>1537.291667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>
        <v>59.2</v>
      </c>
      <c r="B13" s="2">
        <v>787.0</v>
      </c>
      <c r="C13" s="2">
        <v>11.0</v>
      </c>
      <c r="D13" s="2">
        <v>4.8</v>
      </c>
      <c r="E13" s="1">
        <f t="shared" si="1"/>
        <v>0.48</v>
      </c>
      <c r="F13" s="1">
        <f>(2*E13*(I3))</f>
        <v>0.2</v>
      </c>
      <c r="G13" s="1">
        <f t="shared" si="2"/>
        <v>1574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>
        <v>55.8</v>
      </c>
      <c r="B14" s="2">
        <v>787.0</v>
      </c>
      <c r="C14" s="2">
        <v>11.0</v>
      </c>
      <c r="D14" s="2">
        <v>4.6</v>
      </c>
      <c r="E14" s="1">
        <f t="shared" si="1"/>
        <v>0.46</v>
      </c>
      <c r="F14" s="1">
        <f>(2*E14*(I3))</f>
        <v>0.1916666667</v>
      </c>
      <c r="G14" s="1">
        <f t="shared" si="2"/>
        <v>1508.416667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>
        <v>52.2</v>
      </c>
      <c r="B15" s="2">
        <v>787.0</v>
      </c>
      <c r="C15" s="2">
        <v>11.0</v>
      </c>
      <c r="D15" s="2">
        <v>4.8</v>
      </c>
      <c r="E15" s="1">
        <f t="shared" si="1"/>
        <v>0.48</v>
      </c>
      <c r="F15" s="1">
        <f>(2*E15*(I3))</f>
        <v>0.2</v>
      </c>
      <c r="G15" s="1">
        <f t="shared" si="2"/>
        <v>1574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>
        <v>48.4</v>
      </c>
      <c r="B16" s="2">
        <v>787.0</v>
      </c>
      <c r="C16" s="2">
        <v>11.0</v>
      </c>
      <c r="D16" s="2">
        <v>4.9</v>
      </c>
      <c r="E16" s="1">
        <f t="shared" si="1"/>
        <v>0.49</v>
      </c>
      <c r="F16" s="1">
        <f>(2*E16*(I3))</f>
        <v>0.2041666667</v>
      </c>
      <c r="G16" s="1">
        <f t="shared" si="2"/>
        <v>1606.791667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2"/>
      <c r="D17" s="1"/>
      <c r="E17" s="1">
        <f t="shared" si="1"/>
        <v>0</v>
      </c>
      <c r="F17" s="1">
        <f>(2*E17*(I3))</f>
        <v>0</v>
      </c>
      <c r="G17" s="1">
        <f t="shared" si="2"/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2"/>
      <c r="D18" s="1"/>
      <c r="E18" s="1">
        <f t="shared" si="1"/>
        <v>0</v>
      </c>
      <c r="F18" s="1">
        <f>(2*E18*(I3))</f>
        <v>0</v>
      </c>
      <c r="G18" s="1">
        <f t="shared" si="2"/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2"/>
      <c r="D19" s="1"/>
      <c r="E19" s="1">
        <f t="shared" si="1"/>
        <v>0</v>
      </c>
      <c r="F19" s="1">
        <f>(2*E19*(I3))</f>
        <v>0</v>
      </c>
      <c r="G19" s="1">
        <f t="shared" si="2"/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2"/>
      <c r="D20" s="1"/>
      <c r="E20" s="1">
        <f t="shared" si="1"/>
        <v>0</v>
      </c>
      <c r="F20" s="1">
        <f>(2*E20*(I3))</f>
        <v>0</v>
      </c>
      <c r="G20" s="1">
        <f t="shared" si="2"/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2"/>
      <c r="D21" s="1"/>
      <c r="E21" s="1">
        <f t="shared" si="1"/>
        <v>0</v>
      </c>
      <c r="F21" s="1">
        <f>(2*E21*(I3))</f>
        <v>0</v>
      </c>
      <c r="G21" s="1">
        <f t="shared" si="2"/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2"/>
      <c r="D22" s="1"/>
      <c r="E22" s="1">
        <f t="shared" si="1"/>
        <v>0</v>
      </c>
      <c r="F22" s="1"/>
      <c r="G22" s="1">
        <f t="shared" si="2"/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2"/>
      <c r="D23" s="1"/>
      <c r="E23" s="1">
        <f t="shared" si="1"/>
        <v>0</v>
      </c>
      <c r="F23" s="1"/>
      <c r="G23" s="1">
        <f t="shared" si="2"/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>
        <f t="shared" si="1"/>
        <v>0</v>
      </c>
      <c r="F24" s="1"/>
      <c r="G24" s="1">
        <f t="shared" si="2"/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" t="s">
        <v>17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2" t="s">
        <v>18</v>
      </c>
      <c r="C28" s="2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>
        <f t="shared" ref="B29:B46" si="3">(A7)</f>
        <v>76</v>
      </c>
      <c r="C29" s="1">
        <f t="shared" ref="C29:C46" si="4">(G7)</f>
        <v>1586.25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>
        <f t="shared" si="3"/>
        <v>73</v>
      </c>
      <c r="C30" s="1">
        <f t="shared" si="4"/>
        <v>1649.666667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>
        <f t="shared" si="3"/>
        <v>71</v>
      </c>
      <c r="C31" s="1">
        <f t="shared" si="4"/>
        <v>1570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>
        <f t="shared" si="3"/>
        <v>68</v>
      </c>
      <c r="C32" s="1">
        <f t="shared" si="4"/>
        <v>1570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>
        <f t="shared" si="3"/>
        <v>65.5</v>
      </c>
      <c r="C33" s="1">
        <f t="shared" si="4"/>
        <v>1574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>
        <f t="shared" si="3"/>
        <v>62.3</v>
      </c>
      <c r="C34" s="1">
        <f t="shared" si="4"/>
        <v>1537.291667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>
        <f t="shared" si="3"/>
        <v>59.2</v>
      </c>
      <c r="C35" s="1">
        <f t="shared" si="4"/>
        <v>1574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>
        <f t="shared" si="3"/>
        <v>55.8</v>
      </c>
      <c r="C36" s="1">
        <f t="shared" si="4"/>
        <v>1508.416667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>
        <f t="shared" si="3"/>
        <v>52.2</v>
      </c>
      <c r="C37" s="1">
        <f t="shared" si="4"/>
        <v>1574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>
        <f t="shared" si="3"/>
        <v>48.4</v>
      </c>
      <c r="C38" s="1">
        <f t="shared" si="4"/>
        <v>1606.791667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 t="str">
        <f t="shared" si="3"/>
        <v/>
      </c>
      <c r="C39" s="1">
        <f t="shared" si="4"/>
        <v>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 t="str">
        <f t="shared" si="3"/>
        <v/>
      </c>
      <c r="C40" s="1">
        <f t="shared" si="4"/>
        <v>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 t="str">
        <f t="shared" si="3"/>
        <v/>
      </c>
      <c r="C41" s="1">
        <f t="shared" si="4"/>
        <v>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 t="str">
        <f t="shared" si="3"/>
        <v/>
      </c>
      <c r="C42" s="1">
        <f t="shared" si="4"/>
        <v>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 t="str">
        <f t="shared" si="3"/>
        <v/>
      </c>
      <c r="C43" s="1">
        <f t="shared" si="4"/>
        <v>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 t="str">
        <f t="shared" si="3"/>
        <v/>
      </c>
      <c r="C44" s="1">
        <f t="shared" si="4"/>
        <v>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 t="str">
        <f t="shared" si="3"/>
        <v/>
      </c>
      <c r="C45" s="1">
        <f t="shared" si="4"/>
        <v>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 t="str">
        <f t="shared" si="3"/>
        <v/>
      </c>
      <c r="C46" s="1">
        <f t="shared" si="4"/>
        <v>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2" t="s">
        <v>0</v>
      </c>
      <c r="F2" s="2" t="s">
        <v>1</v>
      </c>
      <c r="H2" s="2" t="s">
        <v>2</v>
      </c>
      <c r="I2" s="2" t="s">
        <v>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2">
        <v>89.0</v>
      </c>
      <c r="D3" s="2">
        <v>34.5</v>
      </c>
      <c r="E3" s="1">
        <f>SUM(C3:D3)</f>
        <v>123.5</v>
      </c>
      <c r="F3" s="2">
        <v>2.0</v>
      </c>
      <c r="G3" s="2">
        <v>69.0</v>
      </c>
      <c r="H3" s="1">
        <f>(G3-D3)</f>
        <v>34.5</v>
      </c>
      <c r="I3" s="1">
        <f>(H3-F3)/(H3-F3+E3)</f>
        <v>0.2083333333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2" t="s">
        <v>4</v>
      </c>
      <c r="E5" s="2" t="s">
        <v>4</v>
      </c>
      <c r="F5" s="2" t="s">
        <v>4</v>
      </c>
      <c r="G5" s="2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 t="s">
        <v>16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>
        <v>75.0</v>
      </c>
      <c r="B7" s="2">
        <v>795.0</v>
      </c>
      <c r="C7" s="2">
        <v>11.0</v>
      </c>
      <c r="D7" s="2">
        <v>4.7</v>
      </c>
      <c r="E7" s="1">
        <f t="shared" ref="E7:E24" si="1">(D7/(C7-1))</f>
        <v>0.47</v>
      </c>
      <c r="F7" s="1">
        <f>(2*E7*(I3))</f>
        <v>0.1958333333</v>
      </c>
      <c r="G7" s="1">
        <f t="shared" ref="G7:G24" si="2">(F7*B7*10)</f>
        <v>1556.875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>
        <v>72.2</v>
      </c>
      <c r="B8" s="2">
        <v>795.0</v>
      </c>
      <c r="C8" s="2">
        <v>11.0</v>
      </c>
      <c r="D8" s="2">
        <v>4.7</v>
      </c>
      <c r="E8" s="1">
        <f t="shared" si="1"/>
        <v>0.47</v>
      </c>
      <c r="F8" s="1">
        <f>(2*E8*(I3))</f>
        <v>0.1958333333</v>
      </c>
      <c r="G8" s="1">
        <f t="shared" si="2"/>
        <v>1556.875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>
        <v>69.4</v>
      </c>
      <c r="B9" s="2">
        <v>788.0</v>
      </c>
      <c r="C9" s="2">
        <v>11.0</v>
      </c>
      <c r="D9" s="2">
        <v>4.8</v>
      </c>
      <c r="E9" s="1">
        <f t="shared" si="1"/>
        <v>0.48</v>
      </c>
      <c r="F9" s="1">
        <f>(2*E9*(I3))</f>
        <v>0.2</v>
      </c>
      <c r="G9" s="1">
        <f t="shared" si="2"/>
        <v>1576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>
        <v>67.5</v>
      </c>
      <c r="B10" s="2">
        <v>789.0</v>
      </c>
      <c r="C10" s="2">
        <v>11.0</v>
      </c>
      <c r="D10" s="2">
        <v>4.8</v>
      </c>
      <c r="E10" s="1">
        <f t="shared" si="1"/>
        <v>0.48</v>
      </c>
      <c r="F10" s="1">
        <f>(2*E10*(I3))</f>
        <v>0.2</v>
      </c>
      <c r="G10" s="1">
        <f t="shared" si="2"/>
        <v>1578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>
        <v>65.7</v>
      </c>
      <c r="B11" s="2">
        <v>785.0</v>
      </c>
      <c r="C11" s="2">
        <v>11.0</v>
      </c>
      <c r="D11" s="2">
        <v>4.8</v>
      </c>
      <c r="E11" s="1">
        <f t="shared" si="1"/>
        <v>0.48</v>
      </c>
      <c r="F11" s="1">
        <f>(2*E11*(I3))</f>
        <v>0.2</v>
      </c>
      <c r="G11" s="1">
        <f t="shared" si="2"/>
        <v>1570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>
        <v>62.7</v>
      </c>
      <c r="B12" s="2">
        <v>784.0</v>
      </c>
      <c r="C12" s="2">
        <v>11.0</v>
      </c>
      <c r="D12" s="2">
        <v>4.8</v>
      </c>
      <c r="E12" s="1">
        <f t="shared" si="1"/>
        <v>0.48</v>
      </c>
      <c r="F12" s="1">
        <f>(2*E12*(I3))</f>
        <v>0.2</v>
      </c>
      <c r="G12" s="1">
        <f t="shared" si="2"/>
        <v>1568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>
        <v>59.8</v>
      </c>
      <c r="B13" s="2">
        <v>784.0</v>
      </c>
      <c r="C13" s="2">
        <v>11.0</v>
      </c>
      <c r="D13" s="2">
        <v>4.7</v>
      </c>
      <c r="E13" s="1">
        <f t="shared" si="1"/>
        <v>0.47</v>
      </c>
      <c r="F13" s="1">
        <f>(2*E13*(I3))</f>
        <v>0.1958333333</v>
      </c>
      <c r="G13" s="1">
        <f t="shared" si="2"/>
        <v>1535.333333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>
        <v>57.8</v>
      </c>
      <c r="B14" s="2">
        <v>784.0</v>
      </c>
      <c r="C14" s="2">
        <v>11.0</v>
      </c>
      <c r="D14" s="2">
        <v>4.7</v>
      </c>
      <c r="E14" s="1">
        <f t="shared" si="1"/>
        <v>0.47</v>
      </c>
      <c r="F14" s="1">
        <f>(2*E14*(I3))</f>
        <v>0.1958333333</v>
      </c>
      <c r="G14" s="1">
        <f t="shared" si="2"/>
        <v>1535.333333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>
        <v>55.5</v>
      </c>
      <c r="B15" s="2">
        <v>784.0</v>
      </c>
      <c r="C15" s="2">
        <v>11.0</v>
      </c>
      <c r="D15" s="2">
        <v>4.7</v>
      </c>
      <c r="E15" s="1">
        <f t="shared" si="1"/>
        <v>0.47</v>
      </c>
      <c r="F15" s="1">
        <f>(2*E15*(I3))</f>
        <v>0.1958333333</v>
      </c>
      <c r="G15" s="1">
        <f t="shared" si="2"/>
        <v>1535.333333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>
        <v>52.8</v>
      </c>
      <c r="B16" s="2">
        <v>782.0</v>
      </c>
      <c r="C16" s="2">
        <v>11.0</v>
      </c>
      <c r="D16" s="2">
        <v>4.9</v>
      </c>
      <c r="E16" s="1">
        <f t="shared" si="1"/>
        <v>0.49</v>
      </c>
      <c r="F16" s="1">
        <f>(2*E16*(I3))</f>
        <v>0.2041666667</v>
      </c>
      <c r="G16" s="1">
        <f t="shared" si="2"/>
        <v>1596.583333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>
        <v>50.4</v>
      </c>
      <c r="B17" s="2">
        <v>782.0</v>
      </c>
      <c r="C17" s="2">
        <v>11.0</v>
      </c>
      <c r="D17" s="2">
        <v>4.9</v>
      </c>
      <c r="E17" s="1">
        <f t="shared" si="1"/>
        <v>0.49</v>
      </c>
      <c r="F17" s="1">
        <f>(2*E17*(I3))</f>
        <v>0.2041666667</v>
      </c>
      <c r="G17" s="1">
        <f t="shared" si="2"/>
        <v>1596.583333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>
        <v>79.6</v>
      </c>
      <c r="B18" s="2">
        <v>812.0</v>
      </c>
      <c r="C18" s="2">
        <v>11.0</v>
      </c>
      <c r="D18" s="2">
        <v>4.7</v>
      </c>
      <c r="E18" s="1">
        <f t="shared" si="1"/>
        <v>0.47</v>
      </c>
      <c r="F18" s="1">
        <f>(2*E18*(I3))</f>
        <v>0.1958333333</v>
      </c>
      <c r="G18" s="1">
        <f t="shared" si="2"/>
        <v>1590.166667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>
        <v>78.3</v>
      </c>
      <c r="B19" s="2">
        <v>811.0</v>
      </c>
      <c r="C19" s="2">
        <v>11.0</v>
      </c>
      <c r="D19" s="2">
        <v>4.8</v>
      </c>
      <c r="E19" s="1">
        <f t="shared" si="1"/>
        <v>0.48</v>
      </c>
      <c r="F19" s="1">
        <f>(2*E19*(I3))</f>
        <v>0.2</v>
      </c>
      <c r="G19" s="1">
        <f t="shared" si="2"/>
        <v>1622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">
        <v>76.2</v>
      </c>
      <c r="B20" s="2">
        <v>811.0</v>
      </c>
      <c r="C20" s="2">
        <v>11.0</v>
      </c>
      <c r="D20" s="2">
        <v>4.8</v>
      </c>
      <c r="E20" s="1">
        <f t="shared" si="1"/>
        <v>0.48</v>
      </c>
      <c r="F20" s="1">
        <f>(2*E20*(I3))</f>
        <v>0.2</v>
      </c>
      <c r="G20" s="1">
        <f t="shared" si="2"/>
        <v>1622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">
        <v>74.6</v>
      </c>
      <c r="B21" s="2">
        <v>811.0</v>
      </c>
      <c r="C21" s="2">
        <v>11.0</v>
      </c>
      <c r="D21" s="2">
        <v>4.8</v>
      </c>
      <c r="E21" s="1">
        <f t="shared" si="1"/>
        <v>0.48</v>
      </c>
      <c r="F21" s="1">
        <f>(2*E21*(I3))</f>
        <v>0.2</v>
      </c>
      <c r="G21" s="1">
        <f t="shared" si="2"/>
        <v>1622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2">
        <v>73.2</v>
      </c>
      <c r="B22" s="2">
        <v>811.0</v>
      </c>
      <c r="C22" s="2">
        <v>11.0</v>
      </c>
      <c r="D22" s="2">
        <v>4.7</v>
      </c>
      <c r="E22" s="1">
        <f t="shared" si="1"/>
        <v>0.47</v>
      </c>
      <c r="F22" s="1">
        <f>(2*E22*(I3))</f>
        <v>0.1958333333</v>
      </c>
      <c r="G22" s="1">
        <f t="shared" si="2"/>
        <v>1588.208333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2">
        <v>72.3</v>
      </c>
      <c r="B23" s="2">
        <v>811.0</v>
      </c>
      <c r="C23" s="2">
        <v>11.0</v>
      </c>
      <c r="D23" s="2">
        <v>4.6</v>
      </c>
      <c r="E23" s="1">
        <f t="shared" si="1"/>
        <v>0.46</v>
      </c>
      <c r="F23" s="1">
        <f>(2*E23*(I3))</f>
        <v>0.1916666667</v>
      </c>
      <c r="G23" s="1">
        <f t="shared" si="2"/>
        <v>1554.416667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2">
        <v>70.3</v>
      </c>
      <c r="B24" s="2">
        <v>811.0</v>
      </c>
      <c r="C24" s="2">
        <v>11.0</v>
      </c>
      <c r="D24" s="2">
        <v>4.7</v>
      </c>
      <c r="E24" s="1">
        <f t="shared" si="1"/>
        <v>0.47</v>
      </c>
      <c r="F24" s="1">
        <f>(2*E24*(I3))</f>
        <v>0.1958333333</v>
      </c>
      <c r="G24" s="1">
        <f t="shared" si="2"/>
        <v>1588.208333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2" t="s">
        <v>17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2" t="s">
        <v>18</v>
      </c>
      <c r="C31" s="2" t="s">
        <v>19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>
        <f t="shared" ref="B32:B49" si="3">(A7)</f>
        <v>75</v>
      </c>
      <c r="C32" s="1">
        <f t="shared" ref="C32:C49" si="4">(G7)</f>
        <v>1556.875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>
        <f t="shared" si="3"/>
        <v>72.2</v>
      </c>
      <c r="C33" s="1">
        <f t="shared" si="4"/>
        <v>1556.875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>
        <f t="shared" si="3"/>
        <v>69.4</v>
      </c>
      <c r="C34" s="1">
        <f t="shared" si="4"/>
        <v>1576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>
        <f t="shared" si="3"/>
        <v>67.5</v>
      </c>
      <c r="C35" s="1">
        <f t="shared" si="4"/>
        <v>1578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>
        <f t="shared" si="3"/>
        <v>65.7</v>
      </c>
      <c r="C36" s="1">
        <f t="shared" si="4"/>
        <v>1570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>
        <f t="shared" si="3"/>
        <v>62.7</v>
      </c>
      <c r="C37" s="1">
        <f t="shared" si="4"/>
        <v>1568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>
        <f t="shared" si="3"/>
        <v>59.8</v>
      </c>
      <c r="C38" s="1">
        <f t="shared" si="4"/>
        <v>1535.333333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>
        <f t="shared" si="3"/>
        <v>57.8</v>
      </c>
      <c r="C39" s="1">
        <f t="shared" si="4"/>
        <v>1535.333333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>
        <f t="shared" si="3"/>
        <v>55.5</v>
      </c>
      <c r="C40" s="1">
        <f t="shared" si="4"/>
        <v>1535.333333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>
        <f t="shared" si="3"/>
        <v>52.8</v>
      </c>
      <c r="C41" s="1">
        <f t="shared" si="4"/>
        <v>1596.583333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>
        <f t="shared" si="3"/>
        <v>50.4</v>
      </c>
      <c r="C42" s="1">
        <f t="shared" si="4"/>
        <v>1596.583333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>
        <f t="shared" si="3"/>
        <v>79.6</v>
      </c>
      <c r="C43" s="1">
        <f t="shared" si="4"/>
        <v>1590.166667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>
        <f t="shared" si="3"/>
        <v>78.3</v>
      </c>
      <c r="C44" s="1">
        <f t="shared" si="4"/>
        <v>1622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>
        <f t="shared" si="3"/>
        <v>76.2</v>
      </c>
      <c r="C45" s="1">
        <f t="shared" si="4"/>
        <v>1622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>
        <f t="shared" si="3"/>
        <v>74.6</v>
      </c>
      <c r="C46" s="1">
        <f t="shared" si="4"/>
        <v>1622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>
        <f t="shared" si="3"/>
        <v>73.2</v>
      </c>
      <c r="C47" s="1">
        <f t="shared" si="4"/>
        <v>1588.208333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>
        <f t="shared" si="3"/>
        <v>72.3</v>
      </c>
      <c r="C48" s="1">
        <f t="shared" si="4"/>
        <v>1554.416667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>
        <f t="shared" si="3"/>
        <v>70.3</v>
      </c>
      <c r="C49" s="1">
        <f t="shared" si="4"/>
        <v>1588.208333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18</v>
      </c>
      <c r="B1" s="3" t="s">
        <v>19</v>
      </c>
    </row>
    <row r="2">
      <c r="A2" s="4">
        <v>79.6</v>
      </c>
      <c r="B2" s="4">
        <v>1590.1666666666667</v>
      </c>
    </row>
    <row r="3">
      <c r="A3" s="4">
        <v>78.3</v>
      </c>
      <c r="B3" s="4">
        <v>1622.0000000000002</v>
      </c>
    </row>
    <row r="4">
      <c r="A4" s="4">
        <v>76.2</v>
      </c>
      <c r="B4" s="4">
        <v>1622.0000000000002</v>
      </c>
    </row>
    <row r="5">
      <c r="A5" s="4">
        <v>75.0</v>
      </c>
      <c r="B5" s="4">
        <v>1556.8750000000002</v>
      </c>
    </row>
    <row r="6">
      <c r="A6" s="4">
        <v>74.6</v>
      </c>
      <c r="B6" s="4">
        <v>1622.0000000000002</v>
      </c>
    </row>
    <row r="7">
      <c r="A7" s="4">
        <v>73.2</v>
      </c>
      <c r="B7" s="4">
        <v>1588.2083333333335</v>
      </c>
    </row>
    <row r="8">
      <c r="A8" s="4">
        <v>72.3</v>
      </c>
      <c r="B8" s="4">
        <v>1554.4166666666665</v>
      </c>
    </row>
    <row r="9">
      <c r="A9" s="4">
        <v>72.2</v>
      </c>
      <c r="B9" s="4">
        <v>1556.8750000000002</v>
      </c>
    </row>
    <row r="10">
      <c r="A10" s="4">
        <v>70.3</v>
      </c>
      <c r="B10" s="4">
        <v>1588.2083333333335</v>
      </c>
    </row>
    <row r="11">
      <c r="A11" s="4">
        <v>69.4</v>
      </c>
      <c r="B11" s="4">
        <v>1576.0000000000002</v>
      </c>
    </row>
    <row r="12">
      <c r="A12" s="4">
        <v>67.5</v>
      </c>
      <c r="B12" s="4">
        <v>1578.0</v>
      </c>
    </row>
    <row r="13">
      <c r="A13" s="4">
        <v>65.7</v>
      </c>
      <c r="B13" s="4">
        <v>1570.0</v>
      </c>
    </row>
    <row r="14">
      <c r="A14" s="4">
        <v>62.7</v>
      </c>
      <c r="B14" s="4">
        <v>1568.0</v>
      </c>
    </row>
    <row r="15">
      <c r="A15" s="4">
        <v>59.8</v>
      </c>
      <c r="B15" s="4">
        <v>1535.3333333333335</v>
      </c>
    </row>
    <row r="16">
      <c r="A16" s="4">
        <v>57.8</v>
      </c>
      <c r="B16" s="4">
        <v>1535.3333333333335</v>
      </c>
    </row>
    <row r="17">
      <c r="A17" s="4">
        <v>55.5</v>
      </c>
      <c r="B17" s="4">
        <v>1535.3333333333335</v>
      </c>
    </row>
    <row r="18">
      <c r="A18" s="4">
        <v>52.8</v>
      </c>
      <c r="B18" s="4">
        <v>1596.5833333333335</v>
      </c>
    </row>
    <row r="19">
      <c r="A19" s="4">
        <v>50.4</v>
      </c>
      <c r="B19" s="4">
        <v>1596.5833333333335</v>
      </c>
    </row>
  </sheetData>
  <drawing r:id="rId1"/>
</worksheet>
</file>