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TFS\commoncollection\artifacts\documents\"/>
    </mc:Choice>
  </mc:AlternateContent>
  <bookViews>
    <workbookView xWindow="-105" yWindow="-105" windowWidth="19425" windowHeight="10560" firstSheet="4" activeTab="8"/>
  </bookViews>
  <sheets>
    <sheet name="Epics" sheetId="2" r:id="rId1"/>
    <sheet name="Events" sheetId="3" r:id="rId2"/>
    <sheet name="references" sheetId="1" r:id="rId3"/>
    <sheet name="Sheet6" sheetId="6" r:id="rId4"/>
    <sheet name="Sprint01" sheetId="7" r:id="rId5"/>
    <sheet name="Sprint02" sheetId="10" r:id="rId6"/>
    <sheet name="Sprint03" sheetId="11" r:id="rId7"/>
    <sheet name="Sprint04" sheetId="14" r:id="rId8"/>
    <sheet name="Sprint05" sheetId="16" r:id="rId9"/>
    <sheet name="Sprint04-works" sheetId="12" r:id="rId10"/>
    <sheet name="Todo in future sprints" sheetId="15" r:id="rId11"/>
    <sheet name="seed.data.user" sheetId="8" r:id="rId12"/>
    <sheet name="seed.data.case" sheetId="9" r:id="rId13"/>
    <sheet name="VSTS_ValidationWS_1" sheetId="13" state="veryHidden" r:id="rId14"/>
  </sheets>
  <definedNames>
    <definedName name="VSTS_16a157f1_5ad2_409b_ab0b_273ecc0adfe9_1" hidden="1">'Sprint04-works'!$B$2:$B$19</definedName>
    <definedName name="VSTS_16a157f1_5ad2_409b_ab0b_273ecc0adfe9_10001" hidden="1">'Sprint04-works'!$F$2:$F$19</definedName>
    <definedName name="VSTS_16a157f1_5ad2_409b_ab0b_273ecc0adfe9_2" hidden="1">'Sprint04-works'!$D$2:$D$19</definedName>
    <definedName name="VSTS_16a157f1_5ad2_409b_ab0b_273ecc0adfe9_24" hidden="1">'Sprint04-works'!$E$2:$E$19</definedName>
    <definedName name="VSTS_16a157f1_5ad2_409b_ab0b_273ecc0adfe9_25" hidden="1">'Sprint04-works'!$C$2:$C$19</definedName>
    <definedName name="VSTS_16a157f1_5ad2_409b_ab0b_273ecc0adfe9_n3" hidden="1">'Sprint04-works'!$A$2:$A$19</definedName>
    <definedName name="VSTS_ValidationRange_04a724f57113417dac441c88087293f0" hidden="1">VSTS_ValidationWS_1!$I$1:$I$4</definedName>
    <definedName name="VSTS_ValidationRange_0c46f8c84ada46be94b52d04c211fbd0" hidden="1">VSTS_ValidationWS_1!$Z$1:$Z$7</definedName>
    <definedName name="VSTS_ValidationRange_18058d312cbf43d2b19b965be69a53f7" hidden="1">VSTS_ValidationWS_1!$T$1:$T$8</definedName>
    <definedName name="VSTS_ValidationRange_2255a905de624caf9b9853953047507b" hidden="1">VSTS_ValidationWS_1!$R$1:$R$8</definedName>
    <definedName name="VSTS_ValidationRange_30e7ebba9ba2484f966a052b8bde6f7a" hidden="1">VSTS_ValidationWS_1!$X$1:$X$8</definedName>
    <definedName name="VSTS_ValidationRange_476feae09aac42e297b855f0a88997c0" hidden="1">VSTS_ValidationWS_1!$U$1:$U$3</definedName>
    <definedName name="VSTS_ValidationRange_4f74ef9b57b94150a0eb9598bc9ca5c3" hidden="1">VSTS_ValidationWS_1!$F$1:$F$7</definedName>
    <definedName name="VSTS_ValidationRange_508d9e152a014d25a615f7c00ca95f32" hidden="1">VSTS_ValidationWS_1!$Q$1:$Q$5</definedName>
    <definedName name="VSTS_ValidationRange_57decef0eb3143afb8331eac82cafdb1" hidden="1">VSTS_ValidationWS_1!$S$1:$S$4</definedName>
    <definedName name="VSTS_ValidationRange_6f7a837c64634d50bbe0fcd3f20b35a7" hidden="1">VSTS_ValidationWS_1!$M$1:$M$8</definedName>
    <definedName name="VSTS_ValidationRange_75ee1a4c839043eeb4077db1435eab0c" hidden="1">VSTS_ValidationWS_1!$G$1:$G$5</definedName>
    <definedName name="VSTS_ValidationRange_9e740a5c0aec442daa67b80eb7c1e1d7" hidden="1">VSTS_ValidationWS_1!$A$1</definedName>
    <definedName name="VSTS_ValidationRange_9fafc96b24e04785bdbbcf8a729e4a6f" hidden="1">VSTS_ValidationWS_1!$J$1:$J$8</definedName>
    <definedName name="VSTS_ValidationRange_a16ef0843a0649139093d98caaa82b7c" hidden="1">VSTS_ValidationWS_1!$N$1:$N$8</definedName>
    <definedName name="VSTS_ValidationRange_aa71e85107e34be4b7ff70fc325e02eb" hidden="1">VSTS_ValidationWS_1!$H$1:$H$8</definedName>
    <definedName name="VSTS_ValidationRange_b7db4c8f3d4d49bbbe48060d14ceaa40" hidden="1">VSTS_ValidationWS_1!$E$1</definedName>
    <definedName name="VSTS_ValidationRange_b7f3b69f25234eb388ff143110c0cecc" hidden="1">VSTS_ValidationWS_1!$V$1:$V$8</definedName>
    <definedName name="VSTS_ValidationRange_bb323f9d49754ec6a3413de5bee281fa" hidden="1">VSTS_ValidationWS_1!$K$1:$K$4</definedName>
    <definedName name="VSTS_ValidationRange_be609f3727d142caa601d04d23fe8f54" hidden="1">VSTS_ValidationWS_1!$O$1:$O$2</definedName>
    <definedName name="VSTS_ValidationRange_da1a701cb9ab41d4a6f7a0f5d4ad1d20" hidden="1">VSTS_ValidationWS_1!$P$1:$P$8</definedName>
    <definedName name="VSTS_ValidationRange_dd622a35fe3744f78bd8781302a11373" hidden="1">VSTS_ValidationWS_1!$B$1</definedName>
    <definedName name="VSTS_ValidationRange_e1a5cb9ec6634f74ac73bc5213490420" hidden="1">VSTS_ValidationWS_1!$D$1</definedName>
    <definedName name="VSTS_ValidationRange_e23a3203d2344955b1f8c2c25616bf1c" hidden="1">VSTS_ValidationWS_1!$L$1:$L$5</definedName>
    <definedName name="VSTS_ValidationRange_e8be438dd40e4b31b7e1554d153f98e2" hidden="1">VSTS_ValidationWS_1!$C$1</definedName>
    <definedName name="VSTS_ValidationRange_ed553b7389674fff8bcf91f521161079" hidden="1">VSTS_ValidationWS_1!$W$1:$W$11</definedName>
  </definedNames>
  <calcPr calcId="152511"/>
</workbook>
</file>

<file path=xl/calcChain.xml><?xml version="1.0" encoding="utf-8"?>
<calcChain xmlns="http://schemas.openxmlformats.org/spreadsheetml/2006/main">
  <c r="Q5" i="16" l="1"/>
  <c r="R5" i="16" s="1"/>
  <c r="Q4" i="16"/>
  <c r="R4" i="16" s="1"/>
  <c r="Q3" i="16"/>
  <c r="R3" i="16" s="1"/>
  <c r="Q2" i="16"/>
  <c r="R2" i="16" s="1"/>
  <c r="Q6" i="16" l="1"/>
  <c r="R6" i="16" s="1"/>
  <c r="V17" i="8"/>
  <c r="V16" i="8"/>
  <c r="V15" i="8"/>
  <c r="V14" i="8"/>
  <c r="V13" i="8"/>
  <c r="V12" i="8"/>
  <c r="V11" i="8"/>
  <c r="V10" i="8"/>
  <c r="V9" i="8"/>
  <c r="V8" i="8"/>
  <c r="V7" i="8"/>
  <c r="V6" i="8"/>
  <c r="V5" i="8"/>
  <c r="V4" i="8"/>
  <c r="V3" i="8"/>
  <c r="V2" i="8"/>
  <c r="U26" i="9"/>
  <c r="W26" i="9" s="1"/>
  <c r="U25" i="9"/>
  <c r="W25" i="9" s="1"/>
  <c r="U24" i="9"/>
  <c r="W24" i="9" s="1"/>
  <c r="U23" i="9"/>
  <c r="W23" i="9" s="1"/>
  <c r="U22" i="9"/>
  <c r="W22" i="9" s="1"/>
  <c r="U21" i="9"/>
  <c r="W21" i="9" s="1"/>
  <c r="U20" i="9"/>
  <c r="W20" i="9" s="1"/>
  <c r="U19" i="9"/>
  <c r="W19" i="9" s="1"/>
  <c r="U18" i="9"/>
  <c r="W18" i="9" s="1"/>
  <c r="U17" i="9"/>
  <c r="W17" i="9" s="1"/>
  <c r="U16" i="9"/>
  <c r="W16" i="9" s="1"/>
  <c r="U15" i="9"/>
  <c r="W15" i="9" s="1"/>
  <c r="U14" i="9"/>
  <c r="W14" i="9" s="1"/>
  <c r="U13" i="9"/>
  <c r="W13" i="9" s="1"/>
  <c r="U12" i="9"/>
  <c r="W12" i="9" s="1"/>
  <c r="U11" i="9"/>
  <c r="W11" i="9" s="1"/>
  <c r="U10" i="9"/>
  <c r="W10" i="9" s="1"/>
  <c r="U9" i="9"/>
  <c r="W9" i="9" s="1"/>
  <c r="U8" i="9"/>
  <c r="W8" i="9" s="1"/>
  <c r="U7" i="9"/>
  <c r="W7" i="9" s="1"/>
  <c r="U6" i="9"/>
  <c r="W6" i="9" s="1"/>
  <c r="U5" i="9"/>
  <c r="W5" i="9" s="1"/>
  <c r="U4" i="9"/>
  <c r="W4" i="9" s="1"/>
  <c r="U3" i="9"/>
  <c r="W3" i="9" s="1"/>
  <c r="U2" i="9"/>
  <c r="W2" i="9" s="1"/>
  <c r="Q5" i="14" l="1"/>
  <c r="R5" i="14" s="1"/>
  <c r="Q4" i="14"/>
  <c r="R4" i="14" s="1"/>
  <c r="Q3" i="14"/>
  <c r="R3" i="14" s="1"/>
  <c r="Q2" i="14"/>
  <c r="R2" i="14" s="1"/>
  <c r="Q6" i="14" l="1"/>
  <c r="R6" i="14" s="1"/>
  <c r="Q5" i="11" l="1"/>
  <c r="R5" i="11" s="1"/>
  <c r="Q4" i="11"/>
  <c r="R4" i="11" s="1"/>
  <c r="Q3" i="11"/>
  <c r="R3" i="11" s="1"/>
  <c r="Q2" i="11"/>
  <c r="R2" i="11" s="1"/>
  <c r="Q6" i="11" l="1"/>
  <c r="R6" i="11" s="1"/>
  <c r="Q5" i="10" l="1"/>
  <c r="R5" i="10" s="1"/>
  <c r="Q4" i="10"/>
  <c r="R4" i="10" s="1"/>
  <c r="Q3" i="10"/>
  <c r="R3" i="10" s="1"/>
  <c r="Q2" i="10"/>
  <c r="R2" i="10" s="1"/>
  <c r="Q6" i="10" l="1"/>
  <c r="R6" i="10" s="1"/>
  <c r="P6" i="7" l="1"/>
  <c r="Q6" i="7" s="1"/>
  <c r="P4" i="7"/>
  <c r="Q4" i="7" s="1"/>
  <c r="P5" i="7"/>
  <c r="Q5" i="7" s="1"/>
  <c r="P3" i="7"/>
  <c r="Q3" i="7" s="1"/>
  <c r="Q8" i="7" l="1"/>
  <c r="P8" i="7"/>
  <c r="G47" i="2"/>
</calcChain>
</file>

<file path=xl/sharedStrings.xml><?xml version="1.0" encoding="utf-8"?>
<sst xmlns="http://schemas.openxmlformats.org/spreadsheetml/2006/main" count="1385" uniqueCount="815">
  <si>
    <t>Passport</t>
  </si>
  <si>
    <t>http://www.passportjs.org/docs/</t>
  </si>
  <si>
    <t>oauth</t>
  </si>
  <si>
    <t>Rating history</t>
  </si>
  <si>
    <t>Report abuse</t>
  </si>
  <si>
    <t>Share on social media - FB/Instagram/WhatsApp</t>
  </si>
  <si>
    <t>Like on social media - FB/Instagram/WhatsApp</t>
  </si>
  <si>
    <t>Location and searchability</t>
  </si>
  <si>
    <t>Beneficiary Management</t>
  </si>
  <si>
    <t>Register</t>
  </si>
  <si>
    <t>Benefactor Management</t>
  </si>
  <si>
    <t>Activate</t>
  </si>
  <si>
    <t>View profile</t>
  </si>
  <si>
    <t>Profile Management (common)</t>
  </si>
  <si>
    <t>Customer Support</t>
  </si>
  <si>
    <t>Non Functional</t>
  </si>
  <si>
    <t>Theme</t>
  </si>
  <si>
    <t>Color</t>
  </si>
  <si>
    <t>Title, Tagline, Texts</t>
  </si>
  <si>
    <t>Fonts</t>
  </si>
  <si>
    <t>File handling</t>
  </si>
  <si>
    <t>Exception Handling</t>
  </si>
  <si>
    <t>Logging</t>
  </si>
  <si>
    <t>Template handling - Email</t>
  </si>
  <si>
    <t>Payment Gateway - multi tenancy</t>
  </si>
  <si>
    <t>SlNo</t>
  </si>
  <si>
    <t>Multi-tenancy - support</t>
  </si>
  <si>
    <t>Donation</t>
  </si>
  <si>
    <t>Donation breakdown/charges</t>
  </si>
  <si>
    <t>Donation - payout (2 transactions)</t>
  </si>
  <si>
    <t>Donation - inward</t>
  </si>
  <si>
    <t>Payment options - TBD</t>
  </si>
  <si>
    <t>Payment options accepted</t>
  </si>
  <si>
    <t>QR Code</t>
  </si>
  <si>
    <t>Spike on payment options</t>
  </si>
  <si>
    <t>TBD</t>
  </si>
  <si>
    <t>Passport authentication</t>
  </si>
  <si>
    <t>Priority</t>
  </si>
  <si>
    <t>Userstories</t>
  </si>
  <si>
    <t>TBD Functional</t>
  </si>
  <si>
    <t>TBD Non Functional</t>
  </si>
  <si>
    <t>7.01.1</t>
  </si>
  <si>
    <t>7.01.2</t>
  </si>
  <si>
    <t>7.01.3</t>
  </si>
  <si>
    <t>7.01.4</t>
  </si>
  <si>
    <t>7.02.1</t>
  </si>
  <si>
    <t>7.03.1</t>
  </si>
  <si>
    <t>7.04.1</t>
  </si>
  <si>
    <t>7.05.1</t>
  </si>
  <si>
    <t>7.06.1</t>
  </si>
  <si>
    <t>7.07.1</t>
  </si>
  <si>
    <t>7.08.1</t>
  </si>
  <si>
    <t>7.09.1</t>
  </si>
  <si>
    <t>7.1.1</t>
  </si>
  <si>
    <t>Pre kickoff (Thursday, 2019-JUN-12)</t>
  </si>
  <si>
    <t>1. Walkthrough of identified epics and userstories</t>
  </si>
  <si>
    <t>2. Set the priority/stack ranking</t>
  </si>
  <si>
    <t>3. Brainstorm for initial 3 sprints epics and userstories – a draft only</t>
  </si>
  <si>
    <t>4. Breakdown during discussion if possible</t>
  </si>
  <si>
    <t>Phase 0: Design phase (3-4 weeks, may extend also)</t>
  </si>
  <si>
    <t>1. Architecture design (ongoing)</t>
  </si>
  <si>
    <t>2. Infrastructure – identify Prod, Dev</t>
  </si>
  <si>
    <t>3. Feasibility of technical required component(s) only</t>
  </si>
  <si>
    <t>4. Low level design for required component(s) only</t>
  </si>
  <si>
    <t>5. Brainstorm for initial 3 sprints epics and userstories (2-3 iteration is possible) – finalization</t>
  </si>
  <si>
    <t>6. Backlog grooming – reprioritize, identify the spikes, do further breakdown, size the user story</t>
  </si>
  <si>
    <t>7. Framework development (at least mandatory components must be finished, rest all can be taken later in sprints as spikes)</t>
  </si>
  <si>
    <t>Phase 1 onwards – sprints (2 weeks, iterative sprints)</t>
  </si>
  <si>
    <t>1. Sprint planning and identify the goal</t>
  </si>
  <si>
    <t>2. Daily scrum/standup</t>
  </si>
  <si>
    <t>3. Backlog grooming – reprioritize, identify the spikes, do further breakdown</t>
  </si>
  <si>
    <t>4. Sprint review/demo</t>
  </si>
  <si>
    <t>5. Sprint retrospective</t>
  </si>
  <si>
    <t>Column1</t>
  </si>
  <si>
    <t>Sprint (Relative)</t>
  </si>
  <si>
    <t>Case Management (project)</t>
  </si>
  <si>
    <t>Comments - flat</t>
  </si>
  <si>
    <t>Conversation - hierarchical</t>
  </si>
  <si>
    <t>Transaction tractability</t>
  </si>
  <si>
    <t>Logo, background image, etc.</t>
  </si>
  <si>
    <t>Localization</t>
  </si>
  <si>
    <t>Authentication and Authorization</t>
  </si>
  <si>
    <t>Rating - (Review rate score, display rating average)</t>
  </si>
  <si>
    <t>Epics</t>
  </si>
  <si>
    <t>Size (S, M, L, XL)</t>
  </si>
  <si>
    <t>Commission setup, title, description, associated beneficiary</t>
  </si>
  <si>
    <t>Display of commission setup, title, description, associated beneficiary</t>
  </si>
  <si>
    <t>Column2</t>
  </si>
  <si>
    <t>Rate star and a shortdescription</t>
  </si>
  <si>
    <t>admin tool</t>
  </si>
  <si>
    <t>list recent cases</t>
  </si>
  <si>
    <t>list marked as abuse</t>
  </si>
  <si>
    <t>Upload, Size, diamention, simple edit, cover photo, limit.</t>
  </si>
  <si>
    <t>Upload, size, url?</t>
  </si>
  <si>
    <t>Upload Video, video url.</t>
  </si>
  <si>
    <t>Define the scope</t>
  </si>
  <si>
    <t>TBD, video url</t>
  </si>
  <si>
    <t>Donation - List, Total, lookup</t>
  </si>
  <si>
    <t>N/A</t>
  </si>
  <si>
    <t>KYCs - specific to case</t>
  </si>
  <si>
    <t>Happy fox</t>
  </si>
  <si>
    <t xml:space="preserve">min max?, limit, </t>
  </si>
  <si>
    <t>bitcoin</t>
  </si>
  <si>
    <t>transaction tracability</t>
  </si>
  <si>
    <t>only case and related data wil be isolated</t>
  </si>
  <si>
    <t>Sprints</t>
  </si>
  <si>
    <t>draft publish</t>
  </si>
  <si>
    <t>Column3</t>
  </si>
  <si>
    <t>IPFS</t>
  </si>
  <si>
    <t>Login</t>
  </si>
  <si>
    <t>Thirdparty login (FB, Goolge)</t>
  </si>
  <si>
    <t>Description</t>
  </si>
  <si>
    <t>Description/ Dependancy</t>
  </si>
  <si>
    <t>AWS/S3</t>
  </si>
  <si>
    <t>MEANS</t>
  </si>
  <si>
    <t>Inprogress</t>
  </si>
  <si>
    <t>Pending</t>
  </si>
  <si>
    <t>JUN12 - JUN21</t>
  </si>
  <si>
    <t>JUN17 - JUL12</t>
  </si>
  <si>
    <t>JUN12 - JUL19</t>
  </si>
  <si>
    <t>Sprint 1</t>
  </si>
  <si>
    <t>Sprint 2</t>
  </si>
  <si>
    <t>Sprint 3</t>
  </si>
  <si>
    <t>Sprint 4</t>
  </si>
  <si>
    <t>Sprint 5</t>
  </si>
  <si>
    <t>JUL22 - AUG09</t>
  </si>
  <si>
    <t>JUL12 - AUG30</t>
  </si>
  <si>
    <t>SEP02 - AUG20</t>
  </si>
  <si>
    <t>SEP23 - OCT11</t>
  </si>
  <si>
    <t>OCT14 - OCT31</t>
  </si>
  <si>
    <t>Support</t>
  </si>
  <si>
    <t>Case listing, case view, beneficiary view, benefactor view</t>
  </si>
  <si>
    <t>Case Onboarding, Show Location, Rate and Review, Show rating history, Donors and Donation Received</t>
  </si>
  <si>
    <t>Payment integration pendings, Bug fixes, UAT</t>
  </si>
  <si>
    <t>Case Upload and preview photos, discussion (FB), case-social media like and share, Payment-Cryptocurrency, QA</t>
  </si>
  <si>
    <t>QA, UAT, Bugfixes</t>
  </si>
  <si>
    <t>QA, Bugfixes</t>
  </si>
  <si>
    <t>pavan</t>
  </si>
  <si>
    <t>om/atul/pavan</t>
  </si>
  <si>
    <t>atul/om</t>
  </si>
  <si>
    <t>a:6,o:5,p:8,s:8</t>
  </si>
  <si>
    <t>Change Password</t>
  </si>
  <si>
    <t>Forgot Password</t>
  </si>
  <si>
    <t>a:8,p:12,o:12,s:16</t>
  </si>
  <si>
    <t>p:9,a:8,o:10(20),s:16-20+3</t>
  </si>
  <si>
    <t>a:5,o:(12),p:7(9),s:16-18</t>
  </si>
  <si>
    <t>p:5,a:5,o:7</t>
  </si>
  <si>
    <t>L</t>
  </si>
  <si>
    <t>S</t>
  </si>
  <si>
    <t>M</t>
  </si>
  <si>
    <t>XS</t>
  </si>
  <si>
    <t>XL</t>
  </si>
  <si>
    <t>XXL</t>
  </si>
  <si>
    <t>min h</t>
  </si>
  <si>
    <t>max h</t>
  </si>
  <si>
    <t>variance</t>
  </si>
  <si>
    <t>User Self Service</t>
  </si>
  <si>
    <t>Beneficiary</t>
  </si>
  <si>
    <t>Benefactor</t>
  </si>
  <si>
    <t>Case</t>
  </si>
  <si>
    <t>KYC Handling</t>
  </si>
  <si>
    <t>Payment</t>
  </si>
  <si>
    <t>Tenant</t>
  </si>
  <si>
    <t>Profile Edit</t>
  </si>
  <si>
    <t>Create</t>
  </si>
  <si>
    <t>Edit</t>
  </si>
  <si>
    <t>View</t>
  </si>
  <si>
    <t>List</t>
  </si>
  <si>
    <t>Workflow</t>
  </si>
  <si>
    <t>Review/Rating</t>
  </si>
  <si>
    <t>Vew KYCs</t>
  </si>
  <si>
    <t>Upload KYCs</t>
  </si>
  <si>
    <t>KYC Workflow</t>
  </si>
  <si>
    <t>Methods</t>
  </si>
  <si>
    <t>History</t>
  </si>
  <si>
    <t>Logs</t>
  </si>
  <si>
    <t>Create Ticket</t>
  </si>
  <si>
    <t>View Ticket</t>
  </si>
  <si>
    <t>Ticket Workflow</t>
  </si>
  <si>
    <t>Public Profile</t>
  </si>
  <si>
    <t>Beneficiary Register</t>
  </si>
  <si>
    <t>Profile view edit (my story), manage cases - Beneficiary listing.</t>
  </si>
  <si>
    <t>Beneficiary KYC management for payment options</t>
  </si>
  <si>
    <t>Beneficiary Profile public view</t>
  </si>
  <si>
    <t>Beneficiary Transaction tractability</t>
  </si>
  <si>
    <t>Beneficiary Contact me - email</t>
  </si>
  <si>
    <t>Benefactor Register</t>
  </si>
  <si>
    <t>Benefactor Profile edit (description), cases</t>
  </si>
  <si>
    <t>Benefactor Profile public view</t>
  </si>
  <si>
    <t>Benefactor Transaction tractability</t>
  </si>
  <si>
    <t>Benefactor Contact me - email</t>
  </si>
  <si>
    <t>CS Submit a case - for customer support</t>
  </si>
  <si>
    <t>CS Conversation</t>
  </si>
  <si>
    <t>CS Chat Support</t>
  </si>
  <si>
    <t>Create/modify a project/case</t>
  </si>
  <si>
    <t>List and View a case - for beneficiary</t>
  </si>
  <si>
    <r>
      <t xml:space="preserve">Workflow - Draft =&gt; Publish =&gt; </t>
    </r>
    <r>
      <rPr>
        <sz val="14"/>
        <color rgb="FFFF0000"/>
        <rFont val="Calibri"/>
        <family val="2"/>
        <scheme val="minor"/>
      </rPr>
      <t>Maturity =&gt; Closed</t>
    </r>
    <r>
      <rPr>
        <sz val="14"/>
        <color theme="1"/>
        <rFont val="Calibri"/>
        <family val="2"/>
        <scheme val="minor"/>
      </rPr>
      <t xml:space="preserve"> =&gt; Obsolete (TBD)</t>
    </r>
  </si>
  <si>
    <r>
      <t xml:space="preserve">Draft - Edit, Publish - Readonly, </t>
    </r>
    <r>
      <rPr>
        <sz val="14"/>
        <color rgb="FFFF0000"/>
        <rFont val="Calibri"/>
        <family val="2"/>
        <scheme val="minor"/>
      </rPr>
      <t xml:space="preserve">Closed - Readonly, </t>
    </r>
    <r>
      <rPr>
        <sz val="14"/>
        <color theme="1"/>
        <rFont val="Calibri"/>
        <family val="2"/>
        <scheme val="minor"/>
      </rPr>
      <t xml:space="preserve">Obsolete - </t>
    </r>
    <r>
      <rPr>
        <sz val="14"/>
        <color rgb="FFFF0000"/>
        <rFont val="Calibri"/>
        <family val="2"/>
        <scheme val="minor"/>
      </rPr>
      <t>Admin/</t>
    </r>
    <r>
      <rPr>
        <sz val="14"/>
        <color theme="1"/>
        <rFont val="Calibri"/>
        <family val="2"/>
        <scheme val="minor"/>
      </rPr>
      <t>owner make it obsolete.
Created case will initially mark as draft and draft case can be edited by the ower. Ownere will be able to publithe case when it is in draft state. Once case id published state, the case will be come readonly. Ownere will be abele to mark it as obsolete when the case is in Draft and/or Published. Published/Obsolete will make case as readonly.</t>
    </r>
  </si>
  <si>
    <t>Details View - Same - preview must use this screen layout</t>
  </si>
  <si>
    <t>Preview a draft project/case - nice to have - dependancy with details page</t>
  </si>
  <si>
    <t>Title, Decription, Photos, Beneficiary details-photo,name,&amp;commission, Donation Received</t>
  </si>
  <si>
    <t>add/edit: title, description, amount, currency, commission.</t>
  </si>
  <si>
    <t>my cases: title, photo, total donated - view, edit (no pagination,no file upload, only bind the link rom DB)
view: title, photo, summary, total donated, amount. Commission</t>
  </si>
  <si>
    <t>Commission setup - as part of create and edit, view</t>
  </si>
  <si>
    <t>Show average rating,
Show overlay to rate newly - rating and description can be provided and submited. (add/edit user rating)
Only logedin user can rate a case. Otehrwise user will be asked to login.</t>
  </si>
  <si>
    <t>Show review history below case content, reviews will be paginated (show more). clicking on rating count will be navigating the control to bottom of case content were the rating history displayed.</t>
  </si>
  <si>
    <t>Place FB share and Like button on case</t>
  </si>
  <si>
    <t>NA - like and share can be done togather with 2 pointers</t>
  </si>
  <si>
    <r>
      <t xml:space="preserve">While creating the case, beneficiary should be abel to provide the location (address with all fields). Allow to change the location using pin from map, and store lat long in ddatabase. Location must be dieplayed on preview and case details page - with address on baloon. </t>
    </r>
    <r>
      <rPr>
        <sz val="14"/>
        <color rgb="FFFF0000"/>
        <rFont val="Calibri"/>
        <family val="2"/>
        <scheme val="minor"/>
      </rPr>
      <t>searchability not pat of this estimation.</t>
    </r>
  </si>
  <si>
    <t>Upload Photos</t>
  </si>
  <si>
    <r>
      <t xml:space="preserve">Upload photos of a case, mark one are primary. Allow rearranging. Primary photo will be hoswin on tile. User should be able to remove added photo. There will be size limit. </t>
    </r>
    <r>
      <rPr>
        <sz val="14"/>
        <color rgb="FFFF0000"/>
        <rFont val="Calibri"/>
        <family val="2"/>
        <scheme val="minor"/>
      </rPr>
      <t>No picture adjustment feature required as part of this userstory.</t>
    </r>
  </si>
  <si>
    <r>
      <t xml:space="preserve">List - </t>
    </r>
    <r>
      <rPr>
        <sz val="14"/>
        <color rgb="FFFF0000"/>
        <rFont val="Calibri"/>
        <family val="2"/>
        <scheme val="minor"/>
      </rPr>
      <t>Recent and top rated</t>
    </r>
    <r>
      <rPr>
        <sz val="14"/>
        <color theme="1"/>
        <rFont val="Calibri"/>
        <family val="2"/>
        <scheme val="minor"/>
      </rPr>
      <t>. Relevant, Latest, popular,Top-rated, Location (near by), pagination</t>
    </r>
  </si>
  <si>
    <r>
      <t xml:space="preserve">Home Page, filter: Published. Sort: Recent and top rated. Pagination. </t>
    </r>
    <r>
      <rPr>
        <sz val="14"/>
        <color theme="5"/>
        <rFont val="Calibri"/>
        <family val="2"/>
        <scheme val="minor"/>
      </rPr>
      <t xml:space="preserve">Pagination expands the list in home page itself. </t>
    </r>
    <r>
      <rPr>
        <sz val="14"/>
        <color rgb="FFFF0000"/>
        <rFont val="Calibri"/>
        <family val="2"/>
        <scheme val="minor"/>
      </rPr>
      <t>Filter/search is not part of this userstory.</t>
    </r>
    <r>
      <rPr>
        <sz val="14"/>
        <color theme="1"/>
        <rFont val="Calibri"/>
        <family val="2"/>
        <scheme val="minor"/>
      </rPr>
      <t xml:space="preserve">
Fields: Title, Photo, Description, Beneficiary Name and photo, location. Caseid, beneficaryid.</t>
    </r>
  </si>
  <si>
    <t>While creating a case, the beneficiary must opt the payment methodsaccepted. - TBD, needed clarity</t>
  </si>
  <si>
    <t>required</t>
  </si>
  <si>
    <t>Beneficiary Rating</t>
  </si>
  <si>
    <t>Contact Beneficiary</t>
  </si>
  <si>
    <r>
      <t xml:space="preserve">Beneficiary: My story, benefactor:loan reason, occupationb, </t>
    </r>
    <r>
      <rPr>
        <sz val="14"/>
        <rFont val="Calibri"/>
        <family val="2"/>
        <scheme val="minor"/>
      </rPr>
      <t xml:space="preserve">social media link. </t>
    </r>
    <r>
      <rPr>
        <sz val="14"/>
        <color theme="1"/>
        <rFont val="Calibri"/>
        <family val="2"/>
        <scheme val="minor"/>
      </rPr>
      <t>Part of profile edit and view profile</t>
    </r>
  </si>
  <si>
    <t>Similar to case rating</t>
  </si>
  <si>
    <r>
      <t xml:space="preserve">Sending email to beneficiary, loged in suer data can be prefilled, but public user have to provide all details, </t>
    </r>
    <r>
      <rPr>
        <sz val="14"/>
        <color rgb="FFFF0000"/>
        <rFont val="Calibri"/>
        <family val="2"/>
        <scheme val="minor"/>
      </rPr>
      <t>in MVP no storing for contact us details.</t>
    </r>
  </si>
  <si>
    <t>Column4</t>
  </si>
  <si>
    <t>As Beneficiary, I must be able to list down my cases created by me.
As Beneficiary, I must be able to detailed view case created by me.</t>
  </si>
  <si>
    <t>As Beneficiary, I must be able to mark my case as Published.
As Beneficiary, I must be able to mark my case as Obsolete.
As Beneficiary, I must be able to edit only case which is in Draft.</t>
  </si>
  <si>
    <t>As Beneficiary, I must be able to preview a case.</t>
  </si>
  <si>
    <t>As visitor, I must be able to view details of a case.</t>
  </si>
  <si>
    <t>As visitor, I must be able to view and provide comments for a case by FB credentials.</t>
  </si>
  <si>
    <t>As a visitor, I must be able to view average rating of a case.
As a registered user, I must be able to rate a case along with description.
As a registered user, I must be able to override my rating and  rating description.</t>
  </si>
  <si>
    <t>As a visitor, I must be able to view rating history and description.</t>
  </si>
  <si>
    <r>
      <t xml:space="preserve">only storing it on DB, only loged in user will be able to mark as abuse. Same user will be an update to the earlier comment. </t>
    </r>
    <r>
      <rPr>
        <sz val="14"/>
        <color rgb="FFFF0000"/>
        <rFont val="Calibri"/>
        <family val="2"/>
        <scheme val="minor"/>
      </rPr>
      <t>This is action for administrator. Admin function will need to take seperately.</t>
    </r>
  </si>
  <si>
    <t>As a registered user, I must be able to report a case as not genuine/abuse.</t>
  </si>
  <si>
    <t>As a visitor, I must be able to Like and/or share a case on Facebook/Instagram.</t>
  </si>
  <si>
    <t>As a Beneficiary, I must be able to provide geo location while creating a case.
As a Beneficiary, I must be able to set and adjust geo location from map based on the address while creating a case so that it will be displayed in case page while viewing or previewing.</t>
  </si>
  <si>
    <t>As a Beneficiary, I must be able to upload photos of a case.
As a Beneficiary, I must be able to rearrange photos uploaded.
As a Beneficiary, I must be able to set a photo as primary.</t>
  </si>
  <si>
    <t>As a visitor, I must be able to view list of published cases on home page.
As a visitor, I must be able to view list of published cases on home page sorted by recent and top rated and paginated.</t>
  </si>
  <si>
    <r>
      <t xml:space="preserve">Assume donation is already done. With this userstory we have to list the donations. Donor name, photo and donated amount, city and country name. x donors will be showin intially and howed more when clicking on show more. </t>
    </r>
    <r>
      <rPr>
        <sz val="14"/>
        <color rgb="FF00B050"/>
        <rFont val="Calibri"/>
        <family val="2"/>
        <scheme val="minor"/>
      </rPr>
      <t>sort: donated amount</t>
    </r>
  </si>
  <si>
    <t>As a visitor, I must be able to view list of donors for a particular case.
As a visitor, I must be able to view list of donors for a particular case sorted by donation amount..</t>
  </si>
  <si>
    <t>As a beneficiary, I must be able to provide my story which will be displayed to the site visitors on public profile.
As a benefactor, I must be able to provide social media links which will be displayed to site visotors on public profile.
As a benefactor, I must be able to provide 'loan reason' which will be displayed to site visotors on public profile.
As a visitor, I must be able to view Beneficiary profile for a case.
As a visitor, I must be able to view Benefactor/Donor profile for a case.</t>
  </si>
  <si>
    <t>As a visitor, I must be able to view average rating of a Beneficiary.
As a registered user, I must be able to rate a beneficiary along with description.
As a registered user, I must be able to override my rating and  rating description for a beneficiary.
As a visitor, I must be able to view rating history and description for a beneficiary.</t>
  </si>
  <si>
    <t>Sprint 01</t>
  </si>
  <si>
    <t>Athul</t>
  </si>
  <si>
    <t>Pavan</t>
  </si>
  <si>
    <t>Om</t>
  </si>
  <si>
    <t>Shiju</t>
  </si>
  <si>
    <t>Leave</t>
  </si>
  <si>
    <t>Bandwidth</t>
  </si>
  <si>
    <t>Sprint planning meeting</t>
  </si>
  <si>
    <t>Fill details in userstory/feature</t>
  </si>
  <si>
    <t>Assignment</t>
  </si>
  <si>
    <t>Delivery plan</t>
  </si>
  <si>
    <t>As a visitor, I must be able to view list of published cases on home page.</t>
  </si>
  <si>
    <t>As a visitor, I must be able to view list of published cases on home page sorted by recent and top rated and paginated.</t>
  </si>
  <si>
    <t>As a visitor, I must be able to view list of donors for a particular case.</t>
  </si>
  <si>
    <t>As a visitor, I must be able to view list of donors for a particular case sorted by donation amount..</t>
  </si>
  <si>
    <t>Madamchery</t>
  </si>
  <si>
    <t>JSON</t>
  </si>
  <si>
    <t>View list of cases - Injest cases and supporting data from back end</t>
  </si>
  <si>
    <t>As a visitor, I must be able to view location of a case from home screen up on selecting the map button from case tile view.</t>
  </si>
  <si>
    <t>As visitor, I must be able to view map location for case in case details view.</t>
  </si>
  <si>
    <t>As visitor, I must be able to view photos in case details view.</t>
  </si>
  <si>
    <t>As a visitor, I must be able to view average rating of a case.</t>
  </si>
  <si>
    <t>Om/Pavan</t>
  </si>
  <si>
    <t>Shiju/Pavan</t>
  </si>
  <si>
    <t>tenantId</t>
  </si>
  <si>
    <t>email</t>
  </si>
  <si>
    <t>phone</t>
  </si>
  <si>
    <t>firstName</t>
  </si>
  <si>
    <t>lastName</t>
  </si>
  <si>
    <t>accountId</t>
  </si>
  <si>
    <t>ID</t>
  </si>
  <si>
    <t>QjYjsYmmuWPhYxt8hGjKx3cRH841rNv7w1</t>
  </si>
  <si>
    <t>shiju@blocktech.dk</t>
  </si>
  <si>
    <t>gauthami@blocktech.dk</t>
  </si>
  <si>
    <t>rashmi@blocktech.dk</t>
  </si>
  <si>
    <t>om@blocktech.dk</t>
  </si>
  <si>
    <t>suman@blocktech.dk</t>
  </si>
  <si>
    <t>asha@blocktech.dk</t>
  </si>
  <si>
    <t>annette@blocktech.dk</t>
  </si>
  <si>
    <t>elisabeth@blocktech.dk</t>
  </si>
  <si>
    <t>tarun@blocktech.dk</t>
  </si>
  <si>
    <t>atul@blocktech.dk</t>
  </si>
  <si>
    <t>pavan@blocktech.dk</t>
  </si>
  <si>
    <t>otherbt1@blocktech.dk</t>
  </si>
  <si>
    <t>otherbt2@blocktech.dk</t>
  </si>
  <si>
    <t>otherbt3@blocktech.dk</t>
  </si>
  <si>
    <t>Kumar</t>
  </si>
  <si>
    <t>Atul</t>
  </si>
  <si>
    <t>Kandyyog</t>
  </si>
  <si>
    <t>Tarun</t>
  </si>
  <si>
    <t>Gauthami</t>
  </si>
  <si>
    <t>BT</t>
  </si>
  <si>
    <t>Rashmi</t>
  </si>
  <si>
    <t>Suman</t>
  </si>
  <si>
    <t>Omkar</t>
  </si>
  <si>
    <t>Sai Sunku</t>
  </si>
  <si>
    <t>Asha</t>
  </si>
  <si>
    <t>Annette</t>
  </si>
  <si>
    <t>Grothe-Moller</t>
  </si>
  <si>
    <t>Ellisabeth</t>
  </si>
  <si>
    <t>Karthik</t>
  </si>
  <si>
    <t>Other1</t>
  </si>
  <si>
    <t>Other2</t>
  </si>
  <si>
    <t>Other3</t>
  </si>
  <si>
    <t>01</t>
  </si>
  <si>
    <t>02</t>
  </si>
  <si>
    <t>03</t>
  </si>
  <si>
    <t>04</t>
  </si>
  <si>
    <t>05</t>
  </si>
  <si>
    <t>06</t>
  </si>
  <si>
    <t>07</t>
  </si>
  <si>
    <t>08</t>
  </si>
  <si>
    <t>09</t>
  </si>
  <si>
    <t>10</t>
  </si>
  <si>
    <t>11</t>
  </si>
  <si>
    <t>12</t>
  </si>
  <si>
    <t>13</t>
  </si>
  <si>
    <t>14</t>
  </si>
  <si>
    <t>15</t>
  </si>
  <si>
    <t>cc</t>
  </si>
  <si>
    <t>title</t>
  </si>
  <si>
    <t>description</t>
  </si>
  <si>
    <t>commission</t>
  </si>
  <si>
    <t>latitude</t>
  </si>
  <si>
    <t>longitude</t>
  </si>
  <si>
    <t>status</t>
  </si>
  <si>
    <t>Draft</t>
  </si>
  <si>
    <t>ratingCount</t>
  </si>
  <si>
    <t>ratingOn</t>
  </si>
  <si>
    <t>amount</t>
  </si>
  <si>
    <t>case 24</t>
  </si>
  <si>
    <t>case 25</t>
  </si>
  <si>
    <t>Obsolete</t>
  </si>
  <si>
    <t>2009-07-20T10:00:15</t>
  </si>
  <si>
    <t>2009-07-20T10:00:16</t>
  </si>
  <si>
    <t>2009-07-20T10:00:17</t>
  </si>
  <si>
    <t>2009-07-20T10:00:18</t>
  </si>
  <si>
    <t>2009-07-20T10:00:19</t>
  </si>
  <si>
    <t>2009-07-20T10:00:20</t>
  </si>
  <si>
    <t>2009-07-20T10:00:21</t>
  </si>
  <si>
    <t>2009-07-20T10:00:22</t>
  </si>
  <si>
    <t>2009-07-20T10:00:23</t>
  </si>
  <si>
    <t>2009-07-20T10:00:24</t>
  </si>
  <si>
    <t>2009-07-20T10:00:25</t>
  </si>
  <si>
    <t>2009-07-20T10:00:26</t>
  </si>
  <si>
    <t>2009-07-20T10:00:27</t>
  </si>
  <si>
    <t>2009-07-20T10:00:28</t>
  </si>
  <si>
    <t>2009-07-20T10:00:29</t>
  </si>
  <si>
    <t>2009-07-20T10:00:30</t>
  </si>
  <si>
    <t>2009-07-20T10:00:31</t>
  </si>
  <si>
    <t>2009-07-20T10:00:32</t>
  </si>
  <si>
    <t>2009-07-20T10:00:33</t>
  </si>
  <si>
    <t>2009-07-20T10:00:34</t>
  </si>
  <si>
    <t>2009-07-20T10:00:38</t>
  </si>
  <si>
    <t>2009-07-20T10:00:39</t>
  </si>
  <si>
    <t>id</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</si>
  <si>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</si>
  <si>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</si>
  <si>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</si>
  <si>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</si>
  <si>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</si>
  <si>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</si>
  <si>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</si>
  <si>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</si>
  <si>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</si>
  <si>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</si>
  <si>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</si>
  <si>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</si>
  <si>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</si>
  <si>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</si>
  <si>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</si>
  <si>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</si>
  <si>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</si>
  <si>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</si>
  <si>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</si>
  <si>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</si>
  <si>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</si>
  <si>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</si>
  <si>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</si>
  <si>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</si>
  <si>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</si>
  <si>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Deliery date</t>
  </si>
  <si>
    <t>In-Progress</t>
  </si>
  <si>
    <t>caseid_part</t>
  </si>
  <si>
    <t>addressLine1</t>
  </si>
  <si>
    <t>addressLine2</t>
  </si>
  <si>
    <t>city</t>
  </si>
  <si>
    <t>country</t>
  </si>
  <si>
    <t>pincode</t>
  </si>
  <si>
    <t>place</t>
  </si>
  <si>
    <t>state</t>
  </si>
  <si>
    <t>Outskirts</t>
  </si>
  <si>
    <t>Halli</t>
  </si>
  <si>
    <t>Yelanka</t>
  </si>
  <si>
    <t>Bangalore</t>
  </si>
  <si>
    <t>Karnataka</t>
  </si>
  <si>
    <t>India</t>
  </si>
  <si>
    <t>paymentTypes: [PaymentTypes.BTC, PaymentTypes.BankDirect],,</t>
  </si>
  <si>
    <t>Other/leaves</t>
  </si>
  <si>
    <t>otherbt4@blocktech.dk</t>
  </si>
  <si>
    <t>Other4</t>
  </si>
  <si>
    <t>QjYjsYmmuWPhYxt8hGjKx3cRH841rNv7w3</t>
  </si>
  <si>
    <t>Show 3 dots "..." at the end instead of the description is cut off on list view - home page</t>
  </si>
  <si>
    <t>As a user, i must be able to view the map either location or an area in a map</t>
  </si>
  <si>
    <t>Completed - Another status for published</t>
  </si>
  <si>
    <t>As a visitor, I must be able to view Beneficiary profile for a case - basic details.</t>
  </si>
  <si>
    <t>As a visitor, I must be able to view Benefactor/Donor profile for a case. - basic details</t>
  </si>
  <si>
    <t>As a visitor, I must be able to view Beneficiary profile for a case - cases managed</t>
  </si>
  <si>
    <t>As a visitor, I must be able to view Benefactor/Donor profile for a case. - loans and cases</t>
  </si>
  <si>
    <t>As a visitor, I must be able to view Beneficiary profile for a case - rating</t>
  </si>
  <si>
    <t>As a visitor, I must be able to view Beneficiary profile for a case - Social media</t>
  </si>
  <si>
    <t>As a visitor, I must be able to view Beneficiary profile for a case - verified list</t>
  </si>
  <si>
    <t>As a visitor, I must be able to view Beneficiary profile for a case - contact me</t>
  </si>
  <si>
    <t>As a visitor, I must be able to view Benefactor/Donor profile for a case. - Contact me</t>
  </si>
  <si>
    <t>shiju</t>
  </si>
  <si>
    <t>om</t>
  </si>
  <si>
    <t>Completed</t>
  </si>
  <si>
    <t>Please help to restore the village and their hope</t>
  </si>
  <si>
    <t>Villagers have struggled through freezing cold in winter and threatening hurricanes in spring. They do not have capacity to bear the heavy rainfall and thunder in this monsoon and neither their weak shelter.</t>
  </si>
  <si>
    <t>She Lost Her Parents to HIV, But She Wants An Education!</t>
  </si>
  <si>
    <t>Rebecca is 16 years old and lives in Uganda. We share the same mum.Rebecca lost both her parents within the same year when she was 8 years. She have a family but no one is able to support her financially. A few weeks ago I went back to Uganda, the place I was born, and spent time with her. She is an amazing young woman whom wants to further her education despite of her financially sutuation and I am determined to make her wish come true.</t>
  </si>
  <si>
    <t>Feeding Children in Syria</t>
  </si>
  <si>
    <t>My mission is to transport food,clothes and blankets to the children of the refugee camps in Syria. Every day I receive messages and photos from the camp with a desperate plea for help. So friends, followers, let us together make a way for them to get that help! These families are people who are living in a country destroyed by war. They do not wish to leave their home, but instead try and make it work in these refugee camps. Let us help them. I cannot make the war seize to an end, but I can transport food and comforting heat to them - with your help!</t>
  </si>
  <si>
    <t>HyperLink HyperLink Social kitchen with refugees on Leros</t>
  </si>
  <si>
    <t>Ebola had an insane impact around the world. You may think the crisis is over, but the disease has been a bomb in the lives of children who have become orphans overnight. To piece things back together for a group of amazing kids who have lost both of their parents to ebola, we are building a school / home to provide special and talented kids with a moral, social and traditional education in both technology and entrepreneurship. We are also using the space of the school to create a community and home environment to fuel family love.</t>
  </si>
  <si>
    <t>Gbowee Peace Foundation Africa</t>
  </si>
  <si>
    <t>Kind Pickup For Refugees from Arrival to Departure.</t>
  </si>
  <si>
    <t>Radha the receptionist, needs a computer.</t>
  </si>
  <si>
    <t>Radha Anu is currently working as a receptionist for a private tourism company. However, she lately developed some health issues (thyroid disease) and cannot afford to go the office every day. She got an education in computer science at an evening college, and she sees that a computer would let her make a decent job as a computer consultant, where she could work from her bed to make a living for herself and her family.</t>
  </si>
  <si>
    <t>Coconut Cart for Mr. Krishnappa.</t>
  </si>
  <si>
    <t>Aiysha wants an education. Can you help?</t>
  </si>
  <si>
    <t>Help for everyday life and for a Rickshaw Puller</t>
  </si>
  <si>
    <t>Mr. Lakhminarayan is married to a woman named Lelavathi and lives in south Bangalore in Kurabarahalli, together with their two sons in a rented house. Before he became part of the fast paced Bangalore scene, Lakhminarayan worked hard at his fish retail business; but then he experienced a great loss in the business, and is today an Auto-Rickshaw driver. The Auto-Rickshaw is rented – and because he does not have ownership of his small cab-business, he has to give most of his earnings away to the owners and earns, after the cut, around Rs. 300 to Rs. 400, which is around $ 5 to 6 USD a day. To make him meet his ends, which includes some very basic necessities like his house rent, food for himself, his wife and his two kids, he is also very conscious about the necessity of an education for his two sons</t>
  </si>
  <si>
    <t>Polio will not keep Iyaz from teaching and learning his pupils the computer.</t>
  </si>
  <si>
    <t>Iyaz might have crippled legs as a result of suffering from Polio, but he is going as fast as he can to make his life as meaningful as possible. Iyaz was very fortunate to have a family whom supported him and helped him get the education that he, as well as everyone else, should get. He goes to University-level and has almost earned a degree in Commerce. He now has a wish to give his family – his mother, father, three brothers and two sisters – the support that he got and is still getting. Today he works as a part-time teacher along with his studies, to maintain the house needs with such a big family.</t>
  </si>
  <si>
    <t>Support to the children from Haku displaced by landslide</t>
  </si>
  <si>
    <t>Around 990 households and the population of more than 4,000 were displaced from a small mountain of Haku. There were several landslides after earthquakes destructed houses claiming the life of nearly 100 people. 1.4% of the total population were killed by the disaster. They have now taking emergency shelter at camps located at different areas. Around 65 families are taking shelter in a camp at Kalikasthan. These people need zinc plate tins to build safer shelter and students need uniforms, school bags and some of the stationery and fees payable at school. There are 63 children studying at a nearby school temporarily. Total estimated cost for educational support is US $950. Total cost for total zinc plates (240 sheets) is US $2,000.</t>
  </si>
  <si>
    <t>Transitional shelter in Nepal after earthquake</t>
  </si>
  <si>
    <t>Help rebuild the village Khalte in Nepal</t>
  </si>
  <si>
    <t>The village Khalte is located 1 hours drive from Katmandu (you can see the exact location on the map-link), and is accessible by a normal sedan cars if it is not raining.</t>
  </si>
  <si>
    <t>Lifeguards Vests Collected and Reused</t>
  </si>
  <si>
    <t>We will get a serviceboat to collect the lifeguard vests, that lay around the coast from the refugees who had them on and then left them on the beach and transport them back to Turkey, for some one else to use for free.</t>
  </si>
  <si>
    <t>Recycle of lifeguard vests and Fair Welcome help!</t>
  </si>
  <si>
    <t>Some of the repercussions of the refugee-situation in Lesbos is that the beaches of Lesbos is littered with trash and discarded lifevests. We are going to make a plan for recycling lifeguard vests into a new product, made of refugees themselves. Cover-ups/carpets of pieces and mattresses made of the padded parts. This puts a strain on the Greek Lesbos community and on the environment as a whole and it needs to be dealt with. By purchasing garbage bags and rubber gloves etc. to enable us to hand picking trash from the beaches, with the help from locals like Lebsos hotel staff.</t>
  </si>
  <si>
    <t>Change lives by supporting local leaders</t>
  </si>
  <si>
    <t>Part of a comprehensive water, sanitation, and hygiene (WASH) program includes the development of regular hand-washing practices. In many communities, tippy tap stands are installed and used to make this possible. A tippy tap is a hanging jug that is filled with and tipped to dispense clean water, with soap kept nearby. Typically, this was the solution that was used in North Kamagambo as well.</t>
  </si>
  <si>
    <t>Building a nation fit for children</t>
  </si>
  <si>
    <t>World Vision India works in 123 districts impacting around 26 lakh children and their families in over 6200 communities spread across 24 states and the National Capital Region to address issues affecting children in partnership with governments, civil societies, donors and corporates. With you, we can build a nation fit for children. Join us. Together for children. For change. For life.</t>
  </si>
  <si>
    <t>Child Sponsorship</t>
  </si>
  <si>
    <t>World vision need help</t>
  </si>
  <si>
    <t>World Vision India is a Christian organisation working to create a positive and enduring change in the lives of children, families and communities living in abject poverty and undue inequality. Irrespective of religion, caste, creed, race, ethnicity or gender, World Vision extends a helping hand to anyone and everyone who deserve it. With a wide network spanning 174 locations in India, World Vision lends help through long-term sustainable community programs and immediate disaster relief assistance.</t>
  </si>
  <si>
    <t>Money brings clean water to people in need</t>
  </si>
  <si>
    <t>Donate for flood victims</t>
  </si>
  <si>
    <t>The water level in flood-hit Kerala has started to recede, but rebuilding the southern Indian state could take years. After all, the calamity, the worst Kerala has seen in a century, has displaced over a million people who are currently staying at relief camps. As the rains ease, the focus will be on aiding those whose houses and livelihoods were destroyed, a scale of rebuilding which will require billions of dollars.</t>
  </si>
  <si>
    <t>case 24 description</t>
  </si>
  <si>
    <t>case 25 description</t>
  </si>
  <si>
    <t>GIVE UP A NIGHT OUT TO SAVE A CHILDREN LIFE</t>
  </si>
  <si>
    <t>Food is one of the most basic needs. Social living is also one basic need especially in times of life crisis. The aim of this case is to combine these two needs and create a social kitchen on Leros, where locals and refugees can cook abundant meals enough to cover refugees food needs, nourish them with home-made food and with the warmth of coexistence. The aim is therefore both practical, i.e. to provide food, but also social and psychological, i.e. create an opportunity for refugees, volunteers and locals to come together, share the joy of cooking and spread humaneness. There is also an aim of creating a cultural meeting, where both Middle-East and Greek food can be cooked.</t>
  </si>
  <si>
    <t>The organization envisions a peaceful, reconciled and empowered Africa that is responsible for investing in sustained individual and collective growth and development. Reflecting an institutional conviction – and international consensus – that peaceful, sustained development requires the meaningful participation and advancement of women and youth, the Foundation focuses its efforts on advancing the breadth of educational and leadership development opportunities for these key groups. A comprehensive scholarship program, youth empowerment activities and women gatherings comprise the Foundation’s core work.</t>
  </si>
  <si>
    <t>We have rented a seven-person bus, that will enable us to transport the refugees coming into Lesbos on boats, from arrival gate at the seaport in Lesbos to the departure gate on the other end of the island, which on foot will take approximately. It is a long way to walk when you are hungry, tired and/or have a child or are a kid yourself.</t>
  </si>
  <si>
    <t>Mr. Krishnappa is a modest man, making a modest living, working in Central-South Bangalore, Siddapura, as a roadside coconut vendor. He buys a the freshest and best looking coconuts, and snaps first the top part off, so his costumers can drink the highly nutritious coconut water with a straw, and then, when it is empty, he cracks it open and makes a natural spoon out of the coconut shell, so his costumers can enjoy the remaining natural coconut-meat. Mr. Krishnappa is supporting his family and that includes supplying food, shelter and paying for his wife medical bills, where he pays full prize as there is no compensation for economically challenged families, and his daughter and sons, whom are studying at college and needs their tuition and academic-related costs covered by Mr. Krishnappa.</t>
  </si>
  <si>
    <t>Aiysha Rizwan is studying in the 10th grade and has high hopes to enter university level in India and make a good future for herself and help her family, who has helped her throughout her life. She lives with her father, Mr. Rizwan, who is a painter. Mr. Rizwan paints decoratively flowers on trucks and portraits of people, but is suffering from breathing problems and lung disease, because of toxic fumes, but cannot afford (due to living expenses and Aiysha tuition) to quit with a salary of INR 500 (USD $8) pr. day. Aiysha lives together with her mother, father and brother in a 8 sq. ft. x 9 sq. ft. shelter, which includes a small kitchen and an unhygienic restroom.</t>
  </si>
  <si>
    <t>Support one of our many fundraisers raising money for clean water. Give monthly, and you will become a part of The Spring, a passionate community invested in a world where everyone has clean water.</t>
  </si>
  <si>
    <t>Child sponsorship is one of the best ways to give children better lives and futures. Sponsoring a child through World Vision India is one of the most effective, inspiring and rewarding ways to help children. You will be doing much more than helping to meet children basic needs – you will be helping to equip them for life. By bringing about lasting change in your sponsored child community, you will also be improving the lives of many other vulnerable children. When you sponsor a child, you will receive photograph of your sponsored child, information about your child, child family and community, annual report indicating the progress of your child, World Vision India’s magazine Jeevan Sparsh and an opportunity to gift, write or visit your sponsored child.</t>
  </si>
  <si>
    <t>Most of you might already have heard about the recent earthquake that hit Nepal. Countless homes were destroyed and lives lost. The rebuilding effort is going to take years and a lot of effort. Kathmandu the capital was badly hit but the worse off were the villages around Kathmandu. A huge discrepancy exists between the city dwellers and the villagers in terms of wealth and resources. That is why I am putting together a team to help the villages around kathmandu put up transitional shelters. The concept of a transitional shelter (chapri in Nepali) is not new. All we are trying to do is initiate the building process and motivate them a bit.</t>
  </si>
  <si>
    <t>occupation</t>
  </si>
  <si>
    <t>social</t>
  </si>
  <si>
    <t>Open</t>
  </si>
  <si>
    <t>[ {code: "FB", text: "https://www.facebook.com/shiju.prakasan" } ]</t>
  </si>
  <si>
    <t>Software Architect</t>
  </si>
  <si>
    <t>I am a Software Developer with 2+ years of experience in  .net technologies. Currently focused in Blockchain, Angular, React and cloud based solutions.</t>
  </si>
  <si>
    <t>I am a Design Engineer with 5+ years of experience in  UX designing. Currently focused in Blockchain, Angular, React and cloud based solutions.</t>
  </si>
  <si>
    <t>I am a Software Architect and Project Manager with 14+ years of experience in cloud, IoT, Blockchain, .net technologies. Worked over 60 projects of small scale to enterprise solutions.
Currently focused in Blockchain, IoT, and cloud based solutions.</t>
  </si>
  <si>
    <t>I am a Test Engineer with 2+ years of experience. Willing to work in a challenging and responsible position as an Engineer in an organization where I can contribute to its successful growth using my abilities and skills and further improve my personal and professional skills.</t>
  </si>
  <si>
    <t>Blockchain Developer</t>
  </si>
  <si>
    <t>Test Engineer</t>
  </si>
  <si>
    <t>Design Engineer</t>
  </si>
  <si>
    <t>Software Developer</t>
  </si>
  <si>
    <t>I am a Senior Test Engineer with 3+ years of experience. Currently focusing on .NET technologies and Blockchain.</t>
  </si>
  <si>
    <t>Senior Test Engineer</t>
  </si>
  <si>
    <t>I am a Finance and Administration Manager with 3+ years of experience</t>
  </si>
  <si>
    <t>Finance and Administration Manager</t>
  </si>
  <si>
    <t>Co-Founder, HR- and Strategic Director</t>
  </si>
  <si>
    <t>General Manager</t>
  </si>
  <si>
    <t>Local and Financial Director</t>
  </si>
  <si>
    <t>I am a Co-founder and Strategic Director has worked with psychotherapy for more than 20 years. She lives in Copenhagen with her husband. Together they have 4 children. Currently focusing on Blockchain.</t>
  </si>
  <si>
    <t>[ {code: "FB", text: "https://www.facebook.com/omkarsunku" } ]</t>
  </si>
  <si>
    <t>[ {code: "FB", text: "https://www.facebook.com/annettegrothemoller" } ]</t>
  </si>
  <si>
    <t>HR Manager and Assistant Secretary</t>
  </si>
  <si>
    <t>I am a General Manager with 10+ years of experience. Currenctly focusing on Blockchain.</t>
  </si>
  <si>
    <t>I am a Software Developer and Blockchain Developer with 2+ years experience. Currenctly focusing on Blockchain, AI, ML and cloud based Solutions</t>
  </si>
  <si>
    <t>I am a Innovation Strategist at Danske Bank with 8+ years of experience in visual design and strategy. I had actively worked in the start-up community since 2009. I have involved in many public speaking engagement and takes consulting jobs in visual design and strategy, I had wrote my first book on 'Innovative by Design - Creating Visual Design That Works’. I have done a Master's degree in Visual Culture from the University of Copenhagen.</t>
  </si>
  <si>
    <t>I am a Local and Financial Director.</t>
  </si>
  <si>
    <t>[ {code: "FB", text: "https://www.facebook.com/atul.kandyong" } ]</t>
  </si>
  <si>
    <t>I am a HR Manager  and Assistant Secretary with 3+ years of experience. Currectly focused on Blockchain and finding freshers and experienced professional to our company for Blockchain development projects</t>
  </si>
  <si>
    <t>[ {code: "FB", text: "https://www.facebook.com/pavan.kulkarni.92505" } ]</t>
  </si>
  <si>
    <t>Spike on contact me</t>
  </si>
  <si>
    <t>As a visitor, I must be able to view average rating of a Beneficiary. - Spike on UI</t>
  </si>
  <si>
    <t>Social media links to be opened on new tab - UI</t>
  </si>
  <si>
    <t>Map display area issue - and address on balloon</t>
  </si>
  <si>
    <t>open popup screen for review history - UI</t>
  </si>
  <si>
    <t>As a registered user, I must be able to rate a case along with description.</t>
  </si>
  <si>
    <t>As a registered user, I must be able to override my rating and  rating description. - backend</t>
  </si>
  <si>
    <t>As Beneficiary, I must be able to list down my cases created by me.</t>
  </si>
  <si>
    <t>As Beneficiary, I must be able to mark my case as Published.</t>
  </si>
  <si>
    <t>As Beneficiary, I must be able to view case details created by me.</t>
  </si>
  <si>
    <t>As Beneficiary, I must be able to create a case</t>
  </si>
  <si>
    <t>As a Beneficiary, I must be able to upload photos of a case.</t>
  </si>
  <si>
    <t>As a Beneficiary, I must be able to set a photo as primary - crop and rearrange</t>
  </si>
  <si>
    <t>Rearrange the code proper way repository/domain business logic and service separation based on domain</t>
  </si>
  <si>
    <t>Rearrange the code proper way components, directive, pipes and service separation based on domain</t>
  </si>
  <si>
    <t>Deployment environment proposal and procure test server</t>
  </si>
  <si>
    <t>pavan,atul</t>
  </si>
  <si>
    <t>completedOn</t>
  </si>
  <si>
    <t>publishedOn</t>
  </si>
  <si>
    <t>createdOn</t>
  </si>
  <si>
    <t>2009-08-20T11:00:17</t>
  </si>
  <si>
    <t>2019-08-20T11:00:17</t>
  </si>
  <si>
    <t>2019-08-10T11:00:17</t>
  </si>
  <si>
    <t>2019-08-15T11:00:17</t>
  </si>
  <si>
    <t>2009-06-20T10:00:10</t>
  </si>
  <si>
    <t>2009-06-20T10:00:17</t>
  </si>
  <si>
    <t>2009-06-02T10:00:17</t>
  </si>
  <si>
    <t>2009-07-02T10:00:17</t>
  </si>
  <si>
    <t>2009-07-20T11:00:17</t>
  </si>
  <si>
    <t>2009-07-20T12:00:17</t>
  </si>
  <si>
    <t>2009-07-20T13:00:17</t>
  </si>
  <si>
    <t>2009-07-20T20:00:17</t>
  </si>
  <si>
    <t>2014-08-20T10:00:17</t>
  </si>
  <si>
    <t>2009-11-20T10:00:17</t>
  </si>
  <si>
    <t>2009-07-20T05:00:17</t>
  </si>
  <si>
    <t>2009-07-20T00:00:17</t>
  </si>
  <si>
    <t>2009-07-20T02:00:17</t>
  </si>
  <si>
    <t>2018-07-20T10:00:17</t>
  </si>
  <si>
    <t>2017-07-20T10:00:17</t>
  </si>
  <si>
    <t>2018-09-20T10:00:17</t>
  </si>
  <si>
    <t>2009-07-17T10:00:17</t>
  </si>
  <si>
    <t>2009-07-01T10:00:17</t>
  </si>
  <si>
    <t>2009-07-03T10:00:17</t>
  </si>
  <si>
    <t>2009-07-04T10:00:17</t>
  </si>
  <si>
    <t>2009-04-20T10:00:17</t>
  </si>
  <si>
    <t>2009-05-20T10:00:17</t>
  </si>
  <si>
    <t>2009-06-20T11:00:17</t>
  </si>
  <si>
    <t>2009-06-20T10:20:17</t>
  </si>
  <si>
    <t>2009-07-02T10:30:17</t>
  </si>
  <si>
    <t>2009-07-02T12:00:17</t>
  </si>
  <si>
    <t>2009-07-20T12:05:17</t>
  </si>
  <si>
    <t>2009-07-20T14:00:17</t>
  </si>
  <si>
    <t>2009-07-21T10:00:17</t>
  </si>
  <si>
    <t>2014-08-20T10:04:17</t>
  </si>
  <si>
    <t>2009-11-20T10:14:17</t>
  </si>
  <si>
    <t>2018-07-20T10:50:17</t>
  </si>
  <si>
    <t>2017-07-20T11:00:17</t>
  </si>
  <si>
    <t>2018-09-21T10:00:17</t>
  </si>
  <si>
    <t>2009-07-22T10:00:17</t>
  </si>
  <si>
    <t>2009-07-20T16:00:17</t>
  </si>
  <si>
    <t>2009-07-01T17:00:17</t>
  </si>
  <si>
    <t>2009-07-20T19:00:17</t>
  </si>
  <si>
    <t>Title</t>
  </si>
  <si>
    <t>State</t>
  </si>
  <si>
    <t>Assigned To</t>
  </si>
  <si>
    <t>Remaining Work</t>
  </si>
  <si>
    <t>value doesn't matter</t>
  </si>
  <si>
    <t>readOnlyTestRange_@</t>
  </si>
  <si>
    <t>readOnlyTestRange_0</t>
  </si>
  <si>
    <t>readOnlyTestRange_M/d/yyyy h:mm AM/PM</t>
  </si>
  <si>
    <t>readOnlyTestRange_General</t>
  </si>
  <si>
    <t>\</t>
  </si>
  <si>
    <t>all_VSTS_16a157f1_5ad2_409b_ab0b_273ecc0adfe9_System.AreaPath</t>
  </si>
  <si>
    <t>\Sprint 1</t>
  </si>
  <si>
    <t>\Sprint 2</t>
  </si>
  <si>
    <t>\Sprint 3</t>
  </si>
  <si>
    <t>\Sprint 4</t>
  </si>
  <si>
    <t>\Sprint 5</t>
  </si>
  <si>
    <t>\Sprint 6</t>
  </si>
  <si>
    <t>all_VSTS_16a157f1_5ad2_409b_ab0b_273ecc0adfe9_System.IterationPath</t>
  </si>
  <si>
    <t>After Successful creation of case must be displayed in my cases of beneficiary profile</t>
  </si>
  <si>
    <t>New</t>
  </si>
  <si>
    <t>Shiju Madamchery</t>
  </si>
  <si>
    <t>Displaying the success message to user on successful creation of case</t>
  </si>
  <si>
    <t>Atul Kandyong</t>
  </si>
  <si>
    <t>Email validation - on contact me and register user etc</t>
  </si>
  <si>
    <t>Pavan Kulkarni</t>
  </si>
  <si>
    <t>After rating the case rating should be displayed in rating and review history</t>
  </si>
  <si>
    <t>Omkar Sai Sunku</t>
  </si>
  <si>
    <t>Displaying the Address in pop up of Map</t>
  </si>
  <si>
    <t>Map region must be on all map views not only front page (even case details view)</t>
  </si>
  <si>
    <t>Publish button in Edit case (for making the case publish) - publish and validate mandatory fields</t>
  </si>
  <si>
    <t>Alternate for displaying the photo of case if case photo is not provided- we need alternate</t>
  </si>
  <si>
    <t>email send issue, we will try to get CC SMTP details from thorkild</t>
  </si>
  <si>
    <t>My case should have 'View' option to view and edit a case</t>
  </si>
  <si>
    <t>As a Beneficiary, I must be able to set a photo as primary - and rearrange</t>
  </si>
  <si>
    <t>Approved</t>
  </si>
  <si>
    <t>As Beneficiary, I must be able to edit a case</t>
  </si>
  <si>
    <t>Research on Theme - if any improvement can be done</t>
  </si>
  <si>
    <t>Committed</t>
  </si>
  <si>
    <t>Done</t>
  </si>
  <si>
    <t>Removed</t>
  </si>
  <si>
    <t>all_VSTS_16a157f1_5ad2_409b_ab0b_273ecc0adfe9_Bug_System.State</t>
  </si>
  <si>
    <t>Select User...</t>
  </si>
  <si>
    <t>Administrator</t>
  </si>
  <si>
    <t>Tarun Kumar Upadhyaya</t>
  </si>
  <si>
    <t>Thorkild Grothe Moller</t>
  </si>
  <si>
    <t>all_VSTS_16a157f1_5ad2_409b_ab0b_273ecc0adfe9_Bug_System.AssignedTo</t>
  </si>
  <si>
    <t>In Progress</t>
  </si>
  <si>
    <t>all_VSTS_16a157f1_5ad2_409b_ab0b_273ecc0adfe9_Epic_System.State</t>
  </si>
  <si>
    <t>all_VSTS_16a157f1_5ad2_409b_ab0b_273ecc0adfe9_Epic_System.AssignedTo</t>
  </si>
  <si>
    <t>VSTS_16a157f1_5ad2_409b_ab0b_273ecc0adfe9_FC-70-5F-3C-24-90-2F-CA-47-22-34-91-99-86-B3-1A-2D-B3-FF-2F</t>
  </si>
  <si>
    <t>VSTS_16a157f1_5ad2_409b_ab0b_273ecc0adfe9_42-0D-57-2A-22-A1-21-F3-1A-CF-8E-48-A1-D5-26-11-35-67-A1-12</t>
  </si>
  <si>
    <t>all_VSTS_16a157f1_5ad2_409b_ab0b_273ecc0adfe9_Feature_System.State</t>
  </si>
  <si>
    <t>all_VSTS_16a157f1_5ad2_409b_ab0b_273ecc0adfe9_Feature_System.AssignedTo</t>
  </si>
  <si>
    <t>Closed</t>
  </si>
  <si>
    <t>all_VSTS_16a157f1_5ad2_409b_ab0b_273ecc0adfe9_Impediment_System.State</t>
  </si>
  <si>
    <t>all_VSTS_16a157f1_5ad2_409b_ab0b_273ecc0adfe9_Impediment_System.AssignedTo</t>
  </si>
  <si>
    <t>all_VSTS_16a157f1_5ad2_409b_ab0b_273ecc0adfe9_Product Backlog Item_System.State</t>
  </si>
  <si>
    <t>all_VSTS_16a157f1_5ad2_409b_ab0b_273ecc0adfe9_Product Backlog Item_System.AssignedTo</t>
  </si>
  <si>
    <t>To Do</t>
  </si>
  <si>
    <t>all_VSTS_16a157f1_5ad2_409b_ab0b_273ecc0adfe9_Task_System.State</t>
  </si>
  <si>
    <t>all_VSTS_16a157f1_5ad2_409b_ab0b_273ecc0adfe9_Task_System.AssignedTo</t>
  </si>
  <si>
    <t>Design</t>
  </si>
  <si>
    <t>Ready</t>
  </si>
  <si>
    <t>all_VSTS_16a157f1_5ad2_409b_ab0b_273ecc0adfe9_Test Case_System.State</t>
  </si>
  <si>
    <t>all_VSTS_16a157f1_5ad2_409b_ab0b_273ecc0adfe9_Test Case_System.AssignedTo</t>
  </si>
  <si>
    <t>all_VSTS_16a157f1_5ad2_409b_ab0b_273ecc0adfe9_System.State</t>
  </si>
  <si>
    <t>all_VSTS_16a157f1_5ad2_409b_ab0b_273ecc0adfe9_System.AssignedTo</t>
  </si>
  <si>
    <t>Bug</t>
  </si>
  <si>
    <t>Epic</t>
  </si>
  <si>
    <t>Feature</t>
  </si>
  <si>
    <t>Impediment</t>
  </si>
  <si>
    <t>Product Backlog Item</t>
  </si>
  <si>
    <t>Task</t>
  </si>
  <si>
    <t>Test Case</t>
  </si>
  <si>
    <t>all_VSTS_16a157f1_5ad2_409b_ab0b_273ecc0adfe9_System.WorkItemType</t>
  </si>
  <si>
    <t>Work Item Type</t>
  </si>
  <si>
    <t>atul</t>
  </si>
  <si>
    <t>pavan/om</t>
  </si>
  <si>
    <t>atul/pavan/om</t>
  </si>
  <si>
    <t>shiju/atul</t>
  </si>
  <si>
    <t>Rating and reviews should not be allowed to same case holder/beneficiary.</t>
  </si>
  <si>
    <t>Display ratings and reviews in rating and review popup if already rated by a specific user. Helps when user overriding his/her ratings</t>
  </si>
  <si>
    <t>S.NO</t>
  </si>
  <si>
    <t>Description todo in future sprints</t>
  </si>
  <si>
    <t>karthik@blocktech.dk</t>
  </si>
  <si>
    <t>Delhi</t>
  </si>
  <si>
    <t>New Delhi</t>
  </si>
  <si>
    <t>Bhalswa Jahangir Pur</t>
  </si>
  <si>
    <t>Bhalswa Lake</t>
  </si>
  <si>
    <t>Town</t>
  </si>
  <si>
    <t>Dharavi</t>
  </si>
  <si>
    <t>Mumbai</t>
  </si>
  <si>
    <t>Maharashtra</t>
  </si>
  <si>
    <t> 72.85085</t>
  </si>
  <si>
    <t>Mahim railway station</t>
  </si>
  <si>
    <t>Mahim</t>
  </si>
  <si>
    <t>Hyderabad</t>
  </si>
  <si>
    <t>Telangana</t>
  </si>
  <si>
    <t> 78.476615</t>
  </si>
  <si>
    <t>Near Lal Bahadur Shastri Stadium</t>
  </si>
  <si>
    <t>Abids</t>
  </si>
  <si>
    <t>Chennai</t>
  </si>
  <si>
    <t>Tamil Nadu</t>
  </si>
  <si>
    <t>Kodambakkam</t>
  </si>
  <si>
    <t>Kamarajapuram</t>
  </si>
  <si>
    <t>Nungambakkam</t>
  </si>
  <si>
    <t>West Bengal</t>
  </si>
  <si>
    <t>Kolkata</t>
  </si>
  <si>
    <t>Pilkhana</t>
  </si>
  <si>
    <t>Howrah Station</t>
  </si>
  <si>
    <t>Howrah</t>
  </si>
  <si>
    <t>Odisha</t>
  </si>
  <si>
    <t>Bhubaneswar</t>
  </si>
  <si>
    <t>Salia Sahi</t>
  </si>
  <si>
    <t>561 &amp; 562, Ekmara Vihar</t>
  </si>
  <si>
    <t>Nayapalli</t>
  </si>
  <si>
    <t>Shivaji Nagar</t>
  </si>
  <si>
    <t>Baiganwadi</t>
  </si>
  <si>
    <t>Govandi road</t>
  </si>
  <si>
    <t>Washermanpet</t>
  </si>
  <si>
    <t>No: 25 and 26,Parrys Corner</t>
  </si>
  <si>
    <t>Royapuram</t>
  </si>
  <si>
    <t>Jaipur</t>
  </si>
  <si>
    <t>Kathputhli</t>
  </si>
  <si>
    <t>Jyothi Nagar</t>
  </si>
  <si>
    <t>Lalkothi</t>
  </si>
  <si>
    <t>Rajasthan</t>
  </si>
  <si>
    <t>Visakhapatnam</t>
  </si>
  <si>
    <t>Andhra Pradesh</t>
  </si>
  <si>
    <t>Near Rythu bazzar</t>
  </si>
  <si>
    <t>Pedagantyada</t>
  </si>
  <si>
    <t>No: 20 and 24, Lower down road</t>
  </si>
  <si>
    <t>Copenhagen</t>
  </si>
  <si>
    <t>Denmark</t>
  </si>
  <si>
    <t>Near Kongens Nytorv Station</t>
  </si>
  <si>
    <t xml:space="preserve"> Near Tivoli Gardens</t>
  </si>
  <si>
    <t>Nyhavn</t>
  </si>
  <si>
    <t>Near Kongens Nytorv station</t>
  </si>
  <si>
    <t>No: 219, Along side Nyhavn Canal</t>
  </si>
  <si>
    <t>Begun Bari</t>
  </si>
  <si>
    <t>Bangladesh</t>
  </si>
  <si>
    <t>Ward 37</t>
  </si>
  <si>
    <t>Tejgaon Thana</t>
  </si>
  <si>
    <t>Dhaka</t>
  </si>
  <si>
    <t>Little Lon</t>
  </si>
  <si>
    <t>Austraila</t>
  </si>
  <si>
    <t>Melbourne</t>
  </si>
  <si>
    <t>Victoria</t>
  </si>
  <si>
    <t> Stephen Stree</t>
  </si>
  <si>
    <t>Little Lonsdale</t>
  </si>
  <si>
    <t>Malta</t>
  </si>
  <si>
    <t>Manderaggio</t>
  </si>
  <si>
    <t>Valletta</t>
  </si>
  <si>
    <t>Lucknow</t>
  </si>
  <si>
    <t>Gomti Nagar</t>
  </si>
  <si>
    <t> Vipin Khand 2 &amp; 3</t>
  </si>
  <si>
    <t>Uttar Pradesh</t>
  </si>
  <si>
    <t>Near Ambedkar Memorial Park</t>
  </si>
  <si>
    <t>Indore</t>
  </si>
  <si>
    <t>Madhya Pradesh</t>
  </si>
  <si>
    <t>Bihar</t>
  </si>
  <si>
    <t>Patna</t>
  </si>
  <si>
    <t>Coimbatore</t>
  </si>
  <si>
    <t>Warangal</t>
  </si>
  <si>
    <t>Ranchi</t>
  </si>
  <si>
    <t>Jodhpur</t>
  </si>
  <si>
    <t>Guwāhāti</t>
  </si>
  <si>
    <t>Chandigarh</t>
  </si>
  <si>
    <t>Jharkhand</t>
  </si>
  <si>
    <t>Assam</t>
  </si>
  <si>
    <t>Anupparpalayam</t>
  </si>
  <si>
    <t>Near National Textiles Ltd</t>
  </si>
  <si>
    <t>Bihar old city</t>
  </si>
  <si>
    <t xml:space="preserve">Village </t>
  </si>
  <si>
    <t>Beside chruch</t>
  </si>
  <si>
    <t>Brahmanawada</t>
  </si>
  <si>
    <t>Bokaro Steel City</t>
  </si>
  <si>
    <t>Gurudwara road</t>
  </si>
  <si>
    <t>Bhawani Pur Site</t>
  </si>
  <si>
    <t>RJ SH16</t>
  </si>
  <si>
    <t>New Roop Nagar</t>
  </si>
  <si>
    <t>Near Khariya Market</t>
  </si>
  <si>
    <t>Near 4th Assam Police station</t>
  </si>
  <si>
    <t>Santi Nagar</t>
  </si>
  <si>
    <t>Kahilipara</t>
  </si>
  <si>
    <t>17H, 17th Sector</t>
  </si>
  <si>
    <t>Near Rose Garden</t>
  </si>
  <si>
    <t>Chandigarh Housing Board</t>
  </si>
  <si>
    <t>Tejgaon</t>
  </si>
  <si>
    <t>Green Valley</t>
  </si>
  <si>
    <t>Banjara Hills</t>
  </si>
  <si>
    <t>8-2-409,Rd number2</t>
  </si>
  <si>
    <t xml:space="preserve"> Il-Belt Valletta</t>
  </si>
  <si>
    <t>San Anton Gardens</t>
  </si>
  <si>
    <t>Attard</t>
  </si>
  <si>
    <t>Balzan</t>
  </si>
  <si>
    <t>5-8,56/A</t>
  </si>
  <si>
    <t>Nampally Station Road</t>
  </si>
  <si>
    <t>Hadapsar Industrial Estate</t>
  </si>
  <si>
    <t>Hadapsar</t>
  </si>
  <si>
    <t>Pune</t>
  </si>
  <si>
    <t>Pune- Solapur Road</t>
  </si>
  <si>
    <t>7 St. George</t>
  </si>
  <si>
    <t>What went well</t>
  </si>
  <si>
    <t>Want went not well</t>
  </si>
  <si>
    <t>Improvement</t>
  </si>
  <si>
    <t>Took less number of tasks, and were able to manage.
Everyone know wha to be done this time
Proper testing by the team was done</t>
  </si>
  <si>
    <t>Tasks were too less, we could take more</t>
  </si>
  <si>
    <t>Take more tasks as streach goal</t>
  </si>
  <si>
    <t>This time we had idntified issues/queries happened earlier stage itself
Proper syncup - improved</t>
  </si>
  <si>
    <t>Better give this role to every one and try it</t>
  </si>
  <si>
    <t>Perform tasks faster then previous sprints. US was simple
Proper syncup done, morethen 2 or 3 times</t>
  </si>
  <si>
    <t>Some of the userstories, clear doubts in sprint planning itself.</t>
  </si>
  <si>
    <t>Time of sprint planning itself improvement have to be done</t>
  </si>
  <si>
    <t>We had taken corrective action and able to demo previous sprint and current sprint successfully.
Given very good demo.</t>
  </si>
  <si>
    <t>Not questions were asked while sprint planning meetings
There were some descrepencies in understanding and were clear last mement.
Assumptions were made indivisually and not shared during any syncups.
Technical tasks are not taken seriously, this impact quality of the code base.</t>
  </si>
  <si>
    <t>involvement of sprint planing needs improved.
Asking questions needs improment.
Assumptions must be clarified at earlier stage of sprint, if any.
Needed equal importance for technical userstories and finish in sprint itself.</t>
  </si>
  <si>
    <t>Team need to raise the concern in syncup, needs improvement
Above needs to be clarified then and there in syncup meettings.</t>
  </si>
  <si>
    <t>Took less tasks
Every Team Involvement in planning userstories and activities
Need everyones involvement, currently not involved. Only shiju is doing it</t>
  </si>
  <si>
    <t>Atul:</t>
  </si>
  <si>
    <t xml:space="preserve">Well: </t>
  </si>
  <si>
    <t xml:space="preserve">Wrong: </t>
  </si>
  <si>
    <t xml:space="preserve">Improvement: </t>
  </si>
  <si>
    <t>1. Could have help pavan in api integration/angular part</t>
  </si>
  <si>
    <t>2. Testing could have done</t>
  </si>
  <si>
    <t>3: More syncups</t>
  </si>
  <si>
    <t>Tarun:</t>
  </si>
  <si>
    <t>1. Following practices</t>
  </si>
  <si>
    <t>1. Callout blockage at earlier stage</t>
  </si>
  <si>
    <t>2. Problem of understanding then and there we must improvise</t>
  </si>
  <si>
    <t>3. Dry run one day before</t>
  </si>
  <si>
    <t>Well</t>
  </si>
  <si>
    <t>1. Testing not done properly</t>
  </si>
  <si>
    <t>2. Confusion in userstories</t>
  </si>
  <si>
    <t>3. Took lots of userstories</t>
  </si>
  <si>
    <t>Pavan:</t>
  </si>
  <si>
    <t>1. Communication needed improvement</t>
  </si>
  <si>
    <t>Wrong</t>
  </si>
  <si>
    <t xml:space="preserve">Assumption - </t>
  </si>
  <si>
    <t xml:space="preserve">Done was not done - </t>
  </si>
  <si>
    <t>Spill overs are keep on increasing</t>
  </si>
  <si>
    <t>Taking testing activity - knowning begining of the sprint</t>
  </si>
  <si>
    <t>Velosity</t>
  </si>
  <si>
    <t>Pavan is fully loaded</t>
  </si>
  <si>
    <t>Ownership, Donot close userstory</t>
  </si>
  <si>
    <t>Took lots of user stories than is suppose to be.</t>
  </si>
  <si>
    <t>Team done a hardwork though there were leaves. Try best to manage well</t>
  </si>
  <si>
    <r>
      <t xml:space="preserve">Project: </t>
    </r>
    <r>
      <rPr>
        <sz val="11"/>
        <color theme="1"/>
        <rFont val="Calibri"/>
        <family val="2"/>
        <scheme val="minor"/>
      </rPr>
      <t xml:space="preserve">commoncollection   </t>
    </r>
    <r>
      <rPr>
        <b/>
        <sz val="11"/>
        <color theme="1"/>
        <rFont val="Calibri"/>
        <family val="2"/>
        <scheme val="minor"/>
      </rPr>
      <t xml:space="preserve"> Server:</t>
    </r>
    <r>
      <rPr>
        <sz val="11"/>
        <color theme="1"/>
        <rFont val="Calibri"/>
        <family val="2"/>
        <scheme val="minor"/>
      </rPr>
      <t xml:space="preserve"> http://tfs.blocktech.dk/tfs/blocktech   </t>
    </r>
    <r>
      <rPr>
        <b/>
        <sz val="11"/>
        <color theme="1"/>
        <rFont val="Calibri"/>
        <family val="2"/>
        <scheme val="minor"/>
      </rPr>
      <t xml:space="preserve"> Query:</t>
    </r>
    <r>
      <rPr>
        <sz val="11"/>
        <color theme="1"/>
        <rFont val="Calibri"/>
        <family val="2"/>
        <scheme val="minor"/>
      </rPr>
      <t xml:space="preserve"> commoncollection Team - Sprint 4 - Backlog   </t>
    </r>
    <r>
      <rPr>
        <b/>
        <sz val="11"/>
        <color theme="1"/>
        <rFont val="Calibri"/>
        <family val="2"/>
        <scheme val="minor"/>
      </rPr>
      <t xml:space="preserve"> List type:</t>
    </r>
    <r>
      <rPr>
        <sz val="11"/>
        <color theme="1"/>
        <rFont val="Calibri"/>
        <family val="2"/>
        <scheme val="minor"/>
      </rPr>
      <t xml:space="preserve"> Flat    </t>
    </r>
  </si>
  <si>
    <t>As a beneficiary I must be able to remove a photo from a case</t>
  </si>
  <si>
    <t>The case tile view must show thumbnail photo</t>
  </si>
  <si>
    <t>The case view must show original photo on selection from image thumbnail scroll view</t>
  </si>
  <si>
    <t>Uploaded photo must be stored as original and thumbnail photo on storage</t>
  </si>
  <si>
    <t xml:space="preserve">Upload a photo for registered user </t>
  </si>
  <si>
    <t>Data change warning to user</t>
  </si>
  <si>
    <t>Google address search suggestion to user</t>
  </si>
  <si>
    <t>As a Beneficiary, I must be able to upload photos  and rearrange photo of a published case.</t>
  </si>
  <si>
    <t>shiju/pavan</t>
  </si>
  <si>
    <t>pavan/shiju</t>
  </si>
  <si>
    <t>om/atul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</si>
</sst>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 AM/PM"/>
  </numFmts>
  <fonts count="25" x14ac:knownFonts="1">
    <font>
      <sz val="11"/>
      <color theme="1"/>
      <name val="Calibri"/>
      <family val="2"/>
      <scheme val="minor"/>
    </font>
    <font>
      <sz val="11"/>
      <color rgb="FF006100"/>
      <name val="Calibri"/>
      <family val="2"/>
      <scheme val="minor"/>
    </font>
    <font>
      <u/>
      <sz val="11"/>
      <color theme="10"/>
      <name val="Calibri"/>
      <family val="2"/>
      <scheme val="minor"/>
    </font>
    <font>
      <sz val="14"/>
      <color theme="1"/>
      <name val="Calibri"/>
      <family val="2"/>
      <scheme val="minor"/>
    </font>
    <font>
      <b/>
      <sz val="14"/>
      <color theme="1"/>
      <name val="Calibri"/>
      <family val="2"/>
      <scheme val="minor"/>
    </font>
    <font>
      <b/>
      <sz val="16"/>
      <color rgb="FF00B050"/>
      <name val="Calibri"/>
      <family val="2"/>
      <scheme val="minor"/>
    </font>
    <font>
      <sz val="14"/>
      <color theme="1"/>
      <name val="Calibri"/>
      <family val="2"/>
      <scheme val="minor"/>
    </font>
    <font>
      <b/>
      <sz val="14"/>
      <color theme="1"/>
      <name val="Calibri"/>
      <family val="2"/>
      <scheme val="minor"/>
    </font>
    <font>
      <sz val="14"/>
      <color rgb="FFFF0000"/>
      <name val="Calibri"/>
      <family val="2"/>
      <scheme val="minor"/>
    </font>
    <font>
      <sz val="14"/>
      <color theme="5"/>
      <name val="Calibri"/>
      <family val="2"/>
      <scheme val="minor"/>
    </font>
    <font>
      <sz val="14"/>
      <color theme="6"/>
      <name val="Calibri"/>
      <family val="2"/>
      <scheme val="minor"/>
    </font>
    <font>
      <sz val="14"/>
      <color theme="3"/>
      <name val="Calibri"/>
      <family val="2"/>
      <scheme val="minor"/>
    </font>
    <font>
      <sz val="26"/>
      <color theme="1"/>
      <name val="Calibri"/>
      <family val="2"/>
      <scheme val="minor"/>
    </font>
    <font>
      <b/>
      <sz val="16"/>
      <color theme="1"/>
      <name val="Calibri"/>
      <family val="2"/>
      <scheme val="minor"/>
    </font>
    <font>
      <b/>
      <sz val="14"/>
      <color theme="5"/>
      <name val="Calibri"/>
      <family val="2"/>
      <scheme val="minor"/>
    </font>
    <font>
      <sz val="14"/>
      <color rgb="FF00B050"/>
      <name val="Calibri"/>
      <family val="2"/>
      <scheme val="minor"/>
    </font>
    <font>
      <sz val="14"/>
      <name val="Calibri"/>
      <family val="2"/>
      <scheme val="minor"/>
    </font>
    <font>
      <b/>
      <sz val="14"/>
      <color rgb="FF00B050"/>
      <name val="Calibri"/>
      <family val="2"/>
      <scheme val="minor"/>
    </font>
    <font>
      <b/>
      <sz val="11"/>
      <color theme="1"/>
      <name val="Calibri"/>
      <family val="2"/>
      <scheme val="minor"/>
    </font>
    <font>
      <sz val="11"/>
      <color rgb="FF000000"/>
      <name val="Times New Roman"/>
      <family val="1"/>
    </font>
    <font>
      <sz val="11"/>
      <color rgb="FF333333"/>
      <name val="Calibri"/>
      <family val="2"/>
      <scheme val="minor"/>
    </font>
    <font>
      <sz val="11"/>
      <color rgb="FF000000"/>
      <name val="Calibri"/>
      <family val="2"/>
      <scheme val="minor"/>
    </font>
    <font>
      <sz val="11"/>
      <name val="Calibri"/>
      <family val="2"/>
      <scheme val="minor"/>
    </font>
    <font>
      <sz val="9"/>
      <color rgb="FF000000"/>
      <name val="Arial"/>
      <family val="2"/>
    </font>
    <font>
      <sz val="11"/>
      <color rgb="FFFF0000"/>
      <name val="Calibri"/>
      <family val="2"/>
      <scheme val="minor"/>
    </font>
  </fonts>
  <fills count="23">
    <fill>
      <patternFill patternType="none"/>
    </fill>
    <fill>
      <patternFill patternType="gray125"/>
    </fill>
    <fill>
      <patternFill patternType="solid">
        <fgColor rgb="FFC6EFCE"/>
      </patternFill>
    </fill>
    <fill>
      <patternFill patternType="solid">
        <fgColor theme="5" tint="0.79998168889431442"/>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C0000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indexed="44"/>
        <bgColor indexed="64"/>
      </patternFill>
    </fill>
    <fill>
      <patternFill patternType="solid">
        <fgColor theme="4"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133">
    <xf numFmtId="0" fontId="0" fillId="0" borderId="0" xfId="0"/>
    <xf numFmtId="0" fontId="2" fillId="0" borderId="0" xfId="2"/>
    <xf numFmtId="0" fontId="3" fillId="0" borderId="0" xfId="0" applyFont="1"/>
    <xf numFmtId="0" fontId="4" fillId="0" borderId="0" xfId="0" applyFont="1"/>
    <xf numFmtId="0" fontId="4" fillId="0" borderId="0" xfId="0" applyFont="1" applyAlignment="1">
      <alignment vertical="center"/>
    </xf>
    <xf numFmtId="0" fontId="3" fillId="0" borderId="0" xfId="0" applyFont="1" applyAlignment="1">
      <alignment horizontal="left" vertical="center" indent="1"/>
    </xf>
    <xf numFmtId="0" fontId="0" fillId="0" borderId="0" xfId="0" applyAlignment="1">
      <alignment wrapText="1"/>
    </xf>
    <xf numFmtId="0" fontId="0" fillId="0" borderId="0" xfId="0" applyAlignment="1">
      <alignment horizontal="center" vertical="center" wrapText="1"/>
    </xf>
    <xf numFmtId="0" fontId="3" fillId="2" borderId="0" xfId="1" applyFont="1"/>
    <xf numFmtId="2" fontId="3" fillId="0" borderId="0" xfId="0" applyNumberFormat="1" applyFont="1"/>
    <xf numFmtId="2" fontId="0" fillId="0" borderId="0" xfId="0" applyNumberFormat="1"/>
    <xf numFmtId="0" fontId="3" fillId="0" borderId="0" xfId="0" applyFont="1" applyAlignment="1">
      <alignment wrapText="1"/>
    </xf>
    <xf numFmtId="2" fontId="4" fillId="0" borderId="0" xfId="0" applyNumberFormat="1" applyFont="1" applyAlignment="1">
      <alignment horizontal="center" vertical="center" wrapText="1"/>
    </xf>
    <xf numFmtId="0" fontId="4" fillId="0" borderId="0" xfId="0" applyFont="1" applyAlignment="1">
      <alignment horizontal="center" vertical="center" wrapText="1"/>
    </xf>
    <xf numFmtId="2" fontId="5" fillId="0" borderId="0" xfId="0" applyNumberFormat="1" applyFont="1"/>
    <xf numFmtId="0" fontId="5" fillId="0" borderId="0" xfId="0" applyFont="1"/>
    <xf numFmtId="0" fontId="5" fillId="0" borderId="0" xfId="0" applyFont="1" applyAlignment="1">
      <alignment wrapText="1"/>
    </xf>
    <xf numFmtId="0" fontId="6" fillId="2" borderId="0" xfId="1" applyFont="1"/>
    <xf numFmtId="0" fontId="7" fillId="2" borderId="0" xfId="1" applyFont="1" applyAlignment="1">
      <alignment horizontal="center" vertical="center" wrapText="1"/>
    </xf>
    <xf numFmtId="0" fontId="8" fillId="0" borderId="0" xfId="0" applyFont="1" applyAlignment="1">
      <alignment wrapText="1"/>
    </xf>
    <xf numFmtId="0" fontId="3" fillId="3" borderId="0" xfId="0" applyFont="1" applyFill="1" applyAlignment="1">
      <alignment wrapText="1"/>
    </xf>
    <xf numFmtId="0" fontId="7" fillId="0" borderId="0" xfId="0" applyFont="1" applyFill="1"/>
    <xf numFmtId="0" fontId="6" fillId="0" borderId="0" xfId="0" applyFont="1" applyFill="1" applyAlignment="1">
      <alignment wrapText="1"/>
    </xf>
    <xf numFmtId="0" fontId="6" fillId="0" borderId="0" xfId="0" applyFont="1" applyAlignment="1">
      <alignment wrapText="1"/>
    </xf>
    <xf numFmtId="0" fontId="6" fillId="0" borderId="0" xfId="0" applyFont="1" applyFill="1"/>
    <xf numFmtId="2" fontId="6" fillId="0" borderId="0" xfId="0" applyNumberFormat="1" applyFont="1" applyFill="1"/>
    <xf numFmtId="0" fontId="4" fillId="4" borderId="0" xfId="0" applyFont="1" applyFill="1" applyAlignment="1">
      <alignment horizontal="center" vertical="center" wrapText="1"/>
    </xf>
    <xf numFmtId="0" fontId="9" fillId="0" borderId="0" xfId="0" applyFont="1" applyAlignment="1">
      <alignment wrapText="1"/>
    </xf>
    <xf numFmtId="0" fontId="10" fillId="0" borderId="0" xfId="0" applyFont="1" applyAlignment="1">
      <alignment wrapText="1"/>
    </xf>
    <xf numFmtId="0" fontId="3" fillId="0" borderId="0" xfId="0" applyFont="1" applyFill="1"/>
    <xf numFmtId="16" fontId="3" fillId="0" borderId="0" xfId="0" quotePrefix="1" applyNumberFormat="1" applyFont="1"/>
    <xf numFmtId="0" fontId="0" fillId="0" borderId="1" xfId="0" applyBorder="1"/>
    <xf numFmtId="0" fontId="11" fillId="0" borderId="0" xfId="0" applyFont="1"/>
    <xf numFmtId="0" fontId="9" fillId="0" borderId="0" xfId="0" applyFont="1"/>
    <xf numFmtId="0" fontId="12" fillId="0" borderId="0" xfId="0" applyFont="1"/>
    <xf numFmtId="0" fontId="8" fillId="5" borderId="0" xfId="0" applyFont="1" applyFill="1" applyAlignment="1">
      <alignment wrapText="1"/>
    </xf>
    <xf numFmtId="0" fontId="3" fillId="5" borderId="0" xfId="0" applyFont="1" applyFill="1" applyAlignment="1">
      <alignment wrapText="1"/>
    </xf>
    <xf numFmtId="0" fontId="13" fillId="0" borderId="0" xfId="0" applyFont="1"/>
    <xf numFmtId="0" fontId="13" fillId="0" borderId="0" xfId="0" applyFont="1" applyFill="1"/>
    <xf numFmtId="0" fontId="14" fillId="0" borderId="0" xfId="0" applyFont="1" applyAlignment="1">
      <alignment wrapText="1"/>
    </xf>
    <xf numFmtId="2" fontId="3" fillId="0" borderId="0" xfId="0" applyNumberFormat="1" applyFont="1" applyFill="1"/>
    <xf numFmtId="0" fontId="4" fillId="0" borderId="0" xfId="0" applyFont="1" applyFill="1"/>
    <xf numFmtId="0" fontId="17" fillId="0" borderId="0" xfId="0" applyFont="1" applyFill="1" applyAlignment="1">
      <alignment wrapText="1"/>
    </xf>
    <xf numFmtId="0" fontId="8" fillId="0" borderId="0" xfId="0" applyFont="1" applyFill="1"/>
    <xf numFmtId="16" fontId="0" fillId="0" borderId="0" xfId="0" applyNumberFormat="1"/>
    <xf numFmtId="0" fontId="0" fillId="3" borderId="1" xfId="0" applyFill="1" applyBorder="1"/>
    <xf numFmtId="20" fontId="0" fillId="0" borderId="0" xfId="0" applyNumberFormat="1"/>
    <xf numFmtId="16" fontId="18" fillId="0" borderId="1" xfId="0" applyNumberFormat="1" applyFont="1" applyBorder="1"/>
    <xf numFmtId="16" fontId="18" fillId="3" borderId="1" xfId="0" applyNumberFormat="1" applyFont="1" applyFill="1" applyBorder="1"/>
    <xf numFmtId="0" fontId="18" fillId="0" borderId="1" xfId="0" applyFont="1" applyBorder="1" applyAlignment="1">
      <alignment horizontal="right"/>
    </xf>
    <xf numFmtId="49" fontId="0" fillId="0" borderId="0" xfId="0" applyNumberFormat="1" applyBorder="1" applyAlignment="1">
      <alignment wrapText="1"/>
    </xf>
    <xf numFmtId="0" fontId="0" fillId="0" borderId="0" xfId="0" applyBorder="1"/>
    <xf numFmtId="0" fontId="0" fillId="6" borderId="1" xfId="0" applyFill="1" applyBorder="1"/>
    <xf numFmtId="0" fontId="18" fillId="3" borderId="1" xfId="0" applyFont="1" applyFill="1" applyBorder="1"/>
    <xf numFmtId="0" fontId="0" fillId="7" borderId="1" xfId="0" applyFill="1" applyBorder="1"/>
    <xf numFmtId="0" fontId="0" fillId="8" borderId="1" xfId="0" applyFill="1" applyBorder="1"/>
    <xf numFmtId="49" fontId="0" fillId="3" borderId="1" xfId="0" applyNumberFormat="1" applyFill="1" applyBorder="1" applyAlignment="1">
      <alignment wrapText="1"/>
    </xf>
    <xf numFmtId="49" fontId="0" fillId="9" borderId="1" xfId="0" applyNumberFormat="1" applyFill="1" applyBorder="1" applyAlignment="1">
      <alignment wrapText="1"/>
    </xf>
    <xf numFmtId="49" fontId="0" fillId="10" borderId="1" xfId="0" applyNumberFormat="1" applyFill="1" applyBorder="1" applyAlignment="1">
      <alignment wrapText="1"/>
    </xf>
    <xf numFmtId="0" fontId="0" fillId="0" borderId="0" xfId="0" quotePrefix="1"/>
    <xf numFmtId="0" fontId="18" fillId="9" borderId="1" xfId="0" applyFont="1" applyFill="1" applyBorder="1"/>
    <xf numFmtId="0" fontId="0" fillId="9" borderId="1" xfId="0" applyFill="1" applyBorder="1"/>
    <xf numFmtId="16" fontId="0" fillId="11" borderId="0" xfId="0" applyNumberFormat="1" applyFill="1"/>
    <xf numFmtId="0" fontId="0" fillId="0" borderId="1" xfId="0" applyBorder="1" applyAlignment="1">
      <alignment wrapText="1"/>
    </xf>
    <xf numFmtId="0" fontId="0" fillId="12" borderId="1" xfId="0" applyFill="1" applyBorder="1"/>
    <xf numFmtId="0" fontId="0" fillId="13" borderId="1" xfId="0" applyFill="1" applyBorder="1"/>
    <xf numFmtId="0" fontId="0" fillId="14" borderId="1" xfId="0" applyFill="1" applyBorder="1"/>
    <xf numFmtId="0" fontId="0" fillId="14" borderId="1" xfId="0" applyFill="1" applyBorder="1" applyAlignment="1">
      <alignment wrapText="1"/>
    </xf>
    <xf numFmtId="0" fontId="0" fillId="9" borderId="1" xfId="0" applyFill="1" applyBorder="1" applyAlignment="1">
      <alignment wrapText="1"/>
    </xf>
    <xf numFmtId="0" fontId="0" fillId="15" borderId="1" xfId="0" applyFill="1" applyBorder="1"/>
    <xf numFmtId="0" fontId="0" fillId="15" borderId="1" xfId="0" applyFill="1" applyBorder="1" applyAlignment="1">
      <alignment wrapText="1"/>
    </xf>
    <xf numFmtId="0" fontId="0" fillId="16" borderId="1" xfId="0" applyFill="1" applyBorder="1"/>
    <xf numFmtId="0" fontId="19" fillId="0" borderId="2" xfId="0" applyFont="1" applyBorder="1" applyAlignment="1"/>
    <xf numFmtId="0" fontId="19" fillId="0" borderId="2" xfId="0" applyFont="1" applyBorder="1" applyAlignment="1">
      <alignment vertical="top"/>
    </xf>
    <xf numFmtId="0" fontId="19" fillId="0" borderId="2" xfId="0" applyFont="1" applyBorder="1" applyAlignment="1">
      <alignment horizontal="center"/>
    </xf>
    <xf numFmtId="0" fontId="0" fillId="17" borderId="0" xfId="0" quotePrefix="1" applyFill="1"/>
    <xf numFmtId="0" fontId="0" fillId="17" borderId="0" xfId="0" applyFill="1"/>
    <xf numFmtId="0" fontId="0" fillId="18" borderId="0" xfId="0" quotePrefix="1" applyFill="1"/>
    <xf numFmtId="0" fontId="0" fillId="18" borderId="0" xfId="0" applyFill="1"/>
    <xf numFmtId="0" fontId="0" fillId="9" borderId="0" xfId="0" quotePrefix="1" applyFill="1"/>
    <xf numFmtId="0" fontId="0" fillId="9" borderId="0" xfId="0" applyFill="1"/>
    <xf numFmtId="0" fontId="0" fillId="0" borderId="0" xfId="0" applyAlignment="1"/>
    <xf numFmtId="0" fontId="0" fillId="0" borderId="0" xfId="0" applyFont="1" applyAlignment="1"/>
    <xf numFmtId="0" fontId="0" fillId="0" borderId="0" xfId="0"/>
    <xf numFmtId="0" fontId="0" fillId="0" borderId="0" xfId="0" applyFont="1"/>
    <xf numFmtId="0" fontId="20" fillId="0" borderId="0" xfId="0" applyFont="1"/>
    <xf numFmtId="0" fontId="21" fillId="0" borderId="0" xfId="0" applyFont="1"/>
    <xf numFmtId="0" fontId="22" fillId="0" borderId="0" xfId="0" applyFont="1"/>
    <xf numFmtId="49" fontId="0" fillId="0" borderId="1" xfId="0" applyNumberFormat="1" applyBorder="1" applyAlignment="1">
      <alignment wrapText="1"/>
    </xf>
    <xf numFmtId="49" fontId="0" fillId="12" borderId="1" xfId="0" applyNumberFormat="1" applyFill="1" applyBorder="1" applyAlignment="1">
      <alignment wrapText="1"/>
    </xf>
    <xf numFmtId="0" fontId="0" fillId="19" borderId="1" xfId="0" applyFill="1" applyBorder="1"/>
    <xf numFmtId="1" fontId="0" fillId="12" borderId="3" xfId="0" applyNumberFormat="1" applyFill="1" applyBorder="1"/>
    <xf numFmtId="49" fontId="0" fillId="12" borderId="4" xfId="0" applyNumberFormat="1" applyFill="1" applyBorder="1" applyAlignment="1">
      <alignment wrapText="1"/>
    </xf>
    <xf numFmtId="0" fontId="0" fillId="0" borderId="4" xfId="0" applyBorder="1"/>
    <xf numFmtId="0" fontId="0" fillId="6" borderId="4" xfId="0" applyFill="1" applyBorder="1"/>
    <xf numFmtId="0" fontId="0" fillId="3" borderId="4" xfId="0" applyFill="1" applyBorder="1"/>
    <xf numFmtId="0" fontId="0" fillId="13" borderId="4" xfId="0" applyFill="1" applyBorder="1"/>
    <xf numFmtId="0" fontId="0" fillId="0" borderId="5" xfId="0" applyBorder="1"/>
    <xf numFmtId="0" fontId="0" fillId="0" borderId="6" xfId="0" applyBorder="1"/>
    <xf numFmtId="1" fontId="0" fillId="12" borderId="7" xfId="0" applyNumberFormat="1" applyFill="1" applyBorder="1"/>
    <xf numFmtId="0" fontId="0" fillId="0" borderId="8" xfId="0" applyBorder="1"/>
    <xf numFmtId="1" fontId="0" fillId="9" borderId="7" xfId="0" applyNumberFormat="1" applyFill="1" applyBorder="1"/>
    <xf numFmtId="1" fontId="0" fillId="0" borderId="7" xfId="0" applyNumberFormat="1" applyBorder="1"/>
    <xf numFmtId="1" fontId="0" fillId="0" borderId="9" xfId="0" applyNumberFormat="1" applyBorder="1"/>
    <xf numFmtId="49" fontId="0" fillId="0" borderId="10" xfId="0" applyNumberFormat="1" applyBorder="1" applyAlignment="1">
      <alignment wrapText="1"/>
    </xf>
    <xf numFmtId="0" fontId="0" fillId="0" borderId="10" xfId="0" applyBorder="1"/>
    <xf numFmtId="0" fontId="0" fillId="3" borderId="10" xfId="0" applyFill="1" applyBorder="1"/>
    <xf numFmtId="0" fontId="0" fillId="13" borderId="10" xfId="0" applyFill="1" applyBorder="1"/>
    <xf numFmtId="0" fontId="0" fillId="0" borderId="11" xfId="0" applyBorder="1"/>
    <xf numFmtId="0" fontId="0" fillId="0" borderId="12" xfId="0" applyBorder="1"/>
    <xf numFmtId="49" fontId="0" fillId="0" borderId="0" xfId="0" applyNumberFormat="1"/>
    <xf numFmtId="1" fontId="0" fillId="0" borderId="0" xfId="0" applyNumberFormat="1"/>
    <xf numFmtId="164" fontId="0" fillId="0" borderId="0" xfId="0" applyNumberFormat="1"/>
    <xf numFmtId="0" fontId="0" fillId="0" borderId="0" xfId="0" applyNumberFormat="1"/>
    <xf numFmtId="0" fontId="18" fillId="20" borderId="0" xfId="0" applyFont="1" applyFill="1" applyAlignment="1">
      <alignment vertical="center"/>
    </xf>
    <xf numFmtId="0" fontId="0" fillId="20" borderId="0" xfId="0" applyFill="1"/>
    <xf numFmtId="0" fontId="0" fillId="10" borderId="1" xfId="0" applyFill="1" applyBorder="1"/>
    <xf numFmtId="0" fontId="0" fillId="10" borderId="1" xfId="0" applyFill="1" applyBorder="1" applyAlignment="1">
      <alignment wrapText="1"/>
    </xf>
    <xf numFmtId="0" fontId="0" fillId="21" borderId="1" xfId="0" applyFill="1" applyBorder="1"/>
    <xf numFmtId="0" fontId="0" fillId="21" borderId="1" xfId="0" applyFill="1" applyBorder="1" applyAlignment="1">
      <alignment wrapText="1"/>
    </xf>
    <xf numFmtId="0" fontId="0" fillId="0" borderId="0" xfId="0" applyAlignment="1">
      <alignment horizontal="left"/>
    </xf>
    <xf numFmtId="0" fontId="18" fillId="0" borderId="0" xfId="0" applyFont="1"/>
    <xf numFmtId="0" fontId="23" fillId="0" borderId="0" xfId="0" applyFont="1"/>
    <xf numFmtId="16" fontId="0" fillId="0" borderId="0" xfId="0" quotePrefix="1" applyNumberFormat="1"/>
    <xf numFmtId="0" fontId="0" fillId="0" borderId="0" xfId="0" applyAlignment="1">
      <alignment horizontal="right"/>
    </xf>
    <xf numFmtId="0" fontId="0" fillId="0" borderId="0" xfId="0" applyAlignment="1">
      <alignment horizontal="right" vertical="center"/>
    </xf>
    <xf numFmtId="0" fontId="0" fillId="0" borderId="1" xfId="0" applyBorder="1" applyAlignment="1">
      <alignment horizontal="left" vertical="top" wrapText="1"/>
    </xf>
    <xf numFmtId="0" fontId="18" fillId="0" borderId="1" xfId="0" applyFont="1" applyBorder="1" applyAlignment="1">
      <alignment horizontal="left" vertical="top" wrapText="1"/>
    </xf>
    <xf numFmtId="0" fontId="0" fillId="0" borderId="0" xfId="0" applyBorder="1" applyAlignment="1">
      <alignment horizontal="center"/>
    </xf>
    <xf numFmtId="0" fontId="0" fillId="17" borderId="1" xfId="0" applyFill="1" applyBorder="1"/>
    <xf numFmtId="0" fontId="0" fillId="22" borderId="1" xfId="0" applyFill="1" applyBorder="1"/>
    <xf numFmtId="0" fontId="24" fillId="22" borderId="1" xfId="0" applyFont="1" applyFill="1" applyBorder="1"/>
    <xf numFmtId="0" fontId="24" fillId="19" borderId="1" xfId="0" applyFont="1" applyFill="1" applyBorder="1"/>
  </cellXfs>
  <cellStyles count="3">
    <cellStyle name="Good" xfId="1" builtinId="26"/>
    <cellStyle name="Hyperlink" xfId="2" builtinId="8"/>
    <cellStyle name="Normal" xfId="0" builtinId="0"/>
  </cellStyles>
  <dxfs count="21">
    <dxf>
      <numFmt numFmtId="0" formatCode="General"/>
    </dxf>
    <dxf>
      <numFmt numFmtId="30" formatCode="@"/>
    </dxf>
    <dxf>
      <numFmt numFmtId="30" formatCode="@"/>
    </dxf>
    <dxf>
      <numFmt numFmtId="30" formatCode="@"/>
    </dxf>
    <dxf>
      <numFmt numFmtId="30" formatCode="@"/>
    </dxf>
    <dxf>
      <numFmt numFmtId="1" formatCode="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fill>
        <patternFill patternType="none">
          <fgColor indexed="64"/>
          <bgColor indexed="65"/>
        </patternFill>
      </fil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4"/>
        <color theme="1"/>
        <name val="Calibri"/>
        <scheme val="minor"/>
      </font>
      <alignment horizontal="general" vertical="bottom" textRotation="0" wrapText="1" indent="0" justifyLastLine="0" shrinkToFit="0" readingOrder="0"/>
    </dxf>
    <dxf>
      <font>
        <strike val="0"/>
        <outline val="0"/>
        <shadow val="0"/>
        <u val="none"/>
        <vertAlign val="baseline"/>
        <sz val="14"/>
        <color theme="1"/>
        <name val="Calibri"/>
        <scheme val="minor"/>
      </font>
      <alignment textRotation="0" wrapText="1" indent="0" justifyLastLine="0" shrinkToFit="0" readingOrder="0"/>
    </dxf>
    <dxf>
      <font>
        <b/>
        <strike val="0"/>
        <outline val="0"/>
        <shadow val="0"/>
        <u val="none"/>
        <vertAlign val="baseline"/>
        <sz val="14"/>
        <color theme="1"/>
        <name val="Calibri"/>
        <scheme val="minor"/>
      </font>
    </dxf>
    <dxf>
      <font>
        <strike val="0"/>
        <outline val="0"/>
        <shadow val="0"/>
        <u val="none"/>
        <vertAlign val="baseline"/>
        <sz val="14"/>
        <color theme="1"/>
        <name val="Calibri"/>
        <scheme val="minor"/>
      </font>
      <numFmt numFmtId="2" formatCode="0.00"/>
    </dxf>
    <dxf>
      <font>
        <strike val="0"/>
        <outline val="0"/>
        <shadow val="0"/>
        <u val="none"/>
        <vertAlign val="baseline"/>
        <sz val="14"/>
        <color theme="1"/>
        <name val="Calibri"/>
        <scheme val="minor"/>
      </font>
    </dxf>
    <dxf>
      <font>
        <b/>
        <strike val="0"/>
        <outline val="0"/>
        <shadow val="0"/>
        <u val="none"/>
        <vertAlign val="baseline"/>
        <sz val="14"/>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327660</xdr:colOff>
      <xdr:row>0</xdr:row>
      <xdr:rowOff>121920</xdr:rowOff>
    </xdr:from>
    <xdr:to>
      <xdr:col>9</xdr:col>
      <xdr:colOff>213360</xdr:colOff>
      <xdr:row>18</xdr:row>
      <xdr:rowOff>110060</xdr:rowOff>
    </xdr:to>
    <xdr:pic>
      <xdr:nvPicPr>
        <xdr:cNvPr id="5" name="Picture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48700" y="121920"/>
          <a:ext cx="4152900" cy="4102940"/>
        </a:xfrm>
        <a:prstGeom prst="rect">
          <a:avLst/>
        </a:prstGeom>
      </xdr:spPr>
    </xdr:pic>
    <xdr:clientData/>
  </xdr:twoCellAnchor>
</xdr:wsDr>
</file>

<file path=xl/tables/table1.xml><?xml version="1.0" encoding="utf-8"?>
<table xmlns="http://schemas.openxmlformats.org/spreadsheetml/2006/main" id="2" name="Table2" displayName="Table2" ref="A1:M102" totalsRowShown="0" headerRowDxfId="20" dataDxfId="19" headerRowCellStyle="Good" dataCellStyle="Good">
  <autoFilter ref="A1:M102"/>
  <tableColumns count="13">
    <tableColumn id="1" name="SlNo" dataDxfId="18" dataCellStyle="Normal"/>
    <tableColumn id="2" name="Epics" dataDxfId="17" dataCellStyle="Normal"/>
    <tableColumn id="3" name="Userstories" dataDxfId="16" dataCellStyle="Normal"/>
    <tableColumn id="8" name="Description" dataDxfId="15"/>
    <tableColumn id="13" name="Column4" dataDxfId="14"/>
    <tableColumn id="4" name="Priority" dataDxfId="13" dataCellStyle="Normal"/>
    <tableColumn id="5" name="Size (S, M, L, XL)" dataDxfId="12" dataCellStyle="Normal"/>
    <tableColumn id="12" name="Description/ Dependancy" dataDxfId="11"/>
    <tableColumn id="6" name="Sprint (Relative)" dataDxfId="10" dataCellStyle="Normal"/>
    <tableColumn id="7" name="Column1" dataDxfId="9" dataCellStyle="Good"/>
    <tableColumn id="9" name="Sprints" dataDxfId="8" dataCellStyle="Good"/>
    <tableColumn id="10" name="Column2" dataDxfId="7" dataCellStyle="Good"/>
    <tableColumn id="11" name="Column3" dataDxfId="6" dataCellStyle="Good"/>
  </tableColumns>
  <tableStyleInfo name="TableStyleLight20" showFirstColumn="0" showLastColumn="0" showRowStripes="1" showColumnStripes="0"/>
</table>
</file>

<file path=xl/tables/table2.xml><?xml version="1.0" encoding="utf-8"?>
<table xmlns="http://schemas.openxmlformats.org/spreadsheetml/2006/main" id="1" name="VSTS_16a157f1_5ad2_409b_ab0b_273ecc0adfe9" displayName="VSTS_16a157f1_5ad2_409b_ab0b_273ecc0adfe9" ref="A2:F19" totalsRowShown="0">
  <autoFilter ref="A2:F19"/>
  <tableColumns count="6">
    <tableColumn id="1" name="ID" dataDxfId="5"/>
    <tableColumn id="2" name="Title" dataDxfId="4"/>
    <tableColumn id="6" name="Work Item Type" dataDxfId="3"/>
    <tableColumn id="3" name="State" dataDxfId="2"/>
    <tableColumn id="4" name="Assigned To" dataDxfId="1"/>
    <tableColumn id="5" name="Remaining Wor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8" Type="http://schemas.openxmlformats.org/officeDocument/2006/relationships/hyperlink" Target="mailto:elisabeth@blocktech.dk" TargetMode="External"/><Relationship Id="rId13" Type="http://schemas.openxmlformats.org/officeDocument/2006/relationships/hyperlink" Target="mailto:otherbt1@blocktech.dk" TargetMode="External"/><Relationship Id="rId3" Type="http://schemas.openxmlformats.org/officeDocument/2006/relationships/hyperlink" Target="mailto:rashmi@blocktech.dk" TargetMode="External"/><Relationship Id="rId7" Type="http://schemas.openxmlformats.org/officeDocument/2006/relationships/hyperlink" Target="mailto:annette@blocktech.dk" TargetMode="External"/><Relationship Id="rId12" Type="http://schemas.openxmlformats.org/officeDocument/2006/relationships/hyperlink" Target="mailto:karthik@blocktech.dk" TargetMode="External"/><Relationship Id="rId17" Type="http://schemas.openxmlformats.org/officeDocument/2006/relationships/printerSettings" Target="../printerSettings/printerSettings8.bin"/><Relationship Id="rId2" Type="http://schemas.openxmlformats.org/officeDocument/2006/relationships/hyperlink" Target="mailto:gauthami@blocktech.dk" TargetMode="External"/><Relationship Id="rId16" Type="http://schemas.openxmlformats.org/officeDocument/2006/relationships/hyperlink" Target="mailto:otherbt4@blocktech.dk" TargetMode="External"/><Relationship Id="rId1" Type="http://schemas.openxmlformats.org/officeDocument/2006/relationships/hyperlink" Target="mailto:shiju@blocktech.dk" TargetMode="External"/><Relationship Id="rId6" Type="http://schemas.openxmlformats.org/officeDocument/2006/relationships/hyperlink" Target="mailto:asha@blocktech.dk" TargetMode="External"/><Relationship Id="rId11" Type="http://schemas.openxmlformats.org/officeDocument/2006/relationships/hyperlink" Target="mailto:pavan@blocktech.dk" TargetMode="External"/><Relationship Id="rId5" Type="http://schemas.openxmlformats.org/officeDocument/2006/relationships/hyperlink" Target="mailto:suman@blocktech.dk" TargetMode="External"/><Relationship Id="rId15" Type="http://schemas.openxmlformats.org/officeDocument/2006/relationships/hyperlink" Target="mailto:otherbt3@blocktech.dk" TargetMode="External"/><Relationship Id="rId10" Type="http://schemas.openxmlformats.org/officeDocument/2006/relationships/hyperlink" Target="mailto:atul@blocktech.dk" TargetMode="External"/><Relationship Id="rId4" Type="http://schemas.openxmlformats.org/officeDocument/2006/relationships/hyperlink" Target="mailto:om@blocktech.dk" TargetMode="External"/><Relationship Id="rId9" Type="http://schemas.openxmlformats.org/officeDocument/2006/relationships/hyperlink" Target="mailto:tarun@blocktech.dk" TargetMode="External"/><Relationship Id="rId14" Type="http://schemas.openxmlformats.org/officeDocument/2006/relationships/hyperlink" Target="mailto:otherbt2@blocktech.d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www.passportjs.org/doc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zoomScale="80" zoomScaleNormal="80" workbookViewId="0">
      <pane xSplit="9" ySplit="1" topLeftCell="J26" activePane="bottomRight" state="frozen"/>
      <selection pane="topRight" activeCell="H1" sqref="H1"/>
      <selection pane="bottomLeft" activeCell="A2" sqref="A2"/>
      <selection pane="bottomRight" activeCell="D26" sqref="D26"/>
    </sheetView>
  </sheetViews>
  <sheetFormatPr defaultRowHeight="15" x14ac:dyDescent="0.25"/>
  <cols>
    <col min="1" max="1" width="7.5703125" style="10" bestFit="1" customWidth="1"/>
    <col min="2" max="2" width="11.85546875" customWidth="1"/>
    <col min="3" max="3" width="47.140625" style="6" customWidth="1"/>
    <col min="4" max="4" width="54.85546875" style="6" customWidth="1"/>
    <col min="5" max="5" width="67.5703125" style="6" customWidth="1"/>
    <col min="6" max="6" width="29.140625" bestFit="1" customWidth="1"/>
    <col min="7" max="7" width="22.85546875" bestFit="1" customWidth="1"/>
    <col min="8" max="9" width="20.85546875" customWidth="1"/>
    <col min="10" max="10" width="8.85546875" customWidth="1"/>
  </cols>
  <sheetData>
    <row r="1" spans="1:13" s="7" customFormat="1" ht="37.5" x14ac:dyDescent="0.25">
      <c r="A1" s="12" t="s">
        <v>25</v>
      </c>
      <c r="B1" s="13" t="s">
        <v>83</v>
      </c>
      <c r="C1" s="13" t="s">
        <v>38</v>
      </c>
      <c r="D1" s="13" t="s">
        <v>111</v>
      </c>
      <c r="E1" s="13" t="s">
        <v>220</v>
      </c>
      <c r="F1" s="13" t="s">
        <v>37</v>
      </c>
      <c r="G1" s="26" t="s">
        <v>84</v>
      </c>
      <c r="H1" s="26" t="s">
        <v>112</v>
      </c>
      <c r="I1" s="26" t="s">
        <v>74</v>
      </c>
      <c r="J1" s="18" t="s">
        <v>73</v>
      </c>
      <c r="K1" s="18" t="s">
        <v>105</v>
      </c>
      <c r="L1" s="18" t="s">
        <v>87</v>
      </c>
      <c r="M1" s="18" t="s">
        <v>107</v>
      </c>
    </row>
    <row r="2" spans="1:13" ht="18.75" x14ac:dyDescent="0.3">
      <c r="A2" s="9">
        <v>1</v>
      </c>
      <c r="B2" s="3" t="s">
        <v>75</v>
      </c>
      <c r="C2" s="11"/>
      <c r="D2" s="11"/>
      <c r="E2" s="11"/>
      <c r="F2" s="2">
        <v>0</v>
      </c>
      <c r="G2" s="2"/>
      <c r="H2" s="2"/>
      <c r="I2" s="2"/>
      <c r="J2" s="17"/>
      <c r="K2" s="17"/>
      <c r="L2" s="17"/>
      <c r="M2" s="17"/>
    </row>
    <row r="3" spans="1:13" ht="35.450000000000003" customHeight="1" x14ac:dyDescent="0.35">
      <c r="A3" s="9">
        <v>1.01</v>
      </c>
      <c r="B3" s="3"/>
      <c r="C3" s="11" t="s">
        <v>194</v>
      </c>
      <c r="D3" s="11" t="s">
        <v>201</v>
      </c>
      <c r="E3" s="11"/>
      <c r="F3" s="2"/>
      <c r="G3" s="37">
        <v>3</v>
      </c>
      <c r="H3" s="2"/>
      <c r="I3" s="2"/>
      <c r="J3" s="17" t="s">
        <v>85</v>
      </c>
      <c r="K3" s="17"/>
      <c r="L3" s="17">
        <v>1</v>
      </c>
      <c r="M3" s="17"/>
    </row>
    <row r="4" spans="1:13" ht="94.5" x14ac:dyDescent="0.35">
      <c r="A4" s="25"/>
      <c r="B4" s="21"/>
      <c r="C4" s="22" t="s">
        <v>195</v>
      </c>
      <c r="D4" s="11" t="s">
        <v>202</v>
      </c>
      <c r="E4" s="11" t="s">
        <v>221</v>
      </c>
      <c r="F4" s="24"/>
      <c r="G4" s="38">
        <v>3</v>
      </c>
      <c r="H4" s="24"/>
      <c r="I4" s="24"/>
      <c r="J4" s="17"/>
      <c r="K4" s="17"/>
      <c r="L4" s="17"/>
      <c r="M4" s="17"/>
    </row>
    <row r="5" spans="1:13" ht="163.69999999999999" customHeight="1" x14ac:dyDescent="0.35">
      <c r="A5" s="9">
        <v>1.02</v>
      </c>
      <c r="B5" s="3"/>
      <c r="C5" s="11" t="s">
        <v>196</v>
      </c>
      <c r="D5" s="11" t="s">
        <v>197</v>
      </c>
      <c r="E5" s="11" t="s">
        <v>222</v>
      </c>
      <c r="F5" s="2"/>
      <c r="G5" s="37">
        <v>2</v>
      </c>
      <c r="H5" s="2"/>
      <c r="I5" s="2"/>
      <c r="J5" s="17"/>
      <c r="K5" s="17"/>
      <c r="L5" s="17">
        <v>1</v>
      </c>
      <c r="M5" s="17" t="s">
        <v>106</v>
      </c>
    </row>
    <row r="6" spans="1:13" ht="38.25" x14ac:dyDescent="0.35">
      <c r="A6" s="9">
        <v>1.03</v>
      </c>
      <c r="B6" s="3"/>
      <c r="C6" s="11" t="s">
        <v>199</v>
      </c>
      <c r="D6" s="11"/>
      <c r="E6" s="11" t="s">
        <v>223</v>
      </c>
      <c r="F6" s="2"/>
      <c r="G6" s="37">
        <v>3</v>
      </c>
      <c r="H6" s="2"/>
      <c r="I6" s="2"/>
      <c r="J6" s="17" t="s">
        <v>86</v>
      </c>
      <c r="K6" s="17"/>
      <c r="L6" s="17"/>
      <c r="M6" s="17"/>
    </row>
    <row r="7" spans="1:13" ht="38.25" x14ac:dyDescent="0.35">
      <c r="A7" s="9">
        <v>1.04</v>
      </c>
      <c r="B7" s="3"/>
      <c r="C7" s="11" t="s">
        <v>198</v>
      </c>
      <c r="D7" s="11" t="s">
        <v>200</v>
      </c>
      <c r="E7" s="11" t="s">
        <v>224</v>
      </c>
      <c r="F7" s="2"/>
      <c r="G7" s="37">
        <v>5</v>
      </c>
      <c r="H7" s="2"/>
      <c r="I7" s="2"/>
      <c r="J7" s="17"/>
      <c r="K7" s="17"/>
      <c r="L7" s="17">
        <v>1</v>
      </c>
      <c r="M7" s="17"/>
    </row>
    <row r="8" spans="1:13" ht="38.25" x14ac:dyDescent="0.35">
      <c r="A8" s="9">
        <v>1.05</v>
      </c>
      <c r="B8" s="3"/>
      <c r="C8" s="35" t="s">
        <v>203</v>
      </c>
      <c r="D8" s="19"/>
      <c r="E8" s="19"/>
      <c r="F8" s="2"/>
      <c r="G8" s="37">
        <v>0</v>
      </c>
      <c r="H8" s="2"/>
      <c r="I8" s="2"/>
      <c r="J8" s="17"/>
      <c r="K8" s="17"/>
      <c r="L8" s="17"/>
      <c r="M8" s="17"/>
    </row>
    <row r="9" spans="1:13" ht="37.5" x14ac:dyDescent="0.3">
      <c r="A9" s="9">
        <v>1.06</v>
      </c>
      <c r="B9" s="3"/>
      <c r="C9" s="35" t="s">
        <v>76</v>
      </c>
      <c r="D9" s="19" t="s">
        <v>35</v>
      </c>
      <c r="E9" s="19" t="s">
        <v>225</v>
      </c>
      <c r="F9" s="2"/>
      <c r="G9" s="2">
        <v>2</v>
      </c>
      <c r="H9" s="2"/>
      <c r="I9" s="2"/>
      <c r="J9" s="17"/>
      <c r="K9" s="17"/>
      <c r="L9" s="17"/>
      <c r="M9" s="17"/>
    </row>
    <row r="10" spans="1:13" ht="18.75" x14ac:dyDescent="0.3">
      <c r="A10" s="9">
        <v>1.07</v>
      </c>
      <c r="B10" s="3"/>
      <c r="C10" s="36" t="s">
        <v>77</v>
      </c>
      <c r="D10" s="20" t="s">
        <v>35</v>
      </c>
      <c r="E10" s="20"/>
      <c r="F10" s="2"/>
      <c r="G10" s="2"/>
      <c r="H10" s="2"/>
      <c r="I10" s="2"/>
      <c r="J10" s="17"/>
      <c r="K10" s="17"/>
      <c r="L10" s="17"/>
      <c r="M10" s="17"/>
    </row>
    <row r="11" spans="1:13" ht="113.25" x14ac:dyDescent="0.35">
      <c r="A11" s="9">
        <v>1.08</v>
      </c>
      <c r="B11" s="3"/>
      <c r="C11" s="11" t="s">
        <v>82</v>
      </c>
      <c r="D11" s="11" t="s">
        <v>204</v>
      </c>
      <c r="E11" s="11" t="s">
        <v>226</v>
      </c>
      <c r="F11" s="2"/>
      <c r="G11" s="37">
        <v>5</v>
      </c>
      <c r="H11" s="2"/>
      <c r="I11" s="2"/>
      <c r="J11" s="8" t="s">
        <v>88</v>
      </c>
      <c r="K11" s="17"/>
      <c r="L11" s="17">
        <v>2</v>
      </c>
      <c r="M11" s="17"/>
    </row>
    <row r="12" spans="1:13" ht="93.75" x14ac:dyDescent="0.3">
      <c r="A12" s="9">
        <v>1.0900000000000001</v>
      </c>
      <c r="B12" s="3"/>
      <c r="C12" s="11" t="s">
        <v>3</v>
      </c>
      <c r="D12" s="11" t="s">
        <v>205</v>
      </c>
      <c r="E12" s="11" t="s">
        <v>227</v>
      </c>
      <c r="F12" s="2"/>
      <c r="G12" s="2">
        <v>3</v>
      </c>
      <c r="H12" s="2"/>
      <c r="I12" s="2"/>
      <c r="J12" s="17"/>
      <c r="K12" s="17"/>
      <c r="L12" s="17">
        <v>2</v>
      </c>
      <c r="M12" s="17"/>
    </row>
    <row r="13" spans="1:13" ht="93.75" x14ac:dyDescent="0.3">
      <c r="A13" s="9">
        <v>1.1000000000000001</v>
      </c>
      <c r="B13" s="3"/>
      <c r="C13" s="39" t="s">
        <v>4</v>
      </c>
      <c r="D13" s="11" t="s">
        <v>228</v>
      </c>
      <c r="E13" s="11" t="s">
        <v>229</v>
      </c>
      <c r="F13" s="2"/>
      <c r="G13" s="2">
        <v>2</v>
      </c>
      <c r="H13" s="2"/>
      <c r="I13" s="2"/>
      <c r="J13" s="17"/>
      <c r="K13" s="17"/>
      <c r="L13" s="17">
        <v>2</v>
      </c>
      <c r="M13" s="17"/>
    </row>
    <row r="14" spans="1:13" ht="37.5" x14ac:dyDescent="0.3">
      <c r="A14" s="9">
        <v>1.1100000000000001</v>
      </c>
      <c r="B14" s="3"/>
      <c r="C14" s="11" t="s">
        <v>5</v>
      </c>
      <c r="D14" s="11" t="s">
        <v>206</v>
      </c>
      <c r="E14" s="11" t="s">
        <v>230</v>
      </c>
      <c r="F14" s="2"/>
      <c r="G14" s="2">
        <v>2</v>
      </c>
      <c r="H14" s="2"/>
      <c r="I14" s="2"/>
      <c r="J14" s="17"/>
      <c r="K14" s="17"/>
      <c r="L14" s="17"/>
      <c r="M14" s="17"/>
    </row>
    <row r="15" spans="1:13" ht="37.5" x14ac:dyDescent="0.3">
      <c r="A15" s="9">
        <v>1.1200000000000001</v>
      </c>
      <c r="B15" s="3"/>
      <c r="C15" s="11" t="s">
        <v>6</v>
      </c>
      <c r="D15" s="19" t="s">
        <v>207</v>
      </c>
      <c r="E15" s="19"/>
      <c r="F15" s="2"/>
      <c r="G15" s="2"/>
      <c r="H15" s="2"/>
      <c r="I15" s="2"/>
      <c r="J15" s="17"/>
      <c r="K15" s="17"/>
      <c r="L15" s="17"/>
      <c r="M15" s="17"/>
    </row>
    <row r="16" spans="1:13" ht="131.25" x14ac:dyDescent="0.3">
      <c r="A16" s="9">
        <v>1.1299999999999999</v>
      </c>
      <c r="B16" s="3"/>
      <c r="C16" s="11" t="s">
        <v>7</v>
      </c>
      <c r="D16" s="11" t="s">
        <v>208</v>
      </c>
      <c r="E16" s="11" t="s">
        <v>231</v>
      </c>
      <c r="F16" s="2"/>
      <c r="G16" s="2">
        <v>3</v>
      </c>
      <c r="H16" s="2"/>
      <c r="I16" s="2"/>
      <c r="J16" s="17"/>
      <c r="K16" s="17"/>
      <c r="L16" s="17">
        <v>2</v>
      </c>
      <c r="M16" s="17"/>
    </row>
    <row r="17" spans="1:13" ht="112.5" x14ac:dyDescent="0.3">
      <c r="A17" s="9">
        <v>1.1399999999999999</v>
      </c>
      <c r="B17" s="3"/>
      <c r="C17" s="11" t="s">
        <v>209</v>
      </c>
      <c r="D17" s="11" t="s">
        <v>210</v>
      </c>
      <c r="E17" s="11" t="s">
        <v>232</v>
      </c>
      <c r="F17" s="2"/>
      <c r="G17" s="2">
        <v>5</v>
      </c>
      <c r="H17" s="2"/>
      <c r="I17" s="2"/>
      <c r="J17" s="8" t="s">
        <v>92</v>
      </c>
      <c r="K17" s="17"/>
      <c r="L17" s="17">
        <v>2</v>
      </c>
      <c r="M17" s="17"/>
    </row>
    <row r="18" spans="1:13" ht="18.75" x14ac:dyDescent="0.3">
      <c r="A18" s="9">
        <v>1.1499999999999999</v>
      </c>
      <c r="B18" s="3"/>
      <c r="C18" s="19" t="s">
        <v>94</v>
      </c>
      <c r="D18" s="19" t="s">
        <v>96</v>
      </c>
      <c r="E18" s="19"/>
      <c r="F18" s="2"/>
      <c r="G18" s="2"/>
      <c r="H18" s="2"/>
      <c r="I18" s="2"/>
      <c r="J18" s="8" t="s">
        <v>93</v>
      </c>
      <c r="K18" s="17"/>
      <c r="L18" s="17"/>
      <c r="M18" s="17"/>
    </row>
    <row r="19" spans="1:13" ht="131.25" x14ac:dyDescent="0.3">
      <c r="A19" s="9">
        <v>1.1599999999999999</v>
      </c>
      <c r="B19" s="3"/>
      <c r="C19" s="11" t="s">
        <v>211</v>
      </c>
      <c r="D19" s="11" t="s">
        <v>212</v>
      </c>
      <c r="E19" s="11" t="s">
        <v>233</v>
      </c>
      <c r="F19" s="2"/>
      <c r="G19" s="2">
        <v>5</v>
      </c>
      <c r="H19" s="2"/>
      <c r="I19" s="2"/>
      <c r="J19" s="8" t="s">
        <v>95</v>
      </c>
      <c r="K19" s="17"/>
      <c r="L19" s="17">
        <v>2</v>
      </c>
      <c r="M19" s="17"/>
    </row>
    <row r="20" spans="1:13" ht="112.5" x14ac:dyDescent="0.3">
      <c r="A20" s="9">
        <v>1.17</v>
      </c>
      <c r="B20" s="3"/>
      <c r="C20" s="11" t="s">
        <v>97</v>
      </c>
      <c r="D20" s="11" t="s">
        <v>234</v>
      </c>
      <c r="E20" s="11" t="s">
        <v>235</v>
      </c>
      <c r="F20" s="2"/>
      <c r="G20" s="2">
        <v>3</v>
      </c>
      <c r="H20" s="2"/>
      <c r="I20" s="2"/>
      <c r="J20" s="17"/>
      <c r="K20" s="17"/>
      <c r="L20" s="17"/>
      <c r="M20" s="17"/>
    </row>
    <row r="21" spans="1:13" ht="56.25" x14ac:dyDescent="0.3">
      <c r="A21" s="9">
        <v>1.18</v>
      </c>
      <c r="B21" s="3"/>
      <c r="C21" s="11" t="s">
        <v>32</v>
      </c>
      <c r="D21" s="19" t="s">
        <v>213</v>
      </c>
      <c r="E21" s="19"/>
      <c r="F21" s="2"/>
      <c r="G21" s="2"/>
      <c r="H21" s="2"/>
      <c r="I21" s="2"/>
      <c r="J21" s="17"/>
      <c r="K21" s="17"/>
      <c r="L21" s="17"/>
      <c r="M21" s="17"/>
    </row>
    <row r="22" spans="1:13" ht="18.75" x14ac:dyDescent="0.3">
      <c r="A22" s="9">
        <v>1.19</v>
      </c>
      <c r="B22" s="3"/>
      <c r="C22" s="11" t="s">
        <v>33</v>
      </c>
      <c r="D22" s="11" t="s">
        <v>98</v>
      </c>
      <c r="E22" s="11"/>
      <c r="F22" s="2"/>
      <c r="G22" s="2"/>
      <c r="H22" s="2"/>
      <c r="I22" s="2"/>
      <c r="J22" s="17"/>
      <c r="K22" s="17"/>
      <c r="L22" s="17"/>
      <c r="M22" s="17"/>
    </row>
    <row r="23" spans="1:13" ht="18.75" x14ac:dyDescent="0.3">
      <c r="A23" s="9">
        <v>1.2</v>
      </c>
      <c r="B23" s="3"/>
      <c r="C23" s="11" t="s">
        <v>99</v>
      </c>
      <c r="D23" s="11" t="s">
        <v>98</v>
      </c>
      <c r="E23" s="11"/>
      <c r="F23" s="2"/>
      <c r="G23" s="2"/>
      <c r="H23" s="2"/>
      <c r="I23" s="2"/>
      <c r="J23" s="17"/>
      <c r="K23" s="17"/>
      <c r="L23" s="17"/>
      <c r="M23" s="17"/>
    </row>
    <row r="24" spans="1:13" ht="18.75" x14ac:dyDescent="0.3">
      <c r="A24" s="9">
        <v>2</v>
      </c>
      <c r="B24" s="3" t="s">
        <v>8</v>
      </c>
      <c r="C24" s="11"/>
      <c r="D24" s="11"/>
      <c r="E24" s="11"/>
      <c r="F24" s="2">
        <v>1</v>
      </c>
      <c r="G24" s="2"/>
      <c r="H24" s="2"/>
      <c r="I24" s="2"/>
      <c r="J24" s="17"/>
      <c r="K24" s="17"/>
      <c r="L24" s="17"/>
      <c r="M24" s="17"/>
    </row>
    <row r="25" spans="1:13" ht="18.75" x14ac:dyDescent="0.3">
      <c r="A25" s="9">
        <v>2.0099999999999998</v>
      </c>
      <c r="B25" s="3"/>
      <c r="C25" s="11" t="s">
        <v>180</v>
      </c>
      <c r="D25" s="11" t="s">
        <v>98</v>
      </c>
      <c r="E25" s="11"/>
      <c r="F25" s="2"/>
      <c r="G25" s="2"/>
      <c r="H25" s="2"/>
      <c r="I25" s="2"/>
      <c r="J25" s="17"/>
      <c r="K25" s="17"/>
      <c r="L25" s="17">
        <v>2</v>
      </c>
      <c r="M25" s="17"/>
    </row>
    <row r="26" spans="1:13" ht="206.25" x14ac:dyDescent="0.3">
      <c r="A26" s="9">
        <v>2.02</v>
      </c>
      <c r="B26" s="3"/>
      <c r="C26" s="11" t="s">
        <v>181</v>
      </c>
      <c r="D26" s="11" t="s">
        <v>217</v>
      </c>
      <c r="E26" s="11" t="s">
        <v>236</v>
      </c>
      <c r="F26" s="2"/>
      <c r="G26" s="2">
        <v>2</v>
      </c>
      <c r="H26" s="2"/>
      <c r="I26" s="2"/>
      <c r="J26" s="17"/>
      <c r="K26" s="17"/>
      <c r="L26" s="17">
        <v>3</v>
      </c>
      <c r="M26" s="17"/>
    </row>
    <row r="27" spans="1:13" ht="37.5" x14ac:dyDescent="0.3">
      <c r="A27" s="9">
        <v>2.0299999999999998</v>
      </c>
      <c r="B27" s="21"/>
      <c r="C27" s="22" t="s">
        <v>182</v>
      </c>
      <c r="D27" s="11" t="s">
        <v>98</v>
      </c>
      <c r="E27" s="11"/>
      <c r="F27" s="24"/>
      <c r="G27" s="24"/>
      <c r="H27" s="24"/>
      <c r="I27" s="24"/>
      <c r="J27" s="17"/>
      <c r="K27" s="17"/>
      <c r="L27" s="17"/>
      <c r="M27" s="17"/>
    </row>
    <row r="28" spans="1:13" ht="18.75" x14ac:dyDescent="0.3">
      <c r="A28" s="9">
        <v>2.04</v>
      </c>
      <c r="B28" s="3"/>
      <c r="C28" s="11" t="s">
        <v>183</v>
      </c>
      <c r="D28" s="11" t="s">
        <v>214</v>
      </c>
      <c r="E28" s="11"/>
      <c r="F28" s="2"/>
      <c r="G28" s="2"/>
      <c r="H28" s="2"/>
      <c r="I28" s="2"/>
      <c r="J28" s="17"/>
      <c r="K28" s="17"/>
      <c r="L28" s="17">
        <v>3</v>
      </c>
      <c r="M28" s="17"/>
    </row>
    <row r="29" spans="1:13" ht="150" x14ac:dyDescent="0.3">
      <c r="A29" s="40"/>
      <c r="B29" s="41"/>
      <c r="C29" s="42" t="s">
        <v>215</v>
      </c>
      <c r="D29" s="11" t="s">
        <v>218</v>
      </c>
      <c r="E29" s="11" t="s">
        <v>237</v>
      </c>
      <c r="F29" s="29"/>
      <c r="G29" s="43">
        <v>3</v>
      </c>
      <c r="H29" s="29"/>
      <c r="I29" s="29"/>
      <c r="J29" s="8"/>
      <c r="K29" s="8"/>
      <c r="L29" s="8"/>
      <c r="M29" s="8"/>
    </row>
    <row r="30" spans="1:13" ht="75" x14ac:dyDescent="0.3">
      <c r="A30" s="40"/>
      <c r="B30" s="41"/>
      <c r="C30" s="42" t="s">
        <v>216</v>
      </c>
      <c r="D30" s="11" t="s">
        <v>219</v>
      </c>
      <c r="E30" s="11"/>
      <c r="F30" s="29"/>
      <c r="G30" s="29">
        <v>2</v>
      </c>
      <c r="H30" s="29"/>
      <c r="I30" s="29"/>
      <c r="J30" s="8"/>
      <c r="K30" s="8"/>
      <c r="L30" s="8"/>
      <c r="M30" s="8"/>
    </row>
    <row r="31" spans="1:13" ht="18.75" x14ac:dyDescent="0.3">
      <c r="A31" s="9">
        <v>2.0499999999999998</v>
      </c>
      <c r="B31" s="3"/>
      <c r="C31" s="11" t="s">
        <v>184</v>
      </c>
      <c r="D31" s="11" t="s">
        <v>35</v>
      </c>
      <c r="E31" s="11"/>
      <c r="F31" s="2"/>
      <c r="G31" s="2"/>
      <c r="H31" s="2"/>
      <c r="I31" s="2"/>
      <c r="J31" s="17"/>
      <c r="K31" s="17"/>
      <c r="L31" s="17"/>
      <c r="M31" s="17"/>
    </row>
    <row r="32" spans="1:13" ht="18.75" x14ac:dyDescent="0.3">
      <c r="A32" s="9">
        <v>2.0499999999999998</v>
      </c>
      <c r="B32" s="3"/>
      <c r="C32" s="11" t="s">
        <v>185</v>
      </c>
      <c r="D32" s="11" t="s">
        <v>35</v>
      </c>
      <c r="E32" s="11"/>
      <c r="F32" s="2"/>
      <c r="G32" s="2"/>
      <c r="H32" s="2"/>
      <c r="I32" s="2"/>
      <c r="J32" s="17"/>
      <c r="K32" s="17"/>
      <c r="L32" s="17">
        <v>3</v>
      </c>
      <c r="M32" s="17"/>
    </row>
    <row r="33" spans="1:13" ht="18.75" x14ac:dyDescent="0.3">
      <c r="A33" s="9">
        <v>3</v>
      </c>
      <c r="B33" s="3" t="s">
        <v>10</v>
      </c>
      <c r="C33" s="11"/>
      <c r="D33" s="11"/>
      <c r="E33" s="11"/>
      <c r="F33" s="2">
        <v>1</v>
      </c>
      <c r="G33" s="2"/>
      <c r="H33" s="2"/>
      <c r="I33" s="2"/>
      <c r="J33" s="17"/>
      <c r="K33" s="17"/>
      <c r="L33" s="17"/>
      <c r="M33" s="17"/>
    </row>
    <row r="34" spans="1:13" ht="18.75" x14ac:dyDescent="0.3">
      <c r="A34" s="9">
        <v>3.01</v>
      </c>
      <c r="B34" s="3"/>
      <c r="C34" s="11" t="s">
        <v>186</v>
      </c>
      <c r="D34" s="11"/>
      <c r="E34" s="11"/>
      <c r="F34" s="2"/>
      <c r="G34" s="2"/>
      <c r="H34" s="2"/>
      <c r="I34" s="2"/>
      <c r="J34" s="17"/>
      <c r="K34" s="17"/>
      <c r="L34" s="17"/>
      <c r="M34" s="17"/>
    </row>
    <row r="35" spans="1:13" ht="37.5" x14ac:dyDescent="0.3">
      <c r="A35" s="9">
        <v>3.02</v>
      </c>
      <c r="B35" s="3"/>
      <c r="C35" s="11" t="s">
        <v>187</v>
      </c>
      <c r="D35" s="11"/>
      <c r="E35" s="11"/>
      <c r="F35" s="2"/>
      <c r="G35" s="2"/>
      <c r="H35" s="2"/>
      <c r="I35" s="2"/>
      <c r="J35" s="17"/>
      <c r="K35" s="17"/>
      <c r="L35" s="17">
        <v>2</v>
      </c>
      <c r="M35" s="17"/>
    </row>
    <row r="36" spans="1:13" ht="18.75" x14ac:dyDescent="0.3">
      <c r="A36" s="9">
        <v>3.03</v>
      </c>
      <c r="B36" s="3"/>
      <c r="C36" s="11" t="s">
        <v>188</v>
      </c>
      <c r="D36" s="11"/>
      <c r="E36" s="11"/>
      <c r="F36" s="2"/>
      <c r="G36" s="2"/>
      <c r="H36" s="2"/>
      <c r="I36" s="2"/>
      <c r="J36" s="17"/>
      <c r="K36" s="17"/>
      <c r="L36" s="17">
        <v>3</v>
      </c>
      <c r="M36" s="17"/>
    </row>
    <row r="37" spans="1:13" ht="18.75" x14ac:dyDescent="0.3">
      <c r="A37" s="9">
        <v>3.04</v>
      </c>
      <c r="B37" s="3"/>
      <c r="C37" s="11" t="s">
        <v>189</v>
      </c>
      <c r="D37" s="11" t="s">
        <v>214</v>
      </c>
      <c r="E37" s="11"/>
      <c r="F37" s="2"/>
      <c r="G37" s="2"/>
      <c r="H37" s="2"/>
      <c r="I37" s="2"/>
      <c r="J37" s="17"/>
      <c r="K37" s="17"/>
      <c r="L37" s="17"/>
      <c r="M37" s="17"/>
    </row>
    <row r="38" spans="1:13" ht="18.75" x14ac:dyDescent="0.3">
      <c r="A38" s="9">
        <v>3.05</v>
      </c>
      <c r="B38" s="3"/>
      <c r="C38" s="11" t="s">
        <v>190</v>
      </c>
      <c r="D38" s="11" t="s">
        <v>35</v>
      </c>
      <c r="E38" s="11"/>
      <c r="F38" s="2"/>
      <c r="G38" s="2"/>
      <c r="H38" s="2"/>
      <c r="I38" s="2"/>
      <c r="J38" s="17"/>
      <c r="K38" s="17"/>
      <c r="L38" s="17">
        <v>3</v>
      </c>
      <c r="M38" s="17"/>
    </row>
    <row r="39" spans="1:13" ht="18.75" x14ac:dyDescent="0.3">
      <c r="A39" s="9">
        <v>4</v>
      </c>
      <c r="B39" s="3" t="s">
        <v>13</v>
      </c>
      <c r="C39" s="11"/>
      <c r="D39" s="11"/>
      <c r="E39" s="11"/>
      <c r="F39" s="2">
        <v>1</v>
      </c>
      <c r="G39" s="2"/>
      <c r="H39" s="2"/>
      <c r="I39" s="2"/>
      <c r="J39" s="17"/>
      <c r="K39" s="17"/>
      <c r="L39" s="17"/>
      <c r="M39" s="17"/>
    </row>
    <row r="40" spans="1:13" ht="18.75" x14ac:dyDescent="0.3">
      <c r="A40" s="9">
        <v>4.01</v>
      </c>
      <c r="B40" s="21"/>
      <c r="C40" s="22" t="s">
        <v>109</v>
      </c>
      <c r="D40" s="11"/>
      <c r="E40" s="11"/>
      <c r="F40" s="24"/>
      <c r="G40" s="24">
        <v>9</v>
      </c>
      <c r="H40" s="29" t="s">
        <v>149</v>
      </c>
      <c r="I40" s="29"/>
      <c r="J40" s="17"/>
      <c r="K40" s="17"/>
      <c r="L40" s="17">
        <v>1</v>
      </c>
      <c r="M40" s="17"/>
    </row>
    <row r="41" spans="1:13" ht="33.75" x14ac:dyDescent="0.5">
      <c r="A41" s="9">
        <v>4.0199999999999996</v>
      </c>
      <c r="B41" s="21"/>
      <c r="C41" s="22" t="s">
        <v>110</v>
      </c>
      <c r="D41" s="27" t="s">
        <v>137</v>
      </c>
      <c r="E41" s="27"/>
      <c r="F41" s="29" t="s">
        <v>144</v>
      </c>
      <c r="G41" s="24">
        <v>9</v>
      </c>
      <c r="H41" s="29" t="s">
        <v>147</v>
      </c>
      <c r="I41" s="34">
        <v>3</v>
      </c>
      <c r="J41" s="17"/>
      <c r="K41" s="17"/>
      <c r="L41" s="17">
        <v>2</v>
      </c>
      <c r="M41" s="17"/>
    </row>
    <row r="42" spans="1:13" ht="18.75" x14ac:dyDescent="0.3">
      <c r="A42" s="9">
        <v>4.03</v>
      </c>
      <c r="B42" s="3"/>
      <c r="C42" s="11" t="s">
        <v>9</v>
      </c>
      <c r="D42" s="27" t="s">
        <v>139</v>
      </c>
      <c r="E42" s="27"/>
      <c r="F42" s="2" t="s">
        <v>145</v>
      </c>
      <c r="G42" s="2">
        <v>9</v>
      </c>
      <c r="H42" s="2"/>
      <c r="I42" s="2"/>
      <c r="J42" s="17"/>
      <c r="K42" s="17"/>
      <c r="L42" s="17">
        <v>1</v>
      </c>
      <c r="M42" s="17"/>
    </row>
    <row r="43" spans="1:13" ht="33.75" x14ac:dyDescent="0.5">
      <c r="A43" s="9">
        <v>4.04</v>
      </c>
      <c r="B43" s="3"/>
      <c r="C43" s="11" t="s">
        <v>11</v>
      </c>
      <c r="D43" s="11"/>
      <c r="E43" s="11"/>
      <c r="F43" s="2"/>
      <c r="G43" s="2">
        <v>9</v>
      </c>
      <c r="H43" s="2" t="s">
        <v>148</v>
      </c>
      <c r="I43" s="34">
        <v>1</v>
      </c>
      <c r="J43" s="17"/>
      <c r="K43" s="17"/>
      <c r="L43" s="17">
        <v>2</v>
      </c>
      <c r="M43" s="17"/>
    </row>
    <row r="44" spans="1:13" ht="19.7" customHeight="1" x14ac:dyDescent="0.3">
      <c r="A44" s="9">
        <v>4.05</v>
      </c>
      <c r="B44" s="3"/>
      <c r="C44" s="11" t="s">
        <v>12</v>
      </c>
      <c r="D44" s="28" t="s">
        <v>138</v>
      </c>
      <c r="E44" s="28"/>
      <c r="F44" s="2" t="s">
        <v>140</v>
      </c>
      <c r="G44" s="2">
        <v>9</v>
      </c>
      <c r="H44" s="2" t="s">
        <v>149</v>
      </c>
      <c r="I44" s="2"/>
      <c r="J44" s="17"/>
      <c r="K44" s="17"/>
      <c r="L44" s="17">
        <v>3</v>
      </c>
      <c r="M44" s="17"/>
    </row>
    <row r="45" spans="1:13" ht="18.75" x14ac:dyDescent="0.3">
      <c r="A45" s="9">
        <v>4.0599999999999996</v>
      </c>
      <c r="B45" s="3"/>
      <c r="C45" s="11" t="s">
        <v>141</v>
      </c>
      <c r="D45" s="11"/>
      <c r="E45" s="11"/>
      <c r="F45" s="2"/>
      <c r="G45" s="2">
        <v>9</v>
      </c>
      <c r="H45" s="2"/>
      <c r="I45" s="2"/>
      <c r="J45" s="17"/>
      <c r="K45" s="17"/>
      <c r="L45" s="17">
        <v>3</v>
      </c>
      <c r="M45" s="17"/>
    </row>
    <row r="46" spans="1:13" ht="18.75" x14ac:dyDescent="0.3">
      <c r="A46" s="9">
        <v>4.07</v>
      </c>
      <c r="B46" s="3"/>
      <c r="C46" s="11" t="s">
        <v>142</v>
      </c>
      <c r="D46" s="11"/>
      <c r="E46" s="11"/>
      <c r="F46" s="2" t="s">
        <v>143</v>
      </c>
      <c r="G46" s="2">
        <v>9</v>
      </c>
      <c r="H46" s="2"/>
      <c r="I46" s="2"/>
      <c r="J46" s="17"/>
      <c r="K46" s="17"/>
      <c r="L46" s="17">
        <v>3</v>
      </c>
      <c r="M46" s="17"/>
    </row>
    <row r="47" spans="1:13" ht="18.75" x14ac:dyDescent="0.3">
      <c r="A47" s="9">
        <v>5</v>
      </c>
      <c r="B47" s="3" t="s">
        <v>14</v>
      </c>
      <c r="C47" s="11"/>
      <c r="D47" s="27" t="s">
        <v>100</v>
      </c>
      <c r="E47" s="27"/>
      <c r="F47" s="2">
        <v>3</v>
      </c>
      <c r="G47" s="2">
        <f>SUM(G40:G46)/2.2</f>
        <v>28.636363636363633</v>
      </c>
      <c r="H47" s="30" t="s">
        <v>146</v>
      </c>
      <c r="I47" s="2"/>
      <c r="J47" s="17"/>
      <c r="K47" s="17"/>
      <c r="L47" s="17">
        <v>5</v>
      </c>
      <c r="M47" s="17"/>
    </row>
    <row r="48" spans="1:13" ht="18.75" x14ac:dyDescent="0.3">
      <c r="A48" s="9">
        <v>5.01</v>
      </c>
      <c r="B48" s="3"/>
      <c r="C48" s="11" t="s">
        <v>191</v>
      </c>
      <c r="D48" s="11"/>
      <c r="E48" s="11"/>
      <c r="F48" s="2"/>
      <c r="G48" s="2"/>
      <c r="H48" s="2"/>
      <c r="I48" s="2"/>
      <c r="J48" s="17"/>
      <c r="K48" s="17"/>
      <c r="L48" s="17"/>
      <c r="M48" s="17"/>
    </row>
    <row r="49" spans="1:13" ht="18.75" x14ac:dyDescent="0.3">
      <c r="A49" s="9">
        <v>5.0199999999999996</v>
      </c>
      <c r="B49" s="3"/>
      <c r="C49" s="11" t="s">
        <v>192</v>
      </c>
      <c r="D49" s="11"/>
      <c r="E49" s="11"/>
      <c r="F49" s="2"/>
      <c r="G49" s="2"/>
      <c r="H49" s="2"/>
      <c r="I49" s="2"/>
      <c r="J49" s="17"/>
      <c r="K49" s="17"/>
      <c r="L49" s="17"/>
      <c r="M49" s="17"/>
    </row>
    <row r="50" spans="1:13" ht="18.75" x14ac:dyDescent="0.3">
      <c r="A50" s="9">
        <v>5.03</v>
      </c>
      <c r="B50" s="3"/>
      <c r="C50" s="11" t="s">
        <v>193</v>
      </c>
      <c r="D50" s="11"/>
      <c r="E50" s="11"/>
      <c r="F50" s="2"/>
      <c r="G50" s="2"/>
      <c r="H50" s="2"/>
      <c r="I50" s="2"/>
      <c r="J50" s="17"/>
      <c r="K50" s="17"/>
      <c r="L50" s="17"/>
      <c r="M50" s="17"/>
    </row>
    <row r="51" spans="1:13" ht="18.75" x14ac:dyDescent="0.3">
      <c r="A51" s="9">
        <v>6</v>
      </c>
      <c r="B51" s="3" t="s">
        <v>27</v>
      </c>
      <c r="C51" s="11"/>
      <c r="D51" s="11"/>
      <c r="E51" s="11"/>
      <c r="F51" s="2">
        <v>2</v>
      </c>
      <c r="G51" s="2"/>
      <c r="H51" s="2"/>
      <c r="I51" s="2"/>
      <c r="J51" s="17"/>
      <c r="K51" s="17"/>
      <c r="L51" s="17">
        <v>4</v>
      </c>
      <c r="M51" s="17"/>
    </row>
    <row r="52" spans="1:13" ht="18.75" x14ac:dyDescent="0.3">
      <c r="A52" s="9">
        <v>6.01</v>
      </c>
      <c r="B52" s="3"/>
      <c r="C52" s="11" t="s">
        <v>28</v>
      </c>
      <c r="D52" s="11"/>
      <c r="E52" s="11"/>
      <c r="F52" s="2"/>
      <c r="G52" s="2"/>
      <c r="H52" s="2"/>
      <c r="I52" s="2"/>
      <c r="J52" s="17" t="s">
        <v>101</v>
      </c>
      <c r="K52" s="17"/>
      <c r="L52" s="17"/>
      <c r="M52" s="17"/>
    </row>
    <row r="53" spans="1:13" ht="18.75" x14ac:dyDescent="0.3">
      <c r="A53" s="9">
        <v>6.02</v>
      </c>
      <c r="B53" s="3"/>
      <c r="C53" s="11" t="s">
        <v>30</v>
      </c>
      <c r="D53" s="11"/>
      <c r="E53" s="11"/>
      <c r="F53" s="2"/>
      <c r="G53" s="2"/>
      <c r="H53" s="2"/>
      <c r="I53" s="2"/>
      <c r="J53" s="17"/>
      <c r="K53" s="17"/>
      <c r="L53" s="17"/>
      <c r="M53" s="17"/>
    </row>
    <row r="54" spans="1:13" ht="18.75" x14ac:dyDescent="0.3">
      <c r="A54" s="9">
        <v>6.03</v>
      </c>
      <c r="B54" s="3"/>
      <c r="C54" s="11" t="s">
        <v>29</v>
      </c>
      <c r="D54" s="11"/>
      <c r="E54" s="11"/>
      <c r="F54" s="2"/>
      <c r="G54" s="2"/>
      <c r="H54" s="2"/>
      <c r="I54" s="2"/>
      <c r="J54" s="17"/>
      <c r="K54" s="17"/>
      <c r="L54" s="17"/>
      <c r="M54" s="17"/>
    </row>
    <row r="55" spans="1:13" ht="18.75" x14ac:dyDescent="0.3">
      <c r="A55" s="9">
        <v>6.04</v>
      </c>
      <c r="B55" s="3"/>
      <c r="C55" s="11" t="s">
        <v>78</v>
      </c>
      <c r="D55" s="11"/>
      <c r="E55" s="11"/>
      <c r="F55" s="2"/>
      <c r="G55" s="2"/>
      <c r="H55" s="2"/>
      <c r="I55" s="2"/>
      <c r="J55" s="17"/>
      <c r="K55" s="17"/>
      <c r="L55" s="17"/>
      <c r="M55" s="17"/>
    </row>
    <row r="56" spans="1:13" ht="18.75" x14ac:dyDescent="0.3">
      <c r="A56" s="9">
        <v>6.05</v>
      </c>
      <c r="B56" s="3"/>
      <c r="C56" s="11" t="s">
        <v>31</v>
      </c>
      <c r="D56" s="11" t="s">
        <v>102</v>
      </c>
      <c r="E56" s="11"/>
      <c r="F56" s="2"/>
      <c r="G56" s="2"/>
      <c r="H56" s="2"/>
      <c r="I56" s="2"/>
      <c r="J56" s="17"/>
      <c r="K56" s="17"/>
      <c r="L56" s="17"/>
      <c r="M56" s="17"/>
    </row>
    <row r="57" spans="1:13" ht="18.75" x14ac:dyDescent="0.3">
      <c r="A57" s="9"/>
      <c r="B57" s="3" t="s">
        <v>39</v>
      </c>
      <c r="C57" s="11"/>
      <c r="D57" s="11"/>
      <c r="E57" s="11"/>
      <c r="F57" s="2"/>
      <c r="G57" s="2"/>
      <c r="H57" s="2"/>
      <c r="I57" s="2"/>
      <c r="J57" s="17"/>
      <c r="K57" s="17"/>
      <c r="L57" s="17"/>
      <c r="M57" s="17"/>
    </row>
    <row r="58" spans="1:13" ht="18.75" x14ac:dyDescent="0.3">
      <c r="A58" s="25"/>
      <c r="B58" s="21"/>
      <c r="C58" s="22"/>
      <c r="D58" s="23"/>
      <c r="E58" s="23"/>
      <c r="F58" s="24"/>
      <c r="G58" s="24"/>
      <c r="H58" s="24"/>
      <c r="I58" s="24"/>
      <c r="J58" s="17"/>
      <c r="K58" s="17"/>
      <c r="L58" s="17"/>
      <c r="M58" s="17"/>
    </row>
    <row r="59" spans="1:13" ht="18.75" x14ac:dyDescent="0.3">
      <c r="A59" s="25"/>
      <c r="B59" s="21"/>
      <c r="C59" s="22"/>
      <c r="D59" s="23"/>
      <c r="E59" s="23"/>
      <c r="F59" s="24"/>
      <c r="G59" s="24"/>
      <c r="H59" s="24"/>
      <c r="I59" s="24"/>
      <c r="J59" s="17"/>
      <c r="K59" s="17"/>
      <c r="L59" s="17"/>
      <c r="M59" s="17"/>
    </row>
    <row r="60" spans="1:13" ht="18.75" x14ac:dyDescent="0.3">
      <c r="A60" s="25"/>
      <c r="B60" s="21"/>
      <c r="C60" s="22"/>
      <c r="D60" s="23"/>
      <c r="E60" s="23"/>
      <c r="F60" s="24"/>
      <c r="G60" s="24"/>
      <c r="H60" s="24"/>
      <c r="I60" s="24"/>
      <c r="J60" s="17"/>
      <c r="K60" s="17"/>
      <c r="L60" s="17"/>
      <c r="M60" s="17"/>
    </row>
    <row r="61" spans="1:13" ht="18.75" x14ac:dyDescent="0.3">
      <c r="A61" s="25"/>
      <c r="B61" s="21"/>
      <c r="C61" s="22"/>
      <c r="D61" s="23"/>
      <c r="E61" s="23"/>
      <c r="F61" s="24"/>
      <c r="G61" s="24"/>
      <c r="H61" s="24"/>
      <c r="I61" s="24"/>
      <c r="J61" s="17"/>
      <c r="K61" s="17"/>
      <c r="L61" s="17"/>
      <c r="M61" s="17"/>
    </row>
    <row r="62" spans="1:13" ht="18.75" x14ac:dyDescent="0.3">
      <c r="A62" s="25"/>
      <c r="B62" s="21"/>
      <c r="C62" s="22"/>
      <c r="D62" s="23"/>
      <c r="E62" s="23"/>
      <c r="F62" s="24"/>
      <c r="G62" s="24"/>
      <c r="H62" s="24"/>
      <c r="I62" s="24"/>
      <c r="J62" s="17"/>
      <c r="K62" s="17"/>
      <c r="L62" s="17"/>
      <c r="M62" s="17"/>
    </row>
    <row r="63" spans="1:13" ht="18.75" x14ac:dyDescent="0.3">
      <c r="A63" s="25"/>
      <c r="B63" s="21"/>
      <c r="C63" s="22"/>
      <c r="D63" s="23"/>
      <c r="E63" s="23"/>
      <c r="F63" s="24"/>
      <c r="G63" s="24"/>
      <c r="H63" s="24"/>
      <c r="I63" s="24"/>
      <c r="J63" s="17"/>
      <c r="K63" s="17"/>
      <c r="L63" s="17"/>
      <c r="M63" s="17"/>
    </row>
    <row r="64" spans="1:13" ht="18.75" x14ac:dyDescent="0.3">
      <c r="A64" s="25"/>
      <c r="B64" s="21"/>
      <c r="C64" s="22"/>
      <c r="D64" s="23"/>
      <c r="E64" s="23"/>
      <c r="F64" s="24"/>
      <c r="G64" s="24"/>
      <c r="H64" s="24"/>
      <c r="I64" s="24"/>
      <c r="J64" s="17"/>
      <c r="K64" s="17"/>
      <c r="L64" s="17"/>
      <c r="M64" s="17"/>
    </row>
    <row r="65" spans="1:13" ht="18.75" x14ac:dyDescent="0.3">
      <c r="A65" s="25"/>
      <c r="B65" s="21"/>
      <c r="C65" s="22"/>
      <c r="D65" s="23"/>
      <c r="E65" s="23"/>
      <c r="F65" s="24"/>
      <c r="G65" s="24"/>
      <c r="H65" s="24"/>
      <c r="I65" s="24"/>
      <c r="J65" s="17"/>
      <c r="K65" s="17"/>
      <c r="L65" s="17"/>
      <c r="M65" s="17"/>
    </row>
    <row r="66" spans="1:13" ht="18.75" x14ac:dyDescent="0.3">
      <c r="A66" s="25"/>
      <c r="B66" s="21"/>
      <c r="C66" s="22"/>
      <c r="D66" s="23"/>
      <c r="E66" s="23"/>
      <c r="F66" s="24"/>
      <c r="G66" s="24"/>
      <c r="H66" s="24"/>
      <c r="I66" s="24"/>
      <c r="J66" s="17"/>
      <c r="K66" s="17"/>
      <c r="L66" s="17"/>
      <c r="M66" s="17"/>
    </row>
    <row r="67" spans="1:13" ht="18.75" x14ac:dyDescent="0.3">
      <c r="A67" s="25"/>
      <c r="B67" s="21"/>
      <c r="C67" s="22"/>
      <c r="D67" s="23"/>
      <c r="E67" s="23"/>
      <c r="F67" s="24"/>
      <c r="G67" s="24"/>
      <c r="H67" s="24"/>
      <c r="I67" s="24"/>
      <c r="J67" s="17"/>
      <c r="K67" s="17"/>
      <c r="L67" s="17"/>
      <c r="M67" s="17"/>
    </row>
    <row r="68" spans="1:13" ht="21" x14ac:dyDescent="0.35">
      <c r="A68" s="14">
        <v>7</v>
      </c>
      <c r="B68" s="15"/>
      <c r="C68" s="16" t="s">
        <v>15</v>
      </c>
      <c r="D68" s="16"/>
      <c r="E68" s="16"/>
      <c r="F68" s="15"/>
      <c r="G68" s="15"/>
      <c r="H68" s="15"/>
      <c r="I68" s="15"/>
      <c r="J68" s="17"/>
      <c r="K68" s="17"/>
      <c r="L68" s="17"/>
      <c r="M68" s="17"/>
    </row>
    <row r="69" spans="1:13" ht="18.75" x14ac:dyDescent="0.3">
      <c r="A69" s="9">
        <v>7.01</v>
      </c>
      <c r="B69" s="3" t="s">
        <v>16</v>
      </c>
      <c r="C69" s="11"/>
      <c r="D69" s="11"/>
      <c r="E69" s="11"/>
      <c r="F69" s="2">
        <v>0</v>
      </c>
      <c r="G69" s="2"/>
      <c r="H69" s="2"/>
      <c r="I69" s="2"/>
      <c r="J69" s="17"/>
      <c r="K69" s="17"/>
      <c r="L69" s="17">
        <v>0</v>
      </c>
      <c r="M69" s="17"/>
    </row>
    <row r="70" spans="1:13" ht="18.75" x14ac:dyDescent="0.3">
      <c r="A70" s="9" t="s">
        <v>41</v>
      </c>
      <c r="B70" s="3"/>
      <c r="C70" s="11" t="s">
        <v>17</v>
      </c>
      <c r="D70" s="11"/>
      <c r="E70" s="11"/>
      <c r="F70" s="2"/>
      <c r="G70" s="2"/>
      <c r="H70" s="2"/>
      <c r="I70" s="2"/>
      <c r="J70" s="17"/>
      <c r="K70" s="17"/>
      <c r="L70" s="17"/>
      <c r="M70" s="17"/>
    </row>
    <row r="71" spans="1:13" ht="18.75" x14ac:dyDescent="0.3">
      <c r="A71" s="9" t="s">
        <v>42</v>
      </c>
      <c r="B71" s="3"/>
      <c r="C71" s="11" t="s">
        <v>19</v>
      </c>
      <c r="D71" s="11"/>
      <c r="E71" s="11"/>
      <c r="F71" s="2"/>
      <c r="G71" s="2"/>
      <c r="H71" s="2"/>
      <c r="I71" s="2"/>
      <c r="J71" s="17"/>
      <c r="K71" s="17"/>
      <c r="L71" s="17"/>
      <c r="M71" s="17"/>
    </row>
    <row r="72" spans="1:13" ht="18.75" x14ac:dyDescent="0.3">
      <c r="A72" s="9" t="s">
        <v>43</v>
      </c>
      <c r="B72" s="3"/>
      <c r="C72" s="11" t="s">
        <v>79</v>
      </c>
      <c r="D72" s="11"/>
      <c r="E72" s="11"/>
      <c r="F72" s="2"/>
      <c r="G72" s="2"/>
      <c r="H72" s="2"/>
      <c r="I72" s="2"/>
      <c r="J72" s="17"/>
      <c r="K72" s="17"/>
      <c r="L72" s="17"/>
      <c r="M72" s="17"/>
    </row>
    <row r="73" spans="1:13" ht="18.75" x14ac:dyDescent="0.3">
      <c r="A73" s="9" t="s">
        <v>44</v>
      </c>
      <c r="B73" s="3"/>
      <c r="C73" s="11" t="s">
        <v>18</v>
      </c>
      <c r="D73" s="11"/>
      <c r="E73" s="11"/>
      <c r="F73" s="2"/>
      <c r="G73" s="2"/>
      <c r="H73" s="2"/>
      <c r="I73" s="2"/>
      <c r="J73" s="17"/>
      <c r="K73" s="17"/>
      <c r="L73" s="17"/>
      <c r="M73" s="17"/>
    </row>
    <row r="74" spans="1:13" ht="18.75" x14ac:dyDescent="0.3">
      <c r="A74" s="9">
        <v>7.02</v>
      </c>
      <c r="B74" s="3" t="s">
        <v>80</v>
      </c>
      <c r="C74" s="11"/>
      <c r="D74" s="11"/>
      <c r="E74" s="11"/>
      <c r="F74" s="2">
        <v>0</v>
      </c>
      <c r="G74" s="2"/>
      <c r="H74" s="2"/>
      <c r="I74" s="2"/>
      <c r="J74" s="17"/>
      <c r="K74" s="17"/>
      <c r="L74" s="17">
        <v>0</v>
      </c>
      <c r="M74" s="17"/>
    </row>
    <row r="75" spans="1:13" ht="18.75" x14ac:dyDescent="0.3">
      <c r="A75" s="9" t="s">
        <v>45</v>
      </c>
      <c r="B75" s="3"/>
      <c r="C75" s="11" t="s">
        <v>35</v>
      </c>
      <c r="D75" s="11"/>
      <c r="E75" s="11"/>
      <c r="F75" s="2"/>
      <c r="G75" s="2"/>
      <c r="H75" s="2"/>
      <c r="I75" s="2"/>
      <c r="J75" s="17"/>
      <c r="K75" s="17"/>
      <c r="L75" s="17"/>
      <c r="M75" s="17"/>
    </row>
    <row r="76" spans="1:13" ht="18.75" x14ac:dyDescent="0.3">
      <c r="A76" s="9">
        <v>7.03</v>
      </c>
      <c r="B76" s="3" t="s">
        <v>20</v>
      </c>
      <c r="C76" s="11"/>
      <c r="D76" s="11" t="s">
        <v>108</v>
      </c>
      <c r="E76" s="11"/>
      <c r="F76" s="2">
        <v>0</v>
      </c>
      <c r="G76" s="2"/>
      <c r="H76" s="2"/>
      <c r="I76" s="2"/>
      <c r="J76" s="17"/>
      <c r="K76" s="17"/>
      <c r="L76" s="17">
        <v>0</v>
      </c>
      <c r="M76" s="17"/>
    </row>
    <row r="77" spans="1:13" ht="18.75" x14ac:dyDescent="0.3">
      <c r="A77" s="9" t="s">
        <v>46</v>
      </c>
      <c r="B77" s="3"/>
      <c r="C77" s="11" t="s">
        <v>35</v>
      </c>
      <c r="D77" s="11"/>
      <c r="E77" s="11"/>
      <c r="F77" s="2"/>
      <c r="G77" s="2"/>
      <c r="H77" s="2"/>
      <c r="I77" s="2"/>
      <c r="J77" s="17"/>
      <c r="K77" s="17"/>
      <c r="L77" s="17"/>
      <c r="M77" s="17"/>
    </row>
    <row r="78" spans="1:13" ht="18.75" x14ac:dyDescent="0.3">
      <c r="A78" s="9">
        <v>7.04</v>
      </c>
      <c r="B78" s="3" t="s">
        <v>34</v>
      </c>
      <c r="C78" s="11"/>
      <c r="D78" s="11"/>
      <c r="E78" s="11"/>
      <c r="F78" s="2">
        <v>0</v>
      </c>
      <c r="G78" s="2"/>
      <c r="H78" s="2"/>
      <c r="I78" s="2"/>
      <c r="J78" s="17"/>
      <c r="K78" s="17"/>
      <c r="L78" s="17">
        <v>3</v>
      </c>
      <c r="M78" s="17"/>
    </row>
    <row r="79" spans="1:13" ht="18.75" x14ac:dyDescent="0.3">
      <c r="A79" s="9" t="s">
        <v>47</v>
      </c>
      <c r="B79" s="3"/>
      <c r="C79" s="11" t="s">
        <v>35</v>
      </c>
      <c r="D79" s="11"/>
      <c r="E79" s="11"/>
      <c r="F79" s="2"/>
      <c r="G79" s="2"/>
      <c r="H79" s="2"/>
      <c r="I79" s="2"/>
      <c r="J79" s="17"/>
      <c r="K79" s="17"/>
      <c r="L79" s="17"/>
      <c r="M79" s="17"/>
    </row>
    <row r="80" spans="1:13" ht="18.75" x14ac:dyDescent="0.3">
      <c r="A80" s="9">
        <v>7.05</v>
      </c>
      <c r="B80" s="3" t="s">
        <v>22</v>
      </c>
      <c r="C80" s="11"/>
      <c r="D80" s="11"/>
      <c r="E80" s="11"/>
      <c r="F80" s="2">
        <v>1</v>
      </c>
      <c r="G80" s="2"/>
      <c r="H80" s="2"/>
      <c r="I80" s="2"/>
      <c r="J80" s="17"/>
      <c r="K80" s="17"/>
      <c r="L80" s="17"/>
      <c r="M80" s="17"/>
    </row>
    <row r="81" spans="1:13" ht="18.75" x14ac:dyDescent="0.3">
      <c r="A81" s="9" t="s">
        <v>48</v>
      </c>
      <c r="B81" s="3"/>
      <c r="C81" s="11" t="s">
        <v>35</v>
      </c>
      <c r="D81" s="11"/>
      <c r="E81" s="11"/>
      <c r="F81" s="2"/>
      <c r="G81" s="2"/>
      <c r="H81" s="2"/>
      <c r="I81" s="2"/>
      <c r="J81" s="17"/>
      <c r="K81" s="17"/>
      <c r="L81" s="17"/>
      <c r="M81" s="17"/>
    </row>
    <row r="82" spans="1:13" ht="18.75" x14ac:dyDescent="0.3">
      <c r="A82" s="9">
        <v>7.06</v>
      </c>
      <c r="B82" s="3" t="s">
        <v>21</v>
      </c>
      <c r="C82" s="11"/>
      <c r="D82" s="11"/>
      <c r="E82" s="11"/>
      <c r="F82" s="2">
        <v>1</v>
      </c>
      <c r="G82" s="2"/>
      <c r="H82" s="2"/>
      <c r="I82" s="2"/>
      <c r="J82" s="17"/>
      <c r="K82" s="17"/>
      <c r="L82" s="17">
        <v>3</v>
      </c>
      <c r="M82" s="17"/>
    </row>
    <row r="83" spans="1:13" ht="18.75" x14ac:dyDescent="0.3">
      <c r="A83" s="9" t="s">
        <v>49</v>
      </c>
      <c r="B83" s="3"/>
      <c r="C83" s="11" t="s">
        <v>35</v>
      </c>
      <c r="D83" s="11"/>
      <c r="E83" s="11"/>
      <c r="F83" s="2"/>
      <c r="G83" s="2"/>
      <c r="H83" s="2"/>
      <c r="I83" s="2"/>
      <c r="J83" s="17"/>
      <c r="K83" s="17"/>
      <c r="L83" s="17"/>
      <c r="M83" s="17"/>
    </row>
    <row r="84" spans="1:13" ht="18.75" x14ac:dyDescent="0.3">
      <c r="A84" s="9">
        <v>7.07</v>
      </c>
      <c r="B84" s="3" t="s">
        <v>81</v>
      </c>
      <c r="C84" s="11"/>
      <c r="D84" s="11"/>
      <c r="E84" s="11"/>
      <c r="F84" s="2">
        <v>0</v>
      </c>
      <c r="G84" s="2"/>
      <c r="H84" s="2"/>
      <c r="I84" s="2"/>
      <c r="J84" s="17"/>
      <c r="K84" s="17"/>
      <c r="L84" s="17">
        <v>0</v>
      </c>
      <c r="M84" s="17"/>
    </row>
    <row r="85" spans="1:13" ht="18.75" x14ac:dyDescent="0.3">
      <c r="A85" s="9" t="s">
        <v>50</v>
      </c>
      <c r="B85" s="3"/>
      <c r="C85" s="11" t="s">
        <v>36</v>
      </c>
      <c r="D85" s="11"/>
      <c r="E85" s="11"/>
      <c r="F85" s="2"/>
      <c r="G85" s="2"/>
      <c r="H85" s="2"/>
      <c r="I85" s="2"/>
      <c r="J85" s="17"/>
      <c r="K85" s="17"/>
      <c r="L85" s="17"/>
      <c r="M85" s="17"/>
    </row>
    <row r="86" spans="1:13" ht="18.75" x14ac:dyDescent="0.3">
      <c r="A86" s="9">
        <v>7.08</v>
      </c>
      <c r="B86" s="3" t="s">
        <v>23</v>
      </c>
      <c r="C86" s="11"/>
      <c r="D86" s="11"/>
      <c r="E86" s="11"/>
      <c r="F86" s="2">
        <v>2</v>
      </c>
      <c r="G86" s="2"/>
      <c r="H86" s="2"/>
      <c r="I86" s="2"/>
      <c r="J86" s="17"/>
      <c r="K86" s="17"/>
      <c r="L86" s="17">
        <v>3</v>
      </c>
      <c r="M86" s="17"/>
    </row>
    <row r="87" spans="1:13" ht="18.75" x14ac:dyDescent="0.3">
      <c r="A87" s="9" t="s">
        <v>51</v>
      </c>
      <c r="B87" s="3"/>
      <c r="C87" s="11" t="s">
        <v>35</v>
      </c>
      <c r="D87" s="11"/>
      <c r="E87" s="11"/>
      <c r="F87" s="2"/>
      <c r="G87" s="2"/>
      <c r="H87" s="2"/>
      <c r="I87" s="2"/>
      <c r="J87" s="17"/>
      <c r="K87" s="17"/>
      <c r="L87" s="17"/>
      <c r="M87" s="17"/>
    </row>
    <row r="88" spans="1:13" ht="18.75" x14ac:dyDescent="0.3">
      <c r="A88" s="9">
        <v>7.09</v>
      </c>
      <c r="B88" s="3" t="s">
        <v>24</v>
      </c>
      <c r="C88" s="11"/>
      <c r="D88" s="11"/>
      <c r="E88" s="11"/>
      <c r="F88" s="2">
        <v>1</v>
      </c>
      <c r="G88" s="2"/>
      <c r="H88" s="2"/>
      <c r="I88" s="2"/>
      <c r="J88" s="17" t="s">
        <v>104</v>
      </c>
      <c r="K88" s="17"/>
      <c r="L88" s="17">
        <v>3</v>
      </c>
      <c r="M88" s="17"/>
    </row>
    <row r="89" spans="1:13" ht="18.75" x14ac:dyDescent="0.3">
      <c r="A89" s="9" t="s">
        <v>52</v>
      </c>
      <c r="B89" s="3"/>
      <c r="C89" s="11" t="s">
        <v>35</v>
      </c>
      <c r="D89" s="11"/>
      <c r="E89" s="11"/>
      <c r="F89" s="2"/>
      <c r="G89" s="2"/>
      <c r="H89" s="2"/>
      <c r="I89" s="2"/>
      <c r="J89" s="17"/>
      <c r="K89" s="17"/>
      <c r="L89" s="17"/>
      <c r="M89" s="17"/>
    </row>
    <row r="90" spans="1:13" ht="18.75" x14ac:dyDescent="0.3">
      <c r="A90" s="9">
        <v>7.1</v>
      </c>
      <c r="B90" s="3" t="s">
        <v>26</v>
      </c>
      <c r="C90" s="11"/>
      <c r="D90" s="11"/>
      <c r="E90" s="11"/>
      <c r="F90" s="2">
        <v>1</v>
      </c>
      <c r="G90" s="2"/>
      <c r="H90" s="2"/>
      <c r="I90" s="2"/>
      <c r="J90" s="17"/>
      <c r="K90" s="17"/>
      <c r="L90" s="17">
        <v>0</v>
      </c>
      <c r="M90" s="17"/>
    </row>
    <row r="91" spans="1:13" ht="18.75" x14ac:dyDescent="0.3">
      <c r="A91" s="9" t="s">
        <v>53</v>
      </c>
      <c r="B91" s="3"/>
      <c r="C91" s="11" t="s">
        <v>35</v>
      </c>
      <c r="D91" s="11"/>
      <c r="E91" s="11"/>
      <c r="F91" s="2"/>
      <c r="G91" s="2"/>
      <c r="H91" s="2"/>
      <c r="I91" s="2"/>
      <c r="J91" s="17"/>
      <c r="K91" s="17"/>
      <c r="L91" s="17"/>
      <c r="M91" s="17"/>
    </row>
    <row r="92" spans="1:13" ht="18.75" x14ac:dyDescent="0.3">
      <c r="A92" s="9">
        <v>7.2</v>
      </c>
      <c r="B92" s="3" t="s">
        <v>40</v>
      </c>
      <c r="C92" s="11"/>
      <c r="D92" s="11"/>
      <c r="E92" s="11"/>
      <c r="F92" s="2">
        <v>2</v>
      </c>
      <c r="G92" s="2"/>
      <c r="H92" s="2"/>
      <c r="I92" s="2"/>
      <c r="J92" s="17"/>
      <c r="K92" s="17"/>
      <c r="L92" s="17"/>
      <c r="M92" s="17"/>
    </row>
    <row r="93" spans="1:13" ht="18.75" x14ac:dyDescent="0.3">
      <c r="A93" s="25"/>
      <c r="B93" s="21"/>
      <c r="C93" s="22"/>
      <c r="D93" s="23"/>
      <c r="E93" s="23"/>
      <c r="F93" s="24"/>
      <c r="G93" s="24"/>
      <c r="H93" s="24"/>
      <c r="I93" s="24"/>
      <c r="J93" s="17"/>
      <c r="K93" s="17"/>
      <c r="L93" s="17"/>
      <c r="M93" s="17"/>
    </row>
    <row r="94" spans="1:13" ht="18.75" x14ac:dyDescent="0.3">
      <c r="A94" s="25"/>
      <c r="B94" s="21"/>
      <c r="C94" s="22"/>
      <c r="D94" s="23"/>
      <c r="E94" s="23"/>
      <c r="F94" s="24"/>
      <c r="G94" s="24"/>
      <c r="H94" s="24"/>
      <c r="I94" s="24"/>
      <c r="J94" s="17"/>
      <c r="K94" s="17"/>
      <c r="L94" s="17"/>
      <c r="M94" s="17"/>
    </row>
    <row r="95" spans="1:13" ht="18.75" x14ac:dyDescent="0.3">
      <c r="A95" s="25"/>
      <c r="B95" s="21"/>
      <c r="C95" s="22"/>
      <c r="D95" s="23"/>
      <c r="E95" s="23"/>
      <c r="F95" s="24"/>
      <c r="G95" s="24"/>
      <c r="H95" s="24"/>
      <c r="I95" s="24"/>
      <c r="J95" s="17"/>
      <c r="K95" s="17"/>
      <c r="L95" s="17"/>
      <c r="M95" s="17"/>
    </row>
    <row r="96" spans="1:13" ht="18.75" x14ac:dyDescent="0.3">
      <c r="A96" s="25"/>
      <c r="B96" s="21"/>
      <c r="C96" s="22"/>
      <c r="D96" s="23"/>
      <c r="E96" s="23"/>
      <c r="F96" s="24"/>
      <c r="G96" s="24"/>
      <c r="H96" s="24"/>
      <c r="I96" s="24"/>
      <c r="J96" s="17"/>
      <c r="K96" s="17"/>
      <c r="L96" s="17"/>
      <c r="M96" s="17"/>
    </row>
    <row r="97" spans="1:13" ht="18.75" x14ac:dyDescent="0.3">
      <c r="A97" s="25"/>
      <c r="B97" s="21"/>
      <c r="C97" s="22"/>
      <c r="D97" s="23"/>
      <c r="E97" s="23"/>
      <c r="F97" s="24"/>
      <c r="G97" s="24"/>
      <c r="H97" s="24"/>
      <c r="I97" s="24"/>
      <c r="J97" s="17"/>
      <c r="K97" s="17"/>
      <c r="L97" s="17"/>
      <c r="M97" s="17"/>
    </row>
    <row r="98" spans="1:13" ht="18.75" x14ac:dyDescent="0.3">
      <c r="A98" s="25"/>
      <c r="B98" s="21"/>
      <c r="C98" s="22"/>
      <c r="D98" s="23"/>
      <c r="E98" s="23"/>
      <c r="F98" s="24"/>
      <c r="G98" s="24"/>
      <c r="H98" s="24"/>
      <c r="I98" s="24"/>
      <c r="J98" s="17"/>
      <c r="K98" s="17"/>
      <c r="L98" s="17"/>
      <c r="M98" s="17"/>
    </row>
    <row r="99" spans="1:13" ht="18.75" x14ac:dyDescent="0.3">
      <c r="A99" s="25"/>
      <c r="B99" s="21"/>
      <c r="C99" s="22"/>
      <c r="D99" s="23"/>
      <c r="E99" s="23"/>
      <c r="F99" s="24"/>
      <c r="G99" s="24"/>
      <c r="H99" s="24"/>
      <c r="I99" s="24"/>
      <c r="J99" s="17"/>
      <c r="K99" s="17"/>
      <c r="L99" s="17"/>
      <c r="M99" s="17"/>
    </row>
    <row r="100" spans="1:13" ht="18.75" x14ac:dyDescent="0.3">
      <c r="A100" s="25"/>
      <c r="B100" s="21"/>
      <c r="C100" s="22"/>
      <c r="D100" s="23"/>
      <c r="E100" s="23"/>
      <c r="F100" s="24"/>
      <c r="G100" s="24"/>
      <c r="H100" s="24"/>
      <c r="I100" s="24"/>
      <c r="J100" s="17"/>
      <c r="K100" s="17"/>
      <c r="L100" s="17"/>
      <c r="M100" s="17"/>
    </row>
    <row r="101" spans="1:13" ht="18.75" x14ac:dyDescent="0.3">
      <c r="A101" s="25"/>
      <c r="B101" s="21"/>
      <c r="C101" s="22"/>
      <c r="D101" s="23"/>
      <c r="E101" s="23"/>
      <c r="F101" s="24"/>
      <c r="G101" s="24"/>
      <c r="H101" s="24"/>
      <c r="I101" s="24"/>
      <c r="J101" s="17"/>
      <c r="K101" s="17"/>
      <c r="L101" s="17"/>
      <c r="M101" s="17"/>
    </row>
    <row r="102" spans="1:13" ht="18.75" x14ac:dyDescent="0.3">
      <c r="A102" s="25"/>
      <c r="B102" s="21"/>
      <c r="C102" s="22"/>
      <c r="D102" s="23"/>
      <c r="E102" s="23"/>
      <c r="F102" s="24"/>
      <c r="G102" s="24"/>
      <c r="H102" s="24"/>
      <c r="I102" s="24"/>
      <c r="J102" s="17"/>
      <c r="K102" s="17"/>
      <c r="L102" s="17"/>
      <c r="M102" s="17"/>
    </row>
  </sheetData>
  <dataConsolid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9" sqref="A9:XFD9"/>
    </sheetView>
  </sheetViews>
  <sheetFormatPr defaultRowHeight="15" x14ac:dyDescent="0.25"/>
  <cols>
    <col min="1" max="1" width="10" customWidth="1"/>
    <col min="2" max="2" width="93.7109375" customWidth="1"/>
    <col min="3" max="3" width="23.5703125" customWidth="1"/>
    <col min="4" max="4" width="13.7109375" customWidth="1"/>
    <col min="5" max="5" width="21" customWidth="1"/>
    <col min="6" max="6" width="22.28515625" customWidth="1"/>
  </cols>
  <sheetData>
    <row r="1" spans="1:6" ht="30" customHeight="1" x14ac:dyDescent="0.25">
      <c r="A1" s="114" t="s">
        <v>803</v>
      </c>
      <c r="B1" s="115"/>
      <c r="C1" s="115"/>
      <c r="D1" s="115"/>
      <c r="E1" s="115"/>
      <c r="F1" s="115"/>
    </row>
    <row r="2" spans="1:6" x14ac:dyDescent="0.25">
      <c r="A2" s="110" t="s">
        <v>268</v>
      </c>
      <c r="B2" s="110" t="s">
        <v>556</v>
      </c>
      <c r="C2" s="110" t="s">
        <v>631</v>
      </c>
      <c r="D2" s="110" t="s">
        <v>557</v>
      </c>
      <c r="E2" s="110" t="s">
        <v>558</v>
      </c>
      <c r="F2" s="110" t="s">
        <v>559</v>
      </c>
    </row>
    <row r="3" spans="1:6" x14ac:dyDescent="0.25">
      <c r="A3" s="111">
        <v>217</v>
      </c>
      <c r="B3" s="110" t="s">
        <v>574</v>
      </c>
      <c r="C3" s="110" t="s">
        <v>623</v>
      </c>
      <c r="D3" s="110" t="s">
        <v>575</v>
      </c>
      <c r="E3" s="110" t="s">
        <v>576</v>
      </c>
      <c r="F3" s="113"/>
    </row>
    <row r="4" spans="1:6" s="83" customFormat="1" x14ac:dyDescent="0.25">
      <c r="A4" s="111">
        <v>218</v>
      </c>
      <c r="B4" s="110" t="s">
        <v>577</v>
      </c>
      <c r="C4" s="110" t="s">
        <v>623</v>
      </c>
      <c r="D4" s="110" t="s">
        <v>575</v>
      </c>
      <c r="E4" s="110" t="s">
        <v>578</v>
      </c>
      <c r="F4" s="113"/>
    </row>
    <row r="5" spans="1:6" s="83" customFormat="1" x14ac:dyDescent="0.25">
      <c r="A5" s="111">
        <v>219</v>
      </c>
      <c r="B5" s="110" t="s">
        <v>579</v>
      </c>
      <c r="C5" s="110" t="s">
        <v>623</v>
      </c>
      <c r="D5" s="110" t="s">
        <v>575</v>
      </c>
      <c r="E5" s="110" t="s">
        <v>580</v>
      </c>
      <c r="F5" s="113"/>
    </row>
    <row r="6" spans="1:6" s="83" customFormat="1" x14ac:dyDescent="0.25">
      <c r="A6" s="111">
        <v>220</v>
      </c>
      <c r="B6" s="110" t="s">
        <v>581</v>
      </c>
      <c r="C6" s="110" t="s">
        <v>623</v>
      </c>
      <c r="D6" s="110" t="s">
        <v>575</v>
      </c>
      <c r="E6" s="110" t="s">
        <v>582</v>
      </c>
      <c r="F6" s="113"/>
    </row>
    <row r="7" spans="1:6" s="83" customFormat="1" x14ac:dyDescent="0.25">
      <c r="A7" s="111">
        <v>221</v>
      </c>
      <c r="B7" s="110" t="s">
        <v>583</v>
      </c>
      <c r="C7" s="110" t="s">
        <v>623</v>
      </c>
      <c r="D7" s="110" t="s">
        <v>575</v>
      </c>
      <c r="E7" s="110" t="s">
        <v>578</v>
      </c>
      <c r="F7" s="113"/>
    </row>
    <row r="8" spans="1:6" s="83" customFormat="1" x14ac:dyDescent="0.25">
      <c r="A8" s="111">
        <v>222</v>
      </c>
      <c r="B8" s="110" t="s">
        <v>584</v>
      </c>
      <c r="C8" s="110" t="s">
        <v>623</v>
      </c>
      <c r="D8" s="110" t="s">
        <v>575</v>
      </c>
      <c r="E8" s="110" t="s">
        <v>580</v>
      </c>
      <c r="F8" s="113"/>
    </row>
    <row r="9" spans="1:6" s="83" customFormat="1" x14ac:dyDescent="0.25">
      <c r="A9" s="111">
        <v>223</v>
      </c>
      <c r="B9" s="110" t="s">
        <v>585</v>
      </c>
      <c r="C9" s="110" t="s">
        <v>623</v>
      </c>
      <c r="D9" s="110" t="s">
        <v>575</v>
      </c>
      <c r="E9" s="110" t="s">
        <v>582</v>
      </c>
      <c r="F9" s="113"/>
    </row>
    <row r="10" spans="1:6" s="83" customFormat="1" x14ac:dyDescent="0.25">
      <c r="A10" s="111">
        <v>224</v>
      </c>
      <c r="B10" s="110" t="s">
        <v>586</v>
      </c>
      <c r="C10" s="110" t="s">
        <v>623</v>
      </c>
      <c r="D10" s="110" t="s">
        <v>575</v>
      </c>
      <c r="E10" s="110" t="s">
        <v>578</v>
      </c>
      <c r="F10" s="113"/>
    </row>
    <row r="11" spans="1:6" s="83" customFormat="1" x14ac:dyDescent="0.25">
      <c r="A11" s="111">
        <v>225</v>
      </c>
      <c r="B11" s="110" t="s">
        <v>587</v>
      </c>
      <c r="C11" s="110" t="s">
        <v>623</v>
      </c>
      <c r="D11" s="110" t="s">
        <v>575</v>
      </c>
      <c r="E11" s="110" t="s">
        <v>576</v>
      </c>
      <c r="F11" s="113"/>
    </row>
    <row r="12" spans="1:6" s="83" customFormat="1" x14ac:dyDescent="0.25">
      <c r="A12" s="111">
        <v>226</v>
      </c>
      <c r="B12" s="110" t="s">
        <v>588</v>
      </c>
      <c r="C12" s="110" t="s">
        <v>623</v>
      </c>
      <c r="D12" s="110" t="s">
        <v>575</v>
      </c>
      <c r="E12" s="110" t="s">
        <v>578</v>
      </c>
      <c r="F12" s="113"/>
    </row>
    <row r="13" spans="1:6" s="83" customFormat="1" x14ac:dyDescent="0.25">
      <c r="A13" s="111">
        <v>165</v>
      </c>
      <c r="B13" s="110" t="s">
        <v>505</v>
      </c>
      <c r="C13" s="110" t="s">
        <v>627</v>
      </c>
      <c r="D13" s="110" t="s">
        <v>590</v>
      </c>
      <c r="E13" s="110" t="s">
        <v>582</v>
      </c>
      <c r="F13" s="113"/>
    </row>
    <row r="14" spans="1:6" s="83" customFormat="1" x14ac:dyDescent="0.25">
      <c r="A14" s="111">
        <v>166</v>
      </c>
      <c r="B14" s="110" t="s">
        <v>589</v>
      </c>
      <c r="C14" s="110" t="s">
        <v>627</v>
      </c>
      <c r="D14" s="110" t="s">
        <v>590</v>
      </c>
      <c r="E14" s="110"/>
      <c r="F14" s="113"/>
    </row>
    <row r="15" spans="1:6" s="83" customFormat="1" x14ac:dyDescent="0.25">
      <c r="A15" s="111">
        <v>228</v>
      </c>
      <c r="B15" s="110" t="s">
        <v>591</v>
      </c>
      <c r="C15" s="110" t="s">
        <v>627</v>
      </c>
      <c r="D15" s="110" t="s">
        <v>575</v>
      </c>
      <c r="E15" s="110"/>
      <c r="F15" s="113"/>
    </row>
    <row r="16" spans="1:6" s="83" customFormat="1" x14ac:dyDescent="0.25">
      <c r="A16" s="111">
        <v>170</v>
      </c>
      <c r="B16" s="110" t="s">
        <v>507</v>
      </c>
      <c r="C16" s="110" t="s">
        <v>627</v>
      </c>
      <c r="D16" s="110" t="s">
        <v>575</v>
      </c>
      <c r="E16" s="110"/>
      <c r="F16" s="113"/>
    </row>
    <row r="17" spans="1:6" s="83" customFormat="1" x14ac:dyDescent="0.25">
      <c r="A17" s="111">
        <v>171</v>
      </c>
      <c r="B17" s="110" t="s">
        <v>508</v>
      </c>
      <c r="C17" s="110" t="s">
        <v>627</v>
      </c>
      <c r="D17" s="110" t="s">
        <v>575</v>
      </c>
      <c r="E17" s="110"/>
      <c r="F17" s="113"/>
    </row>
    <row r="18" spans="1:6" s="83" customFormat="1" x14ac:dyDescent="0.25">
      <c r="A18" s="111">
        <v>227</v>
      </c>
      <c r="B18" s="110" t="s">
        <v>592</v>
      </c>
      <c r="C18" s="110" t="s">
        <v>627</v>
      </c>
      <c r="D18" s="110" t="s">
        <v>575</v>
      </c>
      <c r="E18" s="110" t="s">
        <v>578</v>
      </c>
      <c r="F18" s="113"/>
    </row>
    <row r="19" spans="1:6" s="83" customFormat="1" x14ac:dyDescent="0.25">
      <c r="A19" s="111">
        <v>172</v>
      </c>
      <c r="B19" s="110" t="s">
        <v>509</v>
      </c>
      <c r="C19" s="110" t="s">
        <v>627</v>
      </c>
      <c r="D19" s="110" t="s">
        <v>575</v>
      </c>
      <c r="E19" s="110"/>
      <c r="F19" s="113"/>
    </row>
  </sheetData>
  <dataValidations count="22">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"Remaining Work"</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3">
      <formula1>"165"</formula1>
    </dataValidation>
    <dataValidation type="textLength" showInputMessage="1" sqref="B13">
      <formula1>1</formula1>
      <formula2>255</formula2>
    </dataValidation>
    <dataValidation type="list" operator="equal" showInputMessage="1" showErrorMessage="1" errorTitle="Read-only column" error="TF84013: You cannot modify a field that is read-only or a work item that restricts updates to valid users based on current permissions." prompt="Read-only" sqref="C13">
      <formula1>"Product Backlog Item"</formula1>
    </dataValidation>
    <dataValidation type="list" operator="equal" showInputMessage="1" showErrorMessage="1" errorTitle="Microsoft Excel" error="TF84042: The value you entered is not supported in this field. Select a supported value from the list." sqref="D13">
      <formula1>VSTS_ValidationRange_e23a3203d2344955b1f8c2c25616bf1c</formula1>
    </dataValidation>
    <dataValidation type="list" operator="equal" allowBlank="1" showInputMessage="1" sqref="E13">
      <formula1>VSTS_ValidationRange_6f7a837c64634d50bbe0fcd3f20b35a7</formula1>
    </dataValidation>
    <dataValidation type="list" operator="equal" allowBlank="1" showDropDown="1" showInputMessage="1" showErrorMessage="1" errorTitle="Read-only column" error="TF84027: This field is not available for this type of work item and must be left blank." prompt="Read-only" sqref="F13">
      <formula1>" "</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8">
      <formula1>"222"</formula1>
    </dataValidation>
    <dataValidation type="textLength" showInputMessage="1" sqref="B8">
      <formula1>1</formula1>
      <formula2>255</formula2>
    </dataValidation>
    <dataValidation type="list" operator="equal" showInputMessage="1" showErrorMessage="1" errorTitle="Read-only column" error="TF84013: You cannot modify a field that is read-only or a work item that restricts updates to valid users based on current permissions." prompt="Read-only" sqref="C8">
      <formula1>"Bug"</formula1>
    </dataValidation>
    <dataValidation type="list" operator="equal" showInputMessage="1" showErrorMessage="1" errorTitle="Microsoft Excel" error="TF84042: The value you entered is not supported in this field. Select a supported value from the list." sqref="D8">
      <formula1>VSTS_ValidationRange_e23a3203d2344955b1f8c2c25616bf1c</formula1>
    </dataValidation>
    <dataValidation type="list" operator="equal" allowBlank="1" showInputMessage="1" sqref="E8">
      <formula1>VSTS_ValidationRange_6f7a837c64634d50bbe0fcd3f20b35a7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9">
      <formula1>"223"</formula1>
    </dataValidation>
    <dataValidation type="textLength" showInputMessage="1" sqref="B9">
      <formula1>1</formula1>
      <formula2>255</formula2>
    </dataValidation>
    <dataValidation type="list" operator="equal" showInputMessage="1" showErrorMessage="1" errorTitle="Read-only column" error="TF84013: You cannot modify a field that is read-only or a work item that restricts updates to valid users based on current permissions." prompt="Read-only" sqref="C9">
      <formula1>"Bug"</formula1>
    </dataValidation>
    <dataValidation type="list" operator="equal" showInputMessage="1" showErrorMessage="1" errorTitle="Microsoft Excel" error="TF84042: The value you entered is not supported in this field. Select a supported value from the list." sqref="D9">
      <formula1>VSTS_ValidationRange_e23a3203d2344955b1f8c2c25616bf1c</formula1>
    </dataValidation>
    <dataValidation type="list" operator="equal" allowBlank="1" showInputMessage="1" sqref="E9">
      <formula1>VSTS_ValidationRange_6f7a837c64634d50bbe0fcd3f20b35a7</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 sqref="B1"/>
    </sheetView>
  </sheetViews>
  <sheetFormatPr defaultRowHeight="15" x14ac:dyDescent="0.25"/>
  <cols>
    <col min="2" max="2" width="120.85546875" bestFit="1" customWidth="1"/>
  </cols>
  <sheetData>
    <row r="1" spans="1:2" x14ac:dyDescent="0.25">
      <c r="A1" s="121" t="s">
        <v>638</v>
      </c>
      <c r="B1" s="121" t="s">
        <v>639</v>
      </c>
    </row>
    <row r="2" spans="1:2" x14ac:dyDescent="0.25">
      <c r="A2">
        <v>1</v>
      </c>
      <c r="B2" s="120" t="s">
        <v>636</v>
      </c>
    </row>
    <row r="3" spans="1:2" x14ac:dyDescent="0.25">
      <c r="A3">
        <v>2</v>
      </c>
      <c r="B3" t="s">
        <v>637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topLeftCell="G1" workbookViewId="0">
      <selection activeCell="H2" sqref="H2"/>
    </sheetView>
  </sheetViews>
  <sheetFormatPr defaultColWidth="8.85546875" defaultRowHeight="15" x14ac:dyDescent="0.25"/>
  <cols>
    <col min="1" max="1" width="3" style="83" bestFit="1" customWidth="1"/>
    <col min="2" max="2" width="8.85546875" style="83"/>
    <col min="3" max="8" width="18.85546875" style="83" customWidth="1"/>
    <col min="9" max="12" width="10" style="83" customWidth="1"/>
    <col min="13" max="13" width="8.85546875" style="83"/>
    <col min="14" max="15" width="10" style="83" customWidth="1"/>
    <col min="16" max="16" width="10.5703125" style="83" bestFit="1" customWidth="1"/>
    <col min="17" max="17" width="18.5703125" style="83" bestFit="1" customWidth="1"/>
    <col min="18" max="18" width="36.140625" style="83" bestFit="1" customWidth="1"/>
    <col min="19" max="19" width="11.7109375" style="83" bestFit="1" customWidth="1"/>
    <col min="20" max="20" width="37.140625" style="83" customWidth="1"/>
    <col min="21" max="21" width="25" style="83" customWidth="1"/>
    <col min="22" max="16384" width="8.85546875" style="83"/>
  </cols>
  <sheetData>
    <row r="1" spans="1:22" x14ac:dyDescent="0.25">
      <c r="A1" s="83" t="s">
        <v>268</v>
      </c>
      <c r="B1" s="83" t="s">
        <v>262</v>
      </c>
      <c r="C1" s="83" t="s">
        <v>263</v>
      </c>
      <c r="D1" s="83" t="s">
        <v>264</v>
      </c>
      <c r="E1" s="83" t="s">
        <v>265</v>
      </c>
      <c r="F1" s="83" t="s">
        <v>266</v>
      </c>
      <c r="G1" s="83" t="s">
        <v>321</v>
      </c>
      <c r="H1" s="83" t="s">
        <v>322</v>
      </c>
      <c r="I1" s="83" t="s">
        <v>382</v>
      </c>
      <c r="J1" s="83" t="s">
        <v>383</v>
      </c>
      <c r="K1" s="83" t="s">
        <v>387</v>
      </c>
      <c r="L1" s="83" t="s">
        <v>384</v>
      </c>
      <c r="M1" s="83" t="s">
        <v>388</v>
      </c>
      <c r="N1" s="83" t="s">
        <v>385</v>
      </c>
      <c r="O1" s="83" t="s">
        <v>386</v>
      </c>
      <c r="P1" s="83" t="s">
        <v>325</v>
      </c>
      <c r="Q1" s="83" t="s">
        <v>326</v>
      </c>
      <c r="R1" s="83" t="s">
        <v>267</v>
      </c>
      <c r="S1" s="83" t="s">
        <v>319</v>
      </c>
      <c r="T1" s="83" t="s">
        <v>463</v>
      </c>
      <c r="U1" s="83" t="s">
        <v>464</v>
      </c>
      <c r="V1" s="83" t="s">
        <v>254</v>
      </c>
    </row>
    <row r="2" spans="1:22" x14ac:dyDescent="0.25">
      <c r="A2" s="75" t="s">
        <v>302</v>
      </c>
      <c r="B2" s="76" t="s">
        <v>317</v>
      </c>
      <c r="C2" s="1" t="s">
        <v>270</v>
      </c>
      <c r="D2" s="83">
        <v>9686622751</v>
      </c>
      <c r="E2" s="83" t="s">
        <v>242</v>
      </c>
      <c r="F2" s="83" t="s">
        <v>253</v>
      </c>
      <c r="G2" s="87">
        <v>13.118600000000001</v>
      </c>
      <c r="H2" s="87">
        <v>77.597499999999997</v>
      </c>
      <c r="I2" s="59" t="s">
        <v>389</v>
      </c>
      <c r="J2" s="59" t="s">
        <v>390</v>
      </c>
      <c r="K2" s="59" t="s">
        <v>391</v>
      </c>
      <c r="L2" s="59" t="s">
        <v>392</v>
      </c>
      <c r="M2" s="83" t="s">
        <v>393</v>
      </c>
      <c r="N2" s="59" t="s">
        <v>394</v>
      </c>
      <c r="O2" s="59">
        <v>560099</v>
      </c>
      <c r="P2" s="83">
        <v>0</v>
      </c>
      <c r="Q2" s="59" t="s">
        <v>331</v>
      </c>
      <c r="R2" s="83" t="s">
        <v>269</v>
      </c>
      <c r="S2" s="81" t="s">
        <v>470</v>
      </c>
      <c r="T2" s="82" t="s">
        <v>467</v>
      </c>
      <c r="U2" s="83" t="s">
        <v>466</v>
      </c>
      <c r="V2" s="83" t="str">
        <f>CONCATENATE(
"let user", A2, " = { tenantId: '",B2,"', email: '", C2, "', phone: '", D2, "', language: Languages.US, role: RoleTypes.Standard, ",
"basic: { userId: '", C2, "', firstName: '", E2, "', lastName: '", F2, "', profilePhoto: '", LOWER(E2), "_profile_photo', language: Languages.US.toString(), } as UserLite, ","address: { addressLine1: '",I2,"', addressLine2: '",J2,"', city: '",K2,"', country: '",N2,"', language: Languages.US, pincode: '",O2,"', place: '",L2,"', state: '",M2,"' } as Address, location: { latitude: ",G2,", longitude: ",H2," },",
"authProviders: [{ provider: AuthProviders.Local, phash: 'tobecreated', userid: '", C2, "' } as UserAuthProvider], ",
"verification: { activated: true, emailVerified: true, phoneVerified: true } as UserVerification, ",
"reqProfile: { description: """,S2,""", socialMedialLinks: ",U2," },","rating: { count: ",P2,", recentUpdate: new Date('",Q2,"'), average: 0 },",
"accounts: [{ accountId: '", R2, "', accountType: PaymentTypes.BTC } as CryptoAccount] } as BeneficiaryUser;")</f>
        <v>let user01 = { tenantId: 'cc', email: 'shiju@blocktech.dk', phone: '9686622751', language: Languages.US, role: RoleTypes.Standard, basic: { userId: 'shiju@blocktech.dk', firstName: 'Shiju', lastName: 'Madamchery', profilePhoto: 'shiju_profile_photo', language: Languages.US.toString(), } as UserLite, address: { addressLine1: 'Outskirts', addressLine2: 'Halli', city: 'Yelanka', country: 'India', language: Languages.US, pincode: '560099', place: 'Bangalore', state: 'Karnataka' } as Address, location: { latitude: 13.1186, longitude: 77.5975 },authProviders: [{ provider: AuthProviders.Local, phash: 'tobecreated', userid: 'shiju@blocktech.dk' } as UserAuthProvider], verification: { activated: true, emailVerified: true, phoneVerified: true } as UserVerification, reqProfile: { description: "I am a Software Architect and Project Manager with 14+ years of experience in cloud, IoT, Blockchain, .net technologies. Worked over 60 projects of small scale to enterprise solutions.
Currently focused in Blockchain, IoT, and cloud based solutions.", socialMedialLinks: [ {code: "FB", text: "https://www.facebook.com/shiju.prakasan" } ] },rating: { count: 0, recentUpdate: new Date('2009-07-20T10:00:15'), average: 0 },accounts: [{ accountId: 'QjYjsYmmuWPhYxt8hGjKx3cRH841rNv7w1', accountType: PaymentTypes.BTC } as CryptoAccount] } as BeneficiaryUser;</v>
      </c>
    </row>
    <row r="3" spans="1:22" x14ac:dyDescent="0.25">
      <c r="A3" s="75" t="s">
        <v>303</v>
      </c>
      <c r="B3" s="76" t="s">
        <v>317</v>
      </c>
      <c r="C3" s="1" t="s">
        <v>280</v>
      </c>
      <c r="D3" s="83">
        <v>9686622751</v>
      </c>
      <c r="E3" s="83" t="s">
        <v>240</v>
      </c>
      <c r="F3" s="83" t="s">
        <v>284</v>
      </c>
      <c r="G3" s="87">
        <v>17.4222</v>
      </c>
      <c r="H3" s="87">
        <v>78.441599999999994</v>
      </c>
      <c r="I3" s="83" t="s">
        <v>747</v>
      </c>
      <c r="J3" s="59" t="s">
        <v>745</v>
      </c>
      <c r="K3" s="59" t="s">
        <v>746</v>
      </c>
      <c r="L3" s="59" t="s">
        <v>652</v>
      </c>
      <c r="M3" s="83" t="s">
        <v>653</v>
      </c>
      <c r="N3" s="59" t="s">
        <v>394</v>
      </c>
      <c r="O3" s="59">
        <v>500034</v>
      </c>
      <c r="P3" s="83">
        <v>0</v>
      </c>
      <c r="Q3" s="59" t="s">
        <v>332</v>
      </c>
      <c r="R3" s="83" t="s">
        <v>269</v>
      </c>
      <c r="S3" s="81" t="s">
        <v>468</v>
      </c>
      <c r="T3" s="82" t="s">
        <v>475</v>
      </c>
      <c r="U3" s="83" t="s">
        <v>493</v>
      </c>
      <c r="V3" s="83" t="str">
        <f>CONCATENATE(
"let user", A3, " = { tenantId: '",B3,"', email: '", C3, "', phone: '", D3, "', language: Languages.US, role: RoleTypes.Standard, ",
"basic: { userId: '", C3, "', firstName: '", E3, "', lastName: '", F3, "', profilePhoto: '", LOWER(E3), "_profile_photo', language: Languages.US.toString(), } as UserLite, ","address: { addressLine1: '",I3,"', addressLine2: '",J3,"', city: '",K3,"', country: '",N3,"', language: Languages.US, pincode: '",O3,"', place: '",L3,"', state: '",M3,"' } as Address, location: { latitude: ",G3,", longitude: ",H3," },",
"authProviders: [{ provider: AuthProviders.Local, phash: 'tobecreated', userid: '", C3, "' } as UserAuthProvider], ",
"verification: { activated: true, emailVerified: true, phoneVerified: true } as UserVerification, ",
"reqProfile: { description: """,S3,""", socialMedialLinks: ",U3," },","rating: { count: ",P3,", recentUpdate: new Date('",Q3,"'), average: 0 },",
"accounts: [{ accountId: '", R3, "', accountType: PaymentTypes.BTC } as CryptoAccount] } as BeneficiaryUser;")</f>
        <v>let user02 = { tenantId: 'cc', email: 'pavan@blocktech.dk', phone: '9686622751', language: Languages.US, role: RoleTypes.Standard, basic: { userId: 'pavan@blocktech.dk', firstName: 'Pavan', lastName: 'Kumar', profilePhoto: 'pavan_profile_photo', language: Languages.US.toString(), } as UserLite, address: { addressLine1: '8-2-409,Rd number2', addressLine2: 'Green Valley', city: 'Banjara Hills', country: 'India', language: Languages.US, pincode: '500034', place: 'Hyderabad', state: 'Telangana' } as Address, location: { latitude: 17.4222, longitude: 78.4416 },authProviders: [{ provider: AuthProviders.Local, phash: 'tobecreated', userid: 'pavan@blocktech.dk' } as UserAuthProvider], verification: { activated: true, emailVerified: true, phoneVerified: true } as UserVerification, reqProfile: { description: "I am a Software Developer with 2+ years of experience in  .net technologies. Currently focused in Blockchain, Angular, React and cloud based solutions.", socialMedialLinks: [ {code: "FB", text: "https://www.facebook.com/pavan.kulkarni.92505" } ] },rating: { count: 0, recentUpdate: new Date('2009-07-20T10:00:16'), average: 0 },accounts: [{ accountId: 'QjYjsYmmuWPhYxt8hGjKx3cRH841rNv7w1', accountType: PaymentTypes.BTC } as CryptoAccount] } as BeneficiaryUser;</v>
      </c>
    </row>
    <row r="4" spans="1:22" x14ac:dyDescent="0.25">
      <c r="A4" s="75" t="s">
        <v>304</v>
      </c>
      <c r="B4" s="76" t="s">
        <v>317</v>
      </c>
      <c r="C4" s="1" t="s">
        <v>279</v>
      </c>
      <c r="D4" s="83">
        <v>9686622751</v>
      </c>
      <c r="E4" s="83" t="s">
        <v>285</v>
      </c>
      <c r="F4" s="83" t="s">
        <v>286</v>
      </c>
      <c r="G4" s="87">
        <v>18.520399999999999</v>
      </c>
      <c r="H4" s="87">
        <v>73.856700000000004</v>
      </c>
      <c r="I4" s="59" t="s">
        <v>754</v>
      </c>
      <c r="J4" s="59" t="s">
        <v>757</v>
      </c>
      <c r="K4" s="59" t="s">
        <v>755</v>
      </c>
      <c r="L4" s="59" t="s">
        <v>756</v>
      </c>
      <c r="M4" s="83" t="s">
        <v>648</v>
      </c>
      <c r="N4" s="59" t="s">
        <v>394</v>
      </c>
      <c r="O4" s="59">
        <v>411013</v>
      </c>
      <c r="P4" s="83">
        <v>0</v>
      </c>
      <c r="Q4" s="59" t="s">
        <v>333</v>
      </c>
      <c r="R4" s="83" t="s">
        <v>269</v>
      </c>
      <c r="S4" s="81" t="s">
        <v>469</v>
      </c>
      <c r="T4" s="82" t="s">
        <v>474</v>
      </c>
      <c r="U4" s="83" t="s">
        <v>491</v>
      </c>
      <c r="V4" s="83" t="str">
        <f>CONCATENATE(
"let user", A4, " = { tenantId: '",B4,"', email: '", C4, "', phone: '", D4, "', language: Languages.US, role: RoleTypes.Standard, ",
"basic: { userId: '", C4, "', firstName: '", E4, "', lastName: '", F4, "', profilePhoto: '", LOWER(E4), "_profile_photo', language: Languages.US.toString(), } as UserLite, ","address: { addressLine1: '",I4,"', addressLine2: '",J4,"', city: '",K4,"', country: '",N4,"', language: Languages.US, pincode: '",O4,"', place: '",L4,"', state: '",M4,"' } as Address, location: { latitude: ",G4,", longitude: ",H4," },",
"authProviders: [{ provider: AuthProviders.Local, phash: 'tobecreated', userid: '", C4, "' } as UserAuthProvider], ",
"verification: { activated: true, emailVerified: true, phoneVerified: true } as UserVerification, ",
"reqProfile: { description: """,S4,""", socialMedialLinks: ",U4," },",
"rating: { count: ",P4,", recentUpdate: new Date('",Q4,"'), average: 0 },",
"accounts: [{ accountId: '", R4, "', accountType: PaymentTypes.BTC } as CryptoAccount] } as BeneficiaryUser;")</f>
        <v>let user03 = { tenantId: 'cc', email: 'atul@blocktech.dk', phone: '9686622751', language: Languages.US, role: RoleTypes.Standard, basic: { userId: 'atul@blocktech.dk', firstName: 'Atul', lastName: 'Kandyyog', profilePhoto: 'atul_profile_photo', language: Languages.US.toString(), } as UserLite, address: { addressLine1: 'Hadapsar Industrial Estate', addressLine2: 'Pune- Solapur Road', city: 'Hadapsar', country: 'India', language: Languages.US, pincode: '411013', place: 'Pune', state: 'Maharashtra' } as Address, location: { latitude: 18.5204, longitude: 73.8567 },authProviders: [{ provider: AuthProviders.Local, phash: 'tobecreated', userid: 'atul@blocktech.dk' } as UserAuthProvider], verification: { activated: true, emailVerified: true, phoneVerified: true } as UserVerification, reqProfile: { description: "I am a Design Engineer with 5+ years of experience in  UX designing. Currently focused in Blockchain, Angular, React and cloud based solutions.", socialMedialLinks: [ {code: "FB", text: "https://www.facebook.com/atul.kandyong" } ] },rating: { count: 0, recentUpdate: new Date('2009-07-20T10:00:17'), average: 0 },accounts: [{ accountId: 'QjYjsYmmuWPhYxt8hGjKx3cRH841rNv7w1', accountType: PaymentTypes.BTC } as CryptoAccount] } as BeneficiaryUser;</v>
      </c>
    </row>
    <row r="5" spans="1:22" x14ac:dyDescent="0.25">
      <c r="A5" s="75" t="s">
        <v>305</v>
      </c>
      <c r="B5" s="76" t="s">
        <v>317</v>
      </c>
      <c r="C5" s="1" t="s">
        <v>278</v>
      </c>
      <c r="D5" s="83">
        <v>9686622751</v>
      </c>
      <c r="E5" s="83" t="s">
        <v>287</v>
      </c>
      <c r="F5" s="83" t="s">
        <v>284</v>
      </c>
      <c r="G5" s="87">
        <v>17.390128399999998</v>
      </c>
      <c r="H5" s="87">
        <v>78.471972300000004</v>
      </c>
      <c r="I5" s="59" t="s">
        <v>752</v>
      </c>
      <c r="J5" s="59" t="s">
        <v>753</v>
      </c>
      <c r="K5" s="59" t="s">
        <v>656</v>
      </c>
      <c r="L5" s="59" t="s">
        <v>652</v>
      </c>
      <c r="M5" s="83" t="s">
        <v>653</v>
      </c>
      <c r="N5" s="59" t="s">
        <v>394</v>
      </c>
      <c r="O5" s="59">
        <v>500001</v>
      </c>
      <c r="P5" s="83">
        <v>0</v>
      </c>
      <c r="Q5" s="59" t="s">
        <v>334</v>
      </c>
      <c r="R5" s="83" t="s">
        <v>269</v>
      </c>
      <c r="S5" s="81" t="s">
        <v>487</v>
      </c>
      <c r="T5" s="82" t="s">
        <v>481</v>
      </c>
      <c r="U5" s="83" t="s">
        <v>466</v>
      </c>
      <c r="V5" s="83" t="str">
        <f>CONCATENATE(
"let user", A5, " = { tenantId: '",B5,"', email: '", C5, "', phone: '", D5, "', language: Languages.US, role: RoleTypes.Standard, ",
"basic: { userId: '", C5, "', firstName: '", E5, "', lastName: '", F5, "', profilePhoto: '", LOWER(E5), "_profile_photo', language: Languages.US.toString(), } as UserLite, ","address: { addressLine1: '",I5,"', addressLine2: '",J5,"', city: '",K5,"', country: '",N5,"', language: Languages.US, pincode: '",O5,"', place: '",L5,"', state: '",M5,"' } as Address, location: { latitude: ",G5,", longitude: ",H5," },",
"authProviders: [{ provider: AuthProviders.Local, phash: 'tobecreated', userid: '", C5, "' } as UserAuthProvider], ",
"verification: { activated: true, emailVerified: true, phoneVerified: true } as UserVerification, ",
"reqProfile: { description: """,S5,""", socialMedialLinks: ",U5," },","rating: { count: ",P5,", recentUpdate: new Date('",Q5,"'), average: 0 },",
"accounts: [{ accountId: '", R5, "', accountType: PaymentTypes.BTC } as CryptoAccount] } as BeneficiaryUser;")</f>
        <v>let user04 = { tenantId: 'cc', email: 'tarun@blocktech.dk', phone: '9686622751', language: Languages.US, role: RoleTypes.Standard, basic: { userId: 'tarun@blocktech.dk', firstName: 'Tarun', lastName: 'Kumar', profilePhoto: 'tarun_profile_photo', language: Languages.US.toString(), } as UserLite, address: { addressLine1: '5-8,56/A', addressLine2: 'Nampally Station Road', city: 'Abids', country: 'India', language: Languages.US, pincode: '500001', place: 'Hyderabad', state: 'Telangana' } as Address, location: { latitude: 17.3901284, longitude: 78.4719723 },authProviders: [{ provider: AuthProviders.Local, phash: 'tobecreated', userid: 'tarun@blocktech.dk' } as UserAuthProvider], verification: { activated: true, emailVerified: true, phoneVerified: true } as UserVerification, reqProfile: { description: "I am a General Manager with 10+ years of experience. Currenctly focusing on Blockchain.", socialMedialLinks: [ {code: "FB", text: "https://www.facebook.com/shiju.prakasan" } ] },rating: { count: 0, recentUpdate: new Date('2009-07-20T10:00:18'), average: 0 },accounts: [{ accountId: 'QjYjsYmmuWPhYxt8hGjKx3cRH841rNv7w1', accountType: PaymentTypes.BTC } as CryptoAccount] } as BeneficiaryUser;</v>
      </c>
    </row>
    <row r="6" spans="1:22" x14ac:dyDescent="0.25">
      <c r="A6" s="75" t="s">
        <v>306</v>
      </c>
      <c r="B6" s="76" t="s">
        <v>317</v>
      </c>
      <c r="C6" s="1" t="s">
        <v>271</v>
      </c>
      <c r="D6" s="83">
        <v>9686622751</v>
      </c>
      <c r="E6" s="83" t="s">
        <v>288</v>
      </c>
      <c r="F6" s="83" t="s">
        <v>289</v>
      </c>
      <c r="G6" s="87">
        <v>20.9301487</v>
      </c>
      <c r="H6" s="87">
        <v>78.587722799999995</v>
      </c>
      <c r="I6" s="59" t="s">
        <v>758</v>
      </c>
      <c r="J6" s="59" t="s">
        <v>748</v>
      </c>
      <c r="K6" s="59" t="s">
        <v>749</v>
      </c>
      <c r="L6" s="83" t="s">
        <v>751</v>
      </c>
      <c r="M6" s="83" t="s">
        <v>750</v>
      </c>
      <c r="N6" s="59" t="s">
        <v>706</v>
      </c>
      <c r="O6" s="59">
        <v>4005</v>
      </c>
      <c r="P6" s="83">
        <v>0</v>
      </c>
      <c r="Q6" s="59" t="s">
        <v>335</v>
      </c>
      <c r="R6" s="83" t="s">
        <v>269</v>
      </c>
      <c r="S6" s="83" t="s">
        <v>492</v>
      </c>
      <c r="T6" s="84" t="s">
        <v>486</v>
      </c>
      <c r="U6" s="83" t="s">
        <v>466</v>
      </c>
      <c r="V6" s="83" t="str">
        <f>CONCATENATE(
"let user", A6, " = { tenantId: '",B6,"', email: '", C6, "', phone: '", D6, "', language: Languages.US, role: RoleTypes.Standard, ",
"basic: { userId: '", C6, "', firstName: '", E6, "', lastName: '", F6, "', profilePhoto: '", LOWER(E6), "_profile_photo', language: Languages.US.toString(), } as UserLite, ","address: { addressLine1: '",I6,"', addressLine2: '",J6,"', city: '",K6,"', country: '",N6,"', language: Languages.US, pincode: '",O6,"', place: '",L6,"', state: '",M6,"' } as Address, location: { latitude: ",G6,", longitude: ",H6," },",
"authProviders: [{ provider: AuthProviders.Local, phash: 'tobecreated', userid: '", C6, "' } as UserAuthProvider], ",
"verification: { activated: true, emailVerified: true, phoneVerified: true } as UserVerification, ",
"reqProfile: { description: """,S6,""", socialMedialLinks: ",U6," },","rating: { count: ",P7,", recentUpdate: new Date('",Q7,"'), average: 0 },",
"accounts: [{ accountId: '", R6, "', accountType: PaymentTypes.BTC } as CryptoAccount] } as BeneficiaryUser;")</f>
        <v>let user05 = { tenantId: 'cc', email: 'gauthami@blocktech.dk', phone: '9686622751', language: Languages.US, role: RoleTypes.Standard, basic: { userId: 'gauthami@blocktech.dk', firstName: 'Gauthami', lastName: 'BT', profilePhoto: 'gauthami_profile_photo', language: Languages.US.toString(), } as UserLite, address: { addressLine1: '7 St. George', addressLine2: ' Il-Belt Valletta', city: 'San Anton Gardens', country: 'Malta', language: Languages.US, pincode: '4005', place: 'Balzan', state: 'Attard' } as Address, location: { latitude: 20.9301487, longitude: 78.5877228 },authProviders: [{ provider: AuthProviders.Local, phash: 'tobecreated', userid: 'gauthami@blocktech.dk' } as UserAuthProvider], verification: { activated: true, emailVerified: true, phoneVerified: true } as UserVerification, reqProfile: { description: "I am a HR Manager  and Assistant Secretary with 3+ years of experience. Currectly focused on Blockchain and finding freshers and experienced professional to our company for Blockchain development projects", socialMedialLinks: [ {code: "FB", text: "https://www.facebook.com/shiju.prakasan" } ] },rating: { count: 0, recentUpdate: new Date('2009-07-20T10:00:20'), average: 0 },accounts: [{ accountId: 'QjYjsYmmuWPhYxt8hGjKx3cRH841rNv7w1', accountType: PaymentTypes.BTC } as CryptoAccount] } as BeneficiaryUser;</v>
      </c>
    </row>
    <row r="7" spans="1:22" x14ac:dyDescent="0.25">
      <c r="A7" s="77" t="s">
        <v>307</v>
      </c>
      <c r="B7" s="78" t="s">
        <v>317</v>
      </c>
      <c r="C7" s="1" t="s">
        <v>272</v>
      </c>
      <c r="D7" s="83">
        <v>9686622751</v>
      </c>
      <c r="E7" s="83" t="s">
        <v>290</v>
      </c>
      <c r="F7" s="83" t="s">
        <v>289</v>
      </c>
      <c r="G7" s="87">
        <v>23.9301487</v>
      </c>
      <c r="H7" s="87">
        <v>73.587722799999995</v>
      </c>
      <c r="I7" s="59" t="s">
        <v>389</v>
      </c>
      <c r="J7" s="59" t="s">
        <v>390</v>
      </c>
      <c r="K7" s="59" t="s">
        <v>391</v>
      </c>
      <c r="L7" s="59" t="s">
        <v>392</v>
      </c>
      <c r="M7" s="83" t="s">
        <v>393</v>
      </c>
      <c r="N7" s="59" t="s">
        <v>394</v>
      </c>
      <c r="O7" s="59">
        <v>560104</v>
      </c>
      <c r="P7" s="83">
        <v>0</v>
      </c>
      <c r="Q7" s="59" t="s">
        <v>336</v>
      </c>
      <c r="R7" s="83" t="s">
        <v>269</v>
      </c>
      <c r="S7" s="83" t="s">
        <v>471</v>
      </c>
      <c r="T7" s="84" t="s">
        <v>473</v>
      </c>
      <c r="V7" s="83" t="str">
        <f>CONCATENATE(
"let user", A7, " = { tenantId: '",B7,"', email: '", C7, "', phone: '", D7, "', language: Languages.US, role: RoleTypes.Standard, ",
"basic: { userId: '", C7, "', firstName: '", E7, "', lastName: '", F7, "', profilePhoto: '", LOWER(E7), "_profile_photo', language: Languages.US.toString(), } as UserLite, ","address: { addressLine1: '",I7,"', addressLine2: '",J7,"', city: '",K7,"', country: '",N7,"', language: Languages.US, pincode: '",O7,"', place: '",L7,"', state: '",M7,"' } as Address, location: { latitude: ",G7,", longitude: ",H7," },",
"authProviders: [{ provider: AuthProviders.Local, phash: 'tobecreated', userid: '", C7, "' } as UserAuthProvider], ",
"verification: { activated: true, emailVerified: true, phoneVerified: true } as UserVerification, ",
"donorProfile: { description: """,S7,""", occupation: """,T7,""" },","rating: { count: ",P7,", recentUpdate: new Date('",Q7,"'), average: 0 },",
"accounts: [{ accountId: '", R7, "', accountType: PaymentTypes.BTC } as CryptoAccount] } as BenefactorUser;")</f>
        <v>let user06 = { tenantId: 'cc', email: 'rashmi@blocktech.dk', phone: '9686622751', language: Languages.US, role: RoleTypes.Standard, basic: { userId: 'rashmi@blocktech.dk', firstName: 'Rashmi', lastName: 'BT', profilePhoto: 'rashmi_profile_photo', language: Languages.US.toString(), } as UserLite, address: { addressLine1: 'Outskirts', addressLine2: 'Halli', city: 'Yelanka', country: 'India', language: Languages.US, pincode: '560104', place: 'Bangalore', state: 'Karnataka' } as Address, location: { latitude: 23.9301487, longitude: 73.5877228 },authProviders: [{ provider: AuthProviders.Local, phash: 'tobecreated', userid: 'rashmi@blocktech.dk' } as UserAuthProvider], verification: { activated: true, emailVerified: true, phoneVerified: true } as UserVerification, donorProfile: { description: "I am a Test Engineer with 2+ years of experience. Willing to work in a challenging and responsible position as an Engineer in an organization where I can contribute to its successful growth using my abilities and skills and further improve my personal and professional skills.", occupation: "Test Engineer" },rating: { count: 0, recentUpdate: new Date('2009-07-20T10:00:20'), average: 0 },accounts: [{ accountId: 'QjYjsYmmuWPhYxt8hGjKx3cRH841rNv7w1', accountType: PaymentTypes.BTC } as CryptoAccount] } as BenefactorUser;</v>
      </c>
    </row>
    <row r="8" spans="1:22" x14ac:dyDescent="0.25">
      <c r="A8" s="77" t="s">
        <v>308</v>
      </c>
      <c r="B8" s="78" t="s">
        <v>317</v>
      </c>
      <c r="C8" s="1" t="s">
        <v>273</v>
      </c>
      <c r="D8" s="83">
        <v>9686622751</v>
      </c>
      <c r="E8" s="83" t="s">
        <v>292</v>
      </c>
      <c r="F8" s="83" t="s">
        <v>293</v>
      </c>
      <c r="G8" s="87">
        <v>10.9301487</v>
      </c>
      <c r="H8" s="87">
        <v>76.587722799999995</v>
      </c>
      <c r="I8" s="59" t="s">
        <v>389</v>
      </c>
      <c r="J8" s="59" t="s">
        <v>390</v>
      </c>
      <c r="K8" s="59" t="s">
        <v>391</v>
      </c>
      <c r="L8" s="59" t="s">
        <v>392</v>
      </c>
      <c r="M8" s="83" t="s">
        <v>393</v>
      </c>
      <c r="N8" s="59" t="s">
        <v>394</v>
      </c>
      <c r="O8" s="59">
        <v>560105</v>
      </c>
      <c r="P8" s="83">
        <v>0</v>
      </c>
      <c r="Q8" s="59" t="s">
        <v>337</v>
      </c>
      <c r="R8" s="83" t="s">
        <v>269</v>
      </c>
      <c r="S8" s="83" t="s">
        <v>488</v>
      </c>
      <c r="T8" s="84" t="s">
        <v>472</v>
      </c>
      <c r="U8" s="83" t="s">
        <v>484</v>
      </c>
      <c r="V8" s="83" t="str">
        <f>CONCATENATE(
"let user", A8, " = { tenantId: '",B8,"', email: '", C8, "', phone: '", D8, "', language: Languages.US, role: RoleTypes.Standard, ",
"basic: { userId: '", C8, "', firstName: '", E8, "', lastName: '", F8, "', profilePhoto: '", LOWER(E8), "_profile_photo', language: Languages.US.toString(), } as UserLite, ","address: { addressLine1: '",I8,"', addressLine2: '",J8,"', city: '",K8,"', country: '",N8,"', language: Languages.US, pincode: '",O8,"', place: '",L8,"', state: '",M8,"' } as Address, location: { latitude: ",G8,", longitude: ",H8," },",
"authProviders: [{ provider: AuthProviders.Local, phash: 'tobecreated', userid: '", C8, "' } as UserAuthProvider], ",
"verification: { activated: true, emailVerified: true, phoneVerified: true } as UserVerification, ",
"donorProfile: { description: """,S8,""", occupation: """,T8,""" },","rating: { count: ",P8,", recentUpdate: new Date('",Q8,"'), average: 0 },",
"accounts: [{ accountId: '", R8, "', accountType: PaymentTypes.BTC } as CryptoAccount] } as BenefactorUser;")</f>
        <v>let user07 = { tenantId: 'cc', email: 'om@blocktech.dk', phone: '9686622751', language: Languages.US, role: RoleTypes.Standard, basic: { userId: 'om@blocktech.dk', firstName: 'Omkar', lastName: 'Sai Sunku', profilePhoto: 'omkar_profile_photo', language: Languages.US.toString(), } as UserLite, address: { addressLine1: 'Outskirts', addressLine2: 'Halli', city: 'Yelanka', country: 'India', language: Languages.US, pincode: '560105', place: 'Bangalore', state: 'Karnataka' } as Address, location: { latitude: 10.9301487, longitude: 76.5877228 },authProviders: [{ provider: AuthProviders.Local, phash: 'tobecreated', userid: 'om@blocktech.dk' } as UserAuthProvider], verification: { activated: true, emailVerified: true, phoneVerified: true } as UserVerification, donorProfile: { description: "I am a Software Developer and Blockchain Developer with 2+ years experience. Currenctly focusing on Blockchain, AI, ML and cloud based Solutions", occupation: "Blockchain Developer" },rating: { count: 0, recentUpdate: new Date('2009-07-20T10:00:21'), average: 0 },accounts: [{ accountId: 'QjYjsYmmuWPhYxt8hGjKx3cRH841rNv7w1', accountType: PaymentTypes.BTC } as CryptoAccount] } as BenefactorUser;</v>
      </c>
    </row>
    <row r="9" spans="1:22" x14ac:dyDescent="0.25">
      <c r="A9" s="77" t="s">
        <v>309</v>
      </c>
      <c r="B9" s="78" t="s">
        <v>317</v>
      </c>
      <c r="C9" s="1" t="s">
        <v>274</v>
      </c>
      <c r="D9" s="83">
        <v>9686622751</v>
      </c>
      <c r="E9" s="83" t="s">
        <v>291</v>
      </c>
      <c r="F9" s="83" t="s">
        <v>289</v>
      </c>
      <c r="G9" s="87">
        <v>34.930148699999997</v>
      </c>
      <c r="H9" s="87">
        <v>77.512299999999996</v>
      </c>
      <c r="I9" s="59" t="s">
        <v>389</v>
      </c>
      <c r="J9" s="59" t="s">
        <v>390</v>
      </c>
      <c r="K9" s="59" t="s">
        <v>391</v>
      </c>
      <c r="L9" s="59" t="s">
        <v>392</v>
      </c>
      <c r="M9" s="83" t="s">
        <v>393</v>
      </c>
      <c r="N9" s="59" t="s">
        <v>394</v>
      </c>
      <c r="O9" s="59">
        <v>560106</v>
      </c>
      <c r="P9" s="83">
        <v>0</v>
      </c>
      <c r="Q9" s="59" t="s">
        <v>338</v>
      </c>
      <c r="R9" s="83" t="s">
        <v>269</v>
      </c>
      <c r="S9" s="83" t="s">
        <v>476</v>
      </c>
      <c r="T9" s="84" t="s">
        <v>477</v>
      </c>
      <c r="V9" s="83" t="str">
        <f>CONCATENATE(
"let user", A9, " = { tenantId: '",B9,"', email: '", C9, "', phone: '", D9, "', language: Languages.US, role: RoleTypes.Standard, ",
"basic: { userId: '", C9, "', firstName: '", E9, "', lastName: '", F9, "', profilePhoto: '", LOWER(E9), "_profile_photo', language: Languages.US.toString(), } as UserLite, ","address: { addressLine1: '",I9,"', addressLine2: '",J9,"', city: '",K9,"', country: '",N9,"', language: Languages.US, pincode: '",O9,"', place: '",L7,"', state: '",M9,"' } as Address, location: { latitude: ",G9,", longitude: ",H9," },",
"authProviders: [{ provider: AuthProviders.Local, phash: 'tobecreated', userid: '", C9, "' } as UserAuthProvider], ",
"verification: { activated: true, emailVerified: true, phoneVerified: true } as UserVerification, ",
"donorProfile: { description: """,S9,""", occupation: """,T9,""" },","rating: { count: ",P9,", recentUpdate: new Date('",Q9,"'), average: 0 },",
"accounts: [{ accountId: '", R9, "', accountType: PaymentTypes.BTC } as CryptoAccount] } as BenefactorUser;")</f>
        <v>let user08 = { tenantId: 'cc', email: 'suman@blocktech.dk', phone: '9686622751', language: Languages.US, role: RoleTypes.Standard, basic: { userId: 'suman@blocktech.dk', firstName: 'Suman', lastName: 'BT', profilePhoto: 'suman_profile_photo', language: Languages.US.toString(), } as UserLite, address: { addressLine1: 'Outskirts', addressLine2: 'Halli', city: 'Yelanka', country: 'India', language: Languages.US, pincode: '560106', place: 'Bangalore', state: 'Karnataka' } as Address, location: { latitude: 34.9301487, longitude: 77.5123 },authProviders: [{ provider: AuthProviders.Local, phash: 'tobecreated', userid: 'suman@blocktech.dk' } as UserAuthProvider], verification: { activated: true, emailVerified: true, phoneVerified: true } as UserVerification, donorProfile: { description: "I am a Senior Test Engineer with 3+ years of experience. Currently focusing on .NET technologies and Blockchain.", occupation: "Senior Test Engineer" },rating: { count: 0, recentUpdate: new Date('2009-07-20T10:00:22'), average: 0 },accounts: [{ accountId: 'QjYjsYmmuWPhYxt8hGjKx3cRH841rNv7w1', accountType: PaymentTypes.BTC } as CryptoAccount] } as BenefactorUser;</v>
      </c>
    </row>
    <row r="10" spans="1:22" x14ac:dyDescent="0.25">
      <c r="A10" s="77" t="s">
        <v>310</v>
      </c>
      <c r="B10" s="78" t="s">
        <v>317</v>
      </c>
      <c r="C10" s="1" t="s">
        <v>275</v>
      </c>
      <c r="D10" s="83">
        <v>9686622751</v>
      </c>
      <c r="E10" s="83" t="s">
        <v>294</v>
      </c>
      <c r="F10" s="83" t="s">
        <v>289</v>
      </c>
      <c r="G10" s="87">
        <v>15.9301487</v>
      </c>
      <c r="H10" s="87">
        <v>77.852279999999993</v>
      </c>
      <c r="I10" s="59" t="s">
        <v>389</v>
      </c>
      <c r="J10" s="59" t="s">
        <v>390</v>
      </c>
      <c r="K10" s="59" t="s">
        <v>391</v>
      </c>
      <c r="L10" s="59" t="s">
        <v>392</v>
      </c>
      <c r="M10" s="83" t="s">
        <v>393</v>
      </c>
      <c r="N10" s="59" t="s">
        <v>394</v>
      </c>
      <c r="O10" s="59">
        <v>560107</v>
      </c>
      <c r="P10" s="83">
        <v>0</v>
      </c>
      <c r="Q10" s="59" t="s">
        <v>339</v>
      </c>
      <c r="R10" s="83" t="s">
        <v>269</v>
      </c>
      <c r="S10" s="83" t="s">
        <v>478</v>
      </c>
      <c r="T10" s="84" t="s">
        <v>479</v>
      </c>
      <c r="V10" s="83" t="str">
        <f>CONCATENATE(
"let user", A10, " = { tenantId: '",B10,"', email: '", C10, "', phone: '", D10, "', language: Languages.US, role: RoleTypes.Standard, ",
"basic: { userId: '", C10, "', firstName: '", E10, "', lastName: '", F10, "', profilePhoto: '", LOWER(E10), "_profile_photo', language: Languages.US.toString(), } as UserLite, ","address: { addressLine1: '",I10,"', addressLine2: '",J10,"', city: '",K10,"', country: '",N10,"', language: Languages.US, pincode: '",O10,"', place: '",L10,"', state: '",M10,"' } as Address, location: { latitude: ",G10,", longitude: ",H10," },",
"authProviders: [{ provider: AuthProviders.Local, phash: 'tobecreated', userid: '", C10, "' } as UserAuthProvider], ",
"verification: { activated: true, emailVerified: true, phoneVerified: true } as UserVerification, ",
"donorProfile: { description: """,S10,""", occupation: """,T10,""" },","rating: { count: ",P10,", recentUpdate: new Date('",Q10,"'), average: 0 },",
"accounts: [{ accountId: '", R10, "', accountType: PaymentTypes.BTC } as CryptoAccount] } as BenefactorUser;")</f>
        <v>let user09 = { tenantId: 'cc', email: 'asha@blocktech.dk', phone: '9686622751', language: Languages.US, role: RoleTypes.Standard, basic: { userId: 'asha@blocktech.dk', firstName: 'Asha', lastName: 'BT', profilePhoto: 'asha_profile_photo', language: Languages.US.toString(), } as UserLite, address: { addressLine1: 'Outskirts', addressLine2: 'Halli', city: 'Yelanka', country: 'India', language: Languages.US, pincode: '560107', place: 'Bangalore', state: 'Karnataka' } as Address, location: { latitude: 15.9301487, longitude: 77.85228 },authProviders: [{ provider: AuthProviders.Local, phash: 'tobecreated', userid: 'asha@blocktech.dk' } as UserAuthProvider], verification: { activated: true, emailVerified: true, phoneVerified: true } as UserVerification, donorProfile: { description: "I am a Finance and Administration Manager with 3+ years of experience", occupation: "Finance and Administration Manager" },rating: { count: 0, recentUpdate: new Date('2009-07-20T10:00:23'), average: 0 },accounts: [{ accountId: 'QjYjsYmmuWPhYxt8hGjKx3cRH841rNv7w1', accountType: PaymentTypes.BTC } as CryptoAccount] } as BenefactorUser;</v>
      </c>
    </row>
    <row r="11" spans="1:22" x14ac:dyDescent="0.25">
      <c r="A11" s="77" t="s">
        <v>311</v>
      </c>
      <c r="B11" s="78" t="s">
        <v>317</v>
      </c>
      <c r="C11" s="1" t="s">
        <v>276</v>
      </c>
      <c r="D11" s="83">
        <v>9686622751</v>
      </c>
      <c r="E11" s="83" t="s">
        <v>295</v>
      </c>
      <c r="F11" s="83" t="s">
        <v>296</v>
      </c>
      <c r="G11" s="87">
        <v>16.9301487</v>
      </c>
      <c r="H11" s="87">
        <v>71.228256700000003</v>
      </c>
      <c r="I11" s="59" t="s">
        <v>389</v>
      </c>
      <c r="J11" s="59" t="s">
        <v>390</v>
      </c>
      <c r="K11" s="59" t="s">
        <v>391</v>
      </c>
      <c r="L11" s="59" t="s">
        <v>392</v>
      </c>
      <c r="M11" s="83" t="s">
        <v>393</v>
      </c>
      <c r="N11" s="59" t="s">
        <v>394</v>
      </c>
      <c r="O11" s="59">
        <v>560108</v>
      </c>
      <c r="P11" s="83">
        <v>0</v>
      </c>
      <c r="Q11" s="59" t="s">
        <v>340</v>
      </c>
      <c r="R11" s="83" t="s">
        <v>269</v>
      </c>
      <c r="S11" s="83" t="s">
        <v>483</v>
      </c>
      <c r="T11" s="85" t="s">
        <v>480</v>
      </c>
      <c r="U11" s="83" t="s">
        <v>485</v>
      </c>
      <c r="V11" s="83" t="str">
        <f>CONCATENATE(
"let user", A11, " = { tenantId: '",B11,"', email: '", C11, "', phone: '", D11, "', language: Languages.US, role: RoleTypes.Standard, ",
"basic: { userId: '", C11, "', firstName: '", E11, "', lastName: '", F11, "', profilePhoto: '", LOWER(E11), "_profile_photo', language: Languages.US.toString(), } as UserLite, ","address: { addressLine1: '",I11,"', addressLine2: '",J11,"', city: '",K11,"', country: '",N11,"', language: Languages.US, pincode: '",O11,"', place: '",L11,"', state: '",M11,"' } as Address, location: { latitude: ",G11,", longitude: ",H11," },",
"authProviders: [{ provider: AuthProviders.Local, phash: 'tobecreated', userid: '", C11, "' } as UserAuthProvider], ",
"verification: { activated: true, emailVerified: true, phoneVerified: true } as UserVerification, ",
"donorProfile: { description: """,S11,""", occupation: """,T11,""" },","rating: { count: ",P11,", recentUpdate: new Date('",Q11,"'), average: 0 },",
"accounts: [{ accountId: '", R11, "', accountType: PaymentTypes.BTC } as CryptoAccount] } as BenefactorUser;")</f>
        <v>let user10 = { tenantId: 'cc', email: 'annette@blocktech.dk', phone: '9686622751', language: Languages.US, role: RoleTypes.Standard, basic: { userId: 'annette@blocktech.dk', firstName: 'Annette', lastName: 'Grothe-Moller', profilePhoto: 'annette_profile_photo', language: Languages.US.toString(), } as UserLite, address: { addressLine1: 'Outskirts', addressLine2: 'Halli', city: 'Yelanka', country: 'India', language: Languages.US, pincode: '560108', place: 'Bangalore', state: 'Karnataka' } as Address, location: { latitude: 16.9301487, longitude: 71.2282567 },authProviders: [{ provider: AuthProviders.Local, phash: 'tobecreated', userid: 'annette@blocktech.dk' } as UserAuthProvider], verification: { activated: true, emailVerified: true, phoneVerified: true } as UserVerification, donorProfile: { description: "I am a Co-founder and Strategic Director has worked with psychotherapy for more than 20 years. She lives in Copenhagen with her husband. Together they have 4 children. Currently focusing on Blockchain.", occupation: "Co-Founder, HR- and Strategic Director" },rating: { count: 0, recentUpdate: new Date('2009-07-20T10:00:24'), average: 0 },accounts: [{ accountId: 'QjYjsYmmuWPhYxt8hGjKx3cRH841rNv7w1', accountType: PaymentTypes.BTC } as CryptoAccount] } as BenefactorUser;</v>
      </c>
    </row>
    <row r="12" spans="1:22" x14ac:dyDescent="0.25">
      <c r="A12" s="79" t="s">
        <v>312</v>
      </c>
      <c r="B12" s="80" t="s">
        <v>317</v>
      </c>
      <c r="C12" s="1" t="s">
        <v>277</v>
      </c>
      <c r="D12" s="83">
        <v>9686622751</v>
      </c>
      <c r="E12" s="83" t="s">
        <v>297</v>
      </c>
      <c r="F12" s="83" t="s">
        <v>296</v>
      </c>
      <c r="G12" s="87">
        <v>11.9301487</v>
      </c>
      <c r="H12" s="87">
        <v>67.587722799999995</v>
      </c>
      <c r="I12" s="59" t="s">
        <v>389</v>
      </c>
      <c r="J12" s="59" t="s">
        <v>390</v>
      </c>
      <c r="K12" s="59" t="s">
        <v>391</v>
      </c>
      <c r="L12" s="59" t="s">
        <v>392</v>
      </c>
      <c r="M12" s="83" t="s">
        <v>393</v>
      </c>
      <c r="N12" s="59" t="s">
        <v>394</v>
      </c>
      <c r="O12" s="59">
        <v>560109</v>
      </c>
      <c r="Q12" s="59"/>
      <c r="R12" s="83" t="s">
        <v>269</v>
      </c>
      <c r="S12" s="86" t="s">
        <v>489</v>
      </c>
      <c r="V12" s="83" t="str">
        <f t="shared" ref="V12:V17" si="0">CONCATENATE(
"let user", A12, " = { tenantId: '",B12,"', email: '", C12, "', phone: '", D12, "', language: Languages.US, role: RoleTypes.Standard, ",
"basic: { userId: '", C12, "', firstName: '", E12, "', lastName: '", F12, "', profilePhoto: '", LOWER(E12), "_profile_photo', language: Languages.US.toString(), } as UserLite, ","address: { addressLine1: '",I12,"', addressLine2: '",J12,"', city: '",K12,"', country: '",N12,"', language: Languages.US, pincode: '",O12,"', place: '",L12,"', state: '",M12,"' } as Address, location: { latitude: ",G12,", longitude: ",H12," },",
"authProviders: [{ provider: AuthProviders.Local, phash: 'tobecreated', userid: '", C12, "' } as UserAuthProvider], ",
"verification: { activated: true, emailVerified: true, phoneVerified: true } as UserVerification, ",
"accounts: [{ accountId: '", R12, "', accountType: PaymentTypes.BTC } as CryptoAccount] } as User;")</f>
        <v>let user11 = { tenantId: 'cc', email: 'elisabeth@blocktech.dk', phone: '9686622751', language: Languages.US, role: RoleTypes.Standard, basic: { userId: 'elisabeth@blocktech.dk', firstName: 'Ellisabeth', lastName: 'Grothe-Moller', profilePhoto: 'ellisabeth_profile_photo', language: Languages.US.toString(), } as UserLite, address: { addressLine1: 'Outskirts', addressLine2: 'Halli', city: 'Yelanka', country: 'India', language: Languages.US, pincode: '560109', place: 'Bangalore', state: 'Karnataka' } as Address, location: { latitude: 11.9301487, longitude: 67.5877228 },authProviders: [{ provider: AuthProviders.Local, phash: 'tobecreated', userid: 'elisabeth@blocktech.dk' } as UserAuthProvider], verification: { activated: true, emailVerified: true, phoneVerified: true } as UserVerification, accounts: [{ accountId: 'QjYjsYmmuWPhYxt8hGjKx3cRH841rNv7w1', accountType: PaymentTypes.BTC } as CryptoAccount] } as User;</v>
      </c>
    </row>
    <row r="13" spans="1:22" x14ac:dyDescent="0.25">
      <c r="A13" s="79" t="s">
        <v>313</v>
      </c>
      <c r="B13" s="80" t="s">
        <v>317</v>
      </c>
      <c r="C13" s="1" t="s">
        <v>640</v>
      </c>
      <c r="D13" s="83">
        <v>9686622751</v>
      </c>
      <c r="E13" s="83" t="s">
        <v>298</v>
      </c>
      <c r="F13" s="83" t="s">
        <v>289</v>
      </c>
      <c r="G13" s="87">
        <v>12.935147000000001</v>
      </c>
      <c r="H13" s="87">
        <v>66.587722799999995</v>
      </c>
      <c r="I13" s="59" t="s">
        <v>389</v>
      </c>
      <c r="J13" s="59" t="s">
        <v>390</v>
      </c>
      <c r="K13" s="59" t="s">
        <v>391</v>
      </c>
      <c r="L13" s="59" t="s">
        <v>392</v>
      </c>
      <c r="M13" s="83" t="s">
        <v>393</v>
      </c>
      <c r="N13" s="59" t="s">
        <v>394</v>
      </c>
      <c r="O13" s="59">
        <v>560110</v>
      </c>
      <c r="Q13" s="59"/>
      <c r="R13" s="83" t="s">
        <v>269</v>
      </c>
      <c r="S13" s="83" t="s">
        <v>490</v>
      </c>
      <c r="T13" s="83" t="s">
        <v>482</v>
      </c>
      <c r="V13" s="83" t="str">
        <f t="shared" si="0"/>
        <v>let user12 = { tenantId: 'cc', email: 'karthik@blocktech.dk', phone: '9686622751', language: Languages.US, role: RoleTypes.Standard, basic: { userId: 'karthik@blocktech.dk', firstName: 'Karthik', lastName: 'BT', profilePhoto: 'karthik_profile_photo', language: Languages.US.toString(), } as UserLite, address: { addressLine1: 'Outskirts', addressLine2: 'Halli', city: 'Yelanka', country: 'India', language: Languages.US, pincode: '560110', place: 'Bangalore', state: 'Karnataka' } as Address, location: { latitude: 12.935147, longitude: 66.5877228 },authProviders: [{ provider: AuthProviders.Local, phash: 'tobecreated', userid: 'karthik@blocktech.dk' } as UserAuthProvider], verification: { activated: true, emailVerified: true, phoneVerified: true } as UserVerification, accounts: [{ accountId: 'QjYjsYmmuWPhYxt8hGjKx3cRH841rNv7w1', accountType: PaymentTypes.BTC } as CryptoAccount] } as User;</v>
      </c>
    </row>
    <row r="14" spans="1:22" x14ac:dyDescent="0.25">
      <c r="A14" s="79" t="s">
        <v>314</v>
      </c>
      <c r="B14" s="80" t="s">
        <v>317</v>
      </c>
      <c r="C14" s="1" t="s">
        <v>281</v>
      </c>
      <c r="D14" s="83">
        <v>9686622751</v>
      </c>
      <c r="E14" s="83" t="s">
        <v>299</v>
      </c>
      <c r="F14" s="83" t="s">
        <v>289</v>
      </c>
      <c r="G14" s="87">
        <v>12.1487</v>
      </c>
      <c r="H14" s="87">
        <v>77.587722799999995</v>
      </c>
      <c r="I14" s="59" t="s">
        <v>389</v>
      </c>
      <c r="J14" s="59" t="s">
        <v>390</v>
      </c>
      <c r="K14" s="59" t="s">
        <v>391</v>
      </c>
      <c r="L14" s="59" t="s">
        <v>392</v>
      </c>
      <c r="M14" s="83" t="s">
        <v>393</v>
      </c>
      <c r="N14" s="59" t="s">
        <v>394</v>
      </c>
      <c r="O14" s="59">
        <v>560111</v>
      </c>
      <c r="Q14" s="59"/>
      <c r="R14" s="83" t="s">
        <v>269</v>
      </c>
      <c r="V14" s="83" t="str">
        <f t="shared" si="0"/>
        <v>let user13 = { tenantId: 'cc', email: 'otherbt1@blocktech.dk', phone: '9686622751', language: Languages.US, role: RoleTypes.Standard, basic: { userId: 'otherbt1@blocktech.dk', firstName: 'Other1', lastName: 'BT', profilePhoto: 'other1_profile_photo', language: Languages.US.toString(), } as UserLite, address: { addressLine1: 'Outskirts', addressLine2: 'Halli', city: 'Yelanka', country: 'India', language: Languages.US, pincode: '560111', place: 'Bangalore', state: 'Karnataka' } as Address, location: { latitude: 12.1487, longitude: 77.5877228 },authProviders: [{ provider: AuthProviders.Local, phash: 'tobecreated', userid: 'otherbt1@blocktech.dk' } as UserAuthProvider], verification: { activated: true, emailVerified: true, phoneVerified: true } as UserVerification, accounts: [{ accountId: 'QjYjsYmmuWPhYxt8hGjKx3cRH841rNv7w1', accountType: PaymentTypes.BTC } as CryptoAccount] } as User;</v>
      </c>
    </row>
    <row r="15" spans="1:22" x14ac:dyDescent="0.25">
      <c r="A15" s="79" t="s">
        <v>315</v>
      </c>
      <c r="B15" s="80" t="s">
        <v>317</v>
      </c>
      <c r="C15" s="1" t="s">
        <v>282</v>
      </c>
      <c r="D15" s="83">
        <v>9686622751</v>
      </c>
      <c r="E15" s="83" t="s">
        <v>300</v>
      </c>
      <c r="F15" s="83" t="s">
        <v>289</v>
      </c>
      <c r="G15" s="87">
        <v>12.301487</v>
      </c>
      <c r="H15" s="87">
        <v>79.897722799999997</v>
      </c>
      <c r="I15" s="59" t="s">
        <v>389</v>
      </c>
      <c r="J15" s="59" t="s">
        <v>390</v>
      </c>
      <c r="K15" s="59" t="s">
        <v>391</v>
      </c>
      <c r="L15" s="59" t="s">
        <v>392</v>
      </c>
      <c r="M15" s="83" t="s">
        <v>393</v>
      </c>
      <c r="N15" s="59" t="s">
        <v>394</v>
      </c>
      <c r="O15" s="59">
        <v>560112</v>
      </c>
      <c r="Q15" s="59"/>
      <c r="R15" s="83" t="s">
        <v>269</v>
      </c>
      <c r="V15" s="83" t="str">
        <f t="shared" si="0"/>
        <v>let user14 = { tenantId: 'cc', email: 'otherbt2@blocktech.dk', phone: '9686622751', language: Languages.US, role: RoleTypes.Standard, basic: { userId: 'otherbt2@blocktech.dk', firstName: 'Other2', lastName: 'BT', profilePhoto: 'other2_profile_photo', language: Languages.US.toString(), } as UserLite, address: { addressLine1: 'Outskirts', addressLine2: 'Halli', city: 'Yelanka', country: 'India', language: Languages.US, pincode: '560112', place: 'Bangalore', state: 'Karnataka' } as Address, location: { latitude: 12.301487, longitude: 79.8977228 },authProviders: [{ provider: AuthProviders.Local, phash: 'tobecreated', userid: 'otherbt2@blocktech.dk' } as UserAuthProvider], verification: { activated: true, emailVerified: true, phoneVerified: true } as UserVerification, accounts: [{ accountId: 'QjYjsYmmuWPhYxt8hGjKx3cRH841rNv7w1', accountType: PaymentTypes.BTC } as CryptoAccount] } as User;</v>
      </c>
    </row>
    <row r="16" spans="1:22" x14ac:dyDescent="0.25">
      <c r="A16" s="79" t="s">
        <v>316</v>
      </c>
      <c r="B16" s="80" t="s">
        <v>317</v>
      </c>
      <c r="C16" s="1" t="s">
        <v>283</v>
      </c>
      <c r="D16" s="83">
        <v>9686622751</v>
      </c>
      <c r="E16" s="83" t="s">
        <v>301</v>
      </c>
      <c r="F16" s="83" t="s">
        <v>289</v>
      </c>
      <c r="G16" s="87">
        <v>12.9301487</v>
      </c>
      <c r="H16" s="87">
        <v>75.1242412</v>
      </c>
      <c r="I16" s="59" t="s">
        <v>389</v>
      </c>
      <c r="J16" s="59" t="s">
        <v>390</v>
      </c>
      <c r="K16" s="59" t="s">
        <v>391</v>
      </c>
      <c r="L16" s="59" t="s">
        <v>392</v>
      </c>
      <c r="M16" s="83" t="s">
        <v>393</v>
      </c>
      <c r="N16" s="59" t="s">
        <v>394</v>
      </c>
      <c r="O16" s="59">
        <v>560113</v>
      </c>
      <c r="Q16" s="59"/>
      <c r="R16" s="83" t="s">
        <v>269</v>
      </c>
      <c r="V16" s="83" t="str">
        <f t="shared" si="0"/>
        <v>let user15 = { tenantId: 'cc', email: 'otherbt3@blocktech.dk', phone: '9686622751', language: Languages.US, role: RoleTypes.Standard, basic: { userId: 'otherbt3@blocktech.dk', firstName: 'Other3', lastName: 'BT', profilePhoto: 'other3_profile_photo', language: Languages.US.toString(), } as UserLite, address: { addressLine1: 'Outskirts', addressLine2: 'Halli', city: 'Yelanka', country: 'India', language: Languages.US, pincode: '560113', place: 'Bangalore', state: 'Karnataka' } as Address, location: { latitude: 12.9301487, longitude: 75.1242412 },authProviders: [{ provider: AuthProviders.Local, phash: 'tobecreated', userid: 'otherbt3@blocktech.dk' } as UserAuthProvider], verification: { activated: true, emailVerified: true, phoneVerified: true } as UserVerification, accounts: [{ accountId: 'QjYjsYmmuWPhYxt8hGjKx3cRH841rNv7w1', accountType: PaymentTypes.BTC } as CryptoAccount] } as User;</v>
      </c>
    </row>
    <row r="17" spans="1:22" x14ac:dyDescent="0.25">
      <c r="A17" s="79">
        <v>16</v>
      </c>
      <c r="B17" s="80" t="s">
        <v>317</v>
      </c>
      <c r="C17" s="1" t="s">
        <v>397</v>
      </c>
      <c r="D17" s="83">
        <v>9900318465</v>
      </c>
      <c r="E17" s="83" t="s">
        <v>398</v>
      </c>
      <c r="F17" s="83" t="s">
        <v>289</v>
      </c>
      <c r="G17" s="87">
        <v>12.348699999999999</v>
      </c>
      <c r="H17" s="87">
        <v>77.772279999999995</v>
      </c>
      <c r="I17" s="59" t="s">
        <v>389</v>
      </c>
      <c r="J17" s="59" t="s">
        <v>390</v>
      </c>
      <c r="K17" s="59" t="s">
        <v>391</v>
      </c>
      <c r="L17" s="59" t="s">
        <v>392</v>
      </c>
      <c r="M17" s="83" t="s">
        <v>393</v>
      </c>
      <c r="N17" s="59" t="s">
        <v>394</v>
      </c>
      <c r="O17" s="59">
        <v>560114</v>
      </c>
      <c r="Q17" s="59"/>
      <c r="R17" s="83" t="s">
        <v>399</v>
      </c>
      <c r="V17" s="83" t="str">
        <f t="shared" si="0"/>
        <v>let user16 = { tenantId: 'cc', email: 'otherbt4@blocktech.dk', phone: '9900318465', language: Languages.US, role: RoleTypes.Standard, basic: { userId: 'otherbt4@blocktech.dk', firstName: 'Other4', lastName: 'BT', profilePhoto: 'other4_profile_photo', language: Languages.US.toString(), } as UserLite, address: { addressLine1: 'Outskirts', addressLine2: 'Halli', city: 'Yelanka', country: 'India', language: Languages.US, pincode: '560114', place: 'Bangalore', state: 'Karnataka' } as Address, location: { latitude: 12.3487, longitude: 77.77228 },authProviders: [{ provider: AuthProviders.Local, phash: 'tobecreated', userid: 'otherbt4@blocktech.dk' } as UserAuthProvider], verification: { activated: true, emailVerified: true, phoneVerified: true } as UserVerification, accounts: [{ accountId: 'QjYjsYmmuWPhYxt8hGjKx3cRH841rNv7w3', accountType: PaymentTypes.BTC } as CryptoAccount] } as User;</v>
      </c>
    </row>
    <row r="18" spans="1:22" x14ac:dyDescent="0.25">
      <c r="I18" s="59"/>
      <c r="J18" s="59"/>
      <c r="K18" s="59"/>
      <c r="L18" s="59"/>
      <c r="N18" s="59"/>
      <c r="O18" s="59"/>
      <c r="Q18" s="59"/>
    </row>
    <row r="19" spans="1:22" x14ac:dyDescent="0.25">
      <c r="I19" s="59"/>
      <c r="J19" s="59"/>
      <c r="K19" s="59"/>
      <c r="L19" s="59"/>
      <c r="N19" s="59"/>
      <c r="O19" s="59"/>
      <c r="Q19" s="59"/>
    </row>
    <row r="20" spans="1:22" x14ac:dyDescent="0.25">
      <c r="I20" s="59"/>
      <c r="J20" s="59"/>
      <c r="K20" s="59"/>
      <c r="L20" s="59"/>
      <c r="N20" s="59"/>
      <c r="O20" s="59"/>
      <c r="Q20" s="59"/>
    </row>
    <row r="21" spans="1:22" x14ac:dyDescent="0.25">
      <c r="I21" s="59"/>
      <c r="J21" s="59"/>
      <c r="K21" s="59"/>
      <c r="L21" s="59"/>
      <c r="N21" s="59"/>
      <c r="O21" s="59"/>
      <c r="Q21" s="59"/>
    </row>
    <row r="22" spans="1:22" x14ac:dyDescent="0.25">
      <c r="I22" s="59"/>
      <c r="J22" s="59"/>
      <c r="K22" s="59"/>
      <c r="L22" s="59"/>
      <c r="N22" s="59"/>
      <c r="O22" s="59"/>
      <c r="Q22" s="59"/>
    </row>
    <row r="23" spans="1:22" x14ac:dyDescent="0.25">
      <c r="I23" s="59"/>
      <c r="J23" s="59"/>
      <c r="K23" s="59"/>
      <c r="L23" s="59"/>
      <c r="N23" s="59"/>
      <c r="O23" s="59"/>
      <c r="Q23" s="59"/>
    </row>
    <row r="24" spans="1:22" x14ac:dyDescent="0.25">
      <c r="I24" s="59"/>
      <c r="J24" s="59"/>
      <c r="K24" s="59"/>
      <c r="L24" s="59"/>
      <c r="N24" s="59"/>
      <c r="O24" s="59"/>
      <c r="Q24" s="59"/>
    </row>
    <row r="25" spans="1:22" x14ac:dyDescent="0.25">
      <c r="I25" s="59"/>
      <c r="J25" s="59"/>
      <c r="K25" s="59"/>
      <c r="L25" s="59"/>
      <c r="N25" s="59"/>
      <c r="O25" s="59"/>
      <c r="Q25" s="59"/>
    </row>
    <row r="26" spans="1:22" x14ac:dyDescent="0.25">
      <c r="I26" s="59"/>
      <c r="J26" s="59"/>
      <c r="K26" s="59"/>
      <c r="L26" s="59"/>
      <c r="N26" s="59"/>
      <c r="O26" s="59"/>
      <c r="Q26" s="59"/>
    </row>
    <row r="29" spans="1:22" x14ac:dyDescent="0.25">
      <c r="I29" s="59"/>
    </row>
  </sheetData>
  <hyperlinks>
    <hyperlink ref="C2" r:id="rId1"/>
    <hyperlink ref="C6" r:id="rId2"/>
    <hyperlink ref="C7" r:id="rId3"/>
    <hyperlink ref="C8" r:id="rId4"/>
    <hyperlink ref="C9" r:id="rId5"/>
    <hyperlink ref="C10" r:id="rId6"/>
    <hyperlink ref="C11" r:id="rId7"/>
    <hyperlink ref="C12" r:id="rId8"/>
    <hyperlink ref="C5" r:id="rId9"/>
    <hyperlink ref="C4" r:id="rId10"/>
    <hyperlink ref="C3" r:id="rId11"/>
    <hyperlink ref="C13" r:id="rId12"/>
    <hyperlink ref="C14" r:id="rId13"/>
    <hyperlink ref="C15" r:id="rId14"/>
    <hyperlink ref="C16" r:id="rId15"/>
    <hyperlink ref="C17" r:id="rId16"/>
  </hyperlinks>
  <pageMargins left="0.7" right="0.7" top="0.75" bottom="0.75" header="0.3" footer="0.3"/>
  <pageSetup orientation="portrait" r:id="rId1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zoomScaleNormal="100" workbookViewId="0">
      <selection sqref="A1:XFD1048576"/>
    </sheetView>
  </sheetViews>
  <sheetFormatPr defaultColWidth="8.85546875" defaultRowHeight="15" x14ac:dyDescent="0.25"/>
  <cols>
    <col min="1" max="1" width="6.28515625" style="83" customWidth="1"/>
    <col min="2" max="2" width="17.28515625" style="83" customWidth="1"/>
    <col min="3" max="3" width="16.140625" style="83" customWidth="1"/>
    <col min="4" max="4" width="10.5703125" style="83" bestFit="1" customWidth="1"/>
    <col min="5" max="5" width="10.5703125" style="83" customWidth="1"/>
    <col min="6" max="6" width="9.7109375" style="83" customWidth="1"/>
    <col min="7" max="7" width="10" style="83" customWidth="1"/>
    <col min="8" max="8" width="8.85546875" style="83"/>
    <col min="9" max="9" width="10.5703125" style="83" bestFit="1" customWidth="1"/>
    <col min="10" max="10" width="18.5703125" style="83" bestFit="1" customWidth="1"/>
    <col min="11" max="13" width="18.5703125" style="83" customWidth="1"/>
    <col min="14" max="17" width="10" style="83" customWidth="1"/>
    <col min="18" max="18" width="8.85546875" style="83"/>
    <col min="19" max="20" width="10" style="83" customWidth="1"/>
    <col min="21" max="21" width="10.42578125" style="83" customWidth="1"/>
    <col min="22" max="16384" width="8.85546875" style="83"/>
  </cols>
  <sheetData>
    <row r="1" spans="1:23" ht="15.75" thickBot="1" x14ac:dyDescent="0.3">
      <c r="A1" s="83" t="s">
        <v>353</v>
      </c>
      <c r="B1" s="83" t="s">
        <v>318</v>
      </c>
      <c r="C1" s="83" t="s">
        <v>319</v>
      </c>
      <c r="D1" s="83" t="s">
        <v>320</v>
      </c>
      <c r="E1" s="83" t="s">
        <v>327</v>
      </c>
      <c r="F1" s="83" t="s">
        <v>321</v>
      </c>
      <c r="G1" s="83" t="s">
        <v>322</v>
      </c>
      <c r="H1" s="83" t="s">
        <v>323</v>
      </c>
      <c r="I1" s="83" t="s">
        <v>325</v>
      </c>
      <c r="J1" s="83" t="s">
        <v>326</v>
      </c>
      <c r="K1" s="83" t="s">
        <v>513</v>
      </c>
      <c r="L1" s="83" t="s">
        <v>512</v>
      </c>
      <c r="M1" s="83" t="s">
        <v>511</v>
      </c>
      <c r="N1" s="83" t="s">
        <v>382</v>
      </c>
      <c r="O1" s="83" t="s">
        <v>383</v>
      </c>
      <c r="P1" s="83" t="s">
        <v>387</v>
      </c>
      <c r="Q1" s="83" t="s">
        <v>384</v>
      </c>
      <c r="R1" s="83" t="s">
        <v>388</v>
      </c>
      <c r="S1" s="83" t="s">
        <v>385</v>
      </c>
      <c r="T1" s="83" t="s">
        <v>386</v>
      </c>
      <c r="U1" s="83" t="s">
        <v>381</v>
      </c>
      <c r="W1" s="83" t="s">
        <v>254</v>
      </c>
    </row>
    <row r="2" spans="1:23" ht="15.75" thickBot="1" x14ac:dyDescent="0.3">
      <c r="A2" s="59" t="s">
        <v>354</v>
      </c>
      <c r="B2" s="72" t="s">
        <v>415</v>
      </c>
      <c r="C2" s="72" t="s">
        <v>416</v>
      </c>
      <c r="D2" s="83">
        <v>0</v>
      </c>
      <c r="E2" s="83">
        <v>1000</v>
      </c>
      <c r="F2" s="125">
        <v>13.118600000000001</v>
      </c>
      <c r="G2" s="124">
        <v>77.597499999999997</v>
      </c>
      <c r="H2" s="83" t="s">
        <v>465</v>
      </c>
      <c r="I2" s="83">
        <v>3</v>
      </c>
      <c r="J2" s="59" t="s">
        <v>331</v>
      </c>
      <c r="K2" s="59" t="s">
        <v>518</v>
      </c>
      <c r="L2" s="59" t="s">
        <v>540</v>
      </c>
      <c r="M2" s="59"/>
      <c r="N2" s="59" t="s">
        <v>389</v>
      </c>
      <c r="O2" s="59" t="s">
        <v>390</v>
      </c>
      <c r="P2" s="59" t="s">
        <v>391</v>
      </c>
      <c r="Q2" s="59" t="s">
        <v>392</v>
      </c>
      <c r="R2" s="83" t="s">
        <v>393</v>
      </c>
      <c r="S2" s="59" t="s">
        <v>394</v>
      </c>
      <c r="T2" s="59">
        <v>560099</v>
      </c>
      <c r="U2" s="83" t="str">
        <f t="shared" ref="U2:U26" si="0">SUBSTITUTE(LOWER(CONCATENATE(Q2," case",  A2))," ","-")</f>
        <v>bangalore-case0001</v>
      </c>
      <c r="W2" s="83" t="str">
        <f>CONCATENATE("let c",A2,": Case = { tenantId: 'cc',",
"caseId: '",U2,"', revision: 1, isagent: ",IF(D2&gt;0,"true","false"), ", isactive: true,",
"content: [{ lang: Languages.US.toString(), title: '",B2,"', description: '",C2,"' }],",
"address: { addressLine1: '",N2,"', addressLine2: '",O2,"', city: '",Q2,"', country: '",S2,"', language: Languages.US, pincode: '",T2,"', place: '",P2,"', state: '",R2,"' } as Address, location: { latitude: ",F2,", longitude: ",G2," },",
"status: CaseStatus.",H2,", agentCommission: ",D2,", baseCurrency: Currency.USD.toString(), amount: ",E2,",",
"accountDetails: [ ], attachments: [ ], beneficiary: { } as UserLite,",
"donations: [ ], rating: { count: ",I2,", recentUpdate: new Date('",J2,"'), average: 0 },","createdOn:new Date('",K2,"'),","publishedOn: new Date('",L2,"'),",
"reportAbuse: { count: 0, recentUpdate: new Date() },",
"category: [], tags: [] } as Case;")</f>
        <v>let c0001: Case = { tenantId: 'cc',caseId: 'bangalore-case0001', revision: 1, isagent: false, isactive: true,content: [{ lang: Languages.US.toString(), title: 'Please help to restore the village and their hope', description: 'Villagers have struggled through freezing cold in winter and threatening hurricanes in spring. They do not have capacity to bear the heavy rainfall and thunder in this monsoon and neither their weak shelter.' }],address: { addressLine1: 'Outskirts', addressLine2: 'Halli', city: 'Bangalore', country: 'India', language: Languages.US, pincode: '560099', place: 'Yelanka', state: 'Karnataka' } as Address, location: { latitude: 13.1186, longitude: 77.5975 },status: CaseStatus.Open, agentCommission: 0, baseCurrency: Currency.USD.toString(), amount: 1000,accountDetails: [ ], attachments: [ ], beneficiary: { } as UserLite,donations: [ ], rating: { count: 3, recentUpdate: new Date('2009-07-20T10:00:15'), average: 0 },createdOn:new Date('2009-06-20T10:00:10'),publishedOn: new Date('2009-06-20T11:00:17'),reportAbuse: { count: 0, recentUpdate: new Date() },category: [], tags: [] } as Case;</v>
      </c>
    </row>
    <row r="3" spans="1:23" ht="15.75" thickBot="1" x14ac:dyDescent="0.3">
      <c r="A3" s="59" t="s">
        <v>355</v>
      </c>
      <c r="B3" s="72" t="s">
        <v>417</v>
      </c>
      <c r="C3" s="72" t="s">
        <v>418</v>
      </c>
      <c r="D3" s="83">
        <v>0</v>
      </c>
      <c r="E3" s="83">
        <v>2000</v>
      </c>
      <c r="F3" s="125">
        <v>28.735420000000001</v>
      </c>
      <c r="G3" s="124">
        <v>77.163830000000004</v>
      </c>
      <c r="H3" s="83" t="s">
        <v>465</v>
      </c>
      <c r="I3" s="83">
        <v>4</v>
      </c>
      <c r="J3" s="59" t="s">
        <v>332</v>
      </c>
      <c r="K3" s="59" t="s">
        <v>519</v>
      </c>
      <c r="L3" s="59" t="s">
        <v>333</v>
      </c>
      <c r="M3" s="59"/>
      <c r="N3" s="59" t="s">
        <v>644</v>
      </c>
      <c r="O3" s="59" t="s">
        <v>645</v>
      </c>
      <c r="P3" s="59" t="s">
        <v>643</v>
      </c>
      <c r="Q3" s="59" t="s">
        <v>641</v>
      </c>
      <c r="R3" s="83" t="s">
        <v>642</v>
      </c>
      <c r="S3" s="59" t="s">
        <v>394</v>
      </c>
      <c r="T3" s="59">
        <v>110033</v>
      </c>
      <c r="U3" s="83" t="str">
        <f t="shared" si="0"/>
        <v>delhi-case0002</v>
      </c>
      <c r="W3" s="83" t="str">
        <f>CONCATENATE("let c",A3,": Case = { tenantId: 'cc',",
"caseId: '",U3,"', revision: 1, isagent: ",IF(D3&gt;0,"true","false"), ", isactive: true,",
"content: [{ lang: Languages.US.toString(), title: '",B3,"', description: '",C3,"' }],",
"address: { addressLine1: '",N3,"', addressLine2: '",O3,"', city: '",Q3,"', country: '",S3,"', language: Languages.US, pincode: '",T3,"', place: '",P3,"', state: '",R3,"' } as Address, location: { latitude: ",F3,", longitude: ",G3," },",
"status: CaseStatus.",H3,", agentCommission: ",D3,", baseCurrency: Currency.USD.toString(), amount: ",E3,",",
"accountDetails: [ ], attachments: [ ], beneficiary: { } as UserLite,",
"donations: [ ], rating: { count: ",I3,", recentUpdate: new Date('",J3,"'), average: 0 },","createdOn:new Date('",K3,"'),","publishedOn: new Date('",L3,"'),",
"reportAbuse: { count: 0, recentUpdate: new Date() },",
"category: [], tags: [] } as Case;")</f>
        <v>let c0002: Case = { tenantId: 'cc',caseId: 'delhi-case0002', revision: 1, isagent: false, isactive: true,content: [{ lang: Languages.US.toString(), title: 'She Lost Her Parents to HIV, But She Wants An Education!', description: 'Rebecca is 16 years old and lives in Uganda. We share the same mum.Rebecca lost both her parents within the same year when she was 8 years. She have a family but no one is able to support her financially. A few weeks ago I went back to Uganda, the place I was born, and spent time with her. She is an amazing young woman whom wants to further her education despite of her financially sutuation and I am determined to make her wish come true.' }],address: { addressLine1: 'Bhalswa Lake', addressLine2: 'Town', city: 'Delhi', country: 'India', language: Languages.US, pincode: '110033', place: 'Bhalswa Jahangir Pur', state: 'New Delhi' } as Address, location: { latitude: 28.73542, longitude: 77.16383 },status: CaseStatus.Open, agentCommission: 0, baseCurrency: Currency.USD.toString(), amount: 2000,accountDetails: [ ], attachments: [ ], beneficiary: { } as UserLite,donations: [ ], rating: { count: 4, recentUpdate: new Date('2009-07-20T10:00:16'), average: 0 },createdOn:new Date('2009-06-20T10:00:17'),publishedOn: new Date('2009-07-20T10:00:17'),reportAbuse: { count: 0, recentUpdate: new Date() },category: [], tags: [] } as Case;</v>
      </c>
    </row>
    <row r="4" spans="1:23" ht="15.75" thickBot="1" x14ac:dyDescent="0.3">
      <c r="A4" s="59" t="s">
        <v>356</v>
      </c>
      <c r="B4" s="72" t="s">
        <v>419</v>
      </c>
      <c r="C4" s="72" t="s">
        <v>420</v>
      </c>
      <c r="D4" s="83">
        <v>0</v>
      </c>
      <c r="E4" s="83">
        <v>1500</v>
      </c>
      <c r="F4" s="125">
        <v>19.040208</v>
      </c>
      <c r="G4" s="124" t="s">
        <v>649</v>
      </c>
      <c r="H4" s="83" t="s">
        <v>414</v>
      </c>
      <c r="I4" s="83">
        <v>2</v>
      </c>
      <c r="J4" s="59" t="s">
        <v>333</v>
      </c>
      <c r="K4" s="59" t="s">
        <v>520</v>
      </c>
      <c r="L4" s="59" t="s">
        <v>541</v>
      </c>
      <c r="M4" s="59" t="s">
        <v>514</v>
      </c>
      <c r="N4" s="59" t="s">
        <v>650</v>
      </c>
      <c r="O4" s="59" t="s">
        <v>651</v>
      </c>
      <c r="P4" s="59" t="s">
        <v>646</v>
      </c>
      <c r="Q4" s="59" t="s">
        <v>647</v>
      </c>
      <c r="R4" s="83" t="s">
        <v>648</v>
      </c>
      <c r="S4" s="59" t="s">
        <v>394</v>
      </c>
      <c r="T4" s="59">
        <v>400017</v>
      </c>
      <c r="U4" s="83" t="str">
        <f t="shared" si="0"/>
        <v>mumbai-case0003</v>
      </c>
      <c r="W4" s="83" t="str">
        <f t="shared" ref="W4:W8" si="1">CONCATENATE("let c",A4,": Case = { tenantId: 'cc',",
"caseId: '",U4,"', revision: 1, isagent: ",IF(D4&gt;0,"true","false"), ", isactive: true,",
"content: [{ lang: Languages.US.toString(), title: '",B4,"', description: '",C4,"' }],",
"address: { addressLine1: '",N4,"', addressLine2: '",O4,"', city: '",Q4,"', country: '",S4,"', language: Languages.US, pincode: '",T4,"', place: '",P4,"', state: '",R4,"' } as Address, location: { latitude: ",F4,", longitude: ",G4," },",
"status: CaseStatus.",H4,", agentCommission: ",D4,", baseCurrency: Currency.USD.toString(), amount: ",E4,",",
"accountDetails: [ ], attachments: [ ], beneficiary: { } as UserLite,",
"donations: [ ], rating: { count: ",I4,", recentUpdate: new Date('",J4,"'), average: 0 },","createdOn:new Date('",K4,"'),","publishedOn: new Date('",L4,"'),","completedOn:new Date('",M4,"'),",
"reportAbuse: { count: 0, recentUpdate: new Date() },",
"category: [], tags: [] } as Case;")</f>
        <v>let c0003: Case = { tenantId: 'cc',caseId: 'mumbai-case0003', revision: 1, isagent: false, isactive: true,content: [{ lang: Languages.US.toString(), title: 'Feeding Children in Syria', description: 'My mission is to transport food,clothes and blankets to the children of the refugee camps in Syria. Every day I receive messages and photos from the camp with a desperate plea for help. So friends, followers, let us together make a way for them to get that help! These families are people who are living in a country destroyed by war. They do not wish to leave their home, but instead try and make it work in these refugee camps. Let us help them. I cannot make the war seize to an end, but I can transport food and comforting heat to them - with your help!' }],address: { addressLine1: 'Mahim railway station', addressLine2: 'Mahim', city: 'Mumbai', country: 'India', language: Languages.US, pincode: '400017', place: 'Dharavi', state: 'Maharashtra' } as Address, location: { latitude: 19.040208, longitude:  72.85085 },status: CaseStatus.Completed, agentCommission: 0, baseCurrency: Currency.USD.toString(), amount: 1500,accountDetails: [ ], attachments: [ ], beneficiary: { } as UserLite,donations: [ ], rating: { count: 2, recentUpdate: new Date('2009-07-20T10:00:17'), average: 0 },createdOn:new Date('2009-06-02T10:00:17'),publishedOn: new Date('2009-06-20T10:20:17'),completedOn:new Date('2009-08-20T11:00:17'),reportAbuse: { count: 0, recentUpdate: new Date() },category: [], tags: [] } as Case;</v>
      </c>
    </row>
    <row r="5" spans="1:23" ht="15.75" thickBot="1" x14ac:dyDescent="0.3">
      <c r="A5" s="59" t="s">
        <v>357</v>
      </c>
      <c r="B5" s="72" t="s">
        <v>421</v>
      </c>
      <c r="C5" s="72" t="s">
        <v>455</v>
      </c>
      <c r="D5" s="83">
        <v>0</v>
      </c>
      <c r="E5" s="83">
        <v>25000</v>
      </c>
      <c r="F5" s="125">
        <v>17.399781999999998</v>
      </c>
      <c r="G5" s="124" t="s">
        <v>654</v>
      </c>
      <c r="H5" s="83" t="s">
        <v>465</v>
      </c>
      <c r="I5" s="83">
        <v>5</v>
      </c>
      <c r="J5" s="59" t="s">
        <v>334</v>
      </c>
      <c r="K5" s="59" t="s">
        <v>521</v>
      </c>
      <c r="L5" s="59" t="s">
        <v>542</v>
      </c>
      <c r="M5" s="59"/>
      <c r="N5" s="59" t="s">
        <v>655</v>
      </c>
      <c r="O5" s="59" t="s">
        <v>656</v>
      </c>
      <c r="P5" s="59" t="s">
        <v>656</v>
      </c>
      <c r="Q5" s="59" t="s">
        <v>652</v>
      </c>
      <c r="R5" s="83" t="s">
        <v>653</v>
      </c>
      <c r="S5" s="59" t="s">
        <v>394</v>
      </c>
      <c r="T5" s="59">
        <v>500004</v>
      </c>
      <c r="U5" s="83" t="str">
        <f t="shared" si="0"/>
        <v>hyderabad-case0004</v>
      </c>
      <c r="W5" s="83" t="str">
        <f>CONCATENATE("let c",A5,": Case = { tenantId: 'cc',",
"caseId: '",U5,"', revision: 1, isagent: ",IF(D5&gt;0,"true","false"), ", isactive: true,",
"content: [{ lang: Languages.US.toString(), title: '",B5,"', description: '",C5,"' }],",
"address: { addressLine1: '",N5,"', addressLine2: '",O5,"', city: '",Q5,"', country: '",S5,"', language: Languages.US, pincode: '",T5,"', place: '",P5,"', state: '",R5,"' } as Address, location: { latitude: ",F5,", longitude: ",G5," },",
"status: CaseStatus.",H5,", agentCommission: ",D5,", baseCurrency: Currency.USD.toString(), amount: ",E5,",",
"accountDetails: [ ], attachments: [ ], beneficiary: { } as UserLite,",
"donations: [ ], rating: { count: ",I5,", recentUpdate: new Date('",J5,"'), average: 0 },","createdOn:new Date('",K5,"'),","publishedOn: new Date('",L5,"'),",
"reportAbuse: { count: 0, recentUpdate: new Date() },",
"category: [], tags: [] } as Case;")</f>
        <v>let c0004: Case = { tenantId: 'cc',caseId: 'hyderabad-case0004', revision: 1, isagent: false, isactive: true,content: [{ lang: Languages.US.toString(), title: 'HyperLink HyperLink Social kitchen with refugees on Leros', description: 'Food is one of the most basic needs. Social living is also one basic need especially in times of life crisis. The aim of this case is to combine these two needs and create a social kitchen on Leros, where locals and refugees can cook abundant meals enough to cover refugees food needs, nourish them with home-made food and with the warmth of coexistence. The aim is therefore both practical, i.e. to provide food, but also social and psychological, i.e. create an opportunity for refugees, volunteers and locals to come together, share the joy of cooking and spread humaneness. There is also an aim of creating a cultural meeting, where both Middle-East and Greek food can be cooked.' }],address: { addressLine1: 'Near Lal Bahadur Shastri Stadium', addressLine2: 'Abids', city: 'Hyderabad', country: 'India', language: Languages.US, pincode: '500004', place: 'Abids', state: 'Telangana' } as Address, location: { latitude: 17.399782, longitude:  78.476615 },status: CaseStatus.Open, agentCommission: 0, baseCurrency: Currency.USD.toString(), amount: 25000,accountDetails: [ ], attachments: [ ], beneficiary: { } as UserLite,donations: [ ], rating: { count: 5, recentUpdate: new Date('2009-07-20T10:00:18'), average: 0 },createdOn:new Date('2009-07-02T10:00:17'),publishedOn: new Date('2009-07-02T10:30:17'),reportAbuse: { count: 0, recentUpdate: new Date() },category: [], tags: [] } as Case;</v>
      </c>
    </row>
    <row r="6" spans="1:23" ht="15.75" thickBot="1" x14ac:dyDescent="0.3">
      <c r="A6" s="59" t="s">
        <v>358</v>
      </c>
      <c r="B6" s="72" t="s">
        <v>454</v>
      </c>
      <c r="C6" s="72" t="s">
        <v>422</v>
      </c>
      <c r="D6" s="83">
        <v>5</v>
      </c>
      <c r="E6" s="83">
        <v>1500</v>
      </c>
      <c r="F6" s="125">
        <v>13.0481</v>
      </c>
      <c r="G6" s="124">
        <v>80.221400000000003</v>
      </c>
      <c r="H6" s="83" t="s">
        <v>414</v>
      </c>
      <c r="I6" s="83">
        <v>0</v>
      </c>
      <c r="J6" s="59" t="s">
        <v>335</v>
      </c>
      <c r="K6" s="59" t="s">
        <v>522</v>
      </c>
      <c r="L6" s="59" t="s">
        <v>543</v>
      </c>
      <c r="M6" s="59" t="s">
        <v>517</v>
      </c>
      <c r="N6" s="59" t="s">
        <v>660</v>
      </c>
      <c r="O6" s="59" t="s">
        <v>661</v>
      </c>
      <c r="P6" s="59" t="s">
        <v>659</v>
      </c>
      <c r="Q6" s="59" t="s">
        <v>657</v>
      </c>
      <c r="R6" s="83" t="s">
        <v>658</v>
      </c>
      <c r="S6" s="59" t="s">
        <v>394</v>
      </c>
      <c r="T6" s="59">
        <v>600034</v>
      </c>
      <c r="U6" s="83" t="str">
        <f t="shared" si="0"/>
        <v>chennai-case0005</v>
      </c>
      <c r="W6" s="83" t="str">
        <f t="shared" si="1"/>
        <v>let c0005: Case = { tenantId: 'cc',caseId: 'chennai-case0005', revision: 1, isagent: true, isactive: true,content: [{ lang: Languages.US.toString(), title: 'GIVE UP A NIGHT OUT TO SAVE A CHILDREN LIFE', description: 'Ebola had an insane impact around the world. You may think the crisis is over, but the disease has been a bomb in the lives of children who have become orphans overnight. To piece things back together for a group of amazing kids who have lost both of their parents to ebola, we are building a school / home to provide special and talented kids with a moral, social and traditional education in both technology and entrepreneurship. We are also using the space of the school to create a community and home environment to fuel family love.' }],address: { addressLine1: 'Kamarajapuram', addressLine2: 'Nungambakkam', city: 'Chennai', country: 'India', language: Languages.US, pincode: '600034', place: 'Kodambakkam', state: 'Tamil Nadu' } as Address, location: { latitude: 13.0481, longitude: 80.2214 },status: CaseStatus.Completed, agentCommission: 5, baseCurrency: Currency.USD.toString(), amount: 1500,accountDetails: [ ], attachments: [ ], beneficiary: { } as UserLite,donations: [ ], rating: { count: 0, recentUpdate: new Date('2009-07-20T10:00:19'), average: 0 },createdOn:new Date('2009-07-20T11:00:17'),publishedOn: new Date('2009-07-02T12:00:17'),completedOn:new Date('2019-08-15T11:00:17'),reportAbuse: { count: 0, recentUpdate: new Date() },category: [], tags: [] } as Case;</v>
      </c>
    </row>
    <row r="7" spans="1:23" ht="15.75" thickBot="1" x14ac:dyDescent="0.3">
      <c r="A7" s="59" t="s">
        <v>359</v>
      </c>
      <c r="B7" s="72" t="s">
        <v>423</v>
      </c>
      <c r="C7" s="72" t="s">
        <v>456</v>
      </c>
      <c r="D7" s="83">
        <v>5</v>
      </c>
      <c r="E7" s="83">
        <v>350</v>
      </c>
      <c r="F7" s="125">
        <v>22.595800000000001</v>
      </c>
      <c r="G7" s="124">
        <v>88.263599999999997</v>
      </c>
      <c r="H7" s="83" t="s">
        <v>465</v>
      </c>
      <c r="I7" s="83">
        <v>3</v>
      </c>
      <c r="J7" s="59" t="s">
        <v>336</v>
      </c>
      <c r="K7" s="59" t="s">
        <v>523</v>
      </c>
      <c r="L7" s="59" t="s">
        <v>544</v>
      </c>
      <c r="M7" s="59"/>
      <c r="N7" s="59" t="s">
        <v>664</v>
      </c>
      <c r="O7" s="59" t="s">
        <v>665</v>
      </c>
      <c r="P7" s="59" t="s">
        <v>666</v>
      </c>
      <c r="Q7" s="59" t="s">
        <v>663</v>
      </c>
      <c r="R7" s="83" t="s">
        <v>662</v>
      </c>
      <c r="S7" s="59" t="s">
        <v>394</v>
      </c>
      <c r="T7" s="59">
        <v>711101</v>
      </c>
      <c r="U7" s="83" t="str">
        <f t="shared" si="0"/>
        <v>kolkata-case0006</v>
      </c>
      <c r="W7" s="83" t="str">
        <f>CONCATENATE("let c",A7,": Case = { tenantId: 'cc',",
"caseId: '",U7,"', revision: 1, isagent: ",IF(D7&gt;0,"true","false"), ", isactive: true,",
"content: [{ lang: Languages.US.toString(), title: '",B7,"', description: '",C7,"' }],",
"address: { addressLine1: '",N7,"', addressLine2: '",O7,"', city: '",Q7,"', country: '",S7,"', language: Languages.US, pincode: '",T7,"', place: '",P7,"', state: '",R7,"' } as Address, location: { latitude: ",F7,", longitude: ",G7," },",
"status: CaseStatus.",H7,", agentCommission: ",D7,", baseCurrency: Currency.USD.toString(), amount: ",E7,",",
"accountDetails: [ ], attachments: [ ], beneficiary: { } as UserLite,",
"donations: [ ], rating: { count: ",I7,", recentUpdate: new Date('",J7,"'), average: 0 },","createdOn:new Date('",K7,"'),","publishedOn: new Date('",L7,"'),",
"reportAbuse: { count: 0, recentUpdate: new Date() },",
"category: [], tags: [] } as Case;")</f>
        <v>let c0006: Case = { tenantId: 'cc',caseId: 'kolkata-case0006', revision: 1, isagent: true, isactive: true,content: [{ lang: Languages.US.toString(), title: 'Gbowee Peace Foundation Africa', description: 'The organization envisions a peaceful, reconciled and empowered Africa that is responsible for investing in sustained individual and collective growth and development. Reflecting an institutional conviction – and international consensus – that peaceful, sustained development requires the meaningful participation and advancement of women and youth, the Foundation focuses its efforts on advancing the breadth of educational and leadership development opportunities for these key groups. A comprehensive scholarship program, youth empowerment activities and women gatherings comprise the Foundation’s core work.' }],address: { addressLine1: 'Pilkhana', addressLine2: 'Howrah Station', city: 'Kolkata', country: 'India', language: Languages.US, pincode: '711101', place: 'Howrah', state: 'West Bengal' } as Address, location: { latitude: 22.5958, longitude: 88.2636 },status: CaseStatus.Open, agentCommission: 5, baseCurrency: Currency.USD.toString(), amount: 350,accountDetails: [ ], attachments: [ ], beneficiary: { } as UserLite,donations: [ ], rating: { count: 3, recentUpdate: new Date('2009-07-20T10:00:20'), average: 0 },createdOn:new Date('2009-07-20T12:00:17'),publishedOn: new Date('2009-07-20T12:05:17'),reportAbuse: { count: 0, recentUpdate: new Date() },category: [], tags: [] } as Case;</v>
      </c>
    </row>
    <row r="8" spans="1:23" ht="15.75" thickBot="1" x14ac:dyDescent="0.3">
      <c r="A8" s="59" t="s">
        <v>360</v>
      </c>
      <c r="B8" s="72" t="s">
        <v>424</v>
      </c>
      <c r="C8" s="72" t="s">
        <v>457</v>
      </c>
      <c r="D8" s="83">
        <v>5</v>
      </c>
      <c r="E8" s="83">
        <v>6000</v>
      </c>
      <c r="F8" s="125">
        <v>20.437249900000001</v>
      </c>
      <c r="G8" s="124">
        <v>85.911918</v>
      </c>
      <c r="H8" s="83" t="s">
        <v>414</v>
      </c>
      <c r="I8" s="83">
        <v>2</v>
      </c>
      <c r="J8" s="59" t="s">
        <v>337</v>
      </c>
      <c r="K8" s="59" t="s">
        <v>524</v>
      </c>
      <c r="L8" s="59" t="s">
        <v>545</v>
      </c>
      <c r="M8" s="59" t="s">
        <v>516</v>
      </c>
      <c r="N8" s="59" t="s">
        <v>670</v>
      </c>
      <c r="O8" s="59" t="s">
        <v>671</v>
      </c>
      <c r="P8" s="59" t="s">
        <v>669</v>
      </c>
      <c r="Q8" s="59" t="s">
        <v>668</v>
      </c>
      <c r="R8" s="83" t="s">
        <v>667</v>
      </c>
      <c r="S8" s="59" t="s">
        <v>394</v>
      </c>
      <c r="T8" s="59">
        <v>751015</v>
      </c>
      <c r="U8" s="83" t="str">
        <f t="shared" si="0"/>
        <v>bhubaneswar-case0007</v>
      </c>
      <c r="W8" s="83" t="str">
        <f t="shared" si="1"/>
        <v>let c0007: Case = { tenantId: 'cc',caseId: 'bhubaneswar-case0007', revision: 1, isagent: true, isactive: true,content: [{ lang: Languages.US.toString(), title: 'Kind Pickup For Refugees from Arrival to Departure.', description: 'We have rented a seven-person bus, that will enable us to transport the refugees coming into Lesbos on boats, from arrival gate at the seaport in Lesbos to the departure gate on the other end of the island, which on foot will take approximately. It is a long way to walk when you are hungry, tired and/or have a child or are a kid yourself.' }],address: { addressLine1: '561 &amp; 562, Ekmara Vihar', addressLine2: 'Nayapalli', city: 'Bhubaneswar', country: 'India', language: Languages.US, pincode: '751015', place: 'Salia Sahi', state: 'Odisha' } as Address, location: { latitude: 20.4372499, longitude: 85.911918 },status: CaseStatus.Completed, agentCommission: 5, baseCurrency: Currency.USD.toString(), amount: 6000,accountDetails: [ ], attachments: [ ], beneficiary: { } as UserLite,donations: [ ], rating: { count: 2, recentUpdate: new Date('2009-07-20T10:00:21'), average: 0 },createdOn:new Date('2009-07-20T13:00:17'),publishedOn: new Date('2009-07-20T14:00:17'),completedOn:new Date('2019-08-10T11:00:17'),reportAbuse: { count: 0, recentUpdate: new Date() },category: [], tags: [] } as Case;</v>
      </c>
    </row>
    <row r="9" spans="1:23" ht="15.75" thickBot="1" x14ac:dyDescent="0.3">
      <c r="A9" s="59" t="s">
        <v>361</v>
      </c>
      <c r="B9" s="72" t="s">
        <v>425</v>
      </c>
      <c r="C9" s="72" t="s">
        <v>426</v>
      </c>
      <c r="D9" s="83">
        <v>5</v>
      </c>
      <c r="E9" s="83">
        <v>8000</v>
      </c>
      <c r="F9" s="125">
        <v>19.061299999999999</v>
      </c>
      <c r="G9" s="124">
        <v>72.925799999999995</v>
      </c>
      <c r="H9" s="83" t="s">
        <v>465</v>
      </c>
      <c r="I9" s="83">
        <v>2</v>
      </c>
      <c r="J9" s="59" t="s">
        <v>338</v>
      </c>
      <c r="K9" s="59" t="s">
        <v>525</v>
      </c>
      <c r="L9" s="59" t="s">
        <v>546</v>
      </c>
      <c r="M9" s="59"/>
      <c r="N9" s="59" t="s">
        <v>672</v>
      </c>
      <c r="O9" s="59" t="s">
        <v>674</v>
      </c>
      <c r="P9" s="59" t="s">
        <v>673</v>
      </c>
      <c r="Q9" s="59" t="s">
        <v>647</v>
      </c>
      <c r="R9" s="83" t="s">
        <v>648</v>
      </c>
      <c r="S9" s="59" t="s">
        <v>394</v>
      </c>
      <c r="T9" s="59">
        <v>400023</v>
      </c>
      <c r="U9" s="83" t="str">
        <f t="shared" si="0"/>
        <v>mumbai-case0008</v>
      </c>
      <c r="W9" s="83" t="str">
        <f t="shared" ref="W9:W14" si="2">CONCATENATE("let c",A9,": Case = { tenantId: 'cc',",
"caseId: '",U9,"', revision: 1, isagent: ",IF(D9&gt;0,"true","false"), ", isactive: true,",
"content: [{ lang: Languages.US.toString(), title: '",B9,"', description: '",C9,"' }],",
"address: { addressLine1: '",N9,"', addressLine2: '",O9,"', city: '",Q9,"', country: '",S9,"', language: Languages.US, pincode: '",T9,"', place: '",P9,"', state: '",R9,"' } as Address, location: { latitude: ",F9,", longitude: ",G9," },",
"status: CaseStatus.",H9,", agentCommission: ",D9,", baseCurrency: Currency.USD.toString(), amount: ",E9,",",
"accountDetails: [ ], attachments: [ ], beneficiary: { } as UserLite,",
"donations: [ ], rating: { count: ",I9,", recentUpdate: new Date('",J9,"'), average: 0 },","createdOn:new Date('",K9,"'),","publishedOn: new Date('",L9,"'),",
"reportAbuse: { count: 0, recentUpdate: new Date() },",
"category: [], tags: [] } as Case;")</f>
        <v>let c0008: Case = { tenantId: 'cc',caseId: 'mumbai-case0008', revision: 1, isagent: true, isactive: true,content: [{ lang: Languages.US.toString(), title: 'Radha the receptionist, needs a computer.', description: 'Radha Anu is currently working as a receptionist for a private tourism company. However, she lately developed some health issues (thyroid disease) and cannot afford to go the office every day. She got an education in computer science at an evening college, and she sees that a computer would let her make a decent job as a computer consultant, where she could work from her bed to make a living for herself and her family.' }],address: { addressLine1: 'Shivaji Nagar', addressLine2: 'Govandi road', city: 'Mumbai', country: 'India', language: Languages.US, pincode: '400023', place: 'Baiganwadi', state: 'Maharashtra' } as Address, location: { latitude: 19.0613, longitude: 72.9258 },status: CaseStatus.Open, agentCommission: 5, baseCurrency: Currency.USD.toString(), amount: 8000,accountDetails: [ ], attachments: [ ], beneficiary: { } as UserLite,donations: [ ], rating: { count: 2, recentUpdate: new Date('2009-07-20T10:00:22'), average: 0 },createdOn:new Date('2009-07-20T20:00:17'),publishedOn: new Date('2009-07-21T10:00:17'),reportAbuse: { count: 0, recentUpdate: new Date() },category: [], tags: [] } as Case;</v>
      </c>
    </row>
    <row r="10" spans="1:23" ht="15.75" thickBot="1" x14ac:dyDescent="0.3">
      <c r="A10" s="59" t="s">
        <v>362</v>
      </c>
      <c r="B10" s="73" t="s">
        <v>427</v>
      </c>
      <c r="C10" s="72" t="s">
        <v>458</v>
      </c>
      <c r="D10" s="83">
        <v>5</v>
      </c>
      <c r="E10" s="83">
        <v>1000</v>
      </c>
      <c r="F10" s="125">
        <v>13.113099999999999</v>
      </c>
      <c r="G10" s="124">
        <v>80.288600000000002</v>
      </c>
      <c r="H10" s="83" t="s">
        <v>465</v>
      </c>
      <c r="I10" s="83">
        <v>3</v>
      </c>
      <c r="J10" s="59" t="s">
        <v>339</v>
      </c>
      <c r="K10" s="59" t="s">
        <v>526</v>
      </c>
      <c r="L10" s="59" t="s">
        <v>547</v>
      </c>
      <c r="M10" s="59"/>
      <c r="N10" s="59" t="s">
        <v>676</v>
      </c>
      <c r="O10" s="59" t="s">
        <v>677</v>
      </c>
      <c r="P10" s="59" t="s">
        <v>675</v>
      </c>
      <c r="Q10" s="59" t="s">
        <v>657</v>
      </c>
      <c r="R10" s="83" t="s">
        <v>658</v>
      </c>
      <c r="S10" s="59" t="s">
        <v>394</v>
      </c>
      <c r="T10" s="59">
        <v>600106</v>
      </c>
      <c r="U10" s="83" t="str">
        <f t="shared" si="0"/>
        <v>chennai-case0009</v>
      </c>
      <c r="W10" s="83" t="str">
        <f t="shared" si="2"/>
        <v>let c0009: Case = { tenantId: 'cc',caseId: 'chennai-case0009', revision: 1, isagent: true, isactive: true,content: [{ lang: Languages.US.toString(), title: 'Coconut Cart for Mr. Krishnappa.', description: 'Mr. Krishnappa is a modest man, making a modest living, working in Central-South Bangalore, Siddapura, as a roadside coconut vendor. He buys a the freshest and best looking coconuts, and snaps first the top part off, so his costumers can drink the highly nutritious coconut water with a straw, and then, when it is empty, he cracks it open and makes a natural spoon out of the coconut shell, so his costumers can enjoy the remaining natural coconut-meat. Mr. Krishnappa is supporting his family and that includes supplying food, shelter and paying for his wife medical bills, where he pays full prize as there is no compensation for economically challenged families, and his daughter and sons, whom are studying at college and needs their tuition and academic-related costs covered by Mr. Krishnappa.' }],address: { addressLine1: 'No: 25 and 26,Parrys Corner', addressLine2: 'Royapuram', city: 'Chennai', country: 'India', language: Languages.US, pincode: '600106', place: 'Washermanpet', state: 'Tamil Nadu' } as Address, location: { latitude: 13.1131, longitude: 80.2886 },status: CaseStatus.Open, agentCommission: 5, baseCurrency: Currency.USD.toString(), amount: 1000,accountDetails: [ ], attachments: [ ], beneficiary: { } as UserLite,donations: [ ], rating: { count: 3, recentUpdate: new Date('2009-07-20T10:00:23'), average: 0 },createdOn:new Date('2014-08-20T10:00:17'),publishedOn: new Date('2014-08-20T10:04:17'),reportAbuse: { count: 0, recentUpdate: new Date() },category: [], tags: [] } as Case;</v>
      </c>
    </row>
    <row r="11" spans="1:23" ht="15.75" thickBot="1" x14ac:dyDescent="0.3">
      <c r="A11" s="59" t="s">
        <v>363</v>
      </c>
      <c r="B11" s="72" t="s">
        <v>428</v>
      </c>
      <c r="C11" s="72" t="s">
        <v>459</v>
      </c>
      <c r="D11" s="83">
        <v>10</v>
      </c>
      <c r="E11" s="83">
        <v>1500</v>
      </c>
      <c r="F11" s="125">
        <v>26.899699999999999</v>
      </c>
      <c r="G11" s="124">
        <v>75.797300000000007</v>
      </c>
      <c r="H11" s="83" t="s">
        <v>465</v>
      </c>
      <c r="I11" s="83">
        <v>0</v>
      </c>
      <c r="J11" s="59" t="s">
        <v>340</v>
      </c>
      <c r="K11" s="59" t="s">
        <v>527</v>
      </c>
      <c r="L11" s="59" t="s">
        <v>548</v>
      </c>
      <c r="M11" s="59"/>
      <c r="N11" s="59" t="s">
        <v>680</v>
      </c>
      <c r="O11" s="59" t="s">
        <v>681</v>
      </c>
      <c r="P11" s="59" t="s">
        <v>679</v>
      </c>
      <c r="Q11" s="59" t="s">
        <v>678</v>
      </c>
      <c r="R11" s="83" t="s">
        <v>682</v>
      </c>
      <c r="S11" s="59" t="s">
        <v>394</v>
      </c>
      <c r="T11" s="59">
        <v>302007</v>
      </c>
      <c r="U11" s="83" t="str">
        <f t="shared" si="0"/>
        <v>jaipur-case0010</v>
      </c>
      <c r="W11" s="83" t="str">
        <f t="shared" si="2"/>
        <v>let c0010: Case = { tenantId: 'cc',caseId: 'jaipur-case0010', revision: 1, isagent: true, isactive: true,content: [{ lang: Languages.US.toString(), title: 'Aiysha wants an education. Can you help?', description: 'Aiysha Rizwan is studying in the 10th grade and has high hopes to enter university level in India and make a good future for herself and help her family, who has helped her throughout her life. She lives with her father, Mr. Rizwan, who is a painter. Mr. Rizwan paints decoratively flowers on trucks and portraits of people, but is suffering from breathing problems and lung disease, because of toxic fumes, but cannot afford (due to living expenses and Aiysha tuition) to quit with a salary of INR 500 (USD $8) pr. day. Aiysha lives together with her mother, father and brother in a 8 sq. ft. x 9 sq. ft. shelter, which includes a small kitchen and an unhygienic restroom.' }],address: { addressLine1: 'Jyothi Nagar', addressLine2: 'Lalkothi', city: 'Jaipur', country: 'India', language: Languages.US, pincode: '302007', place: 'Kathputhli', state: 'Rajasthan' } as Address, location: { latitude: 26.8997, longitude: 75.7973 },status: CaseStatus.Open, agentCommission: 10, baseCurrency: Currency.USD.toString(), amount: 1500,accountDetails: [ ], attachments: [ ], beneficiary: { } as UserLite,donations: [ ], rating: { count: 0, recentUpdate: new Date('2009-07-20T10:00:24'), average: 0 },createdOn:new Date('2009-11-20T10:00:17'),publishedOn: new Date('2009-11-20T10:14:17'),reportAbuse: { count: 0, recentUpdate: new Date() },category: [], tags: [] } as Case;</v>
      </c>
    </row>
    <row r="12" spans="1:23" ht="15.75" thickBot="1" x14ac:dyDescent="0.3">
      <c r="A12" s="59" t="s">
        <v>364</v>
      </c>
      <c r="B12" s="72" t="s">
        <v>429</v>
      </c>
      <c r="C12" s="72" t="s">
        <v>430</v>
      </c>
      <c r="D12" s="83">
        <v>10</v>
      </c>
      <c r="E12" s="83">
        <v>2500</v>
      </c>
      <c r="F12" s="125">
        <v>17.704167000000002</v>
      </c>
      <c r="G12" s="124">
        <v>83.297777999999994</v>
      </c>
      <c r="H12" s="83" t="s">
        <v>465</v>
      </c>
      <c r="I12" s="83">
        <v>4</v>
      </c>
      <c r="J12" s="59" t="s">
        <v>341</v>
      </c>
      <c r="K12" s="59" t="s">
        <v>528</v>
      </c>
      <c r="L12" s="59" t="s">
        <v>333</v>
      </c>
      <c r="M12" s="59"/>
      <c r="N12" s="123" t="s">
        <v>687</v>
      </c>
      <c r="O12" s="59" t="s">
        <v>685</v>
      </c>
      <c r="P12" s="59" t="s">
        <v>686</v>
      </c>
      <c r="Q12" s="59" t="s">
        <v>683</v>
      </c>
      <c r="R12" s="83" t="s">
        <v>684</v>
      </c>
      <c r="S12" s="59" t="s">
        <v>394</v>
      </c>
      <c r="T12" s="59">
        <v>530044</v>
      </c>
      <c r="U12" s="83" t="str">
        <f t="shared" si="0"/>
        <v>visakhapatnam-case0011</v>
      </c>
      <c r="W12" s="83" t="str">
        <f t="shared" si="2"/>
        <v>let c0011: Case = { tenantId: 'cc',caseId: 'visakhapatnam-case0011', revision: 1, isagent: true, isactive: true,content: [{ lang: Languages.US.toString(), title: 'Help for everyday life and for a Rickshaw Puller', description: 'Mr. Lakhminarayan is married to a woman named Lelavathi and lives in south Bangalore in Kurabarahalli, together with their two sons in a rented house. Before he became part of the fast paced Bangalore scene, Lakhminarayan worked hard at his fish retail business; but then he experienced a great loss in the business, and is today an Auto-Rickshaw driver. The Auto-Rickshaw is rented – and because he does not have ownership of his small cab-business, he has to give most of his earnings away to the owners and earns, after the cut, around Rs. 300 to Rs. 400, which is around $ 5 to 6 USD a day. To make him meet his ends, which includes some very basic necessities like his house rent, food for himself, his wife and his two kids, he is also very conscious about the necessity of an education for his two sons' }],address: { addressLine1: 'No: 20 and 24, Lower down road', addressLine2: 'Near Rythu bazzar', city: 'Visakhapatnam', country: 'India', language: Languages.US, pincode: '530044', place: 'Pedagantyada', state: 'Andhra Pradesh' } as Address, location: { latitude: 17.704167, longitude: 83.297778 },status: CaseStatus.Open, agentCommission: 10, baseCurrency: Currency.USD.toString(), amount: 2500,accountDetails: [ ], attachments: [ ], beneficiary: { } as UserLite,donations: [ ], rating: { count: 4, recentUpdate: new Date('2009-07-20T10:00:25'), average: 0 },createdOn:new Date('2009-07-20T05:00:17'),publishedOn: new Date('2009-07-20T10:00:17'),reportAbuse: { count: 0, recentUpdate: new Date() },category: [], tags: [] } as Case;</v>
      </c>
    </row>
    <row r="13" spans="1:23" ht="15.75" thickBot="1" x14ac:dyDescent="0.3">
      <c r="A13" s="59" t="s">
        <v>365</v>
      </c>
      <c r="B13" s="72" t="s">
        <v>431</v>
      </c>
      <c r="C13" s="72" t="s">
        <v>432</v>
      </c>
      <c r="D13" s="83">
        <v>10</v>
      </c>
      <c r="E13" s="83">
        <v>8000</v>
      </c>
      <c r="F13" s="125">
        <v>55.676110999999999</v>
      </c>
      <c r="G13" s="124">
        <v>12.568333000000001</v>
      </c>
      <c r="H13" s="83" t="s">
        <v>465</v>
      </c>
      <c r="I13" s="83">
        <v>5</v>
      </c>
      <c r="J13" s="59" t="s">
        <v>342</v>
      </c>
      <c r="K13" s="59" t="s">
        <v>529</v>
      </c>
      <c r="L13" s="59" t="s">
        <v>333</v>
      </c>
      <c r="M13" s="59"/>
      <c r="N13" s="59" t="s">
        <v>691</v>
      </c>
      <c r="O13" s="59" t="s">
        <v>690</v>
      </c>
      <c r="P13" s="59" t="s">
        <v>688</v>
      </c>
      <c r="Q13" s="59" t="s">
        <v>688</v>
      </c>
      <c r="R13" s="59" t="s">
        <v>688</v>
      </c>
      <c r="S13" s="59" t="s">
        <v>689</v>
      </c>
      <c r="T13" s="59">
        <v>1051</v>
      </c>
      <c r="U13" s="83" t="str">
        <f t="shared" si="0"/>
        <v>copenhagen-case0012</v>
      </c>
      <c r="W13" s="83" t="str">
        <f t="shared" si="2"/>
        <v>let c0012: Case = { tenantId: 'cc',caseId: 'copenhagen-case0012', revision: 1, isagent: true, isactive: true,content: [{ lang: Languages.US.toString(), title: 'Polio will not keep Iyaz from teaching and learning his pupils the computer.', description: 'Iyaz might have crippled legs as a result of suffering from Polio, but he is going as fast as he can to make his life as meaningful as possible. Iyaz was very fortunate to have a family whom supported him and helped him get the education that he, as well as everyone else, should get. He goes to University-level and has almost earned a degree in Commerce. He now has a wish to give his family – his mother, father, three brothers and two sisters – the support that he got and is still getting. Today he works as a part-time teacher along with his studies, to maintain the house needs with such a big family.' }],address: { addressLine1: ' Near Tivoli Gardens', addressLine2: 'Near Kongens Nytorv Station', city: 'Copenhagen', country: 'Denmark', language: Languages.US, pincode: '1051', place: 'Copenhagen', state: 'Copenhagen' } as Address, location: { latitude: 55.676111, longitude: 12.568333 },status: CaseStatus.Open, agentCommission: 10, baseCurrency: Currency.USD.toString(), amount: 8000,accountDetails: [ ], attachments: [ ], beneficiary: { } as UserLite,donations: [ ], rating: { count: 5, recentUpdate: new Date('2009-07-20T10:00:26'), average: 0 },createdOn:new Date('2009-07-20T00:00:17'),publishedOn: new Date('2009-07-20T10:00:17'),reportAbuse: { count: 0, recentUpdate: new Date() },category: [], tags: [] } as Case;</v>
      </c>
    </row>
    <row r="14" spans="1:23" ht="15.75" thickBot="1" x14ac:dyDescent="0.3">
      <c r="A14" s="59" t="s">
        <v>366</v>
      </c>
      <c r="B14" s="73" t="s">
        <v>433</v>
      </c>
      <c r="C14" s="72" t="s">
        <v>434</v>
      </c>
      <c r="D14" s="83">
        <v>10</v>
      </c>
      <c r="E14" s="83">
        <v>9000</v>
      </c>
      <c r="F14" s="125">
        <v>23.758333</v>
      </c>
      <c r="G14" s="124">
        <v>90.391666999999998</v>
      </c>
      <c r="H14" s="83" t="s">
        <v>465</v>
      </c>
      <c r="I14" s="83">
        <v>2</v>
      </c>
      <c r="J14" s="59" t="s">
        <v>343</v>
      </c>
      <c r="K14" s="59" t="s">
        <v>530</v>
      </c>
      <c r="L14" s="59" t="s">
        <v>333</v>
      </c>
      <c r="M14" s="59"/>
      <c r="N14" s="59" t="s">
        <v>697</v>
      </c>
      <c r="O14" s="59" t="s">
        <v>698</v>
      </c>
      <c r="P14" s="59" t="s">
        <v>695</v>
      </c>
      <c r="Q14" s="59" t="s">
        <v>744</v>
      </c>
      <c r="R14" s="83" t="s">
        <v>699</v>
      </c>
      <c r="S14" s="59" t="s">
        <v>696</v>
      </c>
      <c r="T14" s="59">
        <v>1215</v>
      </c>
      <c r="U14" s="83" t="str">
        <f t="shared" si="0"/>
        <v>tejgaon-case0013</v>
      </c>
      <c r="W14" s="83" t="str">
        <f t="shared" si="2"/>
        <v>let c0013: Case = { tenantId: 'cc',caseId: 'tejgaon-case0013', revision: 1, isagent: true, isactive: true,content: [{ lang: Languages.US.toString(), title: 'Support to the children from Haku displaced by landslide', description: 'Around 990 households and the population of more than 4,000 were displaced from a small mountain of Haku. There were several landslides after earthquakes destructed houses claiming the life of nearly 100 people. 1.4% of the total population were killed by the disaster. They have now taking emergency shelter at camps located at different areas. Around 65 families are taking shelter in a camp at Kalikasthan. These people need zinc plate tins to build safer shelter and students need uniforms, school bags and some of the stationery and fees payable at school. There are 63 children studying at a nearby school temporarily. Total estimated cost for educational support is US $950. Total cost for total zinc plates (240 sheets) is US $2,000.' }],address: { addressLine1: 'Ward 37', addressLine2: 'Tejgaon Thana', city: 'Tejgaon', country: 'Bangladesh', language: Languages.US, pincode: '1215', place: 'Begun Bari', state: 'Dhaka' } as Address, location: { latitude: 23.758333, longitude: 90.391667 },status: CaseStatus.Open, agentCommission: 10, baseCurrency: Currency.USD.toString(), amount: 9000,accountDetails: [ ], attachments: [ ], beneficiary: { } as UserLite,donations: [ ], rating: { count: 2, recentUpdate: new Date('2009-07-20T10:00:27'), average: 0 },createdOn:new Date('2009-07-20T02:00:17'),publishedOn: new Date('2009-07-20T10:00:17'),reportAbuse: { count: 0, recentUpdate: new Date() },category: [], tags: [] } as Case;</v>
      </c>
    </row>
    <row r="15" spans="1:23" ht="15.75" thickBot="1" x14ac:dyDescent="0.3">
      <c r="A15" s="59" t="s">
        <v>367</v>
      </c>
      <c r="B15" s="72" t="s">
        <v>435</v>
      </c>
      <c r="C15" s="72" t="s">
        <v>462</v>
      </c>
      <c r="D15" s="83">
        <v>10</v>
      </c>
      <c r="E15" s="83">
        <v>12000</v>
      </c>
      <c r="F15" s="122">
        <v>-37.813611000000002</v>
      </c>
      <c r="G15" s="124">
        <v>144.96305599999999</v>
      </c>
      <c r="H15" s="83" t="s">
        <v>414</v>
      </c>
      <c r="I15" s="83">
        <v>3</v>
      </c>
      <c r="J15" s="59" t="s">
        <v>344</v>
      </c>
      <c r="K15" s="59" t="s">
        <v>531</v>
      </c>
      <c r="L15" s="59" t="s">
        <v>549</v>
      </c>
      <c r="M15" s="59" t="s">
        <v>515</v>
      </c>
      <c r="N15" s="59" t="s">
        <v>704</v>
      </c>
      <c r="O15" s="59" t="s">
        <v>705</v>
      </c>
      <c r="P15" s="59" t="s">
        <v>700</v>
      </c>
      <c r="Q15" s="59" t="s">
        <v>702</v>
      </c>
      <c r="R15" s="83" t="s">
        <v>703</v>
      </c>
      <c r="S15" s="59" t="s">
        <v>701</v>
      </c>
      <c r="T15" s="59">
        <v>3005</v>
      </c>
      <c r="U15" s="83" t="str">
        <f t="shared" si="0"/>
        <v>melbourne-case0014</v>
      </c>
      <c r="W15" s="83" t="str">
        <f>CONCATENATE("let c",A15,": Case = { tenantId: 'cc',",
"caseId: '",U15,"', revision: 1, isagent: ",IF(D15&gt;0,"true","false"), ", isactive: true,",
"content: [{ lang: Languages.US.toString(), title: '",B15,"', description: '",C15,"' }],",
"address: { addressLine1: '",N15,"', addressLine2: '",O15,"', city: '",Q15,"', country: '",S15,"', language: Languages.US, pincode: '",T15,"', place: '",P15,"', state: '",R15,"' } as Address, location: { latitude: ",F15,", longitude: ",G15," },",
"status: CaseStatus.",H15,", agentCommission: ",D15,", baseCurrency: Currency.USD.toString(), amount: ",E15,",",
"accountDetails: [ ], attachments: [ ], beneficiary: { } as UserLite,",
"donations: [ ], rating: { count: ",I15,", recentUpdate: new Date('",J15,"'), average: 0 },","createdOn:new Date('",K15,"'),","publishedOn: new Date('",L15,"'),","completedOn:new Date('",M15,"'),",
"reportAbuse: { count: 0, recentUpdate: new Date() },",
"category: [], tags: [] } as Case;")</f>
        <v>let c0014: Case = { tenantId: 'cc',caseId: 'melbourne-case0014', revision: 1, isagent: true, isactive: true,content: [{ lang: Languages.US.toString(), title: 'Transitional shelter in Nepal after earthquake', description: 'Most of you might already have heard about the recent earthquake that hit Nepal. Countless homes were destroyed and lives lost. The rebuilding effort is going to take years and a lot of effort. Kathmandu the capital was badly hit but the worse off were the villages around Kathmandu. A huge discrepancy exists between the city dwellers and the villagers in terms of wealth and resources. That is why I am putting together a team to help the villages around kathmandu put up transitional shelters. The concept of a transitional shelter (chapri in Nepali) is not new. All we are trying to do is initiate the building process and motivate them a bit.' }],address: { addressLine1: ' Stephen Stree', addressLine2: 'Little Lonsdale', city: 'Melbourne', country: 'Austraila', language: Languages.US, pincode: '3005', place: 'Little Lon', state: 'Victoria' } as Address, location: { latitude: -37.813611, longitude: 144.963056 },status: CaseStatus.Completed, agentCommission: 10, baseCurrency: Currency.USD.toString(), amount: 12000,accountDetails: [ ], attachments: [ ], beneficiary: { } as UserLite,donations: [ ], rating: { count: 3, recentUpdate: new Date('2009-07-20T10:00:28'), average: 0 },createdOn:new Date('2018-07-20T10:00:17'),publishedOn: new Date('2018-07-20T10:50:17'),completedOn:new Date('2019-08-20T11:00:17'),reportAbuse: { count: 0, recentUpdate: new Date() },category: [], tags: [] } as Case;</v>
      </c>
    </row>
    <row r="16" spans="1:23" ht="15.75" thickBot="1" x14ac:dyDescent="0.3">
      <c r="A16" s="59" t="s">
        <v>368</v>
      </c>
      <c r="B16" s="72" t="s">
        <v>436</v>
      </c>
      <c r="C16" s="72" t="s">
        <v>437</v>
      </c>
      <c r="D16" s="83">
        <v>20</v>
      </c>
      <c r="E16" s="83">
        <v>60000</v>
      </c>
      <c r="F16" s="125">
        <v>35.884444000000002</v>
      </c>
      <c r="G16" s="124">
        <v>14.506944000000001</v>
      </c>
      <c r="H16" s="83" t="s">
        <v>465</v>
      </c>
      <c r="I16" s="83">
        <v>2</v>
      </c>
      <c r="J16" s="59" t="s">
        <v>345</v>
      </c>
      <c r="K16" s="59" t="s">
        <v>532</v>
      </c>
      <c r="L16" s="59" t="s">
        <v>550</v>
      </c>
      <c r="M16" s="59"/>
      <c r="N16" s="59" t="s">
        <v>389</v>
      </c>
      <c r="O16" s="59" t="s">
        <v>390</v>
      </c>
      <c r="P16" s="59" t="s">
        <v>707</v>
      </c>
      <c r="Q16" s="83" t="s">
        <v>708</v>
      </c>
      <c r="R16" s="83" t="s">
        <v>706</v>
      </c>
      <c r="S16" s="59" t="s">
        <v>706</v>
      </c>
      <c r="T16" s="59">
        <v>409</v>
      </c>
      <c r="U16" s="83" t="str">
        <f t="shared" si="0"/>
        <v>valletta-case0015</v>
      </c>
      <c r="W16" s="83" t="str">
        <f t="shared" ref="W16:W21" si="3">CONCATENATE("let c",A16,": Case = { tenantId: 'cc',",
"caseId: '",U16,"', revision: 1, isagent: ",IF(D16&gt;0,"true","false"), ", isactive: true,",
"content: [{ lang: Languages.US.toString(), title: '",B16,"', description: '",C16,"' }],",
"address: { addressLine1: '",N16,"', addressLine2: '",O16,"', city: '",Q16,"', country: '",S16,"', language: Languages.US, pincode: '",T16,"', place: '",P16,"', state: '",R16,"' } as Address, location: { latitude: ",F16,", longitude: ",G16," },",
"status: CaseStatus.",H16,", agentCommission: ",D16,", baseCurrency: Currency.USD.toString(), amount: ",E16,",",
"accountDetails: [ ], attachments: [ ], beneficiary: { } as UserLite,",
"donations: [ ], rating: { count: ",I16,", recentUpdate: new Date('",J16,"'), average: 0 },","createdOn:new Date('",K16,"'),","publishedOn: new Date('",L16,"'),",
"reportAbuse: { count: 0, recentUpdate: new Date() },",
"category: [], tags: [] } as Case;")</f>
        <v>let c0015: Case = { tenantId: 'cc',caseId: 'valletta-case0015', revision: 1, isagent: true, isactive: true,content: [{ lang: Languages.US.toString(), title: 'Help rebuild the village Khalte in Nepal', description: 'The village Khalte is located 1 hours drive from Katmandu (you can see the exact location on the map-link), and is accessible by a normal sedan cars if it is not raining.' }],address: { addressLine1: 'Outskirts', addressLine2: 'Halli', city: 'Valletta', country: 'Malta', language: Languages.US, pincode: '409', place: 'Manderaggio', state: 'Malta' } as Address, location: { latitude: 35.884444, longitude: 14.506944 },status: CaseStatus.Open, agentCommission: 20, baseCurrency: Currency.USD.toString(), amount: 60000,accountDetails: [ ], attachments: [ ], beneficiary: { } as UserLite,donations: [ ], rating: { count: 2, recentUpdate: new Date('2009-07-20T10:00:29'), average: 0 },createdOn:new Date('2017-07-20T10:00:17'),publishedOn: new Date('2017-07-20T11:00:17'),reportAbuse: { count: 0, recentUpdate: new Date() },category: [], tags: [] } as Case;</v>
      </c>
    </row>
    <row r="17" spans="1:23" ht="15.75" thickBot="1" x14ac:dyDescent="0.3">
      <c r="A17" s="59" t="s">
        <v>369</v>
      </c>
      <c r="B17" s="73" t="s">
        <v>438</v>
      </c>
      <c r="C17" s="72" t="s">
        <v>439</v>
      </c>
      <c r="D17" s="83">
        <v>20</v>
      </c>
      <c r="E17" s="83">
        <v>150000</v>
      </c>
      <c r="F17" s="125">
        <v>26.839281</v>
      </c>
      <c r="G17" s="124">
        <v>80.923133000000007</v>
      </c>
      <c r="H17" s="83" t="s">
        <v>465</v>
      </c>
      <c r="I17" s="83">
        <v>0</v>
      </c>
      <c r="J17" s="59" t="s">
        <v>346</v>
      </c>
      <c r="K17" s="59" t="s">
        <v>533</v>
      </c>
      <c r="L17" s="59" t="s">
        <v>551</v>
      </c>
      <c r="M17" s="59"/>
      <c r="N17" s="59" t="s">
        <v>711</v>
      </c>
      <c r="O17" s="59" t="s">
        <v>713</v>
      </c>
      <c r="P17" s="59" t="s">
        <v>710</v>
      </c>
      <c r="Q17" s="59" t="s">
        <v>709</v>
      </c>
      <c r="R17" s="83" t="s">
        <v>712</v>
      </c>
      <c r="S17" s="59" t="s">
        <v>394</v>
      </c>
      <c r="T17" s="59">
        <v>226010</v>
      </c>
      <c r="U17" s="83" t="str">
        <f t="shared" si="0"/>
        <v>lucknow-case0016</v>
      </c>
      <c r="W17" s="83" t="str">
        <f t="shared" si="3"/>
        <v>let c0016: Case = { tenantId: 'cc',caseId: 'lucknow-case0016', revision: 1, isagent: true, isactive: true,content: [{ lang: Languages.US.toString(), title: 'Lifeguards Vests Collected and Reused', description: 'We will get a serviceboat to collect the lifeguard vests, that lay around the coast from the refugees who had them on and then left them on the beach and transport them back to Turkey, for some one else to use for free.' }],address: { addressLine1: ' Vipin Khand 2 &amp; 3', addressLine2: 'Near Ambedkar Memorial Park', city: 'Lucknow', country: 'India', language: Languages.US, pincode: '226010', place: 'Gomti Nagar', state: 'Uttar Pradesh' } as Address, location: { latitude: 26.839281, longitude: 80.923133 },status: CaseStatus.Open, agentCommission: 20, baseCurrency: Currency.USD.toString(), amount: 150000,accountDetails: [ ], attachments: [ ], beneficiary: { } as UserLite,donations: [ ], rating: { count: 0, recentUpdate: new Date('2009-07-20T10:00:30'), average: 0 },createdOn:new Date('2018-09-20T10:00:17'),publishedOn: new Date('2018-09-21T10:00:17'),reportAbuse: { count: 0, recentUpdate: new Date() },category: [], tags: [] } as Case;</v>
      </c>
    </row>
    <row r="18" spans="1:23" ht="15.75" thickBot="1" x14ac:dyDescent="0.3">
      <c r="A18" s="59" t="s">
        <v>370</v>
      </c>
      <c r="B18" s="72" t="s">
        <v>440</v>
      </c>
      <c r="C18" s="72" t="s">
        <v>441</v>
      </c>
      <c r="D18" s="83">
        <v>20</v>
      </c>
      <c r="E18" s="83">
        <v>5500</v>
      </c>
      <c r="F18" s="125">
        <v>22.717735999999999</v>
      </c>
      <c r="G18" s="124">
        <v>75.858590000000007</v>
      </c>
      <c r="H18" s="83" t="s">
        <v>465</v>
      </c>
      <c r="I18" s="83">
        <v>0</v>
      </c>
      <c r="J18" s="59" t="s">
        <v>347</v>
      </c>
      <c r="K18" s="59" t="s">
        <v>333</v>
      </c>
      <c r="L18" s="59" t="s">
        <v>552</v>
      </c>
      <c r="M18" s="59"/>
      <c r="N18" s="59" t="s">
        <v>389</v>
      </c>
      <c r="O18" s="59" t="s">
        <v>390</v>
      </c>
      <c r="P18" s="59" t="s">
        <v>391</v>
      </c>
      <c r="Q18" s="59" t="s">
        <v>714</v>
      </c>
      <c r="R18" s="83" t="s">
        <v>715</v>
      </c>
      <c r="S18" s="59" t="s">
        <v>394</v>
      </c>
      <c r="T18" s="59">
        <v>560115</v>
      </c>
      <c r="U18" s="83" t="str">
        <f t="shared" si="0"/>
        <v>indore-case0017</v>
      </c>
      <c r="W18" s="83" t="str">
        <f t="shared" si="3"/>
        <v>let c0017: Case = { tenantId: 'cc',caseId: 'indore-case0017', revision: 1, isagent: true, isactive: true,content: [{ lang: Languages.US.toString(), title: 'Recycle of lifeguard vests and Fair Welcome help!', description: 'Some of the repercussions of the refugee-situation in Lesbos is that the beaches of Lesbos is littered with trash and discarded lifevests. We are going to make a plan for recycling lifeguard vests into a new product, made of refugees themselves. Cover-ups/carpets of pieces and mattresses made of the padded parts. This puts a strain on the Greek Lesbos community and on the environment as a whole and it needs to be dealt with. By purchasing garbage bags and rubber gloves etc. to enable us to hand picking trash from the beaches, with the help from locals like Lebsos hotel staff.' }],address: { addressLine1: 'Outskirts', addressLine2: 'Halli', city: 'Indore', country: 'India', language: Languages.US, pincode: '560115', place: 'Yelanka', state: 'Madhya Pradesh' } as Address, location: { latitude: 22.717736, longitude: 75.85859 },status: CaseStatus.Open, agentCommission: 20, baseCurrency: Currency.USD.toString(), amount: 5500,accountDetails: [ ], attachments: [ ], beneficiary: { } as UserLite,donations: [ ], rating: { count: 0, recentUpdate: new Date('2009-07-20T10:00:31'), average: 0 },createdOn:new Date('2009-07-20T10:00:17'),publishedOn: new Date('2009-07-22T10:00:17'),reportAbuse: { count: 0, recentUpdate: new Date() },category: [], tags: [] } as Case;</v>
      </c>
    </row>
    <row r="19" spans="1:23" ht="15.75" thickBot="1" x14ac:dyDescent="0.3">
      <c r="A19" s="59" t="s">
        <v>371</v>
      </c>
      <c r="B19" s="72" t="s">
        <v>442</v>
      </c>
      <c r="C19" s="72" t="s">
        <v>443</v>
      </c>
      <c r="D19" s="83">
        <v>20</v>
      </c>
      <c r="E19" s="83">
        <v>15000</v>
      </c>
      <c r="F19" s="125">
        <v>55.679721999999998</v>
      </c>
      <c r="G19" s="124">
        <v>12.590555999999999</v>
      </c>
      <c r="H19" s="83" t="s">
        <v>465</v>
      </c>
      <c r="I19" s="83">
        <v>0</v>
      </c>
      <c r="J19" s="59" t="s">
        <v>348</v>
      </c>
      <c r="K19" s="59" t="s">
        <v>534</v>
      </c>
      <c r="L19" s="59" t="s">
        <v>553</v>
      </c>
      <c r="M19" s="59"/>
      <c r="N19" s="59" t="s">
        <v>694</v>
      </c>
      <c r="O19" s="59" t="s">
        <v>693</v>
      </c>
      <c r="P19" s="59" t="s">
        <v>692</v>
      </c>
      <c r="Q19" s="59" t="s">
        <v>688</v>
      </c>
      <c r="R19" s="59" t="s">
        <v>688</v>
      </c>
      <c r="S19" s="59" t="s">
        <v>689</v>
      </c>
      <c r="T19" s="59">
        <v>1051</v>
      </c>
      <c r="U19" s="83" t="str">
        <f t="shared" si="0"/>
        <v>copenhagen-case0018</v>
      </c>
      <c r="W19" s="83" t="str">
        <f t="shared" si="3"/>
        <v>let c0018: Case = { tenantId: 'cc',caseId: 'copenhagen-case0018', revision: 1, isagent: true, isactive: true,content: [{ lang: Languages.US.toString(), title: 'Change lives by supporting local leaders', description: 'Part of a comprehensive water, sanitation, and hygiene (WASH) program includes the development of regular hand-washing practices. In many communities, tippy tap stands are installed and used to make this possible. A tippy tap is a hanging jug that is filled with and tipped to dispense clean water, with soap kept nearby. Typically, this was the solution that was used in North Kamagambo as well.' }],address: { addressLine1: 'No: 219, Along side Nyhavn Canal', addressLine2: 'Near Kongens Nytorv station', city: 'Copenhagen', country: 'Denmark', language: Languages.US, pincode: '1051', place: 'Nyhavn', state: 'Copenhagen' } as Address, location: { latitude: 55.679722, longitude: 12.590556 },status: CaseStatus.Open, agentCommission: 20, baseCurrency: Currency.USD.toString(), amount: 15000,accountDetails: [ ], attachments: [ ], beneficiary: { } as UserLite,donations: [ ], rating: { count: 0, recentUpdate: new Date('2009-07-20T10:00:32'), average: 0 },createdOn:new Date('2009-07-17T10:00:17'),publishedOn: new Date('2009-07-20T16:00:17'),reportAbuse: { count: 0, recentUpdate: new Date() },category: [], tags: [] } as Case;</v>
      </c>
    </row>
    <row r="20" spans="1:23" ht="15.75" thickBot="1" x14ac:dyDescent="0.3">
      <c r="A20" s="59" t="s">
        <v>372</v>
      </c>
      <c r="B20" s="72" t="s">
        <v>444</v>
      </c>
      <c r="C20" s="72" t="s">
        <v>445</v>
      </c>
      <c r="D20" s="83">
        <v>20</v>
      </c>
      <c r="E20" s="83">
        <v>18000</v>
      </c>
      <c r="F20" s="125">
        <v>25.6</v>
      </c>
      <c r="G20" s="124">
        <v>85.1</v>
      </c>
      <c r="H20" s="83" t="s">
        <v>465</v>
      </c>
      <c r="I20" s="83">
        <v>2</v>
      </c>
      <c r="J20" s="59" t="s">
        <v>349</v>
      </c>
      <c r="K20" s="59" t="s">
        <v>535</v>
      </c>
      <c r="L20" s="59" t="s">
        <v>554</v>
      </c>
      <c r="M20" s="59"/>
      <c r="N20" s="59" t="s">
        <v>389</v>
      </c>
      <c r="O20" s="59" t="s">
        <v>729</v>
      </c>
      <c r="P20" s="59" t="s">
        <v>728</v>
      </c>
      <c r="Q20" s="59" t="s">
        <v>717</v>
      </c>
      <c r="R20" s="83" t="s">
        <v>716</v>
      </c>
      <c r="S20" s="59" t="s">
        <v>394</v>
      </c>
      <c r="T20" s="59">
        <v>800005</v>
      </c>
      <c r="U20" s="83" t="str">
        <f t="shared" si="0"/>
        <v>patna-case0019</v>
      </c>
      <c r="W20" s="83" t="str">
        <f t="shared" si="3"/>
        <v>let c0019: Case = { tenantId: 'cc',caseId: 'patna-case0019', revision: 1, isagent: true, isactive: true,content: [{ lang: Languages.US.toString(), title: 'Building a nation fit for children', description: 'World Vision India works in 123 districts impacting around 26 lakh children and their families in over 6200 communities spread across 24 states and the National Capital Region to address issues affecting children in partnership with governments, civil societies, donors and corporates. With you, we can build a nation fit for children. Join us. Together for children. For change. For life.' }],address: { addressLine1: 'Outskirts', addressLine2: 'Village ', city: 'Patna', country: 'India', language: Languages.US, pincode: '800005', place: 'Bihar old city', state: 'Bihar' } as Address, location: { latitude: 25.6, longitude: 85.1 },status: CaseStatus.Open, agentCommission: 20, baseCurrency: Currency.USD.toString(), amount: 18000,accountDetails: [ ], attachments: [ ], beneficiary: { } as UserLite,donations: [ ], rating: { count: 2, recentUpdate: new Date('2009-07-20T10:00:33'), average: 0 },createdOn:new Date('2009-07-01T10:00:17'),publishedOn: new Date('2009-07-01T17:00:17'),reportAbuse: { count: 0, recentUpdate: new Date() },category: [], tags: [] } as Case;</v>
      </c>
    </row>
    <row r="21" spans="1:23" ht="15.75" thickBot="1" x14ac:dyDescent="0.3">
      <c r="A21" s="59" t="s">
        <v>373</v>
      </c>
      <c r="B21" s="72" t="s">
        <v>446</v>
      </c>
      <c r="C21" s="72" t="s">
        <v>461</v>
      </c>
      <c r="D21" s="83">
        <v>6</v>
      </c>
      <c r="E21" s="83">
        <v>22000</v>
      </c>
      <c r="F21" s="125">
        <v>11.005547</v>
      </c>
      <c r="G21" s="124">
        <v>76.966121999999999</v>
      </c>
      <c r="H21" s="83" t="s">
        <v>465</v>
      </c>
      <c r="I21" s="83">
        <v>3</v>
      </c>
      <c r="J21" s="59" t="s">
        <v>350</v>
      </c>
      <c r="K21" s="59" t="s">
        <v>333</v>
      </c>
      <c r="L21" s="59" t="s">
        <v>555</v>
      </c>
      <c r="M21" s="59"/>
      <c r="N21" s="59" t="s">
        <v>727</v>
      </c>
      <c r="O21" s="59" t="s">
        <v>730</v>
      </c>
      <c r="P21" s="59" t="s">
        <v>726</v>
      </c>
      <c r="Q21" s="59" t="s">
        <v>718</v>
      </c>
      <c r="R21" s="83" t="s">
        <v>658</v>
      </c>
      <c r="S21" s="59" t="s">
        <v>394</v>
      </c>
      <c r="T21" s="59">
        <v>641009</v>
      </c>
      <c r="U21" s="83" t="str">
        <f t="shared" si="0"/>
        <v>coimbatore-case0020</v>
      </c>
      <c r="W21" s="83" t="str">
        <f t="shared" si="3"/>
        <v>let c0020: Case = { tenantId: 'cc',caseId: 'coimbatore-case0020', revision: 1, isagent: true, isactive: true,content: [{ lang: Languages.US.toString(), title: 'Child Sponsorship', description: 'Child sponsorship is one of the best ways to give children better lives and futures. Sponsoring a child through World Vision India is one of the most effective, inspiring and rewarding ways to help children. You will be doing much more than helping to meet children basic needs – you will be helping to equip them for life. By bringing about lasting change in your sponsored child community, you will also be improving the lives of many other vulnerable children. When you sponsor a child, you will receive photograph of your sponsored child, information about your child, child family and community, annual report indicating the progress of your child, World Vision India’s magazine Jeevan Sparsh and an opportunity to gift, write or visit your sponsored child.' }],address: { addressLine1: 'Near National Textiles Ltd', addressLine2: 'Beside chruch', city: 'Coimbatore', country: 'India', language: Languages.US, pincode: '641009', place: 'Anupparpalayam', state: 'Tamil Nadu' } as Address, location: { latitude: 11.005547, longitude: 76.966122 },status: CaseStatus.Open, agentCommission: 6, baseCurrency: Currency.USD.toString(), amount: 22000,accountDetails: [ ], attachments: [ ], beneficiary: { } as UserLite,donations: [ ], rating: { count: 3, recentUpdate: new Date('2009-07-20T10:00:34'), average: 0 },createdOn:new Date('2009-07-20T10:00:17'),publishedOn: new Date('2009-07-20T19:00:17'),reportAbuse: { count: 0, recentUpdate: new Date() },category: [], tags: [] } as Case;</v>
      </c>
    </row>
    <row r="22" spans="1:23" ht="15.75" thickBot="1" x14ac:dyDescent="0.3">
      <c r="A22" s="59" t="s">
        <v>374</v>
      </c>
      <c r="B22" s="72" t="s">
        <v>447</v>
      </c>
      <c r="C22" s="72" t="s">
        <v>448</v>
      </c>
      <c r="D22" s="83">
        <v>6</v>
      </c>
      <c r="E22" s="83">
        <v>25000</v>
      </c>
      <c r="F22" s="125">
        <v>17.978422999999999</v>
      </c>
      <c r="G22" s="124">
        <v>79.600209000000007</v>
      </c>
      <c r="H22" s="83" t="s">
        <v>324</v>
      </c>
      <c r="I22" s="83">
        <v>0</v>
      </c>
      <c r="J22" s="59"/>
      <c r="K22" s="59" t="s">
        <v>536</v>
      </c>
      <c r="L22" s="59"/>
      <c r="M22" s="59"/>
      <c r="N22" s="59" t="s">
        <v>389</v>
      </c>
      <c r="O22" s="59" t="s">
        <v>390</v>
      </c>
      <c r="P22" s="59" t="s">
        <v>731</v>
      </c>
      <c r="Q22" s="59" t="s">
        <v>719</v>
      </c>
      <c r="R22" s="83" t="s">
        <v>653</v>
      </c>
      <c r="S22" s="59" t="s">
        <v>394</v>
      </c>
      <c r="T22" s="59">
        <v>506011</v>
      </c>
      <c r="U22" s="83" t="str">
        <f t="shared" si="0"/>
        <v>warangal-case0021</v>
      </c>
      <c r="W22" s="83" t="str">
        <f>CONCATENATE("let c",A22,": Case = { tenantId: 'cc',",
"caseId: '",U22,"', revision: 1, isagent: ",IF(D22&gt;0,"true","false"), ", isactive: true,",
"content: [{ lang: Languages.US.toString(), title: '",B22,"', description: '",C22,"' }],",
"address: { addressLine1: '",N22,"', addressLine2: '",O22,"', city: '",Q22,"', country: '",S22,"', language: Languages.US, pincode: '",T22,"', place: '",P22,"', state: '",R22,"' } as Address, location: { latitude: ",F22,", longitude: ",G22," },",
"status: CaseStatus.",H22,", agentCommission: ",D22,", baseCurrency: Currency.USD.toString(), amount: ",E22,",",
"accountDetails: [ ], attachments: [ ], beneficiary: { } as UserLite,",
"donations: [ ], rating: { count: ",I22,", recentUpdate: new Date('",J22,"'), average: 0 },","createdOn:new Date('",K22,"'),",
"reportAbuse: { count: 0, recentUpdate: new Date() },",
"category: [], tags: [] } as Case;")</f>
        <v>let c0021: Case = { tenantId: 'cc',caseId: 'warangal-case0021', revision: 1, isagent: true, isactive: true,content: [{ lang: Languages.US.toString(), title: 'World vision need help', description: 'World Vision India is a Christian organisation working to create a positive and enduring change in the lives of children, families and communities living in abject poverty and undue inequality. Irrespective of religion, caste, creed, race, ethnicity or gender, World Vision extends a helping hand to anyone and everyone who deserve it. With a wide network spanning 174 locations in India, World Vision lends help through long-term sustainable community programs and immediate disaster relief assistance.' }],address: { addressLine1: 'Outskirts', addressLine2: 'Halli', city: 'Warangal', country: 'India', language: Languages.US, pincode: '506011', place: 'Brahmanawada', state: 'Telangana' } as Address, location: { latitude: 17.978423, longitude: 79.600209 },status: CaseStatus.Draft, agentCommission: 6, baseCurrency: Currency.USD.toString(), amount: 25000,accountDetails: [ ], attachments: [ ], beneficiary: { } as UserLite,donations: [ ], rating: { count: 0, recentUpdate: new Date(''), average: 0 },createdOn:new Date('2009-07-03T10:00:17'),reportAbuse: { count: 0, recentUpdate: new Date() },category: [], tags: [] } as Case;</v>
      </c>
    </row>
    <row r="23" spans="1:23" ht="15.75" thickBot="1" x14ac:dyDescent="0.3">
      <c r="A23" s="59" t="s">
        <v>375</v>
      </c>
      <c r="B23" s="74" t="s">
        <v>449</v>
      </c>
      <c r="C23" s="74" t="s">
        <v>460</v>
      </c>
      <c r="D23" s="83">
        <v>6</v>
      </c>
      <c r="E23" s="83">
        <v>33000</v>
      </c>
      <c r="F23" s="125">
        <v>23.347767999999999</v>
      </c>
      <c r="G23" s="124">
        <v>85.338564000000005</v>
      </c>
      <c r="H23" s="83" t="s">
        <v>324</v>
      </c>
      <c r="I23" s="83">
        <v>0</v>
      </c>
      <c r="J23" s="59"/>
      <c r="K23" s="59" t="s">
        <v>537</v>
      </c>
      <c r="L23" s="59"/>
      <c r="M23" s="59"/>
      <c r="N23" s="59" t="s">
        <v>733</v>
      </c>
      <c r="O23" s="59" t="s">
        <v>734</v>
      </c>
      <c r="P23" s="59" t="s">
        <v>732</v>
      </c>
      <c r="Q23" s="59" t="s">
        <v>720</v>
      </c>
      <c r="R23" s="83" t="s">
        <v>724</v>
      </c>
      <c r="S23" s="59" t="s">
        <v>394</v>
      </c>
      <c r="T23" s="59">
        <v>560120</v>
      </c>
      <c r="U23" s="83" t="str">
        <f t="shared" si="0"/>
        <v>ranchi-case0022</v>
      </c>
      <c r="W23" s="83" t="str">
        <f>CONCATENATE("let c",A23,": Case = { tenantId: 'cc',",
"caseId: '",U23,"', revision: 1, isagent: ",IF(D23&gt;0,"true","false"), ", isactive: true,",
"content: [{ lang: Languages.US.toString(), title: '",B23,"', description: '",C23,"' }],",
"address: { addressLine1: '",N23,"', addressLine2: '",O23,"', city: '",Q23,"', country: '",S23,"', language: Languages.US, pincode: '",T23,"', place: '",P23,"', state: '",R23,"' } as Address, location: { latitude: ",F23,", longitude: ",G23," },",
"status: CaseStatus.",H23,", agentCommission: ",D23,", baseCurrency: Currency.USD.toString(), amount: ",E23,",",
"accountDetails: [ ], attachments: [ ], beneficiary: { } as UserLite,",
"donations: [ ], rating: { count: ",I23,", recentUpdate: new Date('",J23,"'), average: 0 },","createdOn:new Date('",K23,"'),",
"reportAbuse: { count: 0, recentUpdate: new Date() },",
"category: [], tags: [] } as Case;")</f>
        <v>let c0022: Case = { tenantId: 'cc',caseId: 'ranchi-case0022', revision: 1, isagent: true, isactive: true,content: [{ lang: Languages.US.toString(), title: 'Money brings clean water to people in need', description: 'Support one of our many fundraisers raising money for clean water. Give monthly, and you will become a part of The Spring, a passionate community invested in a world where everyone has clean water.' }],address: { addressLine1: 'Gurudwara road', addressLine2: 'Bhawani Pur Site', city: 'Ranchi', country: 'India', language: Languages.US, pincode: '560120', place: 'Bokaro Steel City', state: 'Jharkhand' } as Address, location: { latitude: 23.347768, longitude: 85.338564 },status: CaseStatus.Draft, agentCommission: 6, baseCurrency: Currency.USD.toString(), amount: 33000,accountDetails: [ ], attachments: [ ], beneficiary: { } as UserLite,donations: [ ], rating: { count: 0, recentUpdate: new Date(''), average: 0 },createdOn:new Date('2009-07-04T10:00:17'),reportAbuse: { count: 0, recentUpdate: new Date() },category: [], tags: [] } as Case;</v>
      </c>
    </row>
    <row r="24" spans="1:23" ht="15.75" thickBot="1" x14ac:dyDescent="0.3">
      <c r="A24" s="59" t="s">
        <v>376</v>
      </c>
      <c r="B24" s="72" t="s">
        <v>450</v>
      </c>
      <c r="C24" s="72" t="s">
        <v>451</v>
      </c>
      <c r="D24" s="83">
        <v>6</v>
      </c>
      <c r="E24" s="83">
        <v>45000</v>
      </c>
      <c r="F24" s="125">
        <v>26.268409999999999</v>
      </c>
      <c r="G24" s="124">
        <v>73.005943000000002</v>
      </c>
      <c r="H24" s="83" t="s">
        <v>324</v>
      </c>
      <c r="I24" s="83">
        <v>0</v>
      </c>
      <c r="J24" s="59"/>
      <c r="K24" s="59" t="s">
        <v>519</v>
      </c>
      <c r="L24" s="59"/>
      <c r="M24" s="59"/>
      <c r="N24" s="59" t="s">
        <v>735</v>
      </c>
      <c r="O24" s="83" t="s">
        <v>737</v>
      </c>
      <c r="P24" s="59" t="s">
        <v>736</v>
      </c>
      <c r="Q24" s="59" t="s">
        <v>721</v>
      </c>
      <c r="R24" s="83" t="s">
        <v>682</v>
      </c>
      <c r="S24" s="59" t="s">
        <v>394</v>
      </c>
      <c r="T24" s="59">
        <v>342006</v>
      </c>
      <c r="U24" s="83" t="str">
        <f t="shared" si="0"/>
        <v>jodhpur-case0023</v>
      </c>
      <c r="W24" s="83" t="str">
        <f>CONCATENATE("let c",A24,": Case = { tenantId: 'cc',",
"caseId: '",U24,"', revision: 1, isagent: ",IF(D24&gt;0,"true","false"), ", isactive: true,",
"content: [{ lang: Languages.US.toString(), title: '",B24,"', description: '",C24,"' }],",
"address: { addressLine1: '",N24,"', addressLine2: '",O24,"', city: '",Q24,"', country: '",S24,"', language: Languages.US, pincode: '",T24,"', place: '",P24,"', state: '",R24,"' } as Address, location: { latitude: ",F24,", longitude: ",G24," },",
"status: CaseStatus.",H24,", agentCommission: ",D24,", baseCurrency: Currency.USD.toString(), amount: ",E24,",",
"accountDetails: [ ], attachments: [ ], beneficiary: { } as UserLite,",
"donations: [ ], rating: { count: ",I24,", recentUpdate: new Date('",J24,"'), average: 0 },","createdOn:new Date('",K24,"'),",
"reportAbuse: { count: 0, recentUpdate: new Date() },",
"category: [], tags: [] } as Case;")</f>
        <v>let c0023: Case = { tenantId: 'cc',caseId: 'jodhpur-case0023', revision: 1, isagent: true, isactive: true,content: [{ lang: Languages.US.toString(), title: 'Donate for flood victims', description: 'The water level in flood-hit Kerala has started to recede, but rebuilding the southern Indian state could take years. After all, the calamity, the worst Kerala has seen in a century, has displaced over a million people who are currently staying at relief camps. As the rains ease, the focus will be on aiding those whose houses and livelihoods were destroyed, a scale of rebuilding which will require billions of dollars.' }],address: { addressLine1: 'RJ SH16', addressLine2: 'Near Khariya Market', city: 'Jodhpur', country: 'India', language: Languages.US, pincode: '342006', place: 'New Roop Nagar', state: 'Rajasthan' } as Address, location: { latitude: 26.26841, longitude: 73.005943 },status: CaseStatus.Draft, agentCommission: 6, baseCurrency: Currency.USD.toString(), amount: 45000,accountDetails: [ ], attachments: [ ], beneficiary: { } as UserLite,donations: [ ], rating: { count: 0, recentUpdate: new Date(''), average: 0 },createdOn:new Date('2009-06-20T10:00:17'),reportAbuse: { count: 0, recentUpdate: new Date() },category: [], tags: [] } as Case;</v>
      </c>
    </row>
    <row r="25" spans="1:23" ht="15.75" thickBot="1" x14ac:dyDescent="0.3">
      <c r="A25" s="59" t="s">
        <v>377</v>
      </c>
      <c r="B25" s="72" t="s">
        <v>328</v>
      </c>
      <c r="C25" s="72" t="s">
        <v>452</v>
      </c>
      <c r="D25" s="83">
        <v>6</v>
      </c>
      <c r="E25" s="83">
        <v>65000</v>
      </c>
      <c r="F25" s="125">
        <v>26.176075999999998</v>
      </c>
      <c r="G25" s="124">
        <v>91.762932000000006</v>
      </c>
      <c r="H25" s="83" t="s">
        <v>330</v>
      </c>
      <c r="I25" s="83">
        <v>0</v>
      </c>
      <c r="J25" s="59" t="s">
        <v>351</v>
      </c>
      <c r="K25" s="59" t="s">
        <v>538</v>
      </c>
      <c r="L25" s="59"/>
      <c r="M25" s="59"/>
      <c r="N25" s="59" t="s">
        <v>738</v>
      </c>
      <c r="O25" s="59" t="s">
        <v>739</v>
      </c>
      <c r="P25" s="59" t="s">
        <v>740</v>
      </c>
      <c r="Q25" s="59" t="s">
        <v>722</v>
      </c>
      <c r="R25" s="83" t="s">
        <v>725</v>
      </c>
      <c r="S25" s="59" t="s">
        <v>394</v>
      </c>
      <c r="T25" s="59">
        <v>560122</v>
      </c>
      <c r="U25" s="83" t="str">
        <f t="shared" si="0"/>
        <v>guwāhāti-case0024</v>
      </c>
      <c r="W25" s="83" t="str">
        <f>CONCATENATE("let c",A25,": Case = { tenantId: 'cc',",
"caseId: '",U25,"', revision: 1, isagent: ",IF(D25&gt;0,"true","false"), ", isactive: true,",
"content: [{ lang: Languages.US.toString(), title: '",B25,"', description: '",C25,"' }],",
"address: { addressLine1: '",N25,"', addressLine2: '",O25,"', city: '",Q25,"', country: '",S25,"', language: Languages.US, pincode: '",T25,"', place: '",P25,"', state: '",R25,"' } as Address, location: { latitude: ",F25,", longitude: ",G25," },",
"status: CaseStatus.",H25,", agentCommission: ",D25,", baseCurrency: Currency.USD.toString(), amount: ",E25,",",
"accountDetails: [ ], attachments: [ ], beneficiary: { } as UserLite,",
"donations: [ ], rating: { count: ",I25,", recentUpdate: new Date('",J25,"'), average: 0 },","createdOn:new Date('",K25,"'),",
"reportAbuse: { count: 0, recentUpdate: new Date() },",
"category: [], tags: [] } as Case;")</f>
        <v>let c0024: Case = { tenantId: 'cc',caseId: 'guwāhāti-case0024', revision: 1, isagent: true, isactive: true,content: [{ lang: Languages.US.toString(), title: 'case 24', description: 'case 24 description' }],address: { addressLine1: 'Near 4th Assam Police station', addressLine2: 'Santi Nagar', city: 'Guwāhāti', country: 'India', language: Languages.US, pincode: '560122', place: 'Kahilipara', state: 'Assam' } as Address, location: { latitude: 26.176076, longitude: 91.762932 },status: CaseStatus.Obsolete, agentCommission: 6, baseCurrency: Currency.USD.toString(), amount: 65000,accountDetails: [ ], attachments: [ ], beneficiary: { } as UserLite,donations: [ ], rating: { count: 0, recentUpdate: new Date('2009-07-20T10:00:38'), average: 0 },createdOn:new Date('2009-04-20T10:00:17'),reportAbuse: { count: 0, recentUpdate: new Date() },category: [], tags: [] } as Case;</v>
      </c>
    </row>
    <row r="26" spans="1:23" ht="15.75" thickBot="1" x14ac:dyDescent="0.3">
      <c r="A26" s="59" t="s">
        <v>378</v>
      </c>
      <c r="B26" s="72" t="s">
        <v>329</v>
      </c>
      <c r="C26" s="72" t="s">
        <v>453</v>
      </c>
      <c r="D26" s="83">
        <v>0</v>
      </c>
      <c r="E26" s="83">
        <v>17000</v>
      </c>
      <c r="F26" s="83">
        <v>30.736291999999999</v>
      </c>
      <c r="G26" s="124">
        <v>76.788398000000001</v>
      </c>
      <c r="H26" s="83" t="s">
        <v>330</v>
      </c>
      <c r="I26" s="83">
        <v>0</v>
      </c>
      <c r="J26" s="59" t="s">
        <v>352</v>
      </c>
      <c r="K26" s="59" t="s">
        <v>539</v>
      </c>
      <c r="L26" s="59"/>
      <c r="M26" s="59"/>
      <c r="N26" s="59" t="s">
        <v>741</v>
      </c>
      <c r="O26" s="59" t="s">
        <v>742</v>
      </c>
      <c r="P26" s="59" t="s">
        <v>743</v>
      </c>
      <c r="Q26" s="59" t="s">
        <v>723</v>
      </c>
      <c r="R26" s="83" t="s">
        <v>723</v>
      </c>
      <c r="S26" s="59" t="s">
        <v>394</v>
      </c>
      <c r="T26" s="59">
        <v>560123</v>
      </c>
      <c r="U26" s="83" t="str">
        <f t="shared" si="0"/>
        <v>chandigarh-case0025</v>
      </c>
      <c r="W26" s="83" t="str">
        <f>CONCATENATE("let c",A26,": Case = { tenantId: 'cc',",
"caseId: '",U26,"', revision: 1, isagent: ",IF(D26&gt;0,"true","false"), ", isactive: true,",
"content: [{ lang: Languages.US.toString(), title: '",B26,"', description: '",C26,"' }],",
"address: { addressLine1: '",N26,"', addressLine2: '",O26,"', city: '",Q26,"', country: '",S26,"', language: Languages.US, pincode: '",T26,"', place: '",P26,"', state: '",R26,"' } as Address, location: { latitude: ",F26,", longitude: ",G26," },",
"status: CaseStatus.",H26,", agentCommission: ",D26,", baseCurrency: Currency.USD.toString(), amount: ",E26,",",
"accountDetails: [ ], attachments: [ ], beneficiary: { } as UserLite,",
"donations: [ ], rating: { count: ",I26,", recentUpdate: new Date('",J26,"'), average: 0 },","createdOn:new Date('",K26,"'),",
"reportAbuse: { count: 0, recentUpdate: new Date() },",
"category: [], tags: [] } as Case;")</f>
        <v>let c0025: Case = { tenantId: 'cc',caseId: 'chandigarh-case0025', revision: 1, isagent: false, isactive: true,content: [{ lang: Languages.US.toString(), title: 'case 25', description: 'case 25 description' }],address: { addressLine1: '17H, 17th Sector', addressLine2: 'Near Rose Garden', city: 'Chandigarh', country: 'India', language: Languages.US, pincode: '560123', place: 'Chandigarh Housing Board', state: 'Chandigarh' } as Address, location: { latitude: 30.736292, longitude: 76.788398 },status: CaseStatus.Obsolete, agentCommission: 0, baseCurrency: Currency.USD.toString(), amount: 17000,accountDetails: [ ], attachments: [ ], beneficiary: { } as UserLite,donations: [ ], rating: { count: 0, recentUpdate: new Date('2009-07-20T10:00:39'), average: 0 },createdOn:new Date('2009-05-20T10:00:17'),reportAbuse: { count: 0, recentUpdate: new Date() },category: [], tags: [] } as Case;</v>
      </c>
    </row>
    <row r="29" spans="1:23" x14ac:dyDescent="0.25">
      <c r="N29" s="59"/>
    </row>
    <row r="30" spans="1:23" x14ac:dyDescent="0.25">
      <c r="S30" s="83" t="s">
        <v>395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heetViews>
  <sheetFormatPr defaultRowHeight="15" x14ac:dyDescent="0.25"/>
  <cols>
    <col min="1" max="4" width="200.7109375" customWidth="1"/>
  </cols>
  <sheetData>
    <row r="1" spans="1:26" x14ac:dyDescent="0.25">
      <c r="A1" s="110" t="s">
        <v>560</v>
      </c>
      <c r="B1" s="111" t="s">
        <v>560</v>
      </c>
      <c r="C1" s="112" t="s">
        <v>560</v>
      </c>
      <c r="D1" s="113" t="s">
        <v>560</v>
      </c>
      <c r="E1" s="110" t="s">
        <v>565</v>
      </c>
      <c r="F1" s="110" t="s">
        <v>565</v>
      </c>
      <c r="G1" s="110" t="s">
        <v>590</v>
      </c>
      <c r="H1" s="110" t="s">
        <v>597</v>
      </c>
      <c r="I1" s="110" t="s">
        <v>594</v>
      </c>
      <c r="J1" s="110" t="s">
        <v>597</v>
      </c>
      <c r="K1" s="110" t="s">
        <v>594</v>
      </c>
      <c r="L1" s="110" t="s">
        <v>590</v>
      </c>
      <c r="M1" s="110" t="s">
        <v>597</v>
      </c>
      <c r="N1" s="110" t="s">
        <v>597</v>
      </c>
      <c r="O1" s="110" t="s">
        <v>609</v>
      </c>
      <c r="P1" s="110" t="s">
        <v>597</v>
      </c>
      <c r="Q1" s="110" t="s">
        <v>590</v>
      </c>
      <c r="R1" s="110" t="s">
        <v>597</v>
      </c>
      <c r="S1" s="110" t="s">
        <v>594</v>
      </c>
      <c r="T1" s="110" t="s">
        <v>597</v>
      </c>
      <c r="U1" s="110" t="s">
        <v>609</v>
      </c>
      <c r="V1" s="110" t="s">
        <v>597</v>
      </c>
      <c r="W1" s="110" t="s">
        <v>590</v>
      </c>
      <c r="X1" s="110" t="s">
        <v>597</v>
      </c>
      <c r="Z1" s="110" t="s">
        <v>623</v>
      </c>
    </row>
    <row r="2" spans="1:26" x14ac:dyDescent="0.25">
      <c r="A2" t="s">
        <v>561</v>
      </c>
      <c r="B2" t="s">
        <v>562</v>
      </c>
      <c r="C2" t="s">
        <v>563</v>
      </c>
      <c r="D2" t="s">
        <v>564</v>
      </c>
      <c r="E2" t="s">
        <v>566</v>
      </c>
      <c r="F2" s="110" t="s">
        <v>567</v>
      </c>
      <c r="G2" s="110" t="s">
        <v>593</v>
      </c>
      <c r="H2" s="110" t="s">
        <v>598</v>
      </c>
      <c r="I2" s="110" t="s">
        <v>602</v>
      </c>
      <c r="J2" s="110" t="s">
        <v>598</v>
      </c>
      <c r="K2" s="110" t="s">
        <v>602</v>
      </c>
      <c r="L2" s="110" t="s">
        <v>593</v>
      </c>
      <c r="M2" s="110" t="s">
        <v>598</v>
      </c>
      <c r="N2" s="110" t="s">
        <v>598</v>
      </c>
      <c r="O2" s="110" t="s">
        <v>465</v>
      </c>
      <c r="P2" s="110" t="s">
        <v>598</v>
      </c>
      <c r="Q2" s="110" t="s">
        <v>593</v>
      </c>
      <c r="R2" s="110" t="s">
        <v>598</v>
      </c>
      <c r="S2" s="110" t="s">
        <v>602</v>
      </c>
      <c r="T2" s="110" t="s">
        <v>598</v>
      </c>
      <c r="U2" s="110" t="s">
        <v>617</v>
      </c>
      <c r="V2" s="110" t="s">
        <v>598</v>
      </c>
      <c r="W2" s="110" t="s">
        <v>593</v>
      </c>
      <c r="X2" s="110" t="s">
        <v>598</v>
      </c>
      <c r="Z2" s="110" t="s">
        <v>624</v>
      </c>
    </row>
    <row r="3" spans="1:26" x14ac:dyDescent="0.25">
      <c r="F3" s="110" t="s">
        <v>568</v>
      </c>
      <c r="G3" s="110" t="s">
        <v>594</v>
      </c>
      <c r="H3" s="110" t="s">
        <v>578</v>
      </c>
      <c r="I3" s="110" t="s">
        <v>575</v>
      </c>
      <c r="J3" s="110" t="s">
        <v>578</v>
      </c>
      <c r="K3" s="110" t="s">
        <v>575</v>
      </c>
      <c r="L3" s="110" t="s">
        <v>594</v>
      </c>
      <c r="M3" s="110" t="s">
        <v>578</v>
      </c>
      <c r="N3" s="110" t="s">
        <v>578</v>
      </c>
      <c r="O3" t="s">
        <v>610</v>
      </c>
      <c r="P3" s="110" t="s">
        <v>578</v>
      </c>
      <c r="Q3" s="110" t="s">
        <v>594</v>
      </c>
      <c r="R3" s="110" t="s">
        <v>578</v>
      </c>
      <c r="S3" s="110" t="s">
        <v>595</v>
      </c>
      <c r="T3" s="110" t="s">
        <v>578</v>
      </c>
      <c r="U3" s="110" t="s">
        <v>618</v>
      </c>
      <c r="V3" s="110" t="s">
        <v>578</v>
      </c>
      <c r="W3" s="110" t="s">
        <v>594</v>
      </c>
      <c r="X3" s="110" t="s">
        <v>578</v>
      </c>
      <c r="Z3" s="110" t="s">
        <v>625</v>
      </c>
    </row>
    <row r="4" spans="1:26" x14ac:dyDescent="0.25">
      <c r="F4" s="110" t="s">
        <v>569</v>
      </c>
      <c r="G4" s="110" t="s">
        <v>575</v>
      </c>
      <c r="H4" s="110" t="s">
        <v>582</v>
      </c>
      <c r="I4" s="110" t="s">
        <v>595</v>
      </c>
      <c r="J4" s="110" t="s">
        <v>582</v>
      </c>
      <c r="K4" s="110" t="s">
        <v>595</v>
      </c>
      <c r="L4" s="110" t="s">
        <v>575</v>
      </c>
      <c r="M4" s="110" t="s">
        <v>582</v>
      </c>
      <c r="N4" s="110" t="s">
        <v>582</v>
      </c>
      <c r="P4" s="110" t="s">
        <v>582</v>
      </c>
      <c r="Q4" s="110" t="s">
        <v>575</v>
      </c>
      <c r="R4" s="110" t="s">
        <v>582</v>
      </c>
      <c r="S4" s="110" t="s">
        <v>614</v>
      </c>
      <c r="T4" s="110" t="s">
        <v>582</v>
      </c>
      <c r="U4" t="s">
        <v>619</v>
      </c>
      <c r="V4" s="110" t="s">
        <v>582</v>
      </c>
      <c r="W4" s="110" t="s">
        <v>575</v>
      </c>
      <c r="X4" s="110" t="s">
        <v>582</v>
      </c>
      <c r="Z4" s="110" t="s">
        <v>626</v>
      </c>
    </row>
    <row r="5" spans="1:26" x14ac:dyDescent="0.25">
      <c r="F5" s="110" t="s">
        <v>570</v>
      </c>
      <c r="G5" s="110" t="s">
        <v>595</v>
      </c>
      <c r="H5" s="110" t="s">
        <v>580</v>
      </c>
      <c r="I5" t="s">
        <v>603</v>
      </c>
      <c r="J5" s="110" t="s">
        <v>580</v>
      </c>
      <c r="K5" t="s">
        <v>607</v>
      </c>
      <c r="L5" s="110" t="s">
        <v>595</v>
      </c>
      <c r="M5" s="110" t="s">
        <v>580</v>
      </c>
      <c r="N5" s="110" t="s">
        <v>580</v>
      </c>
      <c r="P5" s="110" t="s">
        <v>580</v>
      </c>
      <c r="Q5" s="110" t="s">
        <v>595</v>
      </c>
      <c r="R5" s="110" t="s">
        <v>580</v>
      </c>
      <c r="S5" t="s">
        <v>615</v>
      </c>
      <c r="T5" s="110" t="s">
        <v>580</v>
      </c>
      <c r="V5" s="110" t="s">
        <v>580</v>
      </c>
      <c r="W5" s="110" t="s">
        <v>595</v>
      </c>
      <c r="X5" s="110" t="s">
        <v>580</v>
      </c>
      <c r="Z5" s="110" t="s">
        <v>627</v>
      </c>
    </row>
    <row r="6" spans="1:26" x14ac:dyDescent="0.25">
      <c r="F6" s="110" t="s">
        <v>571</v>
      </c>
      <c r="G6" t="s">
        <v>596</v>
      </c>
      <c r="H6" s="110" t="s">
        <v>576</v>
      </c>
      <c r="J6" s="110" t="s">
        <v>576</v>
      </c>
      <c r="L6" t="s">
        <v>605</v>
      </c>
      <c r="M6" s="110" t="s">
        <v>576</v>
      </c>
      <c r="N6" s="110" t="s">
        <v>576</v>
      </c>
      <c r="P6" s="110" t="s">
        <v>576</v>
      </c>
      <c r="Q6" t="s">
        <v>612</v>
      </c>
      <c r="R6" s="110" t="s">
        <v>576</v>
      </c>
      <c r="T6" s="110" t="s">
        <v>576</v>
      </c>
      <c r="V6" s="110" t="s">
        <v>576</v>
      </c>
      <c r="W6" s="110" t="s">
        <v>602</v>
      </c>
      <c r="X6" s="110" t="s">
        <v>576</v>
      </c>
      <c r="Z6" s="110" t="s">
        <v>628</v>
      </c>
    </row>
    <row r="7" spans="1:26" x14ac:dyDescent="0.25">
      <c r="F7" s="110" t="s">
        <v>572</v>
      </c>
      <c r="H7" s="110" t="s">
        <v>599</v>
      </c>
      <c r="J7" s="110" t="s">
        <v>599</v>
      </c>
      <c r="M7" s="110" t="s">
        <v>599</v>
      </c>
      <c r="N7" s="110" t="s">
        <v>599</v>
      </c>
      <c r="P7" s="110" t="s">
        <v>599</v>
      </c>
      <c r="R7" s="110" t="s">
        <v>599</v>
      </c>
      <c r="T7" s="110" t="s">
        <v>599</v>
      </c>
      <c r="V7" s="110" t="s">
        <v>599</v>
      </c>
      <c r="W7" s="110" t="s">
        <v>609</v>
      </c>
      <c r="X7" s="110" t="s">
        <v>599</v>
      </c>
      <c r="Z7" s="110" t="s">
        <v>629</v>
      </c>
    </row>
    <row r="8" spans="1:26" x14ac:dyDescent="0.25">
      <c r="F8" t="s">
        <v>573</v>
      </c>
      <c r="H8" s="110" t="s">
        <v>600</v>
      </c>
      <c r="J8" s="110" t="s">
        <v>600</v>
      </c>
      <c r="M8" s="110" t="s">
        <v>600</v>
      </c>
      <c r="N8" s="110" t="s">
        <v>600</v>
      </c>
      <c r="P8" s="110" t="s">
        <v>600</v>
      </c>
      <c r="R8" s="110" t="s">
        <v>600</v>
      </c>
      <c r="T8" s="110" t="s">
        <v>600</v>
      </c>
      <c r="V8" s="110" t="s">
        <v>600</v>
      </c>
      <c r="W8" s="110" t="s">
        <v>465</v>
      </c>
      <c r="X8" s="110" t="s">
        <v>600</v>
      </c>
      <c r="Z8" t="s">
        <v>630</v>
      </c>
    </row>
    <row r="9" spans="1:26" x14ac:dyDescent="0.25">
      <c r="H9" t="s">
        <v>601</v>
      </c>
      <c r="J9" t="s">
        <v>604</v>
      </c>
      <c r="M9" t="s">
        <v>606</v>
      </c>
      <c r="N9" t="s">
        <v>608</v>
      </c>
      <c r="P9" t="s">
        <v>611</v>
      </c>
      <c r="R9" t="s">
        <v>613</v>
      </c>
      <c r="T9" t="s">
        <v>616</v>
      </c>
      <c r="V9" t="s">
        <v>620</v>
      </c>
      <c r="W9" s="110" t="s">
        <v>614</v>
      </c>
      <c r="X9" t="s">
        <v>622</v>
      </c>
    </row>
    <row r="10" spans="1:26" x14ac:dyDescent="0.25">
      <c r="W10" s="110" t="s">
        <v>617</v>
      </c>
    </row>
    <row r="11" spans="1:26" x14ac:dyDescent="0.25">
      <c r="W11" s="110" t="s">
        <v>618</v>
      </c>
    </row>
    <row r="12" spans="1:26" x14ac:dyDescent="0.25">
      <c r="W12" t="s">
        <v>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opLeftCell="A16" workbookViewId="0">
      <selection activeCell="A23" sqref="A23"/>
    </sheetView>
  </sheetViews>
  <sheetFormatPr defaultColWidth="8.85546875" defaultRowHeight="18.75" x14ac:dyDescent="0.3"/>
  <cols>
    <col min="1" max="1" width="90" style="2" customWidth="1"/>
    <col min="2" max="2" width="16.42578125" style="2" bestFit="1" customWidth="1"/>
    <col min="3" max="10" width="8.85546875" style="2"/>
    <col min="11" max="11" width="20.140625" style="2" bestFit="1" customWidth="1"/>
    <col min="12" max="12" width="14.5703125" style="2" bestFit="1" customWidth="1"/>
    <col min="13" max="13" width="12.5703125" style="2" bestFit="1" customWidth="1"/>
    <col min="14" max="14" width="18.5703125" style="2" bestFit="1" customWidth="1"/>
    <col min="15" max="15" width="19.42578125" style="2" bestFit="1" customWidth="1"/>
    <col min="16" max="16" width="12.140625" style="2" bestFit="1" customWidth="1"/>
    <col min="17" max="17" width="15.85546875" style="2" bestFit="1" customWidth="1"/>
    <col min="18" max="16384" width="8.85546875" style="2"/>
  </cols>
  <sheetData>
    <row r="1" spans="1:18" x14ac:dyDescent="0.3">
      <c r="A1" s="4" t="s">
        <v>54</v>
      </c>
      <c r="B1" s="3" t="s">
        <v>117</v>
      </c>
    </row>
    <row r="2" spans="1:18" x14ac:dyDescent="0.3">
      <c r="A2" s="5" t="s">
        <v>55</v>
      </c>
      <c r="K2" s="3" t="s">
        <v>156</v>
      </c>
      <c r="L2" s="32" t="s">
        <v>9</v>
      </c>
      <c r="M2" s="32" t="s">
        <v>109</v>
      </c>
      <c r="N2" s="32" t="s">
        <v>142</v>
      </c>
      <c r="O2" s="32" t="s">
        <v>141</v>
      </c>
      <c r="P2" s="32" t="s">
        <v>163</v>
      </c>
    </row>
    <row r="3" spans="1:18" x14ac:dyDescent="0.3">
      <c r="A3" s="5" t="s">
        <v>56</v>
      </c>
      <c r="K3" s="3" t="s">
        <v>157</v>
      </c>
      <c r="L3" s="32" t="s">
        <v>179</v>
      </c>
      <c r="M3" s="32"/>
      <c r="N3" s="32"/>
      <c r="O3" s="32"/>
      <c r="P3" s="32"/>
      <c r="Q3" s="32"/>
    </row>
    <row r="4" spans="1:18" x14ac:dyDescent="0.3">
      <c r="A4" s="5" t="s">
        <v>57</v>
      </c>
      <c r="K4" s="3" t="s">
        <v>158</v>
      </c>
      <c r="L4" s="32" t="s">
        <v>179</v>
      </c>
      <c r="M4" s="32"/>
      <c r="N4" s="32"/>
      <c r="O4" s="32"/>
      <c r="P4" s="32"/>
      <c r="Q4" s="32"/>
    </row>
    <row r="5" spans="1:18" x14ac:dyDescent="0.3">
      <c r="A5" s="5" t="s">
        <v>58</v>
      </c>
      <c r="K5" s="3" t="s">
        <v>159</v>
      </c>
      <c r="L5" s="32" t="s">
        <v>164</v>
      </c>
      <c r="M5" s="32" t="s">
        <v>165</v>
      </c>
      <c r="N5" s="32" t="s">
        <v>166</v>
      </c>
      <c r="O5" s="32" t="s">
        <v>167</v>
      </c>
      <c r="P5" s="32" t="s">
        <v>168</v>
      </c>
      <c r="Q5" s="32" t="s">
        <v>169</v>
      </c>
      <c r="R5" s="32"/>
    </row>
    <row r="6" spans="1:18" x14ac:dyDescent="0.3">
      <c r="A6" s="4" t="s">
        <v>59</v>
      </c>
      <c r="B6" s="3" t="s">
        <v>118</v>
      </c>
      <c r="K6" s="3" t="s">
        <v>160</v>
      </c>
      <c r="L6" s="32" t="s">
        <v>171</v>
      </c>
      <c r="M6" s="32" t="s">
        <v>170</v>
      </c>
      <c r="N6" s="32" t="s">
        <v>172</v>
      </c>
      <c r="O6" s="32"/>
      <c r="P6" s="32"/>
      <c r="Q6" s="32"/>
    </row>
    <row r="7" spans="1:18" x14ac:dyDescent="0.3">
      <c r="A7" s="5" t="s">
        <v>60</v>
      </c>
      <c r="B7" s="2" t="s">
        <v>114</v>
      </c>
      <c r="K7" s="3" t="s">
        <v>161</v>
      </c>
      <c r="L7" s="32" t="s">
        <v>173</v>
      </c>
      <c r="M7" s="32" t="s">
        <v>161</v>
      </c>
      <c r="N7" s="32" t="s">
        <v>166</v>
      </c>
      <c r="O7" s="32" t="s">
        <v>174</v>
      </c>
      <c r="P7" s="32" t="s">
        <v>175</v>
      </c>
      <c r="Q7" s="32"/>
    </row>
    <row r="8" spans="1:18" x14ac:dyDescent="0.3">
      <c r="A8" s="5" t="s">
        <v>61</v>
      </c>
      <c r="B8" s="2" t="s">
        <v>113</v>
      </c>
      <c r="K8" s="3" t="s">
        <v>14</v>
      </c>
      <c r="L8" s="33" t="s">
        <v>176</v>
      </c>
      <c r="M8" s="33" t="s">
        <v>177</v>
      </c>
      <c r="N8" s="33" t="s">
        <v>178</v>
      </c>
      <c r="O8" s="32"/>
      <c r="P8" s="32"/>
    </row>
    <row r="9" spans="1:18" x14ac:dyDescent="0.3">
      <c r="A9" s="5" t="s">
        <v>62</v>
      </c>
      <c r="B9" s="2" t="s">
        <v>115</v>
      </c>
      <c r="K9" s="3" t="s">
        <v>162</v>
      </c>
      <c r="L9" s="32"/>
      <c r="M9" s="32"/>
      <c r="N9" s="32"/>
      <c r="O9" s="32"/>
      <c r="P9" s="32"/>
      <c r="Q9" s="32"/>
    </row>
    <row r="10" spans="1:18" x14ac:dyDescent="0.3">
      <c r="A10" s="5" t="s">
        <v>63</v>
      </c>
      <c r="B10" s="2" t="s">
        <v>115</v>
      </c>
    </row>
    <row r="11" spans="1:18" x14ac:dyDescent="0.3">
      <c r="A11" s="5" t="s">
        <v>64</v>
      </c>
      <c r="B11" s="2" t="s">
        <v>116</v>
      </c>
    </row>
    <row r="12" spans="1:18" x14ac:dyDescent="0.3">
      <c r="A12" s="5" t="s">
        <v>65</v>
      </c>
      <c r="B12" s="2" t="s">
        <v>116</v>
      </c>
    </row>
    <row r="13" spans="1:18" x14ac:dyDescent="0.3">
      <c r="A13" s="5" t="s">
        <v>66</v>
      </c>
      <c r="B13" s="2" t="s">
        <v>115</v>
      </c>
    </row>
    <row r="14" spans="1:18" x14ac:dyDescent="0.3">
      <c r="A14" s="4" t="s">
        <v>67</v>
      </c>
    </row>
    <row r="15" spans="1:18" x14ac:dyDescent="0.3">
      <c r="A15" s="5" t="s">
        <v>68</v>
      </c>
      <c r="B15" s="3" t="s">
        <v>119</v>
      </c>
    </row>
    <row r="16" spans="1:18" x14ac:dyDescent="0.3">
      <c r="A16" s="5" t="s">
        <v>69</v>
      </c>
    </row>
    <row r="17" spans="1:3" x14ac:dyDescent="0.3">
      <c r="A17" s="5" t="s">
        <v>70</v>
      </c>
    </row>
    <row r="18" spans="1:3" x14ac:dyDescent="0.3">
      <c r="A18" s="5" t="s">
        <v>71</v>
      </c>
    </row>
    <row r="19" spans="1:3" x14ac:dyDescent="0.3">
      <c r="A19" s="5" t="s">
        <v>72</v>
      </c>
    </row>
    <row r="20" spans="1:3" x14ac:dyDescent="0.3">
      <c r="A20" s="2" t="s">
        <v>120</v>
      </c>
      <c r="B20" s="3" t="s">
        <v>125</v>
      </c>
      <c r="C20" s="2" t="s">
        <v>131</v>
      </c>
    </row>
    <row r="23" spans="1:3" x14ac:dyDescent="0.3">
      <c r="A23" s="2" t="s">
        <v>121</v>
      </c>
      <c r="B23" s="3" t="s">
        <v>126</v>
      </c>
      <c r="C23" s="2" t="s">
        <v>132</v>
      </c>
    </row>
    <row r="26" spans="1:3" x14ac:dyDescent="0.3">
      <c r="A26" s="2" t="s">
        <v>122</v>
      </c>
      <c r="B26" s="3" t="s">
        <v>127</v>
      </c>
      <c r="C26" s="2" t="s">
        <v>134</v>
      </c>
    </row>
    <row r="28" spans="1:3" x14ac:dyDescent="0.3">
      <c r="A28" s="2" t="s">
        <v>136</v>
      </c>
    </row>
    <row r="29" spans="1:3" x14ac:dyDescent="0.3">
      <c r="A29" s="2" t="s">
        <v>123</v>
      </c>
      <c r="B29" s="3" t="s">
        <v>128</v>
      </c>
      <c r="C29" s="3" t="s">
        <v>133</v>
      </c>
    </row>
    <row r="31" spans="1:3" x14ac:dyDescent="0.3">
      <c r="A31" s="2" t="s">
        <v>135</v>
      </c>
    </row>
    <row r="32" spans="1:3" x14ac:dyDescent="0.3">
      <c r="A32" s="2" t="s">
        <v>124</v>
      </c>
      <c r="B32" s="3" t="s">
        <v>129</v>
      </c>
      <c r="C32" s="3" t="s">
        <v>130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
  <sheetViews>
    <sheetView workbookViewId="0">
      <selection activeCell="B3" sqref="B3"/>
    </sheetView>
  </sheetViews>
  <sheetFormatPr defaultRowHeight="15" x14ac:dyDescent="0.25"/>
  <sheetData>
    <row r="2" spans="2:5" x14ac:dyDescent="0.25">
      <c r="B2" t="s">
        <v>2</v>
      </c>
      <c r="D2" t="s">
        <v>0</v>
      </c>
      <c r="E2" s="1" t="s">
        <v>1</v>
      </c>
    </row>
  </sheetData>
  <hyperlinks>
    <hyperlink ref="E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2"/>
  <sheetViews>
    <sheetView workbookViewId="0">
      <selection activeCell="I20" sqref="I20:I21"/>
    </sheetView>
  </sheetViews>
  <sheetFormatPr defaultRowHeight="15" x14ac:dyDescent="0.25"/>
  <sheetData>
    <row r="2" spans="2:11" x14ac:dyDescent="0.25">
      <c r="B2" t="s">
        <v>89</v>
      </c>
    </row>
    <row r="3" spans="2:11" x14ac:dyDescent="0.25">
      <c r="B3" t="s">
        <v>90</v>
      </c>
    </row>
    <row r="4" spans="2:11" x14ac:dyDescent="0.25">
      <c r="B4" t="s">
        <v>91</v>
      </c>
    </row>
    <row r="5" spans="2:11" x14ac:dyDescent="0.25">
      <c r="B5" t="s">
        <v>103</v>
      </c>
    </row>
    <row r="12" spans="2:11" x14ac:dyDescent="0.25">
      <c r="F12">
        <v>0.5</v>
      </c>
      <c r="G12">
        <v>1</v>
      </c>
      <c r="H12">
        <v>2</v>
      </c>
      <c r="I12">
        <v>3</v>
      </c>
      <c r="J12">
        <v>5</v>
      </c>
      <c r="K12">
        <v>8</v>
      </c>
    </row>
    <row r="13" spans="2:11" x14ac:dyDescent="0.25">
      <c r="E13" s="31"/>
      <c r="F13" s="31" t="s">
        <v>150</v>
      </c>
      <c r="G13" s="31" t="s">
        <v>148</v>
      </c>
      <c r="H13" s="31" t="s">
        <v>149</v>
      </c>
      <c r="I13" s="31" t="s">
        <v>147</v>
      </c>
      <c r="J13" s="31" t="s">
        <v>151</v>
      </c>
      <c r="K13" s="31" t="s">
        <v>152</v>
      </c>
    </row>
    <row r="14" spans="2:11" x14ac:dyDescent="0.25">
      <c r="E14" s="31" t="s">
        <v>153</v>
      </c>
      <c r="F14" s="31">
        <v>1</v>
      </c>
      <c r="G14" s="31">
        <v>3</v>
      </c>
      <c r="H14" s="31">
        <v>5</v>
      </c>
      <c r="I14" s="31">
        <v>8</v>
      </c>
      <c r="J14" s="31">
        <v>13</v>
      </c>
      <c r="K14" s="31">
        <v>21</v>
      </c>
    </row>
    <row r="15" spans="2:11" x14ac:dyDescent="0.25">
      <c r="E15" s="31" t="s">
        <v>154</v>
      </c>
      <c r="F15" s="31">
        <v>3</v>
      </c>
      <c r="G15" s="31">
        <v>5</v>
      </c>
      <c r="H15" s="31">
        <v>8</v>
      </c>
      <c r="I15" s="31">
        <v>13</v>
      </c>
      <c r="J15" s="31">
        <v>21</v>
      </c>
      <c r="K15" s="31">
        <v>34</v>
      </c>
    </row>
    <row r="19" spans="5:12" x14ac:dyDescent="0.25">
      <c r="E19" s="31"/>
      <c r="F19" s="31" t="s">
        <v>150</v>
      </c>
      <c r="G19" s="31" t="s">
        <v>148</v>
      </c>
      <c r="H19" s="31" t="s">
        <v>149</v>
      </c>
      <c r="I19" s="31" t="s">
        <v>147</v>
      </c>
      <c r="J19" s="31" t="s">
        <v>151</v>
      </c>
      <c r="K19" s="31" t="s">
        <v>152</v>
      </c>
    </row>
    <row r="20" spans="5:12" x14ac:dyDescent="0.25">
      <c r="E20" s="31" t="s">
        <v>153</v>
      </c>
      <c r="F20" s="31">
        <v>3</v>
      </c>
      <c r="G20" s="31">
        <v>5</v>
      </c>
      <c r="H20" s="31">
        <v>8</v>
      </c>
      <c r="I20" s="31">
        <v>13</v>
      </c>
      <c r="J20" s="31">
        <v>21</v>
      </c>
      <c r="K20" s="31">
        <v>34</v>
      </c>
    </row>
    <row r="21" spans="5:12" x14ac:dyDescent="0.25">
      <c r="E21" s="31" t="s">
        <v>154</v>
      </c>
      <c r="F21" s="31">
        <v>5</v>
      </c>
      <c r="G21" s="31">
        <v>8</v>
      </c>
      <c r="H21" s="31">
        <v>13</v>
      </c>
      <c r="I21" s="31">
        <v>21</v>
      </c>
      <c r="J21" s="31">
        <v>34</v>
      </c>
      <c r="K21" s="31">
        <v>55</v>
      </c>
    </row>
    <row r="22" spans="5:12" x14ac:dyDescent="0.25">
      <c r="L22" t="s">
        <v>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zoomScale="80" zoomScaleNormal="80" workbookViewId="0">
      <selection activeCell="Q8" sqref="Q8"/>
    </sheetView>
  </sheetViews>
  <sheetFormatPr defaultRowHeight="15" x14ac:dyDescent="0.25"/>
  <cols>
    <col min="1" max="1" width="44.85546875" bestFit="1" customWidth="1"/>
    <col min="16" max="16" width="10.140625" bestFit="1" customWidth="1"/>
    <col min="17" max="17" width="11.5703125" bestFit="1" customWidth="1"/>
    <col min="18" max="18" width="8.42578125" customWidth="1"/>
  </cols>
  <sheetData>
    <row r="1" spans="1:19" x14ac:dyDescent="0.25">
      <c r="B1" s="128" t="s">
        <v>238</v>
      </c>
      <c r="C1" s="128"/>
      <c r="D1" s="128"/>
      <c r="E1" s="128"/>
      <c r="F1" s="128"/>
      <c r="G1" s="128"/>
      <c r="H1" s="128"/>
      <c r="I1" s="128"/>
      <c r="J1" s="128"/>
      <c r="K1" s="128"/>
      <c r="L1" s="128"/>
      <c r="M1" s="128"/>
      <c r="N1" s="128"/>
      <c r="O1" s="128"/>
    </row>
    <row r="2" spans="1:19" x14ac:dyDescent="0.25">
      <c r="A2" s="31"/>
      <c r="B2" s="47">
        <v>43670</v>
      </c>
      <c r="C2" s="47">
        <v>43671</v>
      </c>
      <c r="D2" s="47">
        <v>43672</v>
      </c>
      <c r="E2" s="48">
        <v>43673</v>
      </c>
      <c r="F2" s="48">
        <v>43674</v>
      </c>
      <c r="G2" s="47">
        <v>43675</v>
      </c>
      <c r="H2" s="47">
        <v>43676</v>
      </c>
      <c r="I2" s="47">
        <v>43677</v>
      </c>
      <c r="J2" s="47">
        <v>43678</v>
      </c>
      <c r="K2" s="47">
        <v>43679</v>
      </c>
      <c r="L2" s="48">
        <v>43680</v>
      </c>
      <c r="M2" s="48">
        <v>43681</v>
      </c>
      <c r="N2" s="47">
        <v>43682</v>
      </c>
      <c r="O2" s="47">
        <v>43683</v>
      </c>
      <c r="P2" s="53" t="s">
        <v>244</v>
      </c>
      <c r="Q2" s="61" t="s">
        <v>396</v>
      </c>
    </row>
    <row r="3" spans="1:19" x14ac:dyDescent="0.25">
      <c r="A3" s="49" t="s">
        <v>239</v>
      </c>
      <c r="B3" s="31">
        <v>1</v>
      </c>
      <c r="C3" s="31">
        <v>1</v>
      </c>
      <c r="D3" s="31">
        <v>1</v>
      </c>
      <c r="E3" s="45"/>
      <c r="F3" s="45"/>
      <c r="G3" s="31">
        <v>1</v>
      </c>
      <c r="H3" s="31">
        <v>1</v>
      </c>
      <c r="I3" s="31">
        <v>1</v>
      </c>
      <c r="J3" s="31">
        <v>1</v>
      </c>
      <c r="K3" s="31">
        <v>1</v>
      </c>
      <c r="L3" s="45"/>
      <c r="M3" s="45"/>
      <c r="N3" s="31">
        <v>1</v>
      </c>
      <c r="O3" s="31">
        <v>1</v>
      </c>
      <c r="P3" s="53">
        <f>SUM(B3:O3)*8</f>
        <v>80</v>
      </c>
      <c r="Q3" s="61">
        <f>80-P3</f>
        <v>0</v>
      </c>
    </row>
    <row r="4" spans="1:19" x14ac:dyDescent="0.25">
      <c r="A4" s="49" t="s">
        <v>240</v>
      </c>
      <c r="B4" s="31">
        <v>1</v>
      </c>
      <c r="C4" s="31">
        <v>1</v>
      </c>
      <c r="D4" s="31">
        <v>0.5</v>
      </c>
      <c r="E4" s="45"/>
      <c r="F4" s="45"/>
      <c r="G4" s="31">
        <v>0.5</v>
      </c>
      <c r="H4" s="31">
        <v>0.5</v>
      </c>
      <c r="I4" s="31">
        <v>1</v>
      </c>
      <c r="J4" s="31">
        <v>1</v>
      </c>
      <c r="K4" s="31">
        <v>1</v>
      </c>
      <c r="L4" s="45"/>
      <c r="M4" s="45"/>
      <c r="N4" s="31">
        <v>1</v>
      </c>
      <c r="O4" s="31">
        <v>1</v>
      </c>
      <c r="P4" s="53">
        <f t="shared" ref="P4:P5" si="0">SUM(B4:O4)*8</f>
        <v>68</v>
      </c>
      <c r="Q4" s="61">
        <f t="shared" ref="Q4:Q6" si="1">80-P4</f>
        <v>12</v>
      </c>
    </row>
    <row r="5" spans="1:19" x14ac:dyDescent="0.25">
      <c r="A5" s="49" t="s">
        <v>241</v>
      </c>
      <c r="B5" s="31">
        <v>1</v>
      </c>
      <c r="C5" s="31">
        <v>1</v>
      </c>
      <c r="D5" s="31">
        <v>1</v>
      </c>
      <c r="E5" s="45"/>
      <c r="F5" s="45"/>
      <c r="G5" s="31">
        <v>1</v>
      </c>
      <c r="H5" s="31">
        <v>1</v>
      </c>
      <c r="I5" s="31">
        <v>1</v>
      </c>
      <c r="J5" s="45" t="s">
        <v>243</v>
      </c>
      <c r="K5" s="45" t="s">
        <v>243</v>
      </c>
      <c r="L5" s="45"/>
      <c r="M5" s="45"/>
      <c r="N5" s="31">
        <v>1</v>
      </c>
      <c r="O5" s="31">
        <v>1</v>
      </c>
      <c r="P5" s="53">
        <f t="shared" si="0"/>
        <v>64</v>
      </c>
      <c r="Q5" s="61">
        <f t="shared" si="1"/>
        <v>16</v>
      </c>
    </row>
    <row r="6" spans="1:19" x14ac:dyDescent="0.25">
      <c r="A6" s="49" t="s">
        <v>242</v>
      </c>
      <c r="B6" s="31">
        <v>1</v>
      </c>
      <c r="C6" s="31">
        <v>1</v>
      </c>
      <c r="D6" s="31">
        <v>1</v>
      </c>
      <c r="E6" s="45"/>
      <c r="F6" s="45"/>
      <c r="G6" s="45" t="s">
        <v>243</v>
      </c>
      <c r="H6" s="31">
        <v>1</v>
      </c>
      <c r="I6" s="31">
        <v>1</v>
      </c>
      <c r="J6" s="31">
        <v>1</v>
      </c>
      <c r="K6" s="31">
        <v>1</v>
      </c>
      <c r="L6" s="45"/>
      <c r="M6" s="45"/>
      <c r="N6" s="31">
        <v>1</v>
      </c>
      <c r="O6" s="31">
        <v>1</v>
      </c>
      <c r="P6" s="53">
        <f>SUM(B6:O6)*8</f>
        <v>72</v>
      </c>
      <c r="Q6" s="61">
        <f t="shared" si="1"/>
        <v>8</v>
      </c>
    </row>
    <row r="7" spans="1:19" x14ac:dyDescent="0.25">
      <c r="A7" s="31"/>
      <c r="B7" s="31"/>
      <c r="C7" s="31"/>
      <c r="D7" s="31"/>
      <c r="E7" s="31"/>
      <c r="F7" s="31"/>
      <c r="G7" s="31"/>
      <c r="H7" s="31"/>
      <c r="I7" s="31"/>
      <c r="J7" s="31"/>
      <c r="K7" s="31"/>
      <c r="L7" s="31"/>
      <c r="M7" s="31"/>
      <c r="N7" s="31"/>
      <c r="O7" s="31"/>
      <c r="P7" s="45"/>
      <c r="Q7" s="61"/>
    </row>
    <row r="8" spans="1:19" x14ac:dyDescent="0.25">
      <c r="P8" s="53">
        <f>SUM(P3:P6)</f>
        <v>284</v>
      </c>
      <c r="Q8" s="60">
        <f>SUM(Q3:Q6)</f>
        <v>36</v>
      </c>
    </row>
    <row r="9" spans="1:19" ht="30" x14ac:dyDescent="0.25">
      <c r="A9" s="57" t="s">
        <v>255</v>
      </c>
      <c r="B9" s="52"/>
      <c r="C9" s="52"/>
      <c r="D9" s="52"/>
      <c r="E9" s="31"/>
      <c r="F9" s="31"/>
      <c r="G9" s="55"/>
      <c r="H9" s="31"/>
      <c r="I9" s="31"/>
      <c r="J9" s="31"/>
      <c r="K9" s="31"/>
      <c r="L9" s="31"/>
      <c r="M9" s="31"/>
      <c r="N9" s="31"/>
      <c r="O9" s="31"/>
      <c r="P9" s="31"/>
      <c r="Q9" s="31" t="s">
        <v>242</v>
      </c>
      <c r="R9" s="31"/>
      <c r="S9" s="62">
        <v>43677</v>
      </c>
    </row>
    <row r="10" spans="1:19" ht="30" x14ac:dyDescent="0.25">
      <c r="A10" s="57" t="s">
        <v>249</v>
      </c>
      <c r="B10" s="54"/>
      <c r="C10" s="54"/>
      <c r="D10" s="54"/>
      <c r="E10" s="31"/>
      <c r="F10" s="31"/>
      <c r="G10" s="55"/>
      <c r="H10" s="31"/>
      <c r="I10" s="31"/>
      <c r="J10" s="31"/>
      <c r="K10" s="31"/>
      <c r="L10" s="31"/>
      <c r="M10" s="31"/>
      <c r="N10" s="31"/>
      <c r="O10" s="31"/>
      <c r="P10" s="31"/>
      <c r="Q10" s="31" t="s">
        <v>260</v>
      </c>
      <c r="R10" s="31" t="s">
        <v>239</v>
      </c>
    </row>
    <row r="11" spans="1:19" ht="45" x14ac:dyDescent="0.25">
      <c r="A11" s="57" t="s">
        <v>256</v>
      </c>
      <c r="B11" s="31"/>
      <c r="C11" s="31"/>
      <c r="D11" s="31"/>
      <c r="E11" s="31"/>
      <c r="F11" s="31"/>
      <c r="G11" s="55"/>
      <c r="H11" s="31"/>
      <c r="I11" s="31"/>
      <c r="J11" s="31"/>
      <c r="K11" s="31"/>
      <c r="L11" s="31"/>
      <c r="M11" s="31"/>
      <c r="N11" s="31"/>
      <c r="O11" s="31"/>
      <c r="P11" s="31"/>
      <c r="Q11" s="31" t="s">
        <v>260</v>
      </c>
      <c r="R11" s="31" t="s">
        <v>239</v>
      </c>
    </row>
    <row r="12" spans="1:19" ht="45" x14ac:dyDescent="0.25">
      <c r="A12" s="57" t="s">
        <v>250</v>
      </c>
      <c r="B12" s="31"/>
      <c r="C12" s="31"/>
      <c r="D12" s="54"/>
      <c r="E12" s="31"/>
      <c r="F12" s="31"/>
      <c r="G12" s="54"/>
      <c r="H12" s="55"/>
      <c r="I12" s="31"/>
      <c r="J12" s="31"/>
      <c r="K12" s="31"/>
      <c r="L12" s="31"/>
      <c r="M12" s="31"/>
      <c r="N12" s="31"/>
      <c r="O12" s="31"/>
      <c r="P12" s="31"/>
      <c r="Q12" s="31" t="s">
        <v>260</v>
      </c>
      <c r="R12" s="31" t="s">
        <v>239</v>
      </c>
    </row>
    <row r="13" spans="1:19" ht="30" x14ac:dyDescent="0.25">
      <c r="A13" s="58" t="s">
        <v>224</v>
      </c>
      <c r="B13" s="31"/>
      <c r="C13" s="31"/>
      <c r="D13" s="52"/>
      <c r="E13" s="31"/>
      <c r="F13" s="31"/>
      <c r="G13" s="52"/>
      <c r="H13" s="52"/>
      <c r="I13" s="31"/>
      <c r="J13" s="31"/>
      <c r="K13" s="55"/>
      <c r="L13" s="31"/>
      <c r="M13" s="31"/>
      <c r="N13" s="31"/>
      <c r="O13" s="31"/>
      <c r="P13" s="31"/>
      <c r="Q13" s="31" t="s">
        <v>261</v>
      </c>
      <c r="R13" s="31" t="s">
        <v>239</v>
      </c>
    </row>
    <row r="14" spans="1:19" ht="30" x14ac:dyDescent="0.25">
      <c r="A14" s="58" t="s">
        <v>257</v>
      </c>
      <c r="B14" s="31"/>
      <c r="C14" s="31"/>
      <c r="D14" s="31"/>
      <c r="E14" s="31"/>
      <c r="F14" s="31"/>
      <c r="G14" s="31"/>
      <c r="H14" s="31"/>
      <c r="I14" s="31"/>
      <c r="J14" s="31"/>
      <c r="K14" s="55"/>
      <c r="L14" s="31"/>
      <c r="M14" s="31"/>
      <c r="N14" s="31"/>
      <c r="O14" s="31"/>
      <c r="P14" s="31"/>
      <c r="Q14" s="31" t="s">
        <v>261</v>
      </c>
      <c r="R14" s="31" t="s">
        <v>239</v>
      </c>
    </row>
    <row r="15" spans="1:19" ht="30" x14ac:dyDescent="0.25">
      <c r="A15" s="58" t="s">
        <v>258</v>
      </c>
      <c r="B15" s="31"/>
      <c r="C15" s="31"/>
      <c r="D15" s="31"/>
      <c r="E15" s="31"/>
      <c r="F15" s="31"/>
      <c r="G15" s="54"/>
      <c r="H15" s="54"/>
      <c r="I15" s="31"/>
      <c r="J15" s="31"/>
      <c r="K15" s="31"/>
      <c r="L15" s="31"/>
      <c r="M15" s="31"/>
      <c r="N15" s="31"/>
      <c r="O15" s="55"/>
      <c r="P15" s="31"/>
      <c r="Q15" s="31" t="s">
        <v>260</v>
      </c>
      <c r="R15" s="31" t="s">
        <v>239</v>
      </c>
    </row>
    <row r="16" spans="1:19" ht="30" x14ac:dyDescent="0.25">
      <c r="A16" s="58" t="s">
        <v>259</v>
      </c>
      <c r="B16" s="31"/>
      <c r="C16" s="31"/>
      <c r="D16" s="31"/>
      <c r="E16" s="31"/>
      <c r="F16" s="31"/>
      <c r="G16" s="31"/>
      <c r="H16" s="52"/>
      <c r="I16" s="52"/>
      <c r="J16" s="52"/>
      <c r="K16" s="31"/>
      <c r="L16" s="31"/>
      <c r="M16" s="31"/>
      <c r="N16" s="31"/>
      <c r="O16" s="55"/>
      <c r="P16" s="31"/>
      <c r="Q16" s="31" t="s">
        <v>261</v>
      </c>
      <c r="R16" s="31" t="s">
        <v>239</v>
      </c>
    </row>
    <row r="17" spans="1:18" ht="30" x14ac:dyDescent="0.25">
      <c r="A17" s="56" t="s">
        <v>251</v>
      </c>
      <c r="B17" s="31"/>
      <c r="C17" s="31"/>
      <c r="D17" s="31"/>
      <c r="E17" s="31"/>
      <c r="F17" s="31"/>
      <c r="G17" s="31"/>
      <c r="H17" s="54"/>
      <c r="I17" s="54"/>
      <c r="J17" s="31"/>
      <c r="K17" s="31"/>
      <c r="L17" s="31"/>
      <c r="M17" s="31"/>
      <c r="N17" s="54"/>
      <c r="O17" s="31"/>
      <c r="P17" s="31"/>
      <c r="Q17" s="31" t="s">
        <v>260</v>
      </c>
      <c r="R17" s="31" t="s">
        <v>239</v>
      </c>
    </row>
    <row r="18" spans="1:18" ht="30" x14ac:dyDescent="0.25">
      <c r="A18" s="56" t="s">
        <v>227</v>
      </c>
      <c r="B18" s="31"/>
      <c r="C18" s="31"/>
      <c r="D18" s="31"/>
      <c r="E18" s="31"/>
      <c r="F18" s="31"/>
      <c r="G18" s="31"/>
      <c r="H18" s="31"/>
      <c r="I18" s="31"/>
      <c r="J18" s="31"/>
      <c r="K18" s="52"/>
      <c r="L18" s="31"/>
      <c r="M18" s="31"/>
      <c r="N18" s="52"/>
      <c r="O18" s="52"/>
      <c r="P18" s="31"/>
      <c r="Q18" s="31" t="s">
        <v>261</v>
      </c>
      <c r="R18" s="31" t="s">
        <v>239</v>
      </c>
    </row>
    <row r="19" spans="1:18" ht="30" x14ac:dyDescent="0.25">
      <c r="A19" s="56" t="s">
        <v>252</v>
      </c>
      <c r="B19" s="31"/>
      <c r="C19" s="31"/>
      <c r="D19" s="31"/>
      <c r="E19" s="31"/>
      <c r="F19" s="31"/>
      <c r="G19" s="31"/>
      <c r="H19" s="31"/>
      <c r="I19" s="31"/>
      <c r="J19" s="31"/>
      <c r="K19" s="31"/>
      <c r="L19" s="31"/>
      <c r="M19" s="31"/>
      <c r="N19" s="54"/>
      <c r="O19" s="54"/>
      <c r="P19" s="31"/>
      <c r="Q19" s="31" t="s">
        <v>260</v>
      </c>
      <c r="R19" s="31" t="s">
        <v>239</v>
      </c>
    </row>
    <row r="20" spans="1:18" x14ac:dyDescent="0.25">
      <c r="A20" s="50"/>
      <c r="B20" s="51"/>
      <c r="C20" s="51"/>
      <c r="D20" s="51"/>
      <c r="E20" s="51"/>
      <c r="F20" s="51"/>
      <c r="G20" s="51"/>
      <c r="H20" s="51"/>
      <c r="I20" s="51"/>
      <c r="J20" s="51"/>
      <c r="K20" s="51"/>
      <c r="L20" s="51"/>
      <c r="M20" s="51"/>
      <c r="N20" s="51"/>
      <c r="O20" s="51"/>
      <c r="P20" s="51"/>
    </row>
    <row r="21" spans="1:18" x14ac:dyDescent="0.25">
      <c r="A21" s="50"/>
      <c r="B21" s="51"/>
      <c r="C21" s="51"/>
      <c r="D21" s="51"/>
      <c r="E21" s="51"/>
      <c r="F21" s="51"/>
      <c r="G21" s="55"/>
      <c r="H21" s="51" t="s">
        <v>379</v>
      </c>
      <c r="I21" s="51"/>
      <c r="J21" s="51"/>
      <c r="K21" s="51"/>
      <c r="L21" s="51"/>
      <c r="M21" s="51"/>
      <c r="N21" s="51"/>
      <c r="O21" s="51"/>
      <c r="P21" s="51"/>
    </row>
    <row r="22" spans="1:18" x14ac:dyDescent="0.25">
      <c r="A22" s="50"/>
      <c r="B22" s="51"/>
      <c r="C22" s="51"/>
      <c r="D22" s="51"/>
      <c r="E22" s="51"/>
      <c r="F22" s="54"/>
      <c r="G22" s="52"/>
      <c r="H22" s="51" t="s">
        <v>380</v>
      </c>
      <c r="I22" s="51"/>
      <c r="J22" s="51"/>
      <c r="K22" s="51"/>
      <c r="L22" s="51"/>
      <c r="M22" s="51"/>
      <c r="N22" s="51"/>
      <c r="O22" s="51"/>
      <c r="P22" s="51"/>
    </row>
    <row r="23" spans="1:18" x14ac:dyDescent="0.25">
      <c r="A23" s="50"/>
      <c r="B23" s="51"/>
      <c r="C23" s="51"/>
      <c r="D23" s="51"/>
      <c r="E23" s="51"/>
      <c r="F23" s="51"/>
      <c r="G23" s="51"/>
      <c r="H23" s="51"/>
      <c r="I23" s="51"/>
      <c r="J23" s="51"/>
      <c r="K23" s="51"/>
      <c r="L23" s="51"/>
      <c r="M23" s="51"/>
      <c r="N23" s="51"/>
      <c r="O23" s="51"/>
      <c r="P23" s="51"/>
    </row>
    <row r="24" spans="1:18" x14ac:dyDescent="0.25">
      <c r="A24" s="50"/>
      <c r="B24" s="51"/>
      <c r="C24" s="51"/>
      <c r="D24" s="51"/>
      <c r="E24" s="51"/>
      <c r="F24" s="51"/>
      <c r="G24" s="51"/>
      <c r="H24" s="51"/>
      <c r="I24" s="51"/>
      <c r="J24" s="51"/>
      <c r="K24" s="51"/>
      <c r="L24" s="51"/>
      <c r="M24" s="51"/>
      <c r="N24" s="51"/>
      <c r="O24" s="51"/>
      <c r="P24" s="51"/>
    </row>
    <row r="26" spans="1:18" x14ac:dyDescent="0.25">
      <c r="A26" t="s">
        <v>245</v>
      </c>
      <c r="B26" s="44">
        <v>43670</v>
      </c>
    </row>
    <row r="27" spans="1:18" x14ac:dyDescent="0.25">
      <c r="B27" s="46">
        <v>0.41666666666666669</v>
      </c>
      <c r="C27" s="46">
        <v>0.45833333333333331</v>
      </c>
    </row>
    <row r="28" spans="1:18" x14ac:dyDescent="0.25">
      <c r="B28" t="s">
        <v>246</v>
      </c>
    </row>
    <row r="29" spans="1:18" x14ac:dyDescent="0.25">
      <c r="B29" t="s">
        <v>247</v>
      </c>
    </row>
    <row r="30" spans="1:18" x14ac:dyDescent="0.25">
      <c r="B30" t="s">
        <v>248</v>
      </c>
    </row>
    <row r="32" spans="1:18" x14ac:dyDescent="0.25">
      <c r="A32" t="s">
        <v>255</v>
      </c>
    </row>
    <row r="33" spans="1:1" x14ac:dyDescent="0.25">
      <c r="A33" t="s">
        <v>249</v>
      </c>
    </row>
    <row r="34" spans="1:1" x14ac:dyDescent="0.25">
      <c r="A34" t="s">
        <v>256</v>
      </c>
    </row>
    <row r="36" spans="1:1" x14ac:dyDescent="0.25">
      <c r="A36" t="s">
        <v>250</v>
      </c>
    </row>
    <row r="38" spans="1:1" x14ac:dyDescent="0.25">
      <c r="A38" t="s">
        <v>224</v>
      </c>
    </row>
    <row r="39" spans="1:1" x14ac:dyDescent="0.25">
      <c r="A39" t="s">
        <v>257</v>
      </c>
    </row>
    <row r="41" spans="1:1" x14ac:dyDescent="0.25">
      <c r="A41" t="s">
        <v>258</v>
      </c>
    </row>
    <row r="43" spans="1:1" x14ac:dyDescent="0.25">
      <c r="A43" t="s">
        <v>259</v>
      </c>
    </row>
    <row r="45" spans="1:1" x14ac:dyDescent="0.25">
      <c r="A45" t="s">
        <v>251</v>
      </c>
    </row>
    <row r="47" spans="1:1" x14ac:dyDescent="0.25">
      <c r="A47" t="s">
        <v>227</v>
      </c>
    </row>
    <row r="49" spans="1:1" x14ac:dyDescent="0.25">
      <c r="A49" t="s">
        <v>252</v>
      </c>
    </row>
  </sheetData>
  <mergeCells count="1">
    <mergeCell ref="B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zoomScale="85" zoomScaleNormal="85" workbookViewId="0">
      <selection activeCell="B8" sqref="B8"/>
    </sheetView>
  </sheetViews>
  <sheetFormatPr defaultRowHeight="15" x14ac:dyDescent="0.25"/>
  <cols>
    <col min="1" max="1" width="4.140625" bestFit="1" customWidth="1"/>
    <col min="2" max="2" width="45.28515625" bestFit="1" customWidth="1"/>
  </cols>
  <sheetData>
    <row r="1" spans="1:18" x14ac:dyDescent="0.25">
      <c r="A1" s="31"/>
      <c r="B1" s="31"/>
      <c r="C1" s="47">
        <v>43684</v>
      </c>
      <c r="D1" s="47">
        <v>43685</v>
      </c>
      <c r="E1" s="47">
        <v>43686</v>
      </c>
      <c r="F1" s="47">
        <v>43687</v>
      </c>
      <c r="G1" s="47">
        <v>43688</v>
      </c>
      <c r="H1" s="47">
        <v>43689</v>
      </c>
      <c r="I1" s="47">
        <v>43690</v>
      </c>
      <c r="J1" s="47">
        <v>43691</v>
      </c>
      <c r="K1" s="47">
        <v>43692</v>
      </c>
      <c r="L1" s="47">
        <v>43693</v>
      </c>
      <c r="M1" s="47">
        <v>43694</v>
      </c>
      <c r="N1" s="47">
        <v>43695</v>
      </c>
      <c r="O1" s="47">
        <v>43696</v>
      </c>
      <c r="P1" s="47">
        <v>43697</v>
      </c>
      <c r="Q1" s="53" t="s">
        <v>244</v>
      </c>
      <c r="R1" s="61" t="s">
        <v>396</v>
      </c>
    </row>
    <row r="2" spans="1:18" x14ac:dyDescent="0.25">
      <c r="A2" s="49"/>
      <c r="B2" s="49" t="s">
        <v>239</v>
      </c>
      <c r="C2" s="31">
        <v>1</v>
      </c>
      <c r="D2" s="31">
        <v>1</v>
      </c>
      <c r="E2" s="65"/>
      <c r="F2" s="45"/>
      <c r="G2" s="45"/>
      <c r="H2" s="31">
        <v>1</v>
      </c>
      <c r="I2" s="31">
        <v>1</v>
      </c>
      <c r="J2" s="31">
        <v>1</v>
      </c>
      <c r="K2" s="65"/>
      <c r="L2" s="31">
        <v>1</v>
      </c>
      <c r="M2" s="45"/>
      <c r="N2" s="45"/>
      <c r="O2" s="31">
        <v>1</v>
      </c>
      <c r="P2" s="31">
        <v>1</v>
      </c>
      <c r="Q2" s="53">
        <f>SUM(C2:P2)*8</f>
        <v>64</v>
      </c>
      <c r="R2" s="61">
        <f>80-Q2</f>
        <v>16</v>
      </c>
    </row>
    <row r="3" spans="1:18" x14ac:dyDescent="0.25">
      <c r="A3" s="49"/>
      <c r="B3" s="49" t="s">
        <v>240</v>
      </c>
      <c r="C3" s="31">
        <v>1</v>
      </c>
      <c r="D3" s="31">
        <v>1</v>
      </c>
      <c r="E3" s="65"/>
      <c r="F3" s="45"/>
      <c r="G3" s="45"/>
      <c r="H3" s="31">
        <v>1</v>
      </c>
      <c r="I3" s="31">
        <v>1</v>
      </c>
      <c r="J3" s="31">
        <v>1</v>
      </c>
      <c r="K3" s="65"/>
      <c r="L3" s="31">
        <v>1</v>
      </c>
      <c r="M3" s="45"/>
      <c r="N3" s="45"/>
      <c r="O3" s="31">
        <v>1</v>
      </c>
      <c r="P3" s="31">
        <v>1</v>
      </c>
      <c r="Q3" s="53">
        <f t="shared" ref="Q3:Q4" si="0">SUM(C3:P3)*8</f>
        <v>64</v>
      </c>
      <c r="R3" s="61">
        <f t="shared" ref="R3:R6" si="1">80-Q3</f>
        <v>16</v>
      </c>
    </row>
    <row r="4" spans="1:18" x14ac:dyDescent="0.25">
      <c r="A4" s="49"/>
      <c r="B4" s="49" t="s">
        <v>241</v>
      </c>
      <c r="C4" s="31">
        <v>1</v>
      </c>
      <c r="D4" s="31">
        <v>1</v>
      </c>
      <c r="E4" s="65"/>
      <c r="F4" s="45"/>
      <c r="G4" s="45"/>
      <c r="H4" s="31">
        <v>1</v>
      </c>
      <c r="I4" s="31">
        <v>1</v>
      </c>
      <c r="J4" s="31">
        <v>1</v>
      </c>
      <c r="K4" s="65"/>
      <c r="L4" s="31">
        <v>1</v>
      </c>
      <c r="M4" s="45"/>
      <c r="N4" s="45"/>
      <c r="O4" s="31">
        <v>1</v>
      </c>
      <c r="P4" s="31">
        <v>1</v>
      </c>
      <c r="Q4" s="53">
        <f t="shared" si="0"/>
        <v>64</v>
      </c>
      <c r="R4" s="61">
        <f t="shared" si="1"/>
        <v>16</v>
      </c>
    </row>
    <row r="5" spans="1:18" x14ac:dyDescent="0.25">
      <c r="A5" s="49"/>
      <c r="B5" s="49" t="s">
        <v>242</v>
      </c>
      <c r="C5" s="31">
        <v>1</v>
      </c>
      <c r="D5" s="31">
        <v>1</v>
      </c>
      <c r="E5" s="65"/>
      <c r="F5" s="45"/>
      <c r="G5" s="45"/>
      <c r="H5" s="31">
        <v>1</v>
      </c>
      <c r="I5" s="31">
        <v>1</v>
      </c>
      <c r="J5" s="31">
        <v>1</v>
      </c>
      <c r="K5" s="65"/>
      <c r="L5" s="31">
        <v>1</v>
      </c>
      <c r="M5" s="45"/>
      <c r="N5" s="45"/>
      <c r="O5" s="31">
        <v>1</v>
      </c>
      <c r="P5" s="31">
        <v>1</v>
      </c>
      <c r="Q5" s="53">
        <f>SUM(C5:P5)*8</f>
        <v>64</v>
      </c>
      <c r="R5" s="61">
        <f t="shared" si="1"/>
        <v>16</v>
      </c>
    </row>
    <row r="6" spans="1:18" x14ac:dyDescent="0.25">
      <c r="A6" s="31"/>
      <c r="B6" s="31"/>
      <c r="C6" s="31"/>
      <c r="D6" s="31"/>
      <c r="E6" s="31"/>
      <c r="F6" s="31"/>
      <c r="G6" s="31"/>
      <c r="H6" s="31"/>
      <c r="I6" s="31"/>
      <c r="J6" s="31"/>
      <c r="K6" s="31"/>
      <c r="L6" s="31"/>
      <c r="M6" s="31"/>
      <c r="N6" s="31"/>
      <c r="O6" s="31"/>
      <c r="P6" s="31"/>
      <c r="Q6" s="45">
        <f>SUM(Q2:Q5)</f>
        <v>256</v>
      </c>
      <c r="R6" s="61">
        <f t="shared" si="1"/>
        <v>-176</v>
      </c>
    </row>
    <row r="8" spans="1:18" ht="30" customHeight="1" x14ac:dyDescent="0.25">
      <c r="A8" s="66">
        <v>51</v>
      </c>
      <c r="B8" s="67" t="s">
        <v>227</v>
      </c>
      <c r="C8" s="71"/>
      <c r="D8" s="71"/>
      <c r="E8" s="65"/>
      <c r="F8" s="45"/>
      <c r="G8" s="45"/>
      <c r="H8" s="52"/>
      <c r="I8" s="64"/>
      <c r="J8" s="64"/>
      <c r="K8" s="65"/>
      <c r="L8" s="64"/>
      <c r="M8" s="45"/>
      <c r="N8" s="45"/>
      <c r="O8" s="64"/>
      <c r="P8" s="64"/>
    </row>
    <row r="9" spans="1:18" ht="30" customHeight="1" x14ac:dyDescent="0.25">
      <c r="A9" s="61">
        <v>105</v>
      </c>
      <c r="B9" s="68" t="s">
        <v>400</v>
      </c>
      <c r="C9" s="64"/>
      <c r="D9" s="52"/>
      <c r="E9" s="65"/>
      <c r="F9" s="45"/>
      <c r="G9" s="45"/>
      <c r="H9" s="64"/>
      <c r="I9" s="64"/>
      <c r="J9" s="64"/>
      <c r="K9" s="65"/>
      <c r="L9" s="64"/>
      <c r="M9" s="45"/>
      <c r="N9" s="45"/>
      <c r="O9" s="64"/>
      <c r="P9" s="64"/>
    </row>
    <row r="10" spans="1:18" ht="30" customHeight="1" x14ac:dyDescent="0.25">
      <c r="A10" s="69">
        <v>106</v>
      </c>
      <c r="B10" s="70" t="s">
        <v>401</v>
      </c>
      <c r="C10" s="64"/>
      <c r="D10" s="64"/>
      <c r="E10" s="65"/>
      <c r="F10" s="45"/>
      <c r="G10" s="45"/>
      <c r="H10" s="71"/>
      <c r="I10" s="52"/>
      <c r="J10" s="64"/>
      <c r="K10" s="65"/>
      <c r="L10" s="64"/>
      <c r="M10" s="45"/>
      <c r="N10" s="45"/>
      <c r="O10" s="64"/>
      <c r="P10" s="64"/>
      <c r="Q10" t="s">
        <v>412</v>
      </c>
    </row>
    <row r="11" spans="1:18" ht="30" customHeight="1" x14ac:dyDescent="0.25">
      <c r="A11" s="69">
        <v>107</v>
      </c>
      <c r="B11" s="70" t="s">
        <v>402</v>
      </c>
      <c r="C11" s="64"/>
      <c r="D11" s="64"/>
      <c r="E11" s="65"/>
      <c r="F11" s="45"/>
      <c r="G11" s="45"/>
      <c r="H11" s="71"/>
      <c r="I11" s="52"/>
      <c r="J11" s="64"/>
      <c r="K11" s="65"/>
      <c r="L11" s="64"/>
      <c r="M11" s="45"/>
      <c r="N11" s="45"/>
      <c r="O11" s="64"/>
      <c r="P11" s="64"/>
      <c r="Q11" t="s">
        <v>413</v>
      </c>
    </row>
    <row r="12" spans="1:18" ht="30" customHeight="1" x14ac:dyDescent="0.25">
      <c r="A12" s="31">
        <v>45</v>
      </c>
      <c r="B12" s="63" t="s">
        <v>403</v>
      </c>
      <c r="C12" s="64"/>
      <c r="D12" s="64"/>
      <c r="E12" s="65"/>
      <c r="F12" s="45"/>
      <c r="G12" s="45"/>
      <c r="H12" s="64"/>
      <c r="I12" s="71"/>
      <c r="J12" s="71"/>
      <c r="K12" s="65"/>
      <c r="L12" s="52"/>
      <c r="M12" s="45"/>
      <c r="N12" s="45"/>
      <c r="O12" s="64"/>
      <c r="P12" s="64"/>
      <c r="Q12" t="s">
        <v>412</v>
      </c>
    </row>
    <row r="13" spans="1:18" ht="30" customHeight="1" x14ac:dyDescent="0.25">
      <c r="A13" s="31">
        <v>46</v>
      </c>
      <c r="B13" s="63" t="s">
        <v>404</v>
      </c>
      <c r="C13" s="64"/>
      <c r="D13" s="64"/>
      <c r="E13" s="65"/>
      <c r="F13" s="45"/>
      <c r="G13" s="45"/>
      <c r="H13" s="64"/>
      <c r="I13" s="71"/>
      <c r="J13" s="71"/>
      <c r="K13" s="65"/>
      <c r="L13" s="52"/>
      <c r="M13" s="45"/>
      <c r="N13" s="45"/>
      <c r="O13" s="64"/>
      <c r="P13" s="64"/>
      <c r="Q13" t="s">
        <v>412</v>
      </c>
    </row>
    <row r="14" spans="1:18" ht="30" customHeight="1" x14ac:dyDescent="0.25">
      <c r="A14" s="31">
        <v>108</v>
      </c>
      <c r="B14" s="63" t="s">
        <v>405</v>
      </c>
      <c r="C14" s="64"/>
      <c r="D14" s="64"/>
      <c r="E14" s="65"/>
      <c r="F14" s="45"/>
      <c r="G14" s="45"/>
      <c r="H14" s="64"/>
      <c r="I14" s="64"/>
      <c r="J14" s="64"/>
      <c r="K14" s="65"/>
      <c r="L14" s="71"/>
      <c r="M14" s="45"/>
      <c r="N14" s="45"/>
      <c r="O14" s="52"/>
      <c r="P14" s="64"/>
      <c r="Q14" t="s">
        <v>413</v>
      </c>
    </row>
    <row r="15" spans="1:18" ht="30" customHeight="1" x14ac:dyDescent="0.25">
      <c r="A15" s="31">
        <v>113</v>
      </c>
      <c r="B15" s="63" t="s">
        <v>406</v>
      </c>
      <c r="C15" s="64"/>
      <c r="D15" s="64"/>
      <c r="E15" s="65"/>
      <c r="F15" s="45"/>
      <c r="G15" s="45"/>
      <c r="H15" s="64"/>
      <c r="I15" s="64"/>
      <c r="J15" s="64"/>
      <c r="K15" s="65"/>
      <c r="L15" s="71"/>
      <c r="M15" s="45"/>
      <c r="N15" s="45"/>
      <c r="O15" s="52"/>
      <c r="P15" s="64"/>
      <c r="Q15" t="s">
        <v>413</v>
      </c>
    </row>
    <row r="16" spans="1:18" ht="30" customHeight="1" x14ac:dyDescent="0.25">
      <c r="A16" s="31">
        <v>109</v>
      </c>
      <c r="B16" s="63" t="s">
        <v>407</v>
      </c>
      <c r="C16" s="64"/>
      <c r="D16" s="64"/>
      <c r="E16" s="65"/>
      <c r="F16" s="45"/>
      <c r="G16" s="45"/>
      <c r="H16" s="64"/>
      <c r="I16" s="64"/>
      <c r="J16" s="64"/>
      <c r="K16" s="65"/>
      <c r="L16" s="64"/>
      <c r="M16" s="45"/>
      <c r="N16" s="45"/>
      <c r="O16" s="71"/>
      <c r="P16" s="52"/>
      <c r="Q16" t="s">
        <v>412</v>
      </c>
    </row>
    <row r="17" spans="1:17" ht="30" customHeight="1" x14ac:dyDescent="0.25">
      <c r="A17" s="31">
        <v>110</v>
      </c>
      <c r="B17" s="63" t="s">
        <v>408</v>
      </c>
      <c r="C17" s="64"/>
      <c r="D17" s="64"/>
      <c r="E17" s="65"/>
      <c r="F17" s="45"/>
      <c r="G17" s="45"/>
      <c r="H17" s="64"/>
      <c r="I17" s="64"/>
      <c r="J17" s="64"/>
      <c r="K17" s="65"/>
      <c r="L17" s="64"/>
      <c r="M17" s="45"/>
      <c r="N17" s="45"/>
      <c r="O17" s="71"/>
      <c r="P17" s="52"/>
      <c r="Q17" t="s">
        <v>412</v>
      </c>
    </row>
    <row r="18" spans="1:17" ht="30" customHeight="1" x14ac:dyDescent="0.25">
      <c r="A18" s="31">
        <v>111</v>
      </c>
      <c r="B18" s="63" t="s">
        <v>409</v>
      </c>
      <c r="C18" s="64"/>
      <c r="D18" s="64"/>
      <c r="E18" s="65"/>
      <c r="F18" s="45"/>
      <c r="G18" s="45"/>
      <c r="H18" s="64"/>
      <c r="I18" s="64"/>
      <c r="J18" s="64"/>
      <c r="K18" s="65"/>
      <c r="L18" s="64"/>
      <c r="M18" s="45"/>
      <c r="N18" s="45"/>
      <c r="O18" s="71"/>
      <c r="P18" s="52"/>
      <c r="Q18" t="s">
        <v>412</v>
      </c>
    </row>
    <row r="19" spans="1:17" ht="30" customHeight="1" x14ac:dyDescent="0.25">
      <c r="A19" s="31">
        <v>112</v>
      </c>
      <c r="B19" s="63" t="s">
        <v>410</v>
      </c>
      <c r="C19" s="64"/>
      <c r="D19" s="64"/>
      <c r="E19" s="65"/>
      <c r="F19" s="45"/>
      <c r="G19" s="45"/>
      <c r="H19" s="64"/>
      <c r="I19" s="64"/>
      <c r="J19" s="64"/>
      <c r="K19" s="65"/>
      <c r="L19" s="64"/>
      <c r="M19" s="45"/>
      <c r="N19" s="45"/>
      <c r="O19" s="64"/>
      <c r="P19" s="71"/>
      <c r="Q19" t="s">
        <v>413</v>
      </c>
    </row>
    <row r="20" spans="1:17" ht="30" customHeight="1" x14ac:dyDescent="0.25">
      <c r="A20" s="31">
        <v>114</v>
      </c>
      <c r="B20" s="63" t="s">
        <v>411</v>
      </c>
      <c r="C20" s="64"/>
      <c r="D20" s="64"/>
      <c r="E20" s="65"/>
      <c r="F20" s="45"/>
      <c r="G20" s="45"/>
      <c r="H20" s="64"/>
      <c r="I20" s="64"/>
      <c r="J20" s="64"/>
      <c r="K20" s="65"/>
      <c r="L20" s="64"/>
      <c r="M20" s="45"/>
      <c r="N20" s="45"/>
      <c r="O20" s="64"/>
      <c r="P20" s="71"/>
      <c r="Q20" t="s">
        <v>413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C1" workbookViewId="0">
      <selection activeCell="S1" sqref="S1"/>
    </sheetView>
  </sheetViews>
  <sheetFormatPr defaultRowHeight="15" x14ac:dyDescent="0.25"/>
  <cols>
    <col min="1" max="1" width="4.140625" bestFit="1" customWidth="1"/>
    <col min="2" max="2" width="45.28515625" bestFit="1" customWidth="1"/>
    <col min="18" max="18" width="11.5703125" customWidth="1"/>
  </cols>
  <sheetData>
    <row r="1" spans="1:18" x14ac:dyDescent="0.25">
      <c r="A1" s="31"/>
      <c r="B1" s="31"/>
      <c r="C1" s="47">
        <v>43698</v>
      </c>
      <c r="D1" s="47">
        <v>43699</v>
      </c>
      <c r="E1" s="47">
        <v>43700</v>
      </c>
      <c r="F1" s="47">
        <v>43701</v>
      </c>
      <c r="G1" s="47">
        <v>43702</v>
      </c>
      <c r="H1" s="47">
        <v>43703</v>
      </c>
      <c r="I1" s="47">
        <v>43704</v>
      </c>
      <c r="J1" s="47">
        <v>43705</v>
      </c>
      <c r="K1" s="47">
        <v>43706</v>
      </c>
      <c r="L1" s="47">
        <v>43707</v>
      </c>
      <c r="M1" s="47">
        <v>43708</v>
      </c>
      <c r="N1" s="47">
        <v>43709</v>
      </c>
      <c r="O1" s="47">
        <v>43710</v>
      </c>
      <c r="P1" s="47">
        <v>43711</v>
      </c>
      <c r="Q1" s="53" t="s">
        <v>244</v>
      </c>
      <c r="R1" s="61" t="s">
        <v>396</v>
      </c>
    </row>
    <row r="2" spans="1:18" x14ac:dyDescent="0.25">
      <c r="A2" s="49"/>
      <c r="B2" s="49" t="s">
        <v>239</v>
      </c>
      <c r="C2" s="31">
        <v>1</v>
      </c>
      <c r="D2" s="31">
        <v>1</v>
      </c>
      <c r="E2" s="31">
        <v>1</v>
      </c>
      <c r="F2" s="45"/>
      <c r="G2" s="45"/>
      <c r="H2" s="31">
        <v>1</v>
      </c>
      <c r="I2" s="31">
        <v>1</v>
      </c>
      <c r="J2" s="31">
        <v>1</v>
      </c>
      <c r="K2" s="31">
        <v>1</v>
      </c>
      <c r="L2" s="31">
        <v>1</v>
      </c>
      <c r="M2" s="45"/>
      <c r="N2" s="45"/>
      <c r="O2" s="65"/>
      <c r="P2" s="31">
        <v>1</v>
      </c>
      <c r="Q2" s="53">
        <f>SUM(C2:P2)*8</f>
        <v>72</v>
      </c>
      <c r="R2" s="61">
        <f>80-Q2</f>
        <v>8</v>
      </c>
    </row>
    <row r="3" spans="1:18" x14ac:dyDescent="0.25">
      <c r="A3" s="49"/>
      <c r="B3" s="49" t="s">
        <v>240</v>
      </c>
      <c r="C3" s="31">
        <v>1</v>
      </c>
      <c r="D3" s="31">
        <v>1</v>
      </c>
      <c r="E3" s="31">
        <v>1</v>
      </c>
      <c r="F3" s="45"/>
      <c r="G3" s="45"/>
      <c r="H3" s="31">
        <v>1</v>
      </c>
      <c r="I3" s="31">
        <v>1</v>
      </c>
      <c r="J3" s="31">
        <v>1</v>
      </c>
      <c r="K3" s="31">
        <v>1</v>
      </c>
      <c r="L3" s="31">
        <v>1</v>
      </c>
      <c r="M3" s="45"/>
      <c r="N3" s="45"/>
      <c r="O3" s="65"/>
      <c r="P3" s="31">
        <v>1</v>
      </c>
      <c r="Q3" s="53">
        <f t="shared" ref="Q3:Q4" si="0">SUM(C3:P3)*8</f>
        <v>72</v>
      </c>
      <c r="R3" s="61">
        <f t="shared" ref="R3:R6" si="1">80-Q3</f>
        <v>8</v>
      </c>
    </row>
    <row r="4" spans="1:18" x14ac:dyDescent="0.25">
      <c r="A4" s="49"/>
      <c r="B4" s="49" t="s">
        <v>241</v>
      </c>
      <c r="C4" s="31">
        <v>1</v>
      </c>
      <c r="D4" s="31">
        <v>1</v>
      </c>
      <c r="E4" s="31">
        <v>1</v>
      </c>
      <c r="F4" s="45"/>
      <c r="G4" s="45"/>
      <c r="H4" s="31">
        <v>1</v>
      </c>
      <c r="I4" s="31">
        <v>1</v>
      </c>
      <c r="J4" s="31">
        <v>1</v>
      </c>
      <c r="K4" s="31">
        <v>1</v>
      </c>
      <c r="L4" s="31">
        <v>1</v>
      </c>
      <c r="M4" s="45"/>
      <c r="N4" s="45"/>
      <c r="O4" s="65"/>
      <c r="P4" s="31">
        <v>1</v>
      </c>
      <c r="Q4" s="53">
        <f t="shared" si="0"/>
        <v>72</v>
      </c>
      <c r="R4" s="61">
        <f t="shared" si="1"/>
        <v>8</v>
      </c>
    </row>
    <row r="5" spans="1:18" x14ac:dyDescent="0.25">
      <c r="A5" s="49"/>
      <c r="B5" s="49" t="s">
        <v>242</v>
      </c>
      <c r="C5" s="31">
        <v>1</v>
      </c>
      <c r="D5" s="31">
        <v>1</v>
      </c>
      <c r="E5" s="65">
        <v>0</v>
      </c>
      <c r="F5" s="45"/>
      <c r="G5" s="45"/>
      <c r="H5" s="65">
        <v>0</v>
      </c>
      <c r="I5" s="65">
        <v>0</v>
      </c>
      <c r="J5" s="31">
        <v>1</v>
      </c>
      <c r="K5" s="31">
        <v>1</v>
      </c>
      <c r="L5" s="31">
        <v>1</v>
      </c>
      <c r="M5" s="45"/>
      <c r="N5" s="45"/>
      <c r="O5" s="65"/>
      <c r="P5" s="31">
        <v>1</v>
      </c>
      <c r="Q5" s="53">
        <f>SUM(C5:P5)*8</f>
        <v>48</v>
      </c>
      <c r="R5" s="61">
        <f t="shared" si="1"/>
        <v>32</v>
      </c>
    </row>
    <row r="6" spans="1:18" x14ac:dyDescent="0.25">
      <c r="A6" s="31"/>
      <c r="B6" s="31"/>
      <c r="C6" s="31"/>
      <c r="D6" s="31"/>
      <c r="E6" s="31"/>
      <c r="F6" s="31"/>
      <c r="G6" s="31"/>
      <c r="H6" s="31"/>
      <c r="I6" s="31"/>
      <c r="J6" s="31"/>
      <c r="K6" s="31"/>
      <c r="L6" s="31"/>
      <c r="M6" s="31"/>
      <c r="N6" s="31"/>
      <c r="O6" s="31"/>
      <c r="P6" s="31"/>
      <c r="Q6" s="45">
        <f>SUM(Q2:Q5)</f>
        <v>264</v>
      </c>
      <c r="R6" s="61">
        <f t="shared" si="1"/>
        <v>-184</v>
      </c>
    </row>
    <row r="7" spans="1:18" ht="15.75" thickBot="1" x14ac:dyDescent="0.3"/>
    <row r="8" spans="1:18" ht="30" customHeight="1" x14ac:dyDescent="0.25">
      <c r="A8" s="91">
        <v>167</v>
      </c>
      <c r="B8" s="92" t="s">
        <v>494</v>
      </c>
      <c r="C8" s="93"/>
      <c r="D8" s="93"/>
      <c r="E8" s="94"/>
      <c r="F8" s="95"/>
      <c r="G8" s="95"/>
      <c r="H8" s="93"/>
      <c r="I8" s="93"/>
      <c r="J8" s="93"/>
      <c r="K8" s="93"/>
      <c r="L8" s="93"/>
      <c r="M8" s="95"/>
      <c r="N8" s="95"/>
      <c r="O8" s="96"/>
      <c r="P8" s="93"/>
      <c r="Q8" s="97" t="s">
        <v>413</v>
      </c>
      <c r="R8" s="98" t="s">
        <v>510</v>
      </c>
    </row>
    <row r="9" spans="1:18" ht="30" customHeight="1" x14ac:dyDescent="0.25">
      <c r="A9" s="99">
        <v>50</v>
      </c>
      <c r="B9" s="89" t="s">
        <v>495</v>
      </c>
      <c r="C9" s="31"/>
      <c r="D9" s="52"/>
      <c r="E9" s="31"/>
      <c r="F9" s="45"/>
      <c r="G9" s="45"/>
      <c r="H9" s="31"/>
      <c r="I9" s="31"/>
      <c r="J9" s="31"/>
      <c r="K9" s="31"/>
      <c r="L9" s="31"/>
      <c r="M9" s="45"/>
      <c r="N9" s="45"/>
      <c r="O9" s="65"/>
      <c r="P9" s="31"/>
      <c r="Q9" s="51"/>
      <c r="R9" s="100" t="s">
        <v>510</v>
      </c>
    </row>
    <row r="10" spans="1:18" ht="30" customHeight="1" x14ac:dyDescent="0.25">
      <c r="A10" s="99">
        <v>156</v>
      </c>
      <c r="B10" s="89" t="s">
        <v>496</v>
      </c>
      <c r="C10" s="90"/>
      <c r="D10" s="31"/>
      <c r="E10" s="31"/>
      <c r="F10" s="45"/>
      <c r="G10" s="45"/>
      <c r="H10" s="31"/>
      <c r="I10" s="31"/>
      <c r="J10" s="31"/>
      <c r="K10" s="31"/>
      <c r="L10" s="31"/>
      <c r="M10" s="45"/>
      <c r="N10" s="45"/>
      <c r="O10" s="65"/>
      <c r="P10" s="31"/>
      <c r="Q10" s="51"/>
      <c r="R10" s="100" t="s">
        <v>510</v>
      </c>
    </row>
    <row r="11" spans="1:18" ht="30" customHeight="1" x14ac:dyDescent="0.25">
      <c r="A11" s="99">
        <v>157</v>
      </c>
      <c r="B11" s="89" t="s">
        <v>497</v>
      </c>
      <c r="C11" s="31"/>
      <c r="D11" s="52"/>
      <c r="E11" s="52"/>
      <c r="F11" s="45"/>
      <c r="G11" s="45"/>
      <c r="H11" s="31"/>
      <c r="I11" s="31"/>
      <c r="J11" s="31"/>
      <c r="K11" s="31"/>
      <c r="L11" s="31"/>
      <c r="M11" s="45"/>
      <c r="N11" s="45"/>
      <c r="O11" s="65"/>
      <c r="P11" s="31"/>
      <c r="Q11" s="51"/>
      <c r="R11" s="100" t="s">
        <v>510</v>
      </c>
    </row>
    <row r="12" spans="1:18" ht="30" customHeight="1" x14ac:dyDescent="0.25">
      <c r="A12" s="101">
        <v>158</v>
      </c>
      <c r="B12" s="57" t="s">
        <v>498</v>
      </c>
      <c r="C12" s="31"/>
      <c r="D12" s="31"/>
      <c r="E12" s="31"/>
      <c r="F12" s="45"/>
      <c r="G12" s="45"/>
      <c r="H12" s="52"/>
      <c r="I12" s="31"/>
      <c r="J12" s="31"/>
      <c r="K12" s="31"/>
      <c r="L12" s="31"/>
      <c r="M12" s="45"/>
      <c r="N12" s="45"/>
      <c r="O12" s="65"/>
      <c r="P12" s="31"/>
      <c r="Q12" s="51"/>
      <c r="R12" s="100" t="s">
        <v>510</v>
      </c>
    </row>
    <row r="13" spans="1:18" ht="30" customHeight="1" x14ac:dyDescent="0.25">
      <c r="A13" s="102">
        <v>159</v>
      </c>
      <c r="B13" s="88" t="s">
        <v>499</v>
      </c>
      <c r="C13" s="31"/>
      <c r="D13" s="31"/>
      <c r="E13" s="31"/>
      <c r="F13" s="45"/>
      <c r="G13" s="45"/>
      <c r="H13" s="31"/>
      <c r="I13" s="52"/>
      <c r="J13" s="31"/>
      <c r="K13" s="31"/>
      <c r="L13" s="31"/>
      <c r="M13" s="45"/>
      <c r="N13" s="45"/>
      <c r="O13" s="65"/>
      <c r="P13" s="31"/>
      <c r="Q13" s="51" t="s">
        <v>412</v>
      </c>
      <c r="R13" s="100" t="s">
        <v>510</v>
      </c>
    </row>
    <row r="14" spans="1:18" ht="30" customHeight="1" x14ac:dyDescent="0.25">
      <c r="A14" s="102">
        <v>160</v>
      </c>
      <c r="B14" s="88" t="s">
        <v>500</v>
      </c>
      <c r="C14" s="31"/>
      <c r="D14" s="31"/>
      <c r="E14" s="31"/>
      <c r="F14" s="45"/>
      <c r="G14" s="45"/>
      <c r="H14" s="31"/>
      <c r="I14" s="52"/>
      <c r="J14" s="31"/>
      <c r="K14" s="31"/>
      <c r="L14" s="31"/>
      <c r="M14" s="45"/>
      <c r="N14" s="45"/>
      <c r="O14" s="65"/>
      <c r="P14" s="31"/>
      <c r="Q14" s="51" t="s">
        <v>412</v>
      </c>
      <c r="R14" s="100" t="s">
        <v>510</v>
      </c>
    </row>
    <row r="15" spans="1:18" ht="30" customHeight="1" x14ac:dyDescent="0.25">
      <c r="A15" s="102">
        <v>161</v>
      </c>
      <c r="B15" s="88" t="s">
        <v>501</v>
      </c>
      <c r="C15" s="31"/>
      <c r="D15" s="31"/>
      <c r="E15" s="31"/>
      <c r="F15" s="45"/>
      <c r="G15" s="45"/>
      <c r="H15" s="31"/>
      <c r="I15" s="31"/>
      <c r="J15" s="52"/>
      <c r="K15" s="31"/>
      <c r="L15" s="31"/>
      <c r="M15" s="45"/>
      <c r="N15" s="45"/>
      <c r="O15" s="65"/>
      <c r="P15" s="31"/>
      <c r="Q15" s="51" t="s">
        <v>413</v>
      </c>
      <c r="R15" s="100" t="s">
        <v>510</v>
      </c>
    </row>
    <row r="16" spans="1:18" ht="30" customHeight="1" x14ac:dyDescent="0.25">
      <c r="A16" s="102">
        <v>162</v>
      </c>
      <c r="B16" s="88" t="s">
        <v>502</v>
      </c>
      <c r="C16" s="31"/>
      <c r="D16" s="31"/>
      <c r="E16" s="31"/>
      <c r="F16" s="45"/>
      <c r="G16" s="45"/>
      <c r="H16" s="31"/>
      <c r="I16" s="31"/>
      <c r="J16" s="31"/>
      <c r="K16" s="52"/>
      <c r="L16" s="31"/>
      <c r="M16" s="45"/>
      <c r="N16" s="45"/>
      <c r="O16" s="65"/>
      <c r="P16" s="31"/>
      <c r="Q16" s="51" t="s">
        <v>413</v>
      </c>
      <c r="R16" s="100" t="s">
        <v>510</v>
      </c>
    </row>
    <row r="17" spans="1:20" ht="30" customHeight="1" x14ac:dyDescent="0.25">
      <c r="A17" s="102">
        <v>163</v>
      </c>
      <c r="B17" s="88" t="s">
        <v>503</v>
      </c>
      <c r="C17" s="31"/>
      <c r="D17" s="31"/>
      <c r="E17" s="31"/>
      <c r="F17" s="45"/>
      <c r="G17" s="45"/>
      <c r="H17" s="31"/>
      <c r="I17" s="31"/>
      <c r="J17" s="31"/>
      <c r="K17" s="31"/>
      <c r="L17" s="52"/>
      <c r="M17" s="45"/>
      <c r="N17" s="45"/>
      <c r="O17" s="65"/>
      <c r="P17" s="31"/>
      <c r="Q17" s="51" t="s">
        <v>413</v>
      </c>
      <c r="R17" s="100" t="s">
        <v>510</v>
      </c>
    </row>
    <row r="18" spans="1:20" ht="30" customHeight="1" x14ac:dyDescent="0.25">
      <c r="A18" s="102">
        <v>164</v>
      </c>
      <c r="B18" s="88" t="s">
        <v>504</v>
      </c>
      <c r="C18" s="31"/>
      <c r="D18" s="31"/>
      <c r="E18" s="31"/>
      <c r="F18" s="45"/>
      <c r="G18" s="45"/>
      <c r="H18" s="31"/>
      <c r="I18" s="31"/>
      <c r="J18" s="31"/>
      <c r="K18" s="31"/>
      <c r="L18" s="31"/>
      <c r="M18" s="45"/>
      <c r="N18" s="45"/>
      <c r="O18" s="65"/>
      <c r="P18" s="52"/>
      <c r="Q18" s="51" t="s">
        <v>412</v>
      </c>
      <c r="R18" s="100" t="s">
        <v>510</v>
      </c>
    </row>
    <row r="19" spans="1:20" ht="30" customHeight="1" x14ac:dyDescent="0.25">
      <c r="A19" s="102">
        <v>165</v>
      </c>
      <c r="B19" s="88" t="s">
        <v>505</v>
      </c>
      <c r="C19" s="31"/>
      <c r="D19" s="31"/>
      <c r="E19" s="31"/>
      <c r="F19" s="45"/>
      <c r="G19" s="45"/>
      <c r="H19" s="31"/>
      <c r="I19" s="31"/>
      <c r="J19" s="31"/>
      <c r="K19" s="31"/>
      <c r="L19" s="31"/>
      <c r="M19" s="45"/>
      <c r="N19" s="45"/>
      <c r="O19" s="65"/>
      <c r="P19" s="55"/>
      <c r="Q19" s="51" t="s">
        <v>413</v>
      </c>
      <c r="R19" s="100" t="s">
        <v>510</v>
      </c>
    </row>
    <row r="20" spans="1:20" ht="30" customHeight="1" x14ac:dyDescent="0.25">
      <c r="A20" s="102">
        <v>166</v>
      </c>
      <c r="B20" s="88" t="s">
        <v>506</v>
      </c>
      <c r="C20" s="31"/>
      <c r="D20" s="31"/>
      <c r="E20" s="31"/>
      <c r="F20" s="45"/>
      <c r="G20" s="45"/>
      <c r="H20" s="31"/>
      <c r="I20" s="31"/>
      <c r="J20" s="31"/>
      <c r="K20" s="31"/>
      <c r="L20" s="31"/>
      <c r="M20" s="45"/>
      <c r="N20" s="45"/>
      <c r="O20" s="65"/>
      <c r="P20" s="55"/>
      <c r="Q20" s="51" t="s">
        <v>413</v>
      </c>
      <c r="R20" s="100" t="s">
        <v>510</v>
      </c>
    </row>
    <row r="21" spans="1:20" ht="30" customHeight="1" x14ac:dyDescent="0.25">
      <c r="A21" s="102">
        <v>170</v>
      </c>
      <c r="B21" s="88" t="s">
        <v>507</v>
      </c>
      <c r="C21" s="31"/>
      <c r="D21" s="31"/>
      <c r="E21" s="31"/>
      <c r="F21" s="45"/>
      <c r="G21" s="45"/>
      <c r="H21" s="31"/>
      <c r="I21" s="31"/>
      <c r="J21" s="31"/>
      <c r="K21" s="31"/>
      <c r="L21" s="31"/>
      <c r="M21" s="45"/>
      <c r="N21" s="45"/>
      <c r="O21" s="65"/>
      <c r="P21" s="52"/>
      <c r="Q21" s="51" t="s">
        <v>413</v>
      </c>
      <c r="R21" s="100"/>
    </row>
    <row r="22" spans="1:20" ht="30" customHeight="1" x14ac:dyDescent="0.25">
      <c r="A22" s="102">
        <v>171</v>
      </c>
      <c r="B22" s="88" t="s">
        <v>508</v>
      </c>
      <c r="C22" s="31"/>
      <c r="D22" s="31"/>
      <c r="E22" s="31"/>
      <c r="F22" s="45"/>
      <c r="G22" s="45"/>
      <c r="H22" s="31"/>
      <c r="I22" s="31"/>
      <c r="J22" s="31"/>
      <c r="K22" s="31"/>
      <c r="L22" s="31"/>
      <c r="M22" s="45"/>
      <c r="N22" s="45"/>
      <c r="O22" s="65"/>
      <c r="P22" s="55"/>
      <c r="Q22" s="51" t="s">
        <v>137</v>
      </c>
      <c r="R22" s="100"/>
    </row>
    <row r="23" spans="1:20" ht="30" customHeight="1" thickBot="1" x14ac:dyDescent="0.3">
      <c r="A23" s="103">
        <v>172</v>
      </c>
      <c r="B23" s="104" t="s">
        <v>509</v>
      </c>
      <c r="C23" s="105"/>
      <c r="D23" s="105"/>
      <c r="E23" s="105"/>
      <c r="F23" s="106"/>
      <c r="G23" s="106"/>
      <c r="H23" s="105"/>
      <c r="I23" s="105"/>
      <c r="J23" s="105"/>
      <c r="K23" s="105"/>
      <c r="L23" s="105"/>
      <c r="M23" s="106"/>
      <c r="N23" s="106"/>
      <c r="O23" s="107"/>
      <c r="P23" s="55"/>
      <c r="Q23" s="108" t="s">
        <v>412</v>
      </c>
      <c r="R23" s="109"/>
    </row>
    <row r="25" spans="1:20" x14ac:dyDescent="0.25">
      <c r="T25" s="121" t="s">
        <v>775</v>
      </c>
    </row>
    <row r="26" spans="1:20" x14ac:dyDescent="0.25">
      <c r="T26" t="s">
        <v>776</v>
      </c>
    </row>
    <row r="27" spans="1:20" x14ac:dyDescent="0.25">
      <c r="T27" t="s">
        <v>777</v>
      </c>
    </row>
    <row r="28" spans="1:20" x14ac:dyDescent="0.25">
      <c r="T28" t="s">
        <v>778</v>
      </c>
    </row>
    <row r="29" spans="1:20" x14ac:dyDescent="0.25">
      <c r="T29" t="s">
        <v>779</v>
      </c>
    </row>
    <row r="30" spans="1:20" x14ac:dyDescent="0.25">
      <c r="T30" t="s">
        <v>780</v>
      </c>
    </row>
    <row r="31" spans="1:20" x14ac:dyDescent="0.25">
      <c r="T31" t="s">
        <v>781</v>
      </c>
    </row>
    <row r="33" spans="20:21" x14ac:dyDescent="0.25">
      <c r="T33" s="121" t="s">
        <v>782</v>
      </c>
    </row>
    <row r="34" spans="20:21" x14ac:dyDescent="0.25">
      <c r="T34" t="s">
        <v>776</v>
      </c>
    </row>
    <row r="35" spans="20:21" x14ac:dyDescent="0.25">
      <c r="U35" t="s">
        <v>783</v>
      </c>
    </row>
    <row r="36" spans="20:21" x14ac:dyDescent="0.25">
      <c r="T36" t="s">
        <v>777</v>
      </c>
    </row>
    <row r="37" spans="20:21" x14ac:dyDescent="0.25">
      <c r="T37" t="s">
        <v>778</v>
      </c>
    </row>
    <row r="38" spans="20:21" x14ac:dyDescent="0.25">
      <c r="U38" t="s">
        <v>784</v>
      </c>
    </row>
    <row r="39" spans="20:21" x14ac:dyDescent="0.25">
      <c r="U39" t="s">
        <v>785</v>
      </c>
    </row>
    <row r="40" spans="20:21" x14ac:dyDescent="0.25">
      <c r="U40" t="s">
        <v>786</v>
      </c>
    </row>
    <row r="42" spans="20:21" x14ac:dyDescent="0.25">
      <c r="T42" s="121" t="s">
        <v>241</v>
      </c>
    </row>
    <row r="43" spans="20:21" x14ac:dyDescent="0.25">
      <c r="T43" t="s">
        <v>787</v>
      </c>
    </row>
    <row r="44" spans="20:21" x14ac:dyDescent="0.25">
      <c r="T44" t="s">
        <v>777</v>
      </c>
    </row>
    <row r="45" spans="20:21" x14ac:dyDescent="0.25">
      <c r="U45" t="s">
        <v>788</v>
      </c>
    </row>
    <row r="46" spans="20:21" x14ac:dyDescent="0.25">
      <c r="U46" t="s">
        <v>789</v>
      </c>
    </row>
    <row r="47" spans="20:21" x14ac:dyDescent="0.25">
      <c r="U47" t="s">
        <v>790</v>
      </c>
    </row>
    <row r="48" spans="20:21" x14ac:dyDescent="0.25">
      <c r="T48" t="s">
        <v>778</v>
      </c>
    </row>
    <row r="50" spans="20:21" x14ac:dyDescent="0.25">
      <c r="T50" s="121" t="s">
        <v>791</v>
      </c>
    </row>
    <row r="51" spans="20:21" x14ac:dyDescent="0.25">
      <c r="T51" t="s">
        <v>776</v>
      </c>
    </row>
    <row r="52" spans="20:21" x14ac:dyDescent="0.25">
      <c r="T52" t="s">
        <v>777</v>
      </c>
    </row>
    <row r="53" spans="20:21" x14ac:dyDescent="0.25">
      <c r="T53" t="s">
        <v>778</v>
      </c>
    </row>
    <row r="54" spans="20:21" x14ac:dyDescent="0.25">
      <c r="U54" t="s">
        <v>792</v>
      </c>
    </row>
    <row r="56" spans="20:21" x14ac:dyDescent="0.25">
      <c r="T56" s="121" t="s">
        <v>242</v>
      </c>
    </row>
    <row r="57" spans="20:21" x14ac:dyDescent="0.25">
      <c r="T57" t="s">
        <v>787</v>
      </c>
      <c r="U57" t="s">
        <v>802</v>
      </c>
    </row>
    <row r="58" spans="20:21" x14ac:dyDescent="0.25">
      <c r="T58" t="s">
        <v>793</v>
      </c>
      <c r="U58" t="s">
        <v>801</v>
      </c>
    </row>
    <row r="59" spans="20:21" x14ac:dyDescent="0.25">
      <c r="U59" t="s">
        <v>794</v>
      </c>
    </row>
    <row r="60" spans="20:21" x14ac:dyDescent="0.25">
      <c r="U60" t="s">
        <v>795</v>
      </c>
    </row>
    <row r="61" spans="20:21" x14ac:dyDescent="0.25">
      <c r="U61" t="s">
        <v>796</v>
      </c>
    </row>
    <row r="62" spans="20:21" x14ac:dyDescent="0.25">
      <c r="U62" t="s">
        <v>797</v>
      </c>
    </row>
    <row r="63" spans="20:21" x14ac:dyDescent="0.25">
      <c r="U63" t="s">
        <v>798</v>
      </c>
    </row>
    <row r="64" spans="20:21" x14ac:dyDescent="0.25">
      <c r="U64" t="s">
        <v>799</v>
      </c>
    </row>
    <row r="65" spans="20:21" x14ac:dyDescent="0.25">
      <c r="T65" t="s">
        <v>778</v>
      </c>
    </row>
    <row r="66" spans="20:21" x14ac:dyDescent="0.25">
      <c r="U66" t="s">
        <v>800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opLeftCell="A11" workbookViewId="0">
      <selection activeCell="A11" sqref="A11"/>
    </sheetView>
  </sheetViews>
  <sheetFormatPr defaultRowHeight="15" x14ac:dyDescent="0.25"/>
  <cols>
    <col min="1" max="1" width="4.140625" bestFit="1" customWidth="1"/>
    <col min="2" max="2" width="45.28515625" bestFit="1" customWidth="1"/>
    <col min="18" max="18" width="13.28515625" bestFit="1" customWidth="1"/>
    <col min="20" max="20" width="6.28515625" bestFit="1" customWidth="1"/>
    <col min="21" max="21" width="58.28515625" bestFit="1" customWidth="1"/>
    <col min="22" max="22" width="63.7109375" bestFit="1" customWidth="1"/>
    <col min="23" max="23" width="52.7109375" customWidth="1"/>
  </cols>
  <sheetData>
    <row r="1" spans="1:18" x14ac:dyDescent="0.25">
      <c r="A1" s="31"/>
      <c r="B1" s="31"/>
      <c r="C1" s="47">
        <v>43712</v>
      </c>
      <c r="D1" s="47">
        <v>43713</v>
      </c>
      <c r="E1" s="47">
        <v>43714</v>
      </c>
      <c r="F1" s="47">
        <v>43715</v>
      </c>
      <c r="G1" s="47">
        <v>43716</v>
      </c>
      <c r="H1" s="47">
        <v>43717</v>
      </c>
      <c r="I1" s="47">
        <v>43718</v>
      </c>
      <c r="J1" s="47">
        <v>43719</v>
      </c>
      <c r="K1" s="47">
        <v>43720</v>
      </c>
      <c r="L1" s="47">
        <v>43721</v>
      </c>
      <c r="M1" s="47">
        <v>43722</v>
      </c>
      <c r="N1" s="47">
        <v>43723</v>
      </c>
      <c r="O1" s="47">
        <v>43724</v>
      </c>
      <c r="P1" s="47">
        <v>43725</v>
      </c>
      <c r="Q1" s="53" t="s">
        <v>244</v>
      </c>
      <c r="R1" s="61" t="s">
        <v>396</v>
      </c>
    </row>
    <row r="2" spans="1:18" x14ac:dyDescent="0.25">
      <c r="A2" s="49"/>
      <c r="B2" s="49" t="s">
        <v>239</v>
      </c>
      <c r="C2" s="31">
        <v>1</v>
      </c>
      <c r="D2" s="31">
        <v>1</v>
      </c>
      <c r="E2" s="31">
        <v>1</v>
      </c>
      <c r="F2" s="45"/>
      <c r="G2" s="45"/>
      <c r="H2" s="31">
        <v>1</v>
      </c>
      <c r="I2" s="31">
        <v>1</v>
      </c>
      <c r="J2" s="31">
        <v>1</v>
      </c>
      <c r="K2" s="31">
        <v>1</v>
      </c>
      <c r="L2" s="31">
        <v>1</v>
      </c>
      <c r="M2" s="45"/>
      <c r="N2" s="45"/>
      <c r="O2" s="45">
        <v>0</v>
      </c>
      <c r="P2" s="31">
        <v>1</v>
      </c>
      <c r="Q2" s="53">
        <f>SUM(C2:P2)*8</f>
        <v>72</v>
      </c>
      <c r="R2" s="61">
        <f>80-Q2</f>
        <v>8</v>
      </c>
    </row>
    <row r="3" spans="1:18" x14ac:dyDescent="0.25">
      <c r="A3" s="49"/>
      <c r="B3" s="49" t="s">
        <v>240</v>
      </c>
      <c r="C3" s="31">
        <v>1</v>
      </c>
      <c r="D3" s="31">
        <v>1</v>
      </c>
      <c r="E3" s="31">
        <v>1</v>
      </c>
      <c r="F3" s="45"/>
      <c r="G3" s="45"/>
      <c r="H3" s="31">
        <v>1</v>
      </c>
      <c r="I3" s="31">
        <v>1</v>
      </c>
      <c r="J3" s="31">
        <v>1</v>
      </c>
      <c r="K3" s="31">
        <v>1</v>
      </c>
      <c r="L3" s="31">
        <v>1</v>
      </c>
      <c r="M3" s="45"/>
      <c r="N3" s="45"/>
      <c r="O3" s="31">
        <v>1</v>
      </c>
      <c r="P3" s="31">
        <v>1</v>
      </c>
      <c r="Q3" s="53">
        <f t="shared" ref="Q3:Q4" si="0">SUM(C3:P3)*8</f>
        <v>80</v>
      </c>
      <c r="R3" s="61">
        <f t="shared" ref="R3:R6" si="1">80-Q3</f>
        <v>0</v>
      </c>
    </row>
    <row r="4" spans="1:18" x14ac:dyDescent="0.25">
      <c r="A4" s="49"/>
      <c r="B4" s="49" t="s">
        <v>241</v>
      </c>
      <c r="C4" s="31">
        <v>1</v>
      </c>
      <c r="D4" s="31">
        <v>1</v>
      </c>
      <c r="E4" s="31">
        <v>1</v>
      </c>
      <c r="F4" s="45"/>
      <c r="G4" s="45"/>
      <c r="H4" s="31">
        <v>1</v>
      </c>
      <c r="I4" s="31">
        <v>1</v>
      </c>
      <c r="J4" s="31">
        <v>1</v>
      </c>
      <c r="K4" s="31">
        <v>1</v>
      </c>
      <c r="L4" s="31">
        <v>1</v>
      </c>
      <c r="M4" s="45"/>
      <c r="N4" s="45"/>
      <c r="O4" s="31">
        <v>1</v>
      </c>
      <c r="P4" s="31">
        <v>1</v>
      </c>
      <c r="Q4" s="53">
        <f t="shared" si="0"/>
        <v>80</v>
      </c>
      <c r="R4" s="61">
        <f t="shared" si="1"/>
        <v>0</v>
      </c>
    </row>
    <row r="5" spans="1:18" x14ac:dyDescent="0.25">
      <c r="A5" s="49"/>
      <c r="B5" s="49" t="s">
        <v>242</v>
      </c>
      <c r="C5" s="31">
        <v>0.5</v>
      </c>
      <c r="D5" s="31">
        <v>0.5</v>
      </c>
      <c r="E5" s="31">
        <v>0.5</v>
      </c>
      <c r="F5" s="45"/>
      <c r="G5" s="45"/>
      <c r="H5" s="31">
        <v>0.5</v>
      </c>
      <c r="I5" s="31">
        <v>0.5</v>
      </c>
      <c r="J5" s="31">
        <v>0.5</v>
      </c>
      <c r="K5" s="31">
        <v>0.5</v>
      </c>
      <c r="L5" s="31">
        <v>0.5</v>
      </c>
      <c r="M5" s="45"/>
      <c r="N5" s="45"/>
      <c r="O5" s="31">
        <v>0.5</v>
      </c>
      <c r="P5" s="31">
        <v>0.5</v>
      </c>
      <c r="Q5" s="53">
        <f>SUM(C5:P5)*8</f>
        <v>40</v>
      </c>
      <c r="R5" s="61">
        <f t="shared" si="1"/>
        <v>40</v>
      </c>
    </row>
    <row r="6" spans="1:18" x14ac:dyDescent="0.25">
      <c r="A6" s="31"/>
      <c r="B6" s="31"/>
      <c r="C6" s="31"/>
      <c r="D6" s="31"/>
      <c r="E6" s="31"/>
      <c r="F6" s="31"/>
      <c r="G6" s="31"/>
      <c r="H6" s="31"/>
      <c r="I6" s="31"/>
      <c r="J6" s="31"/>
      <c r="K6" s="31"/>
      <c r="L6" s="31"/>
      <c r="M6" s="31"/>
      <c r="N6" s="31"/>
      <c r="O6" s="31"/>
      <c r="P6" s="31"/>
      <c r="Q6" s="45">
        <f>SUM(Q2:Q5)</f>
        <v>272</v>
      </c>
      <c r="R6" s="61">
        <f t="shared" si="1"/>
        <v>-192</v>
      </c>
    </row>
    <row r="9" spans="1:18" ht="30" customHeight="1" x14ac:dyDescent="0.25">
      <c r="A9" s="116">
        <v>217</v>
      </c>
      <c r="B9" s="117" t="s">
        <v>574</v>
      </c>
      <c r="C9" s="31"/>
      <c r="D9" s="52" t="s">
        <v>412</v>
      </c>
      <c r="E9" s="31"/>
      <c r="F9" s="45"/>
      <c r="G9" s="45"/>
      <c r="H9" s="31"/>
      <c r="I9" s="31"/>
      <c r="J9" s="31"/>
      <c r="K9" s="31"/>
      <c r="L9" s="31"/>
      <c r="M9" s="45"/>
      <c r="N9" s="45"/>
      <c r="O9" s="31"/>
      <c r="P9" s="31"/>
      <c r="Q9" s="45"/>
      <c r="R9" s="31" t="s">
        <v>412</v>
      </c>
    </row>
    <row r="10" spans="1:18" ht="30" customHeight="1" x14ac:dyDescent="0.25">
      <c r="A10" s="116">
        <v>218</v>
      </c>
      <c r="B10" s="117" t="s">
        <v>577</v>
      </c>
      <c r="C10" s="31"/>
      <c r="D10" s="52" t="s">
        <v>632</v>
      </c>
      <c r="E10" s="31"/>
      <c r="F10" s="45"/>
      <c r="G10" s="45"/>
      <c r="H10" s="31"/>
      <c r="I10" s="31"/>
      <c r="J10" s="31"/>
      <c r="K10" s="31"/>
      <c r="L10" s="31"/>
      <c r="M10" s="45"/>
      <c r="N10" s="45"/>
      <c r="O10" s="31"/>
      <c r="P10" s="31"/>
      <c r="Q10" s="45"/>
      <c r="R10" s="31" t="s">
        <v>632</v>
      </c>
    </row>
    <row r="11" spans="1:18" ht="30" customHeight="1" x14ac:dyDescent="0.25">
      <c r="A11" s="116">
        <v>219</v>
      </c>
      <c r="B11" s="117" t="s">
        <v>579</v>
      </c>
      <c r="C11" s="90"/>
      <c r="D11" s="31"/>
      <c r="E11" s="31"/>
      <c r="F11" s="45"/>
      <c r="G11" s="45"/>
      <c r="H11" s="31"/>
      <c r="I11" s="31"/>
      <c r="J11" s="31"/>
      <c r="K11" s="31"/>
      <c r="L11" s="31"/>
      <c r="M11" s="45"/>
      <c r="N11" s="45"/>
      <c r="O11" s="31"/>
      <c r="P11" s="31"/>
      <c r="Q11" s="45"/>
      <c r="R11" s="31" t="s">
        <v>137</v>
      </c>
    </row>
    <row r="12" spans="1:18" ht="30" customHeight="1" x14ac:dyDescent="0.25">
      <c r="A12" s="116">
        <v>220</v>
      </c>
      <c r="B12" s="117" t="s">
        <v>581</v>
      </c>
      <c r="C12" s="31"/>
      <c r="D12" s="52" t="s">
        <v>413</v>
      </c>
      <c r="E12" s="31"/>
      <c r="F12" s="45"/>
      <c r="G12" s="45"/>
      <c r="H12" s="31"/>
      <c r="I12" s="31"/>
      <c r="J12" s="31"/>
      <c r="K12" s="31"/>
      <c r="L12" s="31"/>
      <c r="M12" s="45"/>
      <c r="N12" s="45"/>
      <c r="O12" s="31"/>
      <c r="P12" s="31"/>
      <c r="Q12" s="45"/>
      <c r="R12" s="31" t="s">
        <v>413</v>
      </c>
    </row>
    <row r="13" spans="1:18" ht="30" customHeight="1" x14ac:dyDescent="0.25">
      <c r="A13" s="116">
        <v>221</v>
      </c>
      <c r="B13" s="117" t="s">
        <v>583</v>
      </c>
      <c r="C13" s="31"/>
      <c r="D13" s="52" t="s">
        <v>632</v>
      </c>
      <c r="E13" s="31"/>
      <c r="F13" s="45"/>
      <c r="G13" s="45"/>
      <c r="H13" s="31"/>
      <c r="I13" s="31"/>
      <c r="J13" s="31"/>
      <c r="K13" s="31"/>
      <c r="L13" s="31"/>
      <c r="M13" s="45"/>
      <c r="N13" s="45"/>
      <c r="O13" s="31"/>
      <c r="P13" s="31"/>
      <c r="Q13" s="45"/>
      <c r="R13" s="31" t="s">
        <v>632</v>
      </c>
    </row>
    <row r="14" spans="1:18" ht="30" customHeight="1" x14ac:dyDescent="0.25">
      <c r="A14" s="116">
        <v>222</v>
      </c>
      <c r="B14" s="117" t="s">
        <v>584</v>
      </c>
      <c r="C14" s="31"/>
      <c r="D14" s="52" t="s">
        <v>137</v>
      </c>
      <c r="E14" s="31"/>
      <c r="F14" s="45"/>
      <c r="G14" s="45"/>
      <c r="H14" s="31"/>
      <c r="I14" s="31"/>
      <c r="J14" s="31"/>
      <c r="K14" s="31"/>
      <c r="L14" s="31"/>
      <c r="M14" s="45"/>
      <c r="N14" s="45"/>
      <c r="O14" s="31"/>
      <c r="P14" s="31"/>
      <c r="Q14" s="45"/>
      <c r="R14" s="31" t="s">
        <v>137</v>
      </c>
    </row>
    <row r="15" spans="1:18" ht="30" customHeight="1" x14ac:dyDescent="0.25">
      <c r="A15" s="116">
        <v>223</v>
      </c>
      <c r="B15" s="117" t="s">
        <v>585</v>
      </c>
      <c r="C15" s="31"/>
      <c r="D15" s="31"/>
      <c r="E15" s="52" t="s">
        <v>413</v>
      </c>
      <c r="F15" s="45"/>
      <c r="G15" s="45"/>
      <c r="H15" s="31"/>
      <c r="I15" s="31"/>
      <c r="J15" s="31"/>
      <c r="K15" s="31"/>
      <c r="L15" s="31"/>
      <c r="M15" s="45"/>
      <c r="N15" s="45"/>
      <c r="O15" s="31"/>
      <c r="P15" s="31"/>
      <c r="Q15" s="45"/>
      <c r="R15" s="31" t="s">
        <v>413</v>
      </c>
    </row>
    <row r="16" spans="1:18" ht="30" customHeight="1" x14ac:dyDescent="0.25">
      <c r="A16" s="116">
        <v>224</v>
      </c>
      <c r="B16" s="117" t="s">
        <v>586</v>
      </c>
      <c r="C16" s="31"/>
      <c r="D16" s="31"/>
      <c r="E16" s="52" t="s">
        <v>632</v>
      </c>
      <c r="F16" s="45"/>
      <c r="G16" s="45"/>
      <c r="H16" s="31"/>
      <c r="I16" s="31"/>
      <c r="J16" s="31"/>
      <c r="K16" s="31"/>
      <c r="L16" s="31"/>
      <c r="M16" s="45"/>
      <c r="N16" s="45"/>
      <c r="O16" s="31"/>
      <c r="P16" s="31"/>
      <c r="Q16" s="45"/>
      <c r="R16" s="31" t="s">
        <v>632</v>
      </c>
    </row>
    <row r="17" spans="1:23" ht="30" customHeight="1" x14ac:dyDescent="0.25">
      <c r="A17" s="116">
        <v>225</v>
      </c>
      <c r="B17" s="117" t="s">
        <v>587</v>
      </c>
      <c r="C17" s="31"/>
      <c r="D17" s="31"/>
      <c r="E17" s="31"/>
      <c r="F17" s="45"/>
      <c r="G17" s="45"/>
      <c r="H17" s="52" t="s">
        <v>412</v>
      </c>
      <c r="I17" s="31"/>
      <c r="J17" s="31"/>
      <c r="K17" s="31"/>
      <c r="L17" s="31"/>
      <c r="M17" s="45"/>
      <c r="N17" s="45"/>
      <c r="O17" s="31"/>
      <c r="P17" s="31"/>
      <c r="Q17" s="45"/>
      <c r="R17" s="31" t="s">
        <v>412</v>
      </c>
    </row>
    <row r="18" spans="1:23" ht="30" customHeight="1" x14ac:dyDescent="0.25">
      <c r="A18" s="116">
        <v>226</v>
      </c>
      <c r="B18" s="117" t="s">
        <v>588</v>
      </c>
      <c r="C18" s="90"/>
      <c r="D18" s="31"/>
      <c r="E18" s="31"/>
      <c r="F18" s="45"/>
      <c r="G18" s="45"/>
      <c r="H18" s="31"/>
      <c r="I18" s="31"/>
      <c r="J18" s="31"/>
      <c r="K18" s="31"/>
      <c r="L18" s="31"/>
      <c r="M18" s="45"/>
      <c r="N18" s="45"/>
      <c r="O18" s="31"/>
      <c r="P18" s="31"/>
      <c r="Q18" s="45"/>
      <c r="R18" s="31" t="s">
        <v>632</v>
      </c>
    </row>
    <row r="19" spans="1:23" ht="30" customHeight="1" x14ac:dyDescent="0.25">
      <c r="A19" s="118">
        <v>165</v>
      </c>
      <c r="B19" s="119" t="s">
        <v>505</v>
      </c>
      <c r="C19" s="31"/>
      <c r="D19" s="31"/>
      <c r="E19" s="31"/>
      <c r="F19" s="45"/>
      <c r="G19" s="45"/>
      <c r="H19" s="52" t="s">
        <v>137</v>
      </c>
      <c r="I19" s="31"/>
      <c r="J19" s="31"/>
      <c r="K19" s="31"/>
      <c r="L19" s="31"/>
      <c r="M19" s="45"/>
      <c r="N19" s="45"/>
      <c r="O19" s="31"/>
      <c r="P19" s="31"/>
      <c r="Q19" s="45"/>
      <c r="R19" s="31" t="s">
        <v>633</v>
      </c>
    </row>
    <row r="20" spans="1:23" ht="30" customHeight="1" x14ac:dyDescent="0.25">
      <c r="A20" s="118">
        <v>166</v>
      </c>
      <c r="B20" s="119" t="s">
        <v>589</v>
      </c>
      <c r="C20" s="31"/>
      <c r="D20" s="31"/>
      <c r="E20" s="31"/>
      <c r="F20" s="45"/>
      <c r="G20" s="45"/>
      <c r="H20" s="31"/>
      <c r="I20" s="31"/>
      <c r="J20" s="52"/>
      <c r="K20" s="31"/>
      <c r="L20" s="31"/>
      <c r="M20" s="45"/>
      <c r="N20" s="45"/>
      <c r="O20" s="31"/>
      <c r="P20" s="31"/>
      <c r="Q20" s="45"/>
      <c r="R20" s="31" t="s">
        <v>634</v>
      </c>
    </row>
    <row r="21" spans="1:23" ht="30" customHeight="1" x14ac:dyDescent="0.25">
      <c r="A21" s="118">
        <v>228</v>
      </c>
      <c r="B21" s="119" t="s">
        <v>591</v>
      </c>
      <c r="C21" s="31"/>
      <c r="D21" s="31"/>
      <c r="E21" s="31"/>
      <c r="F21" s="45"/>
      <c r="G21" s="45"/>
      <c r="H21" s="31"/>
      <c r="I21" s="31"/>
      <c r="J21" s="31"/>
      <c r="K21" s="31"/>
      <c r="L21" s="52"/>
      <c r="M21" s="45"/>
      <c r="N21" s="45"/>
      <c r="O21" s="31"/>
      <c r="P21" s="31"/>
      <c r="Q21" s="45"/>
      <c r="R21" s="31" t="s">
        <v>635</v>
      </c>
    </row>
    <row r="22" spans="1:23" ht="30" customHeight="1" x14ac:dyDescent="0.25">
      <c r="A22" s="118">
        <v>170</v>
      </c>
      <c r="B22" s="119" t="s">
        <v>507</v>
      </c>
      <c r="C22" s="31"/>
      <c r="D22" s="31"/>
      <c r="E22" s="31"/>
      <c r="F22" s="45"/>
      <c r="G22" s="45"/>
      <c r="H22" s="31"/>
      <c r="I22" s="31"/>
      <c r="J22" s="31"/>
      <c r="K22" s="31"/>
      <c r="L22" s="31"/>
      <c r="M22" s="45"/>
      <c r="N22" s="45"/>
      <c r="O22" s="52"/>
      <c r="P22" s="31"/>
      <c r="Q22" s="45"/>
      <c r="R22" s="31" t="s">
        <v>413</v>
      </c>
    </row>
    <row r="23" spans="1:23" ht="30" customHeight="1" x14ac:dyDescent="0.25">
      <c r="A23" s="118">
        <v>171</v>
      </c>
      <c r="B23" s="119" t="s">
        <v>508</v>
      </c>
      <c r="C23" s="31"/>
      <c r="D23" s="31"/>
      <c r="E23" s="31"/>
      <c r="F23" s="45"/>
      <c r="G23" s="45"/>
      <c r="H23" s="31"/>
      <c r="I23" s="31"/>
      <c r="J23" s="31"/>
      <c r="K23" s="31"/>
      <c r="L23" s="31"/>
      <c r="M23" s="45"/>
      <c r="N23" s="45"/>
      <c r="O23" s="52"/>
      <c r="P23" s="31"/>
      <c r="Q23" s="45"/>
      <c r="R23" s="31" t="s">
        <v>137</v>
      </c>
    </row>
    <row r="24" spans="1:23" ht="30" customHeight="1" x14ac:dyDescent="0.25">
      <c r="A24" s="118">
        <v>227</v>
      </c>
      <c r="B24" s="119" t="s">
        <v>592</v>
      </c>
      <c r="C24" s="31"/>
      <c r="D24" s="31"/>
      <c r="E24" s="31"/>
      <c r="F24" s="45"/>
      <c r="G24" s="45"/>
      <c r="H24" s="31"/>
      <c r="I24" s="31"/>
      <c r="J24" s="31"/>
      <c r="K24" s="31"/>
      <c r="L24" s="31"/>
      <c r="M24" s="45"/>
      <c r="N24" s="45"/>
      <c r="O24" s="31"/>
      <c r="P24" s="52"/>
      <c r="Q24" s="45"/>
      <c r="R24" s="31" t="s">
        <v>632</v>
      </c>
    </row>
    <row r="25" spans="1:23" ht="30" customHeight="1" x14ac:dyDescent="0.25">
      <c r="A25" s="118">
        <v>172</v>
      </c>
      <c r="B25" s="119" t="s">
        <v>509</v>
      </c>
      <c r="C25" s="31"/>
      <c r="D25" s="31"/>
      <c r="E25" s="31"/>
      <c r="F25" s="45"/>
      <c r="G25" s="45"/>
      <c r="H25" s="31"/>
      <c r="I25" s="31"/>
      <c r="J25" s="31"/>
      <c r="K25" s="31"/>
      <c r="L25" s="31"/>
      <c r="M25" s="45"/>
      <c r="N25" s="45"/>
      <c r="O25" s="31"/>
      <c r="P25" s="52"/>
      <c r="Q25" s="45"/>
      <c r="R25" s="31" t="s">
        <v>412</v>
      </c>
    </row>
    <row r="27" spans="1:23" x14ac:dyDescent="0.25">
      <c r="T27" s="127"/>
      <c r="U27" s="127" t="s">
        <v>759</v>
      </c>
      <c r="V27" s="127" t="s">
        <v>760</v>
      </c>
      <c r="W27" s="127" t="s">
        <v>761</v>
      </c>
    </row>
    <row r="28" spans="1:23" ht="45" x14ac:dyDescent="0.25">
      <c r="T28" s="127" t="s">
        <v>285</v>
      </c>
      <c r="U28" s="126" t="s">
        <v>762</v>
      </c>
      <c r="V28" s="126" t="s">
        <v>763</v>
      </c>
      <c r="W28" s="126" t="s">
        <v>764</v>
      </c>
    </row>
    <row r="29" spans="1:23" ht="60" x14ac:dyDescent="0.25">
      <c r="T29" s="127" t="s">
        <v>240</v>
      </c>
      <c r="U29" s="126" t="s">
        <v>765</v>
      </c>
      <c r="V29" s="126" t="s">
        <v>774</v>
      </c>
      <c r="W29" s="126" t="s">
        <v>766</v>
      </c>
    </row>
    <row r="30" spans="1:23" ht="30" x14ac:dyDescent="0.25">
      <c r="T30" s="127" t="s">
        <v>241</v>
      </c>
      <c r="U30" s="126" t="s">
        <v>767</v>
      </c>
      <c r="V30" s="126" t="s">
        <v>768</v>
      </c>
      <c r="W30" s="126" t="s">
        <v>769</v>
      </c>
    </row>
    <row r="31" spans="1:23" ht="105" x14ac:dyDescent="0.25">
      <c r="T31" s="127" t="s">
        <v>242</v>
      </c>
      <c r="U31" s="126" t="s">
        <v>770</v>
      </c>
      <c r="V31" s="126" t="s">
        <v>771</v>
      </c>
      <c r="W31" s="126" t="s">
        <v>772</v>
      </c>
    </row>
    <row r="32" spans="1:23" ht="60" x14ac:dyDescent="0.25">
      <c r="T32" s="127" t="s">
        <v>287</v>
      </c>
      <c r="U32" s="126"/>
      <c r="V32" s="126"/>
      <c r="W32" s="126" t="s">
        <v>773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abSelected="1" workbookViewId="0">
      <selection activeCell="W9" sqref="W9"/>
    </sheetView>
  </sheetViews>
  <sheetFormatPr defaultRowHeight="15" x14ac:dyDescent="0.25"/>
  <cols>
    <col min="1" max="1" width="4.140625" style="83" bestFit="1" customWidth="1"/>
    <col min="2" max="2" width="45.28515625" style="83" bestFit="1" customWidth="1"/>
    <col min="3" max="17" width="9.140625" style="83"/>
    <col min="18" max="18" width="13.28515625" style="83" bestFit="1" customWidth="1"/>
    <col min="19" max="16384" width="9.140625" style="83"/>
  </cols>
  <sheetData>
    <row r="1" spans="1:18" ht="14.45" customHeight="1" x14ac:dyDescent="0.25">
      <c r="A1" s="31"/>
      <c r="B1" s="31"/>
      <c r="C1" s="47">
        <v>43726</v>
      </c>
      <c r="D1" s="47">
        <v>43727</v>
      </c>
      <c r="E1" s="47">
        <v>43728</v>
      </c>
      <c r="F1" s="47">
        <v>43729</v>
      </c>
      <c r="G1" s="47">
        <v>43730</v>
      </c>
      <c r="H1" s="47">
        <v>43731</v>
      </c>
      <c r="I1" s="47">
        <v>43732</v>
      </c>
      <c r="J1" s="47">
        <v>43733</v>
      </c>
      <c r="K1" s="47">
        <v>43734</v>
      </c>
      <c r="L1" s="47">
        <v>43735</v>
      </c>
      <c r="M1" s="47">
        <v>43736</v>
      </c>
      <c r="N1" s="47">
        <v>43737</v>
      </c>
      <c r="O1" s="47">
        <v>43738</v>
      </c>
      <c r="P1" s="47">
        <v>43739</v>
      </c>
      <c r="Q1" s="53" t="s">
        <v>244</v>
      </c>
      <c r="R1" s="61" t="s">
        <v>396</v>
      </c>
    </row>
    <row r="2" spans="1:18" ht="14.45" customHeight="1" x14ac:dyDescent="0.25">
      <c r="A2" s="49"/>
      <c r="B2" s="49" t="s">
        <v>239</v>
      </c>
      <c r="C2" s="31">
        <v>1</v>
      </c>
      <c r="D2" s="31">
        <v>1</v>
      </c>
      <c r="E2" s="31">
        <v>1</v>
      </c>
      <c r="F2" s="45"/>
      <c r="G2" s="45"/>
      <c r="H2" s="31">
        <v>1</v>
      </c>
      <c r="I2" s="31">
        <v>1</v>
      </c>
      <c r="J2" s="31">
        <v>1</v>
      </c>
      <c r="K2" s="129">
        <v>0</v>
      </c>
      <c r="L2" s="31">
        <v>1</v>
      </c>
      <c r="M2" s="45"/>
      <c r="N2" s="45"/>
      <c r="O2" s="130">
        <v>1</v>
      </c>
      <c r="P2" s="31">
        <v>1</v>
      </c>
      <c r="Q2" s="53">
        <f>SUM(C2:P2)*8</f>
        <v>72</v>
      </c>
      <c r="R2" s="61">
        <f>80-Q2</f>
        <v>8</v>
      </c>
    </row>
    <row r="3" spans="1:18" ht="14.45" customHeight="1" x14ac:dyDescent="0.25">
      <c r="A3" s="49"/>
      <c r="B3" s="49" t="s">
        <v>240</v>
      </c>
      <c r="C3" s="31">
        <v>1</v>
      </c>
      <c r="D3" s="31">
        <v>1</v>
      </c>
      <c r="E3" s="31">
        <v>0.5</v>
      </c>
      <c r="F3" s="45"/>
      <c r="G3" s="45"/>
      <c r="H3" s="31">
        <v>1</v>
      </c>
      <c r="I3" s="31">
        <v>1</v>
      </c>
      <c r="J3" s="31">
        <v>1</v>
      </c>
      <c r="K3" s="31">
        <v>1</v>
      </c>
      <c r="L3" s="31">
        <v>1</v>
      </c>
      <c r="M3" s="45"/>
      <c r="N3" s="45"/>
      <c r="O3" s="31">
        <v>1</v>
      </c>
      <c r="P3" s="31">
        <v>1</v>
      </c>
      <c r="Q3" s="53">
        <f t="shared" ref="Q3:Q4" si="0">SUM(C3:P3)*8</f>
        <v>76</v>
      </c>
      <c r="R3" s="61">
        <f t="shared" ref="R3:R6" si="1">80-Q3</f>
        <v>4</v>
      </c>
    </row>
    <row r="4" spans="1:18" ht="14.45" customHeight="1" x14ac:dyDescent="0.25">
      <c r="A4" s="49"/>
      <c r="B4" s="49" t="s">
        <v>241</v>
      </c>
      <c r="C4" s="31">
        <v>1</v>
      </c>
      <c r="D4" s="31">
        <v>1</v>
      </c>
      <c r="E4" s="31">
        <v>1</v>
      </c>
      <c r="F4" s="45"/>
      <c r="G4" s="45"/>
      <c r="H4" s="31">
        <v>1</v>
      </c>
      <c r="I4" s="31">
        <v>1</v>
      </c>
      <c r="J4" s="31">
        <v>1</v>
      </c>
      <c r="K4" s="31">
        <v>1</v>
      </c>
      <c r="L4" s="31">
        <v>1</v>
      </c>
      <c r="M4" s="45"/>
      <c r="N4" s="45"/>
      <c r="O4" s="31">
        <v>1</v>
      </c>
      <c r="P4" s="31">
        <v>1</v>
      </c>
      <c r="Q4" s="53">
        <f t="shared" si="0"/>
        <v>80</v>
      </c>
      <c r="R4" s="61">
        <f t="shared" si="1"/>
        <v>0</v>
      </c>
    </row>
    <row r="5" spans="1:18" ht="14.45" customHeight="1" x14ac:dyDescent="0.25">
      <c r="A5" s="49"/>
      <c r="B5" s="49" t="s">
        <v>242</v>
      </c>
      <c r="C5" s="31">
        <v>1</v>
      </c>
      <c r="D5" s="31">
        <v>1</v>
      </c>
      <c r="E5" s="31">
        <v>1</v>
      </c>
      <c r="F5" s="45"/>
      <c r="G5" s="45"/>
      <c r="H5" s="31">
        <v>1</v>
      </c>
      <c r="I5" s="31">
        <v>1</v>
      </c>
      <c r="J5" s="31">
        <v>1</v>
      </c>
      <c r="K5" s="31">
        <v>1</v>
      </c>
      <c r="L5" s="31">
        <v>1</v>
      </c>
      <c r="M5" s="45"/>
      <c r="N5" s="45"/>
      <c r="O5" s="31">
        <v>1</v>
      </c>
      <c r="P5" s="31">
        <v>1</v>
      </c>
      <c r="Q5" s="53">
        <f>SUM(C5:P5)*8</f>
        <v>80</v>
      </c>
      <c r="R5" s="61">
        <f t="shared" si="1"/>
        <v>0</v>
      </c>
    </row>
    <row r="6" spans="1:18" ht="14.45" customHeight="1" x14ac:dyDescent="0.25">
      <c r="A6" s="31"/>
      <c r="B6" s="31"/>
      <c r="C6" s="31"/>
      <c r="D6" s="31"/>
      <c r="E6" s="31"/>
      <c r="F6" s="31"/>
      <c r="G6" s="31"/>
      <c r="H6" s="31"/>
      <c r="I6" s="31"/>
      <c r="J6" s="31"/>
      <c r="K6" s="31"/>
      <c r="L6" s="31"/>
      <c r="M6" s="31"/>
      <c r="N6" s="31"/>
      <c r="O6" s="31"/>
      <c r="P6" s="31"/>
      <c r="Q6" s="45">
        <f>SUM(Q2:Q5)</f>
        <v>308</v>
      </c>
      <c r="R6" s="61">
        <f t="shared" si="1"/>
        <v>-228</v>
      </c>
    </row>
    <row r="7" spans="1:18" ht="14.45" customHeight="1" x14ac:dyDescent="0.25"/>
    <row r="9" spans="1:18" ht="33" customHeight="1" x14ac:dyDescent="0.25">
      <c r="A9" s="118">
        <v>271</v>
      </c>
      <c r="B9" s="119" t="s">
        <v>804</v>
      </c>
      <c r="C9" s="130"/>
      <c r="D9" s="90"/>
      <c r="E9" s="130"/>
      <c r="F9" s="45"/>
      <c r="G9" s="45"/>
      <c r="H9" s="131"/>
      <c r="I9" s="131"/>
      <c r="J9" s="131"/>
      <c r="K9" s="131"/>
      <c r="L9" s="131"/>
      <c r="M9" s="45"/>
      <c r="N9" s="45"/>
      <c r="O9" s="130"/>
      <c r="P9" s="130"/>
      <c r="Q9" s="45"/>
      <c r="R9" s="31" t="s">
        <v>633</v>
      </c>
    </row>
    <row r="10" spans="1:18" ht="27.75" customHeight="1" x14ac:dyDescent="0.25">
      <c r="A10" s="118">
        <v>272</v>
      </c>
      <c r="B10" s="119" t="s">
        <v>805</v>
      </c>
      <c r="C10" s="130"/>
      <c r="D10" s="130"/>
      <c r="E10" s="130"/>
      <c r="F10" s="45"/>
      <c r="G10" s="45"/>
      <c r="H10" s="131"/>
      <c r="I10" s="132"/>
      <c r="J10" s="131"/>
      <c r="K10" s="131"/>
      <c r="L10" s="131"/>
      <c r="M10" s="45"/>
      <c r="N10" s="45"/>
      <c r="O10" s="130"/>
      <c r="P10" s="130"/>
      <c r="Q10" s="45"/>
      <c r="R10" s="31" t="s">
        <v>812</v>
      </c>
    </row>
    <row r="11" spans="1:18" ht="27.75" customHeight="1" x14ac:dyDescent="0.25">
      <c r="A11" s="118">
        <v>273</v>
      </c>
      <c r="B11" s="119" t="s">
        <v>806</v>
      </c>
      <c r="C11" s="130"/>
      <c r="D11" s="130"/>
      <c r="E11" s="130"/>
      <c r="F11" s="45"/>
      <c r="G11" s="45"/>
      <c r="H11" s="131"/>
      <c r="J11" s="132"/>
      <c r="K11" s="131"/>
      <c r="L11" s="131"/>
      <c r="M11" s="45"/>
      <c r="N11" s="45"/>
      <c r="O11" s="130"/>
      <c r="P11" s="130"/>
      <c r="Q11" s="45"/>
      <c r="R11" s="31" t="s">
        <v>635</v>
      </c>
    </row>
    <row r="12" spans="1:18" ht="27.75" customHeight="1" x14ac:dyDescent="0.25">
      <c r="A12" s="118">
        <v>274</v>
      </c>
      <c r="B12" s="119" t="s">
        <v>807</v>
      </c>
      <c r="C12" s="130"/>
      <c r="D12" s="130"/>
      <c r="E12" s="130"/>
      <c r="F12" s="45"/>
      <c r="G12" s="45"/>
      <c r="H12" s="132"/>
      <c r="I12" s="131"/>
      <c r="J12" s="131"/>
      <c r="K12" s="131"/>
      <c r="L12" s="131"/>
      <c r="M12" s="45"/>
      <c r="N12" s="45"/>
      <c r="O12" s="130"/>
      <c r="P12" s="130"/>
      <c r="Q12" s="45"/>
      <c r="R12" s="31" t="s">
        <v>412</v>
      </c>
    </row>
    <row r="13" spans="1:18" ht="27.75" customHeight="1" x14ac:dyDescent="0.25">
      <c r="A13" s="118">
        <v>275</v>
      </c>
      <c r="B13" s="119" t="s">
        <v>808</v>
      </c>
      <c r="C13" s="130"/>
      <c r="D13" s="130"/>
      <c r="E13" s="130"/>
      <c r="F13" s="45"/>
      <c r="G13" s="45"/>
      <c r="I13" s="131"/>
      <c r="J13" s="131"/>
      <c r="K13" s="132"/>
      <c r="L13" s="131"/>
      <c r="M13" s="45"/>
      <c r="N13" s="45"/>
      <c r="O13" s="130"/>
      <c r="P13" s="130"/>
      <c r="Q13" s="45"/>
      <c r="R13" s="31" t="s">
        <v>814</v>
      </c>
    </row>
    <row r="14" spans="1:18" ht="27.75" customHeight="1" x14ac:dyDescent="0.25">
      <c r="A14" s="118">
        <v>276</v>
      </c>
      <c r="B14" s="119" t="s">
        <v>809</v>
      </c>
      <c r="C14" s="130"/>
      <c r="D14" s="130"/>
      <c r="E14" s="130"/>
      <c r="F14" s="45"/>
      <c r="G14" s="45"/>
      <c r="H14" s="131"/>
      <c r="I14" s="131"/>
      <c r="J14" s="131"/>
      <c r="K14" s="131"/>
      <c r="L14" s="132"/>
      <c r="M14" s="45"/>
      <c r="N14" s="45"/>
      <c r="O14" s="130"/>
      <c r="P14" s="130"/>
      <c r="Q14" s="45"/>
      <c r="R14" s="31" t="s">
        <v>633</v>
      </c>
    </row>
    <row r="15" spans="1:18" ht="27.75" customHeight="1" x14ac:dyDescent="0.25">
      <c r="A15" s="118">
        <v>277</v>
      </c>
      <c r="B15" s="119" t="s">
        <v>810</v>
      </c>
      <c r="C15" s="130"/>
      <c r="D15" s="130"/>
      <c r="E15" s="130"/>
      <c r="F15" s="45"/>
      <c r="G15" s="45"/>
      <c r="H15" s="131"/>
      <c r="I15" s="131"/>
      <c r="J15" s="131"/>
      <c r="K15" s="131"/>
      <c r="L15" s="131"/>
      <c r="M15" s="45"/>
      <c r="N15" s="45"/>
      <c r="O15" s="90"/>
      <c r="P15" s="130"/>
      <c r="Q15" s="45"/>
      <c r="R15" s="31" t="s">
        <v>813</v>
      </c>
    </row>
    <row r="16" spans="1:18" ht="27.75" customHeight="1" x14ac:dyDescent="0.25">
      <c r="A16" s="118">
        <v>278</v>
      </c>
      <c r="B16" s="119" t="s">
        <v>811</v>
      </c>
      <c r="C16" s="130"/>
      <c r="D16" s="130"/>
      <c r="E16" s="130"/>
      <c r="F16" s="45"/>
      <c r="G16" s="45"/>
      <c r="H16" s="131"/>
      <c r="I16" s="131"/>
      <c r="J16" s="131"/>
      <c r="K16" s="131"/>
      <c r="L16" s="132"/>
      <c r="M16" s="45"/>
      <c r="N16" s="45"/>
      <c r="O16" s="130"/>
      <c r="P16" s="130"/>
      <c r="Q16" s="45"/>
      <c r="R16" s="31" t="s">
        <v>633</v>
      </c>
    </row>
    <row r="17" spans="1:18" ht="27.75" customHeight="1" x14ac:dyDescent="0.25">
      <c r="A17" s="118">
        <v>170</v>
      </c>
      <c r="B17" s="119" t="s">
        <v>507</v>
      </c>
      <c r="C17" s="130"/>
      <c r="D17" s="130"/>
      <c r="E17" s="130"/>
      <c r="F17" s="45"/>
      <c r="G17" s="45"/>
      <c r="H17" s="131"/>
      <c r="I17" s="131"/>
      <c r="J17" s="131"/>
      <c r="K17" s="131"/>
      <c r="L17" s="131"/>
      <c r="M17" s="45"/>
      <c r="N17" s="45"/>
      <c r="O17" s="130"/>
      <c r="P17" s="90"/>
      <c r="Q17" s="45"/>
      <c r="R17" s="31" t="s">
        <v>413</v>
      </c>
    </row>
    <row r="18" spans="1:18" ht="27.75" customHeight="1" x14ac:dyDescent="0.25">
      <c r="A18" s="118">
        <v>171</v>
      </c>
      <c r="B18" s="119" t="s">
        <v>508</v>
      </c>
      <c r="C18" s="130"/>
      <c r="D18" s="130"/>
      <c r="E18" s="130"/>
      <c r="F18" s="45"/>
      <c r="G18" s="45"/>
      <c r="H18" s="131"/>
      <c r="I18" s="131"/>
      <c r="J18" s="131"/>
      <c r="K18" s="131"/>
      <c r="L18" s="131"/>
      <c r="M18" s="45"/>
      <c r="N18" s="45"/>
      <c r="O18" s="130"/>
      <c r="P18" s="90"/>
      <c r="Q18" s="45"/>
      <c r="R18" s="31" t="s">
        <v>137</v>
      </c>
    </row>
    <row r="19" spans="1:18" ht="27.75" customHeight="1" x14ac:dyDescent="0.25">
      <c r="A19" s="118">
        <v>227</v>
      </c>
      <c r="B19" s="119" t="s">
        <v>592</v>
      </c>
      <c r="C19" s="130"/>
      <c r="D19" s="130"/>
      <c r="E19" s="130"/>
      <c r="F19" s="45"/>
      <c r="G19" s="45"/>
      <c r="H19" s="131"/>
      <c r="I19" s="131"/>
      <c r="J19" s="131"/>
      <c r="K19" s="131"/>
      <c r="L19" s="131"/>
      <c r="M19" s="45"/>
      <c r="N19" s="45"/>
      <c r="O19" s="130"/>
      <c r="P19" s="90"/>
      <c r="Q19" s="45"/>
      <c r="R19" s="31" t="s">
        <v>632</v>
      </c>
    </row>
    <row r="20" spans="1:18" ht="27.75" customHeight="1" x14ac:dyDescent="0.25">
      <c r="A20" s="118">
        <v>172</v>
      </c>
      <c r="B20" s="119" t="s">
        <v>509</v>
      </c>
      <c r="C20" s="130"/>
      <c r="D20" s="130"/>
      <c r="E20" s="130"/>
      <c r="F20" s="45"/>
      <c r="G20" s="45"/>
      <c r="H20" s="131"/>
      <c r="I20" s="131"/>
      <c r="J20" s="131"/>
      <c r="K20" s="131"/>
      <c r="L20" s="131"/>
      <c r="M20" s="45"/>
      <c r="N20" s="45"/>
      <c r="O20" s="130"/>
      <c r="P20" s="90"/>
      <c r="Q20" s="45"/>
      <c r="R20" s="31" t="s">
        <v>412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Epics</vt:lpstr>
      <vt:lpstr>Events</vt:lpstr>
      <vt:lpstr>references</vt:lpstr>
      <vt:lpstr>Sheet6</vt:lpstr>
      <vt:lpstr>Sprint01</vt:lpstr>
      <vt:lpstr>Sprint02</vt:lpstr>
      <vt:lpstr>Sprint03</vt:lpstr>
      <vt:lpstr>Sprint04</vt:lpstr>
      <vt:lpstr>Sprint05</vt:lpstr>
      <vt:lpstr>Sprint04-works</vt:lpstr>
      <vt:lpstr>Todo in future sprints</vt:lpstr>
      <vt:lpstr>seed.data.user</vt:lpstr>
      <vt:lpstr>seed.data.case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Architect Consultant</dc:title>
  <dc:creator>Shiju Madamchery</dc:creator>
  <cp:keywords>ARNEST INNOVATIVE SOLUTION LLP</cp:keywords>
  <cp:lastModifiedBy>Admin</cp:lastModifiedBy>
  <dcterms:created xsi:type="dcterms:W3CDTF">2019-06-12T07:36:58Z</dcterms:created>
  <dcterms:modified xsi:type="dcterms:W3CDTF">2019-09-18T11:54:28Z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1c3cbfe8-b334-4d1b-884f-99b50e931d34</vt:lpwstr>
  </property>
  <property fmtid="{D5CDD505-2E9C-101B-9397-08002B2CF9AE}" pid="3" name="VS Team System Additional Data DO NOT EDIT0">
    <vt:lpwstr>RVpSRwEAAABVj01rwzAMhv9KyD1xkvVrIU0plEFh9OKud012VtPYDpYSun8/t10ZO+gg8fC8epvN1fbJpAMZ79ZpmRfppm2k/H9KIuRonY7B1YRnbYEyazB48h1n6G09GRqhJx6V8TVrsPRNrG3tu86gJvYBvnTaNockKg9gNQ2AequU4ZgC/Q4Y5C/1TIv46YYfO9oOQ28QbuzeEYNDvd+lCa9TmbaL5aIsVxVkevZaZLPVHLPVvCizJUKFpcI</vt:lpwstr>
  </property>
  <property fmtid="{D5CDD505-2E9C-101B-9397-08002B2CF9AE}" pid="4" name="VS Team System Additional Data DO NOT EDIT1">
    <vt:lpwstr>KoWvE6c/2VHyE/uk4Mw+1ENxR/tl7vLDGc64ut4M4xjpvfnTqni+2yhpniMNjnV7yQrz7x3NShyn2zYHs9R4pDnGkbH8A</vt:lpwstr>
  </property>
  <property fmtid="{D5CDD505-2E9C-101B-9397-08002B2CF9AE}" pid="5" name="VS Team System Additional Data DO NOT EDIT">
    <vt:i4>2</vt:i4>
  </property>
  <property fmtid="{D5CDD505-2E9C-101B-9397-08002B2CF9AE}" pid="6" name="VS Team System Data DO NOT EDIT0">
    <vt:lpwstr>RVpSRwEAAAC1XFuT2joS/iuuedg3Mb5fssmcsg3soSrJZgdOzmPKY8SMdwxmbTNJzq/fbhnfQHZ8jFWVoogGWv11t75utWTe//ZjH0tvNM2i5PDhTpnJd789vF+v20MSfOiQfbg7pYd3WfhC90FG9lGYJlmyy0mY7N+9RdkpiLP8tI2SdzkN9tnPLKf7d8luF4U0y5M0eKZ3D++/SiDymCb/pWH+OdjTOyn/cLeuJrh7AGH75BAmcQyfAAXe339</vt:lpwstr>
  </property>
  <property fmtid="{D5CDD505-2E9C-101B-9397-08002B2CF9AE}" pid="7" name="VS Team System Data DO NOT EDIT1">
    <vt:lpwstr>tf+uPNLr60luW77J39/f3fhxkWQRTBvjd+w0o8qX42n1gy3Snhg7RQ0smuhwYJDB2JtkZgf602wW7rR6wyT7jZHGU5VljhmL063qz/qaYgWJYO+WbEWzVb7rsPH0LnuSnb6ql0TCUg+2OOiXS/51o+vOs7oO1tZ608Mkktgbz6qZukSdTs8nWMYNgFxrOlqo1XNRg8/NYWujhPyjKS06H7Uf4S/25T9HBjyN6yL8WHis/r9Qf2UbZMQ5+blJKUe</vt:lpwstr>
  </property>
  <property fmtid="{D5CDD505-2E9C-101B-9397-08002B2CF9AE}" pid="8" name="VS Team System Data DO NOT EDIT2">
    <vt:lpwstr>JqW35Grj/DNG145MoREhpTItL6mEaHXNLhrReEr3Hy3LTa4RWsdn/+7/ckfV1BFGSl/VRVLi3zPcrLmbzTc63HS1gO6y7xHWLOieUSAzy2IHODeC6ZW0T3iW8T1SKLBb7R5mQB/8CwS7JQiGvV4lL6VsrT2Oj950oXZbguvkEUl0DcwJyeR5Q5Aee5MLlFVIfMVZwWBlEjmXjwRifyAlV2/GG6qMN1sRyiKMRZEl0lywWxYWad+KCRRhYusWUCI</vt:lpwstr>
  </property>
  <property fmtid="{D5CDD505-2E9C-101B-9397-08002B2CF9AE}" pid="9" name="VS Team System Data DO NOT EDIT3">
    <vt:lpwstr>aVoEF9k4ZClTuY2kS18rytcXdRLXbThutg+McEQFpFtUrwH66jgLw1fFwbRINANYjNdFANtZCzJUiPeQB/pw3XBGRzEDyoYDnEcnFzTyQKUAgXBRhqxDDIHP6rEV4mn4Oc9lSh8H13ZxRiuC1hkviSujpMAeN0jc5NYOnE1dNZCI/M5msPX0VNzDSMYNVK7YvdKF/Nv2EVHc8zhdQ7MQ9Q5KqIaOLiEgJYxRvQlkZfEZGqaBmqtycRcDtPF4ugC</vt:lpwstr>
  </property>
  <property fmtid="{D5CDD505-2E9C-101B-9397-08002B2CF9AE}" pid="10" name="VS Team System Data DO NOT EDIT4">
    <vt:lpwstr>rLs9hXlJERLSAE85gOzIxPZw9Ro6sWHp+EQGH9roQNtGf4Ku8AFcUkuiwojOQs0dEkCKyTPUUOVggckQswuygAW+RLXAlqqJBrN8VA4cCYvdX+AbUB0sCpYDrjJ1rnL2pXK8iBqqnKwSDabXYTKMKeBJs+BDDwMKFFU85AbfZ4vBQiRApGBCjU8Dl8pZPEoabDnwl4ZLHfzo+UiTsCiXNgEehVcwpwGh7uICMWzi+sSdk6WLxtPlQW61eNw9VDn</vt:lpwstr>
  </property>
  <property fmtid="{D5CDD505-2E9C-101B-9397-08002B2CF9AE}" pid="11" name="VS Team System Data DO NOT EDIT5">
    <vt:lpwstr>NIoqFBAqLEGLLBaKwcJUCRcgOcgUEpWUSVyX2Au0K2WYOEQlgVK5y+qVyvCQ3eEG4xAG1FphXkCdl4pjI3w7oBMoZSF6mQrwFrlmgVkACPjWA+M0hyqmKPZw5gA8UGVUAO4ARgEghpoBCwWeQ5oBOfQVjEMaBZmH1Oj6aEa3qDWIOxfkbLAbZ3cIKQIfcB+EO8yjEBB4AKziYbJZsRaoergfwnqqw9OMBvQzThcdiXZXJAksBy8ZXiGvwCAQQrk</vt:lpwstr>
  </property>
  <property fmtid="{D5CDD505-2E9C-101B-9397-08002B2CF9AE}" pid="12" name="VS Team System Data DO NOT EDIT6">
    <vt:lpwstr>eFRbTDOEzDoLFdXIywGkyX/ZsPy3o8Hw0NIOB0mZUHQFdQAwBbAoFpPioH5YmqokKYg1kyBh+CYRcevnH4ytWGqhQ8V+Jhcsjpj/yiqv+SpHkQfwnyl2Y1ydMUCcrBUgHsA+qA6SDaIHNCJBk+WYJ7bQxv0BpKG1gO4HNHQ5/PG0nyalcw7WagnAP2MNm/TtE2OIS0G9tTkNF1lNM/0vj6j2dNu+rrlpkrU+M82TEI6TzIg/V5G9XYljDJq0OWo</vt:lpwstr>
  </property>
  <property fmtid="{D5CDD505-2E9C-101B-9397-08002B2CF9AE}" pid="13" name="VS Team System Data DO NOT EDIT7">
    <vt:lpwstr>2KreSXckne2DfSwCwxKdBtiwZF3Du43QkvRTNk2tVqzQzlJQ++XPD+CEcGUs6c4CV9zGr7Mtq84cF8NcEQ0DTNcBsO6i2i8XVdbxYJMZVmrasCo2LisYICN19Ozr1a7JfxAI0SibLGN8uApLv7q3T1s0hNt614VbsdjfA4Y6WNwOoQvElo3PTEfZU2hqy1suqL8Zyl0Cftf2lxCu6YtPpXb5RluImdLSrdPsJJnjQmL+a6mq2KB8AxBeq2g9Vnh</vt:lpwstr>
  </property>
  <property fmtid="{D5CDD505-2E9C-101B-9397-08002B2CF9AE}" pid="14" name="VS Team System Data DO NOT EDIT8">
    <vt:lpwstr>QuGmGfyX4PBMtxJEHR2Pec16ALOzsEpWDUiVZUVubMSauMq/9cFTRsL7iPtU6R/B/vhPyc3zIHzZA65pvMsaIWvWCJktPtJgO2OzuYft5Ux1xSBDNPODXNZG4+8JcoiuN8A2WTT7jMtmLbm1lw2L51/D6kOmjvTs4kdO00MQS2h0yU9Oh/zm+C1loshaYmNZqtx1qYqIXNaEOWexm4E1MuJ1QBodAWkICMgVFBLPacG63imKt5NFJpM2a8ivxdc</vt:lpwstr>
  </property>
  <property fmtid="{D5CDD505-2E9C-101B-9397-08002B2CF9AE}" pid="15" name="VS Team System Data DO NOT EDIT9">
    <vt:lpwstr>O5PKPEOJxT/lLkkZ/AbW6N9DN2X+1NPeCUWwOIlvEenukbzfDKGVU2jsc7R0BYVdmOa+XCdvf701x3gX1aTxW10RQup9SSK+TQCkkXULhcdx4husGss6nKDlqKU1O4zOaiGXBsg9KuhkJKx7YayWuhsQDJMAnmyiPb0dSS6kA8AoDIWXBnxAO6T5IX29G0ZbUyCEytzqH4dF4evIl6FBky9X8ZkSVsNVlXuSxF+llr7H+mQLGpfbcqrM3uuxx3n</vt:lpwstr>
  </property>
  <property fmtid="{D5CDD505-2E9C-101B-9397-08002B2CF9AE}" pid="16" name="VS Team System Data DO NOT EDIT10">
    <vt:lpwstr>CBMSVsCtye0EFSJajhB26BovUu9bGeKDYpkEmWUUwnKqBLmSiSV0Br3AJa600vY/H9DkLSeLrNAZPXsTNQeTW0Or6A7iO4JH1lLcFpss6f55NbTs6BLQCvumTjAhoyhULS6rBLJtsUbPxPs0JuJbZOSTyfWb0+G187x6xmm3CrehbZEY/gI51XW7NxEXUDzXJpfYpyemNUcvyHsplobojqHSGqj98EDYYprabbvl4hvcxyuOy4ZSCO97pUHgf2k</vt:lpwstr>
  </property>
  <property fmtid="{D5CDD505-2E9C-101B-9397-08002B2CF9AE}" pid="17" name="VS Team System Data DO NOT EDIT11">
    <vt:lpwstr>e6D6BAdniXkiMmArjE/nICXn2fVDNUELbQdVfwNdXw32C9pBPvr6RtlLbktdLyihY33oevt8vbsGeMku7nHywdYiL7u+CIUswOiKYCBPDxloNOtR//Tp9WsKbRFOh09XF1ID/eUJ3uWPhj9TM6vlXwUz+dYXtXGxsXDnZhiW2A5FKt3UKwuYrd9AfV8ICYOb3OCFugOptV7mXYa0Ki/OMSV9BbcDurVRVDvEhJc9jIt9TZSaCGeS796B/3qvfQ7</vt:lpwstr>
  </property>
  <property fmtid="{D5CDD505-2E9C-101B-9397-08002B2CF9AE}" pid="18" name="VS Team System Data DO NOT EDIT12">
    <vt:lpwstr>EuY6D9JcGEomnQ+y4/BCF3F4cQ4t7MZkeZCfpjskbgQuSF/XwptY1Y6KXu2t6Ec6dBOkz1ScRwvxXJeqHRW92lvR33JAems/veeMlNdgxxKow5VyrytHbqwf6TFNILvQ47QBy+TWYls+7CiQ1PE9xV8cJMC2ejt5ccskV4JbADtKIlVESXQu39fTcg7ieqRvEf1+LuK7aKejJOq/sDHSly2oU/uUi5fv3o6KSBVSEWVZEkaMhPziop307+8Hmgp</vt:lpwstr>
  </property>
  <property fmtid="{D5CDD505-2E9C-101B-9397-08002B2CF9AE}" pid="19" name="VS Team System Data DO NOT EDIT13">
    <vt:lpwstr>BXkxQy2+h7iiMVBGFUc28IrallXR+iukojVQRO9PC8r/MMGNQlqI5GYbbkWbjQrJoSI9TJ9EqZkvpvDzaQcNyPw2P7IiVF3JFNYvO8vk9I+4Fg9HrctjNlUkuBdbyOPcCFe7tIxzugzby+K4+TJ3kDK8SxznIU7gHXYqQm2KfYancuI8+I0JJ11tmg3febfSedjvjHPR7hM+P3rCuyqO6hpwWXXRcMO4/uh+/JcaylN0XEpLjiuqUyedmOW4Msn</vt:lpwstr>
  </property>
  <property fmtid="{D5CDD505-2E9C-101B-9397-08002B2CF9AE}" pid="20" name="VS Team System Data DO NOT EDIT14">
    <vt:lpwstr>EBKWBN36gITmzJbdw05V40FUGHmIRub57XF+Cirna53hGcuojb7x+TMIgRUyCtk1MaTtuDY9LZcwy17PqsnIdT7QU5vrCOng/Yaew9UR5yV64Utbk4RObuA4VsAh9pkDUfkh8dgZWYurTggei/lDH6cYPz7cVpHjcohF2vJoMHyOgFNHIdzWkWptGx/fsFI+FcympxeUfDSBFxmn+9IRW4Fb2G2tH/U4T0/6733pMesF3jvT5hI9xacfydqF/cX</vt:lpwstr>
  </property>
  <property fmtid="{D5CDD505-2E9C-101B-9397-08002B2CF9AE}" pid="21" name="VS Team System Data DO NOT EDIT15">
    <vt:lpwstr>5vgBh7K4RyecZmdjQvpH5z3nBOXVlfbTn5t1dHgVEScAH8N4hOV0OhTV1dMciW4fqiA1/6ye3tfxjhom+D59qcjKiEtD3W0LZXetuXYhwlZrOCTmZIP1SpUrJO7qp6iNUMLckfXUunvWo7shix2uySdLjM0DocaklvwOtqTyviL5H8rMQjrRhfyuY1opaNTqYjoVGJbHO97YcTRW+4o9nfeYYrmDC24HV1LRUTX8nzWMPnBXyGX061UOvKjImLz</vt:lpwstr>
  </property>
  <property fmtid="{D5CDD505-2E9C-101B-9397-08002B2CF9AE}" pid="22" name="VS Team System Data DO NOT EDIT16">
    <vt:lpwstr>s8QfkJJWN5Sl3AfsmNjVdYFqdNCt0Uu3Y7NGfQ/TPcG3Jt28Vrcwa9EtoB0ka4hIj+ynwKTNlBU4QmRiN7ziW+vYZ2giDqa/BCn8D3LZtOfSF2Jb8Dr2FpqQC+2Tn7jzD9u5zx6ycQER2fzZhOLSD96sT4uLK5OB5f1oApvtcrKWHTr6nf2djLEbx4YdJt0x8qBzb2VynxVi4yKqvU20L2pbUCkW0OdF+ZfiW2g7aFcTcRvcO0GRQrNMYvujqaG</vt:lpwstr>
  </property>
  <property fmtid="{D5CDD505-2E9C-101B-9397-08002B2CF9AE}" pid="23" name="VS Team System Data DO NOT EDIT17">
    <vt:lpwstr>W0mvhLaAdVa7WW+WOfRw/y6bHVwtt4eqoZLXeSnb0lacsiU+TUlJ15N6S3ELYUbxqIorXRyCGw/Pk6GqpzR8oul+vH/4P</vt:lpwstr>
  </property>
  <property fmtid="{D5CDD505-2E9C-101B-9397-08002B2CF9AE}" pid="24" name="VS Team System Data DO NOT EDIT">
    <vt:i4>18</vt:i4>
  </property>
</Properties>
</file>