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91914\Documents\"/>
    </mc:Choice>
  </mc:AlternateContent>
  <xr:revisionPtr revIDLastSave="0" documentId="13_ncr:1_{BD2EC26F-EB51-40C1-A5AE-6AC84AE05DC4}" xr6:coauthVersionLast="47" xr6:coauthVersionMax="47" xr10:uidLastSave="{00000000-0000-0000-0000-000000000000}"/>
  <bookViews>
    <workbookView xWindow="-108" yWindow="-108" windowWidth="23256" windowHeight="12456" activeTab="3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_FilterDatabase" localSheetId="0" hidden="1">Sheet1!$A$1:$K$20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" i="4" l="1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L20" i="3"/>
  <c r="G20" i="3"/>
  <c r="M21" i="3" s="1"/>
  <c r="G18" i="3"/>
  <c r="T12" i="3"/>
  <c r="S12" i="3"/>
  <c r="Q12" i="3"/>
  <c r="N12" i="3"/>
  <c r="K12" i="3"/>
  <c r="L12" i="3" s="1"/>
  <c r="O12" i="3" s="1"/>
  <c r="T11" i="3"/>
  <c r="S11" i="3"/>
  <c r="Q11" i="3"/>
  <c r="N11" i="3"/>
  <c r="K11" i="3"/>
  <c r="L11" i="3" s="1"/>
  <c r="O11" i="3" s="1"/>
  <c r="T10" i="3"/>
  <c r="S10" i="3"/>
  <c r="Q10" i="3"/>
  <c r="U10" i="3" s="1"/>
  <c r="N10" i="3"/>
  <c r="K10" i="3"/>
  <c r="L10" i="3" s="1"/>
  <c r="O10" i="3" s="1"/>
  <c r="T9" i="3"/>
  <c r="S9" i="3"/>
  <c r="Q9" i="3"/>
  <c r="N9" i="3"/>
  <c r="K9" i="3"/>
  <c r="L9" i="3" s="1"/>
  <c r="O9" i="3" s="1"/>
  <c r="T8" i="3"/>
  <c r="S8" i="3"/>
  <c r="Q8" i="3"/>
  <c r="N8" i="3"/>
  <c r="K8" i="3"/>
  <c r="L8" i="3" s="1"/>
  <c r="O8" i="3" s="1"/>
  <c r="T7" i="3"/>
  <c r="S7" i="3"/>
  <c r="Q7" i="3"/>
  <c r="U7" i="3" s="1"/>
  <c r="N7" i="3"/>
  <c r="K7" i="3"/>
  <c r="L7" i="3" s="1"/>
  <c r="O7" i="3" s="1"/>
  <c r="T6" i="3"/>
  <c r="S6" i="3"/>
  <c r="Q6" i="3"/>
  <c r="N6" i="3"/>
  <c r="K6" i="3"/>
  <c r="L6" i="3" s="1"/>
  <c r="O6" i="3" s="1"/>
  <c r="T5" i="3"/>
  <c r="S5" i="3"/>
  <c r="Q5" i="3"/>
  <c r="N5" i="3"/>
  <c r="K5" i="3"/>
  <c r="L5" i="3" s="1"/>
  <c r="O5" i="3" s="1"/>
  <c r="T4" i="3"/>
  <c r="S4" i="3"/>
  <c r="Q4" i="3"/>
  <c r="N4" i="3"/>
  <c r="K4" i="3"/>
  <c r="L4" i="3" s="1"/>
  <c r="O4" i="3" s="1"/>
  <c r="T3" i="3"/>
  <c r="S3" i="3"/>
  <c r="Q3" i="3"/>
  <c r="N3" i="3"/>
  <c r="K3" i="3"/>
  <c r="L3" i="3" s="1"/>
  <c r="O3" i="3" s="1"/>
  <c r="T2" i="3"/>
  <c r="S2" i="3"/>
  <c r="Q2" i="3"/>
  <c r="U2" i="3" s="1"/>
  <c r="N2" i="3"/>
  <c r="K2" i="3"/>
  <c r="L2" i="3" s="1"/>
  <c r="O2" i="3" s="1"/>
  <c r="U9" i="3" l="1"/>
  <c r="U3" i="3"/>
  <c r="U8" i="3"/>
  <c r="U4" i="3"/>
  <c r="U12" i="3"/>
  <c r="U6" i="3"/>
  <c r="U11" i="3"/>
  <c r="U5" i="3"/>
  <c r="A38" i="2" l="1"/>
  <c r="A36" i="2"/>
  <c r="D35" i="2"/>
  <c r="A35" i="2"/>
  <c r="D34" i="2"/>
  <c r="A32" i="2"/>
  <c r="A34" i="2" s="1"/>
  <c r="A31" i="2"/>
  <c r="E26" i="2"/>
  <c r="E24" i="2"/>
  <c r="H12" i="2"/>
  <c r="I8" i="2"/>
  <c r="H8" i="2"/>
  <c r="G8" i="2"/>
  <c r="F8" i="2"/>
  <c r="E8" i="2"/>
  <c r="D8" i="2"/>
  <c r="C8" i="2"/>
  <c r="J7" i="2"/>
  <c r="I6" i="2"/>
  <c r="H6" i="2"/>
  <c r="G6" i="2"/>
  <c r="F6" i="2"/>
  <c r="E6" i="2"/>
  <c r="D6" i="2"/>
  <c r="C6" i="2"/>
  <c r="I5" i="2"/>
  <c r="H5" i="2"/>
  <c r="G5" i="2"/>
  <c r="F5" i="2"/>
  <c r="E5" i="2"/>
  <c r="D5" i="2"/>
  <c r="C5" i="2"/>
  <c r="I4" i="2"/>
  <c r="H4" i="2"/>
  <c r="G4" i="2"/>
  <c r="F4" i="2"/>
  <c r="E4" i="2"/>
  <c r="D4" i="2"/>
  <c r="C4" i="2"/>
  <c r="I3" i="2"/>
  <c r="H3" i="2"/>
  <c r="G3" i="2"/>
  <c r="F3" i="2"/>
  <c r="E3" i="2"/>
  <c r="D3" i="2"/>
  <c r="C3" i="2"/>
  <c r="L3" i="1"/>
  <c r="L6" i="1"/>
  <c r="L7" i="1"/>
  <c r="L14" i="1"/>
  <c r="L17" i="1"/>
  <c r="L18" i="1"/>
  <c r="L19" i="1"/>
  <c r="I7" i="1"/>
  <c r="J7" i="1" s="1"/>
  <c r="K7" i="1" s="1"/>
  <c r="K3" i="1"/>
  <c r="K6" i="1"/>
  <c r="K14" i="1"/>
  <c r="K15" i="1"/>
  <c r="K19" i="1"/>
  <c r="J2" i="1"/>
  <c r="L2" i="1" s="1"/>
  <c r="I6" i="1"/>
  <c r="I20" i="1"/>
  <c r="J20" i="1" s="1"/>
  <c r="I19" i="1"/>
  <c r="I18" i="1"/>
  <c r="J18" i="1" s="1"/>
  <c r="K18" i="1" s="1"/>
  <c r="I17" i="1"/>
  <c r="J17" i="1" s="1"/>
  <c r="K17" i="1" s="1"/>
  <c r="J5" i="1"/>
  <c r="K5" i="1" s="1"/>
  <c r="J8" i="1"/>
  <c r="K8" i="1" s="1"/>
  <c r="J15" i="1"/>
  <c r="L15" i="1" s="1"/>
  <c r="J16" i="1"/>
  <c r="K16" i="1" s="1"/>
  <c r="I3" i="1"/>
  <c r="I4" i="1"/>
  <c r="J4" i="1" s="1"/>
  <c r="I5" i="1"/>
  <c r="I8" i="1"/>
  <c r="I9" i="1"/>
  <c r="J9" i="1" s="1"/>
  <c r="I10" i="1"/>
  <c r="J10" i="1" s="1"/>
  <c r="I11" i="1"/>
  <c r="J11" i="1" s="1"/>
  <c r="I12" i="1"/>
  <c r="J12" i="1" s="1"/>
  <c r="I13" i="1"/>
  <c r="J13" i="1" s="1"/>
  <c r="K13" i="1" s="1"/>
  <c r="I14" i="1"/>
  <c r="I15" i="1"/>
  <c r="I16" i="1"/>
  <c r="J5" i="2" l="1"/>
  <c r="J8" i="2"/>
  <c r="J3" i="2"/>
  <c r="L3" i="2" s="1"/>
  <c r="L7" i="2"/>
  <c r="J6" i="2"/>
  <c r="J4" i="2"/>
  <c r="L4" i="2" s="1"/>
  <c r="K6" i="2"/>
  <c r="L6" i="2"/>
  <c r="L5" i="2"/>
  <c r="K5" i="2"/>
  <c r="K8" i="2"/>
  <c r="L8" i="2"/>
  <c r="K3" i="2"/>
  <c r="K7" i="2"/>
  <c r="L10" i="1"/>
  <c r="K10" i="1"/>
  <c r="L20" i="1"/>
  <c r="K20" i="1"/>
  <c r="L12" i="1"/>
  <c r="K12" i="1"/>
  <c r="L11" i="1"/>
  <c r="K11" i="1"/>
  <c r="K9" i="1"/>
  <c r="L9" i="1"/>
  <c r="L4" i="1"/>
  <c r="K4" i="1"/>
  <c r="K2" i="1"/>
  <c r="L8" i="1"/>
  <c r="L13" i="1"/>
  <c r="L5" i="1"/>
  <c r="L16" i="1"/>
  <c r="K4" i="2" l="1"/>
</calcChain>
</file>

<file path=xl/sharedStrings.xml><?xml version="1.0" encoding="utf-8"?>
<sst xmlns="http://schemas.openxmlformats.org/spreadsheetml/2006/main" count="220" uniqueCount="145">
  <si>
    <t>Name</t>
  </si>
  <si>
    <t>Father's Name</t>
  </si>
  <si>
    <t>Course</t>
  </si>
  <si>
    <t>Marks</t>
  </si>
  <si>
    <t>Percentage</t>
  </si>
  <si>
    <t>Status</t>
  </si>
  <si>
    <t>Md Ataullah</t>
  </si>
  <si>
    <t>Md Alauddin</t>
  </si>
  <si>
    <t>BCA</t>
  </si>
  <si>
    <t>Md Shoab</t>
  </si>
  <si>
    <t>Md Alam</t>
  </si>
  <si>
    <t>Md Abdullah</t>
  </si>
  <si>
    <t>Md Danish</t>
  </si>
  <si>
    <t>Md Yunush</t>
  </si>
  <si>
    <t>Ram</t>
  </si>
  <si>
    <t>Shyam</t>
  </si>
  <si>
    <t>Raju</t>
  </si>
  <si>
    <t>Kumar</t>
  </si>
  <si>
    <t>Gupta</t>
  </si>
  <si>
    <t>Royal</t>
  </si>
  <si>
    <t>Rajpal</t>
  </si>
  <si>
    <t>Ramesh</t>
  </si>
  <si>
    <t>Salman</t>
  </si>
  <si>
    <t>Rizwan</t>
  </si>
  <si>
    <t>Naresh</t>
  </si>
  <si>
    <t>Suresh</t>
  </si>
  <si>
    <t>Khiran</t>
  </si>
  <si>
    <t>Mantosh</t>
  </si>
  <si>
    <t>Ballu</t>
  </si>
  <si>
    <t>Kishore</t>
  </si>
  <si>
    <t>Jaya</t>
  </si>
  <si>
    <t>Jorawar</t>
  </si>
  <si>
    <t>Kabir</t>
  </si>
  <si>
    <t>Rahul</t>
  </si>
  <si>
    <t>Rinku</t>
  </si>
  <si>
    <t>Faiyaz</t>
  </si>
  <si>
    <t>B.tech AI &amp; ML</t>
  </si>
  <si>
    <t>BBA</t>
  </si>
  <si>
    <t>MBA</t>
  </si>
  <si>
    <t>MCA</t>
  </si>
  <si>
    <t>Operating System</t>
  </si>
  <si>
    <t>Data structure</t>
  </si>
  <si>
    <t>Communication Skills</t>
  </si>
  <si>
    <t>Database</t>
  </si>
  <si>
    <t>Lab</t>
  </si>
  <si>
    <t>Jaiswal</t>
  </si>
  <si>
    <t>Guru</t>
  </si>
  <si>
    <t>Reyaz</t>
  </si>
  <si>
    <t>Moinul Haque</t>
  </si>
  <si>
    <t>Murari</t>
  </si>
  <si>
    <t>Grades</t>
  </si>
  <si>
    <t>Budget Table</t>
  </si>
  <si>
    <t>S. No</t>
  </si>
  <si>
    <t>Value</t>
  </si>
  <si>
    <t>Week2</t>
  </si>
  <si>
    <t>Week3</t>
  </si>
  <si>
    <t>Week4</t>
  </si>
  <si>
    <t>Week5</t>
  </si>
  <si>
    <t>Week6</t>
  </si>
  <si>
    <t>Week7</t>
  </si>
  <si>
    <t>Week8</t>
  </si>
  <si>
    <t>Total</t>
  </si>
  <si>
    <t>Calculation</t>
  </si>
  <si>
    <t>Bonous</t>
  </si>
  <si>
    <t>2 Income</t>
  </si>
  <si>
    <t>3 Expense1</t>
  </si>
  <si>
    <t>4 Expense2</t>
  </si>
  <si>
    <t>5 Expense3</t>
  </si>
  <si>
    <t>6 Tax(%)</t>
  </si>
  <si>
    <t>7 Bonus</t>
  </si>
  <si>
    <t>S.No</t>
  </si>
  <si>
    <t>Salary</t>
  </si>
  <si>
    <t>city</t>
  </si>
  <si>
    <t>Region</t>
  </si>
  <si>
    <t>Year of Service</t>
  </si>
  <si>
    <t>Total Sales</t>
  </si>
  <si>
    <t>Arpan</t>
  </si>
  <si>
    <t>Delhi</t>
  </si>
  <si>
    <t>East</t>
  </si>
  <si>
    <t>Mumbai</t>
  </si>
  <si>
    <t>West</t>
  </si>
  <si>
    <t>Noida</t>
  </si>
  <si>
    <t>North</t>
  </si>
  <si>
    <t>SANJAY</t>
  </si>
  <si>
    <t>UP</t>
  </si>
  <si>
    <t>South</t>
  </si>
  <si>
    <t>Deepak</t>
  </si>
  <si>
    <t>Sohail</t>
  </si>
  <si>
    <t>Lalu</t>
  </si>
  <si>
    <t>Nitish</t>
  </si>
  <si>
    <t>Dipesh</t>
  </si>
  <si>
    <t>All</t>
  </si>
  <si>
    <t>Eight</t>
  </si>
  <si>
    <t>into</t>
  </si>
  <si>
    <t>divided</t>
  </si>
  <si>
    <t xml:space="preserve"> are</t>
  </si>
  <si>
    <t>words</t>
  </si>
  <si>
    <t>All, the, English, words, are, divided, into, Eight</t>
  </si>
  <si>
    <t>HELLO</t>
  </si>
  <si>
    <t>Student Name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</si>
  <si>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</si>
  <si>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</si>
  <si>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</si>
  <si>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</si>
  <si>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</si>
  <si>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</si>
  <si>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</si>
  <si>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</si>
  <si>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Fees</t>
  </si>
  <si>
    <t>Scolarship</t>
  </si>
  <si>
    <t>Transport</t>
  </si>
  <si>
    <t>Transport Fee</t>
  </si>
  <si>
    <t>Catageory</t>
  </si>
  <si>
    <t>Discount Money</t>
  </si>
  <si>
    <t>Discount</t>
  </si>
  <si>
    <t>Total fees</t>
  </si>
  <si>
    <t>Ataullah</t>
  </si>
  <si>
    <t>Y</t>
  </si>
  <si>
    <t>OBC</t>
  </si>
  <si>
    <t>RANA</t>
  </si>
  <si>
    <t>N</t>
  </si>
  <si>
    <t>SANUJ</t>
  </si>
  <si>
    <t>General</t>
  </si>
  <si>
    <t>ARJUN</t>
  </si>
  <si>
    <t>B.sc</t>
  </si>
  <si>
    <t>RAHUL</t>
  </si>
  <si>
    <t>B.tech</t>
  </si>
  <si>
    <t>SC</t>
  </si>
  <si>
    <t>Jipsem</t>
  </si>
  <si>
    <t>ST</t>
  </si>
  <si>
    <t>Ritesh</t>
  </si>
  <si>
    <t>RAJ</t>
  </si>
  <si>
    <t>ADITYA</t>
  </si>
  <si>
    <t>LUVKUSH</t>
  </si>
  <si>
    <t>unichar</t>
  </si>
  <si>
    <t xml:space="preserve">Medicine </t>
  </si>
  <si>
    <t>Online Shopping</t>
  </si>
  <si>
    <t>Other Essential Items</t>
  </si>
  <si>
    <t>Vegetables and Fruits</t>
  </si>
  <si>
    <t>Fish &amp; Chicken</t>
  </si>
  <si>
    <t>Gifts</t>
  </si>
  <si>
    <t>Ordering Food</t>
  </si>
  <si>
    <t>Movie with Freinds</t>
  </si>
  <si>
    <t>Mobile Bill mPayment</t>
  </si>
  <si>
    <t>Cab to Office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</si>
</sst>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dd/mm/yyyy;@"/>
    <numFmt numFmtId="165" formatCode="[$SAR]\ #,##0.00"/>
  </numFmts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6"/>
      <color theme="0"/>
      <name val="Cambria"/>
      <family val="1"/>
      <scheme val="major"/>
    </font>
  </fonts>
  <fills count="5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7" tint="-0.249977111117893"/>
        <bgColor theme="7" tint="-0.249977111117893"/>
      </patternFill>
    </fill>
    <fill>
      <patternFill patternType="solid">
        <fgColor theme="7"/>
        <bgColor theme="7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29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0" borderId="1" xfId="0" applyBorder="1"/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" xfId="0" applyFont="1" applyBorder="1"/>
    <xf numFmtId="0" fontId="0" fillId="0" borderId="1" xfId="0" applyBorder="1" applyAlignment="1">
      <alignment horizontal="center"/>
    </xf>
    <xf numFmtId="0" fontId="0" fillId="0" borderId="8" xfId="0" applyBorder="1"/>
    <xf numFmtId="14" fontId="0" fillId="0" borderId="0" xfId="0" applyNumberFormat="1"/>
    <xf numFmtId="1" fontId="0" fillId="0" borderId="1" xfId="1" applyNumberFormat="1" applyFont="1" applyBorder="1" applyAlignment="1">
      <alignment horizontal="center"/>
    </xf>
    <xf numFmtId="0" fontId="0" fillId="0" borderId="9" xfId="0" applyBorder="1"/>
    <xf numFmtId="0" fontId="0" fillId="0" borderId="7" xfId="0" applyBorder="1"/>
    <xf numFmtId="0" fontId="5" fillId="0" borderId="1" xfId="0" applyFont="1" applyBorder="1"/>
    <xf numFmtId="9" fontId="5" fillId="0" borderId="1" xfId="0" applyNumberFormat="1" applyFont="1" applyBorder="1"/>
    <xf numFmtId="0" fontId="0" fillId="0" borderId="5" xfId="0" applyBorder="1"/>
    <xf numFmtId="164" fontId="6" fillId="3" borderId="1" xfId="0" applyNumberFormat="1" applyFont="1" applyFill="1" applyBorder="1"/>
    <xf numFmtId="0" fontId="6" fillId="3" borderId="1" xfId="0" applyFont="1" applyFill="1" applyBorder="1"/>
    <xf numFmtId="165" fontId="6" fillId="3" borderId="1" xfId="0" applyNumberFormat="1" applyFont="1" applyFill="1" applyBorder="1"/>
    <xf numFmtId="164" fontId="6" fillId="4" borderId="1" xfId="0" applyNumberFormat="1" applyFont="1" applyFill="1" applyBorder="1"/>
    <xf numFmtId="0" fontId="6" fillId="4" borderId="1" xfId="0" applyFont="1" applyFill="1" applyBorder="1"/>
    <xf numFmtId="165" fontId="6" fillId="4" borderId="1" xfId="0" applyNumberFormat="1" applyFont="1" applyFill="1" applyBorder="1"/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2">
    <cellStyle name="Normal" xfId="0" builtinId="0"/>
    <cellStyle name="Percent" xfId="1" builtinId="5"/>
  </cellStyles>
  <dxfs count="4">
    <dxf>
      <font>
        <b/>
        <i val="0"/>
        <strike/>
      </font>
      <fill>
        <patternFill>
          <bgColor rgb="FF00B050"/>
        </patternFill>
      </fill>
    </dxf>
    <dxf>
      <font>
        <b/>
        <i val="0"/>
        <strike val="0"/>
      </font>
      <numFmt numFmtId="0" formatCode="General"/>
      <fill>
        <patternFill>
          <bgColor rgb="FF00B050"/>
        </patternFill>
      </fill>
    </dxf>
    <dxf>
      <font>
        <b/>
        <i val="0"/>
      </font>
      <fill>
        <patternFill>
          <bgColor rgb="FFFF0000"/>
        </patternFill>
      </fill>
    </dxf>
    <dxf>
      <font>
        <b/>
        <i val="0"/>
      </font>
      <fill>
        <patternFill>
          <bgColor theme="9" tint="-0.24994659260841701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20"/>
  <sheetViews>
    <sheetView topLeftCell="C1" workbookViewId="0">
      <selection activeCell="N7" sqref="N7"/>
    </sheetView>
  </sheetViews>
  <sheetFormatPr defaultRowHeight="14.4" x14ac:dyDescent="0.3"/>
  <cols>
    <col min="1" max="3" width="15.77734375" customWidth="1"/>
    <col min="4" max="4" width="18.33203125" customWidth="1"/>
    <col min="5" max="5" width="21.77734375" customWidth="1"/>
    <col min="6" max="11" width="15.77734375" customWidth="1"/>
  </cols>
  <sheetData>
    <row r="1" spans="1:12" ht="15.6" x14ac:dyDescent="0.3">
      <c r="A1" s="1" t="s">
        <v>0</v>
      </c>
      <c r="B1" s="1" t="s">
        <v>1</v>
      </c>
      <c r="C1" s="1" t="s">
        <v>2</v>
      </c>
      <c r="D1" s="1" t="s">
        <v>40</v>
      </c>
      <c r="E1" s="1" t="s">
        <v>42</v>
      </c>
      <c r="F1" s="1" t="s">
        <v>43</v>
      </c>
      <c r="G1" s="1" t="s">
        <v>44</v>
      </c>
      <c r="H1" s="1" t="s">
        <v>41</v>
      </c>
      <c r="I1" s="2" t="s">
        <v>3</v>
      </c>
      <c r="J1" s="2" t="s">
        <v>4</v>
      </c>
      <c r="K1" s="2" t="s">
        <v>5</v>
      </c>
      <c r="L1" s="2" t="s">
        <v>50</v>
      </c>
    </row>
    <row r="2" spans="1:12" ht="15.6" x14ac:dyDescent="0.3">
      <c r="A2" s="1" t="s">
        <v>6</v>
      </c>
      <c r="B2" s="1" t="s">
        <v>7</v>
      </c>
      <c r="C2" s="1" t="s">
        <v>8</v>
      </c>
      <c r="D2" s="1">
        <v>85</v>
      </c>
      <c r="E2" s="1">
        <v>79</v>
      </c>
      <c r="F2" s="1">
        <v>71</v>
      </c>
      <c r="G2" s="1">
        <v>93</v>
      </c>
      <c r="H2" s="1">
        <v>71</v>
      </c>
      <c r="I2" s="2">
        <v>399</v>
      </c>
      <c r="J2" s="2">
        <f>I2/500*100</f>
        <v>79.800000000000011</v>
      </c>
      <c r="K2" s="2" t="str">
        <f>IF(J2&gt;=40,"PASS","FAIL")</f>
        <v>PASS</v>
      </c>
      <c r="L2" s="3" t="str">
        <f>IF(J2&gt;=90,"A+",IF(J2&gt;=80,"A",IF(J2&gt;=70,"B",IF(J2&gt;=60,"C",IF(J2&gt;=50,"D","F")))))</f>
        <v>B</v>
      </c>
    </row>
    <row r="3" spans="1:12" ht="15.6" x14ac:dyDescent="0.3">
      <c r="A3" s="1" t="s">
        <v>9</v>
      </c>
      <c r="B3" s="1" t="s">
        <v>10</v>
      </c>
      <c r="C3" s="1" t="s">
        <v>8</v>
      </c>
      <c r="D3" s="2">
        <v>99</v>
      </c>
      <c r="E3" s="1">
        <v>98</v>
      </c>
      <c r="F3" s="1">
        <v>87</v>
      </c>
      <c r="G3" s="1">
        <v>95</v>
      </c>
      <c r="H3" s="1">
        <v>78</v>
      </c>
      <c r="I3" s="2">
        <f t="shared" ref="I3:I20" si="0">SUM(D3:H3)</f>
        <v>457</v>
      </c>
      <c r="J3" s="2">
        <v>30</v>
      </c>
      <c r="K3" s="2" t="str">
        <f t="shared" ref="K3:K20" si="1">IF(J3&gt;=40,"PASS","FAIL")</f>
        <v>FAIL</v>
      </c>
      <c r="L3" s="3" t="str">
        <f t="shared" ref="L3:L20" si="2">IF(J3&gt;=90,"A+",IF(J3&gt;=80,"A",IF(J3&gt;=70,"B",IF(J3&gt;=60,"C",IF(J3&gt;=50,"D","F")))))</f>
        <v>F</v>
      </c>
    </row>
    <row r="4" spans="1:12" ht="15.6" x14ac:dyDescent="0.3">
      <c r="A4" s="1" t="s">
        <v>11</v>
      </c>
      <c r="B4" s="1" t="s">
        <v>7</v>
      </c>
      <c r="C4" s="1" t="s">
        <v>36</v>
      </c>
      <c r="D4" s="1">
        <v>54</v>
      </c>
      <c r="E4" s="1">
        <v>87</v>
      </c>
      <c r="F4" s="1">
        <v>35</v>
      </c>
      <c r="G4" s="1">
        <v>78</v>
      </c>
      <c r="H4" s="1">
        <v>96</v>
      </c>
      <c r="I4" s="2">
        <f t="shared" si="0"/>
        <v>350</v>
      </c>
      <c r="J4" s="2">
        <f t="shared" ref="J4:J20" si="3">I4/500*100</f>
        <v>70</v>
      </c>
      <c r="K4" s="2" t="str">
        <f t="shared" si="1"/>
        <v>PASS</v>
      </c>
      <c r="L4" s="3" t="str">
        <f t="shared" si="2"/>
        <v>B</v>
      </c>
    </row>
    <row r="5" spans="1:12" ht="15.6" x14ac:dyDescent="0.3">
      <c r="A5" s="1" t="s">
        <v>12</v>
      </c>
      <c r="B5" s="1" t="s">
        <v>13</v>
      </c>
      <c r="C5" s="1" t="s">
        <v>37</v>
      </c>
      <c r="D5" s="1">
        <v>45</v>
      </c>
      <c r="E5" s="1">
        <v>99</v>
      </c>
      <c r="F5" s="1">
        <v>54</v>
      </c>
      <c r="G5" s="1">
        <v>32</v>
      </c>
      <c r="H5" s="1">
        <v>65</v>
      </c>
      <c r="I5" s="2">
        <f t="shared" si="0"/>
        <v>295</v>
      </c>
      <c r="J5" s="2">
        <f t="shared" si="3"/>
        <v>59</v>
      </c>
      <c r="K5" s="2" t="str">
        <f t="shared" si="1"/>
        <v>PASS</v>
      </c>
      <c r="L5" s="3" t="str">
        <f t="shared" si="2"/>
        <v>D</v>
      </c>
    </row>
    <row r="6" spans="1:12" ht="15.6" x14ac:dyDescent="0.3">
      <c r="A6" s="1" t="s">
        <v>14</v>
      </c>
      <c r="B6" s="1" t="s">
        <v>15</v>
      </c>
      <c r="C6" s="1" t="s">
        <v>38</v>
      </c>
      <c r="D6" s="1">
        <v>78</v>
      </c>
      <c r="E6" s="1">
        <v>85</v>
      </c>
      <c r="F6" s="1">
        <v>54</v>
      </c>
      <c r="G6" s="1">
        <v>45</v>
      </c>
      <c r="H6" s="1">
        <v>87</v>
      </c>
      <c r="I6" s="2">
        <f>SUM(D6:H6)</f>
        <v>349</v>
      </c>
      <c r="J6" s="2">
        <v>55</v>
      </c>
      <c r="K6" s="2" t="str">
        <f t="shared" si="1"/>
        <v>PASS</v>
      </c>
      <c r="L6" s="3" t="str">
        <f t="shared" si="2"/>
        <v>D</v>
      </c>
    </row>
    <row r="7" spans="1:12" ht="15.6" x14ac:dyDescent="0.3">
      <c r="A7" s="1" t="s">
        <v>16</v>
      </c>
      <c r="B7" s="1" t="s">
        <v>17</v>
      </c>
      <c r="C7" s="1" t="s">
        <v>39</v>
      </c>
      <c r="D7" s="1">
        <v>51</v>
      </c>
      <c r="E7" s="1">
        <v>93</v>
      </c>
      <c r="F7" s="1">
        <v>40</v>
      </c>
      <c r="G7" s="1">
        <v>58</v>
      </c>
      <c r="H7" s="1">
        <v>32</v>
      </c>
      <c r="I7" s="2">
        <f t="shared" si="0"/>
        <v>274</v>
      </c>
      <c r="J7" s="2">
        <f t="shared" si="3"/>
        <v>54.800000000000004</v>
      </c>
      <c r="K7" s="2" t="str">
        <f t="shared" si="1"/>
        <v>PASS</v>
      </c>
      <c r="L7" s="3" t="str">
        <f t="shared" si="2"/>
        <v>D</v>
      </c>
    </row>
    <row r="8" spans="1:12" ht="15.6" x14ac:dyDescent="0.3">
      <c r="A8" s="1" t="s">
        <v>18</v>
      </c>
      <c r="B8" s="1" t="s">
        <v>19</v>
      </c>
      <c r="C8" s="1" t="s">
        <v>8</v>
      </c>
      <c r="D8" s="2">
        <v>45</v>
      </c>
      <c r="E8" s="1">
        <v>94</v>
      </c>
      <c r="F8" s="1">
        <v>33</v>
      </c>
      <c r="G8" s="1">
        <v>71</v>
      </c>
      <c r="H8" s="1">
        <v>35</v>
      </c>
      <c r="I8" s="2">
        <f t="shared" si="0"/>
        <v>278</v>
      </c>
      <c r="J8" s="2">
        <f t="shared" si="3"/>
        <v>55.600000000000009</v>
      </c>
      <c r="K8" s="2" t="str">
        <f t="shared" si="1"/>
        <v>PASS</v>
      </c>
      <c r="L8" s="3" t="str">
        <f t="shared" si="2"/>
        <v>D</v>
      </c>
    </row>
    <row r="9" spans="1:12" ht="15.6" x14ac:dyDescent="0.3">
      <c r="A9" s="1" t="s">
        <v>20</v>
      </c>
      <c r="B9" s="1" t="s">
        <v>21</v>
      </c>
      <c r="C9" s="1" t="s">
        <v>8</v>
      </c>
      <c r="D9" s="1">
        <v>38</v>
      </c>
      <c r="E9" s="1">
        <v>96</v>
      </c>
      <c r="F9" s="1">
        <v>87</v>
      </c>
      <c r="G9" s="1">
        <v>84</v>
      </c>
      <c r="H9" s="1">
        <v>38</v>
      </c>
      <c r="I9" s="2">
        <f t="shared" si="0"/>
        <v>343</v>
      </c>
      <c r="J9" s="2">
        <f t="shared" si="3"/>
        <v>68.600000000000009</v>
      </c>
      <c r="K9" s="2" t="str">
        <f t="shared" si="1"/>
        <v>PASS</v>
      </c>
      <c r="L9" s="3" t="str">
        <f t="shared" si="2"/>
        <v>C</v>
      </c>
    </row>
    <row r="10" spans="1:12" ht="15.6" x14ac:dyDescent="0.3">
      <c r="A10" s="1" t="s">
        <v>22</v>
      </c>
      <c r="B10" s="1" t="s">
        <v>23</v>
      </c>
      <c r="C10" s="1" t="s">
        <v>36</v>
      </c>
      <c r="D10" s="1">
        <v>31</v>
      </c>
      <c r="E10" s="1">
        <v>32</v>
      </c>
      <c r="F10" s="1">
        <v>20</v>
      </c>
      <c r="G10" s="1">
        <v>45</v>
      </c>
      <c r="H10" s="1">
        <v>41</v>
      </c>
      <c r="I10" s="2">
        <f t="shared" si="0"/>
        <v>169</v>
      </c>
      <c r="J10" s="2">
        <f t="shared" si="3"/>
        <v>33.800000000000004</v>
      </c>
      <c r="K10" s="2" t="str">
        <f t="shared" si="1"/>
        <v>FAIL</v>
      </c>
      <c r="L10" s="3" t="str">
        <f t="shared" si="2"/>
        <v>F</v>
      </c>
    </row>
    <row r="11" spans="1:12" ht="15.6" x14ac:dyDescent="0.3">
      <c r="A11" s="1" t="s">
        <v>24</v>
      </c>
      <c r="B11" s="1" t="s">
        <v>25</v>
      </c>
      <c r="C11" s="1" t="s">
        <v>37</v>
      </c>
      <c r="D11" s="1">
        <v>24</v>
      </c>
      <c r="E11" s="1">
        <v>94</v>
      </c>
      <c r="F11" s="1">
        <v>25</v>
      </c>
      <c r="G11" s="1">
        <v>47</v>
      </c>
      <c r="H11" s="1">
        <v>44</v>
      </c>
      <c r="I11" s="2">
        <f t="shared" si="0"/>
        <v>234</v>
      </c>
      <c r="J11" s="2">
        <f t="shared" si="3"/>
        <v>46.800000000000004</v>
      </c>
      <c r="K11" s="2" t="str">
        <f t="shared" si="1"/>
        <v>PASS</v>
      </c>
      <c r="L11" s="3" t="str">
        <f t="shared" si="2"/>
        <v>F</v>
      </c>
    </row>
    <row r="12" spans="1:12" ht="15.6" x14ac:dyDescent="0.3">
      <c r="A12" s="1" t="s">
        <v>26</v>
      </c>
      <c r="B12" s="1" t="s">
        <v>27</v>
      </c>
      <c r="C12" s="1" t="s">
        <v>38</v>
      </c>
      <c r="D12" s="1">
        <v>17</v>
      </c>
      <c r="E12" s="1">
        <v>87</v>
      </c>
      <c r="F12" s="1">
        <v>30</v>
      </c>
      <c r="G12" s="1">
        <v>49</v>
      </c>
      <c r="H12" s="1">
        <v>47</v>
      </c>
      <c r="I12" s="2">
        <f t="shared" si="0"/>
        <v>230</v>
      </c>
      <c r="J12" s="2">
        <f t="shared" si="3"/>
        <v>46</v>
      </c>
      <c r="K12" s="2" t="str">
        <f t="shared" si="1"/>
        <v>PASS</v>
      </c>
      <c r="L12" s="3" t="str">
        <f t="shared" si="2"/>
        <v>F</v>
      </c>
    </row>
    <row r="13" spans="1:12" ht="15.6" x14ac:dyDescent="0.3">
      <c r="A13" s="1" t="s">
        <v>28</v>
      </c>
      <c r="B13" s="1" t="s">
        <v>29</v>
      </c>
      <c r="C13" s="1" t="s">
        <v>39</v>
      </c>
      <c r="D13" s="2">
        <v>11</v>
      </c>
      <c r="E13" s="1">
        <v>55</v>
      </c>
      <c r="F13" s="1">
        <v>52</v>
      </c>
      <c r="G13" s="1">
        <v>50</v>
      </c>
      <c r="H13" s="1">
        <v>90</v>
      </c>
      <c r="I13" s="2">
        <f t="shared" si="0"/>
        <v>258</v>
      </c>
      <c r="J13" s="2">
        <f t="shared" si="3"/>
        <v>51.6</v>
      </c>
      <c r="K13" s="2" t="str">
        <f t="shared" si="1"/>
        <v>PASS</v>
      </c>
      <c r="L13" s="3" t="str">
        <f t="shared" si="2"/>
        <v>D</v>
      </c>
    </row>
    <row r="14" spans="1:12" ht="15.6" x14ac:dyDescent="0.3">
      <c r="A14" s="1" t="s">
        <v>30</v>
      </c>
      <c r="B14" s="1" t="s">
        <v>31</v>
      </c>
      <c r="C14" s="1" t="s">
        <v>8</v>
      </c>
      <c r="D14" s="1">
        <v>40</v>
      </c>
      <c r="E14" s="1">
        <v>89</v>
      </c>
      <c r="F14" s="1">
        <v>0</v>
      </c>
      <c r="G14" s="1">
        <v>53</v>
      </c>
      <c r="H14" s="1">
        <v>53</v>
      </c>
      <c r="I14" s="2">
        <f t="shared" si="0"/>
        <v>235</v>
      </c>
      <c r="J14" s="2">
        <v>20</v>
      </c>
      <c r="K14" s="2" t="str">
        <f t="shared" si="1"/>
        <v>FAIL</v>
      </c>
      <c r="L14" s="3" t="str">
        <f t="shared" si="2"/>
        <v>F</v>
      </c>
    </row>
    <row r="15" spans="1:12" ht="15.6" x14ac:dyDescent="0.3">
      <c r="A15" s="1" t="s">
        <v>32</v>
      </c>
      <c r="B15" s="1" t="s">
        <v>33</v>
      </c>
      <c r="C15" s="1" t="s">
        <v>8</v>
      </c>
      <c r="D15" s="1">
        <v>78</v>
      </c>
      <c r="E15" s="1">
        <v>87</v>
      </c>
      <c r="F15" s="1">
        <v>45</v>
      </c>
      <c r="G15" s="1">
        <v>55</v>
      </c>
      <c r="H15" s="1">
        <v>56</v>
      </c>
      <c r="I15" s="2">
        <f t="shared" si="0"/>
        <v>321</v>
      </c>
      <c r="J15" s="2">
        <f t="shared" si="3"/>
        <v>64.2</v>
      </c>
      <c r="K15" s="2" t="str">
        <f t="shared" si="1"/>
        <v>PASS</v>
      </c>
      <c r="L15" s="3" t="str">
        <f t="shared" si="2"/>
        <v>C</v>
      </c>
    </row>
    <row r="16" spans="1:12" ht="15.6" x14ac:dyDescent="0.3">
      <c r="A16" s="1" t="s">
        <v>34</v>
      </c>
      <c r="B16" s="1" t="s">
        <v>16</v>
      </c>
      <c r="C16" s="1" t="s">
        <v>36</v>
      </c>
      <c r="D16" s="1">
        <v>98</v>
      </c>
      <c r="E16" s="1">
        <v>98</v>
      </c>
      <c r="F16" s="1">
        <v>50</v>
      </c>
      <c r="G16" s="1">
        <v>57</v>
      </c>
      <c r="H16" s="1">
        <v>59</v>
      </c>
      <c r="I16" s="2">
        <f t="shared" si="0"/>
        <v>362</v>
      </c>
      <c r="J16" s="2">
        <f t="shared" si="3"/>
        <v>72.399999999999991</v>
      </c>
      <c r="K16" s="2" t="str">
        <f t="shared" si="1"/>
        <v>PASS</v>
      </c>
      <c r="L16" s="3" t="str">
        <f t="shared" si="2"/>
        <v>B</v>
      </c>
    </row>
    <row r="17" spans="1:12" ht="15.6" x14ac:dyDescent="0.3">
      <c r="A17" s="1" t="s">
        <v>35</v>
      </c>
      <c r="B17" s="1" t="s">
        <v>23</v>
      </c>
      <c r="C17" s="1" t="s">
        <v>37</v>
      </c>
      <c r="D17" s="1">
        <v>78</v>
      </c>
      <c r="E17" s="1">
        <v>70</v>
      </c>
      <c r="F17" s="1">
        <v>87</v>
      </c>
      <c r="G17" s="1">
        <v>95</v>
      </c>
      <c r="H17" s="1">
        <v>78</v>
      </c>
      <c r="I17" s="2">
        <f t="shared" si="0"/>
        <v>408</v>
      </c>
      <c r="J17" s="2">
        <f t="shared" si="3"/>
        <v>81.599999999999994</v>
      </c>
      <c r="K17" s="2" t="str">
        <f t="shared" si="1"/>
        <v>PASS</v>
      </c>
      <c r="L17" s="3" t="str">
        <f t="shared" si="2"/>
        <v>A</v>
      </c>
    </row>
    <row r="18" spans="1:12" ht="15.6" x14ac:dyDescent="0.3">
      <c r="A18" s="1" t="s">
        <v>45</v>
      </c>
      <c r="B18" s="1" t="s">
        <v>46</v>
      </c>
      <c r="C18" s="1" t="s">
        <v>8</v>
      </c>
      <c r="D18" s="1">
        <v>78</v>
      </c>
      <c r="E18" s="1">
        <v>54</v>
      </c>
      <c r="F18" s="1">
        <v>45</v>
      </c>
      <c r="G18" s="1">
        <v>87</v>
      </c>
      <c r="H18" s="1">
        <v>99</v>
      </c>
      <c r="I18" s="2">
        <f t="shared" si="0"/>
        <v>363</v>
      </c>
      <c r="J18" s="2">
        <f t="shared" si="3"/>
        <v>72.599999999999994</v>
      </c>
      <c r="K18" s="2" t="str">
        <f t="shared" si="1"/>
        <v>PASS</v>
      </c>
      <c r="L18" s="3" t="str">
        <f t="shared" si="2"/>
        <v>B</v>
      </c>
    </row>
    <row r="19" spans="1:12" ht="15.6" x14ac:dyDescent="0.3">
      <c r="A19" s="1" t="s">
        <v>47</v>
      </c>
      <c r="B19" s="1" t="s">
        <v>48</v>
      </c>
      <c r="C19" s="1" t="s">
        <v>8</v>
      </c>
      <c r="D19" s="1">
        <v>78</v>
      </c>
      <c r="E19" s="1">
        <v>99</v>
      </c>
      <c r="F19" s="1">
        <v>95</v>
      </c>
      <c r="G19" s="1">
        <v>98</v>
      </c>
      <c r="H19" s="1">
        <v>78</v>
      </c>
      <c r="I19" s="1">
        <f t="shared" si="0"/>
        <v>448</v>
      </c>
      <c r="J19" s="1">
        <v>91</v>
      </c>
      <c r="K19" s="2" t="str">
        <f t="shared" si="1"/>
        <v>PASS</v>
      </c>
      <c r="L19" s="3" t="str">
        <f t="shared" si="2"/>
        <v>A+</v>
      </c>
    </row>
    <row r="20" spans="1:12" ht="15.6" x14ac:dyDescent="0.3">
      <c r="A20" s="1" t="s">
        <v>31</v>
      </c>
      <c r="B20" s="1" t="s">
        <v>49</v>
      </c>
      <c r="C20" s="1" t="s">
        <v>36</v>
      </c>
      <c r="D20" s="1">
        <v>78</v>
      </c>
      <c r="E20" s="1">
        <v>65</v>
      </c>
      <c r="F20" s="1">
        <v>45</v>
      </c>
      <c r="G20" s="1">
        <v>32</v>
      </c>
      <c r="H20" s="1">
        <v>33</v>
      </c>
      <c r="I20" s="1">
        <f t="shared" si="0"/>
        <v>253</v>
      </c>
      <c r="J20" s="1">
        <f t="shared" si="3"/>
        <v>50.6</v>
      </c>
      <c r="K20" s="2" t="str">
        <f t="shared" si="1"/>
        <v>PASS</v>
      </c>
      <c r="L20" s="3" t="str">
        <f t="shared" si="2"/>
        <v>D</v>
      </c>
    </row>
  </sheetData>
  <conditionalFormatting sqref="I2:I20">
    <cfRule type="cellIs" dxfId="3" priority="1" operator="greaterThanOrEqual">
      <formula>300</formula>
    </cfRule>
  </conditionalFormatting>
  <conditionalFormatting sqref="J2:J20">
    <cfRule type="cellIs" dxfId="2" priority="2" operator="lessThan">
      <formula>50</formula>
    </cfRule>
    <cfRule type="cellIs" dxfId="1" priority="3" operator="greaterThan">
      <formula>50</formula>
    </cfRule>
    <cfRule type="cellIs" dxfId="0" priority="4" operator="greaterThanOrEqual">
      <formula>$J$2</formula>
    </cfRule>
    <cfRule type="cellIs" priority="5" operator="greaterThanOrEqual">
      <formula>50</formula>
    </cfRule>
  </conditionalFormatting>
  <dataValidations count="1">
    <dataValidation type="list" allowBlank="1" showInputMessage="1" showErrorMessage="1" sqref="C2:C17" xr:uid="{00000000-0002-0000-0000-000000000000}">
      <formula1>"BCA,B.tech CST,B.tech AI &amp; ML,BBA,MBA,MCA"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1E385-8E53-44F7-94B3-E731A45AFAEE}">
  <dimension ref="A1:L38"/>
  <sheetViews>
    <sheetView workbookViewId="0">
      <selection activeCell="J14" sqref="J14"/>
    </sheetView>
  </sheetViews>
  <sheetFormatPr defaultRowHeight="14.4" x14ac:dyDescent="0.3"/>
  <cols>
    <col min="1" max="10" width="17.77734375" customWidth="1"/>
    <col min="11" max="11" width="16.5546875" bestFit="1" customWidth="1"/>
    <col min="12" max="12" width="16.33203125" bestFit="1" customWidth="1"/>
  </cols>
  <sheetData>
    <row r="1" spans="1:12" ht="24" thickBot="1" x14ac:dyDescent="0.35">
      <c r="A1" s="24" t="s">
        <v>51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6"/>
    </row>
    <row r="2" spans="1:12" ht="23.4" x14ac:dyDescent="0.3">
      <c r="A2" s="4" t="s">
        <v>52</v>
      </c>
      <c r="B2" s="4" t="s">
        <v>53</v>
      </c>
      <c r="C2" s="4" t="s">
        <v>54</v>
      </c>
      <c r="D2" s="4" t="s">
        <v>55</v>
      </c>
      <c r="E2" s="4" t="s">
        <v>56</v>
      </c>
      <c r="F2" s="4" t="s">
        <v>57</v>
      </c>
      <c r="G2" s="4" t="s">
        <v>58</v>
      </c>
      <c r="H2" s="4" t="s">
        <v>59</v>
      </c>
      <c r="I2" s="4" t="s">
        <v>60</v>
      </c>
      <c r="J2" s="4" t="s">
        <v>61</v>
      </c>
      <c r="K2" s="5" t="s">
        <v>62</v>
      </c>
      <c r="L2" s="4" t="s">
        <v>63</v>
      </c>
    </row>
    <row r="3" spans="1:12" ht="23.4" x14ac:dyDescent="0.45">
      <c r="A3" s="6">
        <v>1</v>
      </c>
      <c r="B3" s="6" t="s">
        <v>64</v>
      </c>
      <c r="C3" s="6">
        <f ca="1">RANDBETWEEN(200,1000)</f>
        <v>722</v>
      </c>
      <c r="D3" s="6">
        <f t="shared" ref="D3:I6" ca="1" si="0">RANDBETWEEN(200,1000)</f>
        <v>735</v>
      </c>
      <c r="E3" s="6">
        <f t="shared" ca="1" si="0"/>
        <v>320</v>
      </c>
      <c r="F3" s="6">
        <f t="shared" ca="1" si="0"/>
        <v>308</v>
      </c>
      <c r="G3" s="6">
        <f t="shared" ca="1" si="0"/>
        <v>786</v>
      </c>
      <c r="H3" s="6">
        <f t="shared" ca="1" si="0"/>
        <v>884</v>
      </c>
      <c r="I3" s="6">
        <f t="shared" ca="1" si="0"/>
        <v>788</v>
      </c>
      <c r="J3" s="6">
        <f ca="1">SUM(C3:I3)</f>
        <v>4543</v>
      </c>
      <c r="K3" s="7">
        <f ca="1">J3*SUM($C$7:$J$7)</f>
        <v>25440.799999999999</v>
      </c>
      <c r="L3" s="8">
        <f ca="1">J3*SUM($C$8:$I$8)</f>
        <v>3002923</v>
      </c>
    </row>
    <row r="4" spans="1:12" ht="23.4" x14ac:dyDescent="0.45">
      <c r="A4" s="6">
        <v>2</v>
      </c>
      <c r="B4" s="6" t="s">
        <v>65</v>
      </c>
      <c r="C4" s="6">
        <f t="shared" ref="C4:C6" ca="1" si="1">RANDBETWEEN(200,1000)</f>
        <v>794</v>
      </c>
      <c r="D4" s="6">
        <f t="shared" ca="1" si="0"/>
        <v>959</v>
      </c>
      <c r="E4" s="6">
        <f t="shared" ca="1" si="0"/>
        <v>877</v>
      </c>
      <c r="F4" s="6">
        <f t="shared" ca="1" si="0"/>
        <v>848</v>
      </c>
      <c r="G4" s="6">
        <f t="shared" ca="1" si="0"/>
        <v>302</v>
      </c>
      <c r="H4" s="6">
        <f t="shared" ca="1" si="0"/>
        <v>586</v>
      </c>
      <c r="I4" s="6">
        <f t="shared" ca="1" si="0"/>
        <v>615</v>
      </c>
      <c r="J4" s="6">
        <f t="shared" ref="J4:J8" ca="1" si="2">SUM(C4:I4)</f>
        <v>4981</v>
      </c>
      <c r="K4" s="7">
        <f t="shared" ref="K4:K8" ca="1" si="3">J4*SUM($C$7:$C$8)</f>
        <v>498598.1</v>
      </c>
      <c r="L4" s="8">
        <f t="shared" ref="L4:L8" ca="1" si="4">J4*SUM($C$8:$I$8)</f>
        <v>3292441</v>
      </c>
    </row>
    <row r="5" spans="1:12" ht="23.4" x14ac:dyDescent="0.45">
      <c r="A5" s="6">
        <v>3</v>
      </c>
      <c r="B5" s="6" t="s">
        <v>66</v>
      </c>
      <c r="C5" s="6">
        <f t="shared" ca="1" si="1"/>
        <v>674</v>
      </c>
      <c r="D5" s="6">
        <f t="shared" ca="1" si="0"/>
        <v>522</v>
      </c>
      <c r="E5" s="6">
        <f t="shared" ca="1" si="0"/>
        <v>767</v>
      </c>
      <c r="F5" s="6">
        <f t="shared" ca="1" si="0"/>
        <v>543</v>
      </c>
      <c r="G5" s="6">
        <f t="shared" ca="1" si="0"/>
        <v>424</v>
      </c>
      <c r="H5" s="6">
        <f t="shared" ca="1" si="0"/>
        <v>907</v>
      </c>
      <c r="I5" s="6">
        <f t="shared" ca="1" si="0"/>
        <v>356</v>
      </c>
      <c r="J5" s="6">
        <f t="shared" ca="1" si="2"/>
        <v>4193</v>
      </c>
      <c r="K5" s="7">
        <f t="shared" ca="1" si="3"/>
        <v>419719.3</v>
      </c>
      <c r="L5" s="8">
        <f t="shared" ca="1" si="4"/>
        <v>2771573</v>
      </c>
    </row>
    <row r="6" spans="1:12" ht="23.4" x14ac:dyDescent="0.45">
      <c r="A6" s="6">
        <v>4</v>
      </c>
      <c r="B6" s="6" t="s">
        <v>67</v>
      </c>
      <c r="C6" s="6">
        <f t="shared" ca="1" si="1"/>
        <v>521</v>
      </c>
      <c r="D6" s="6">
        <f t="shared" ca="1" si="0"/>
        <v>873</v>
      </c>
      <c r="E6" s="6">
        <f t="shared" ca="1" si="0"/>
        <v>758</v>
      </c>
      <c r="F6" s="6">
        <f t="shared" ca="1" si="0"/>
        <v>511</v>
      </c>
      <c r="G6" s="6">
        <f t="shared" ca="1" si="0"/>
        <v>577</v>
      </c>
      <c r="H6" s="6">
        <f t="shared" ca="1" si="0"/>
        <v>749</v>
      </c>
      <c r="I6" s="6">
        <f t="shared" ca="1" si="0"/>
        <v>404</v>
      </c>
      <c r="J6" s="6">
        <f t="shared" ca="1" si="2"/>
        <v>4393</v>
      </c>
      <c r="K6" s="7">
        <f t="shared" ca="1" si="3"/>
        <v>439739.3</v>
      </c>
      <c r="L6" s="8">
        <f t="shared" ca="1" si="4"/>
        <v>2903773</v>
      </c>
    </row>
    <row r="7" spans="1:12" ht="23.4" x14ac:dyDescent="0.45">
      <c r="A7" s="6">
        <v>5</v>
      </c>
      <c r="B7" s="6" t="s">
        <v>68</v>
      </c>
      <c r="C7" s="6">
        <v>0.1</v>
      </c>
      <c r="D7" s="6">
        <v>0.2</v>
      </c>
      <c r="E7" s="6">
        <v>0.3</v>
      </c>
      <c r="F7" s="6">
        <v>0.4</v>
      </c>
      <c r="G7" s="6">
        <v>0.5</v>
      </c>
      <c r="H7" s="6">
        <v>0.6</v>
      </c>
      <c r="I7" s="6">
        <v>0.7</v>
      </c>
      <c r="J7" s="6">
        <f t="shared" si="2"/>
        <v>2.8</v>
      </c>
      <c r="K7" s="7">
        <f t="shared" ca="1" si="3"/>
        <v>280.27999999999997</v>
      </c>
      <c r="L7" s="8">
        <f t="shared" ca="1" si="4"/>
        <v>1850.8</v>
      </c>
    </row>
    <row r="8" spans="1:12" ht="23.4" x14ac:dyDescent="0.45">
      <c r="A8" s="6">
        <v>6</v>
      </c>
      <c r="B8" s="6" t="s">
        <v>69</v>
      </c>
      <c r="C8" s="6">
        <f ca="1">RANDBETWEEN(90,100)</f>
        <v>100</v>
      </c>
      <c r="D8" s="6">
        <f t="shared" ref="D8:I8" ca="1" si="5">RANDBETWEEN(90,100)</f>
        <v>94</v>
      </c>
      <c r="E8" s="6">
        <f t="shared" ca="1" si="5"/>
        <v>92</v>
      </c>
      <c r="F8" s="6">
        <f t="shared" ca="1" si="5"/>
        <v>93</v>
      </c>
      <c r="G8" s="6">
        <f t="shared" ca="1" si="5"/>
        <v>92</v>
      </c>
      <c r="H8" s="6">
        <f t="shared" ca="1" si="5"/>
        <v>96</v>
      </c>
      <c r="I8" s="6">
        <f t="shared" ca="1" si="5"/>
        <v>94</v>
      </c>
      <c r="J8" s="6">
        <f t="shared" ca="1" si="2"/>
        <v>661</v>
      </c>
      <c r="K8" s="7">
        <f t="shared" ca="1" si="3"/>
        <v>66166.099999999991</v>
      </c>
      <c r="L8" s="8">
        <f t="shared" ca="1" si="4"/>
        <v>436921</v>
      </c>
    </row>
    <row r="11" spans="1:12" x14ac:dyDescent="0.3">
      <c r="A11" s="9" t="s">
        <v>70</v>
      </c>
      <c r="B11" s="9" t="s">
        <v>0</v>
      </c>
      <c r="C11" s="9" t="s">
        <v>71</v>
      </c>
      <c r="D11" s="9" t="s">
        <v>72</v>
      </c>
      <c r="E11" s="9" t="s">
        <v>73</v>
      </c>
      <c r="F11" s="9" t="s">
        <v>74</v>
      </c>
      <c r="G11" s="27" t="s">
        <v>75</v>
      </c>
      <c r="H11" s="28"/>
    </row>
    <row r="12" spans="1:12" x14ac:dyDescent="0.3">
      <c r="A12" s="9">
        <v>1</v>
      </c>
      <c r="B12" s="9" t="s">
        <v>76</v>
      </c>
      <c r="C12" s="9">
        <v>2000</v>
      </c>
      <c r="D12" s="9" t="s">
        <v>77</v>
      </c>
      <c r="E12" s="9" t="s">
        <v>78</v>
      </c>
      <c r="F12" s="9">
        <v>4</v>
      </c>
      <c r="G12" s="10" t="s">
        <v>77</v>
      </c>
      <c r="H12" s="3">
        <f>SUMIF(C12:C21,"&gt;=6000")</f>
        <v>158940</v>
      </c>
    </row>
    <row r="13" spans="1:12" x14ac:dyDescent="0.3">
      <c r="A13" s="9">
        <v>2</v>
      </c>
      <c r="B13" s="9" t="s">
        <v>34</v>
      </c>
      <c r="C13" s="9">
        <v>3000</v>
      </c>
      <c r="D13" s="9" t="s">
        <v>79</v>
      </c>
      <c r="E13" s="9" t="s">
        <v>80</v>
      </c>
      <c r="F13" s="9">
        <v>8</v>
      </c>
      <c r="G13" s="10" t="s">
        <v>81</v>
      </c>
      <c r="H13" s="3"/>
    </row>
    <row r="14" spans="1:12" x14ac:dyDescent="0.3">
      <c r="A14" s="9">
        <v>3</v>
      </c>
      <c r="B14" s="9" t="s">
        <v>22</v>
      </c>
      <c r="C14" s="9">
        <v>4500</v>
      </c>
      <c r="D14" s="9" t="s">
        <v>81</v>
      </c>
      <c r="E14" s="9" t="s">
        <v>82</v>
      </c>
      <c r="F14" s="9">
        <v>12</v>
      </c>
      <c r="G14" s="10" t="s">
        <v>79</v>
      </c>
      <c r="H14" s="3"/>
    </row>
    <row r="15" spans="1:12" x14ac:dyDescent="0.3">
      <c r="A15" s="9">
        <v>4</v>
      </c>
      <c r="B15" s="9" t="s">
        <v>83</v>
      </c>
      <c r="C15" s="9">
        <v>1200</v>
      </c>
      <c r="D15" s="9" t="s">
        <v>84</v>
      </c>
      <c r="E15" s="9" t="s">
        <v>85</v>
      </c>
      <c r="F15" s="9">
        <v>16</v>
      </c>
    </row>
    <row r="16" spans="1:12" x14ac:dyDescent="0.3">
      <c r="A16" s="9">
        <v>5</v>
      </c>
      <c r="B16" s="9" t="s">
        <v>86</v>
      </c>
      <c r="C16" s="9">
        <v>8900</v>
      </c>
      <c r="D16" s="9" t="s">
        <v>79</v>
      </c>
      <c r="E16" s="9" t="s">
        <v>80</v>
      </c>
      <c r="F16" s="9">
        <v>20</v>
      </c>
    </row>
    <row r="17" spans="1:6" x14ac:dyDescent="0.3">
      <c r="A17" s="9">
        <v>6</v>
      </c>
      <c r="B17" s="9" t="s">
        <v>87</v>
      </c>
      <c r="C17" s="9">
        <v>6500</v>
      </c>
      <c r="D17" s="9" t="s">
        <v>79</v>
      </c>
      <c r="E17" s="9" t="s">
        <v>82</v>
      </c>
      <c r="F17" s="9">
        <v>24</v>
      </c>
    </row>
    <row r="18" spans="1:6" x14ac:dyDescent="0.3">
      <c r="A18" s="9">
        <v>7</v>
      </c>
      <c r="B18" s="9" t="s">
        <v>88</v>
      </c>
      <c r="C18" s="9">
        <v>14400</v>
      </c>
      <c r="D18" s="9" t="s">
        <v>81</v>
      </c>
      <c r="E18" s="9" t="s">
        <v>78</v>
      </c>
      <c r="F18" s="9">
        <v>28</v>
      </c>
    </row>
    <row r="19" spans="1:6" x14ac:dyDescent="0.3">
      <c r="A19" s="9">
        <v>8</v>
      </c>
      <c r="B19" s="9" t="s">
        <v>89</v>
      </c>
      <c r="C19" s="9">
        <v>32140</v>
      </c>
      <c r="D19" s="9" t="s">
        <v>77</v>
      </c>
      <c r="E19" s="9" t="s">
        <v>82</v>
      </c>
      <c r="F19" s="9">
        <v>32</v>
      </c>
    </row>
    <row r="20" spans="1:6" x14ac:dyDescent="0.3">
      <c r="A20" s="9">
        <v>9</v>
      </c>
      <c r="B20" s="9" t="s">
        <v>33</v>
      </c>
      <c r="C20" s="9">
        <v>12000</v>
      </c>
      <c r="D20" s="9" t="s">
        <v>77</v>
      </c>
      <c r="E20" s="9" t="s">
        <v>85</v>
      </c>
      <c r="F20" s="9">
        <v>36</v>
      </c>
    </row>
    <row r="21" spans="1:6" x14ac:dyDescent="0.3">
      <c r="A21" s="9">
        <v>10</v>
      </c>
      <c r="B21" s="9" t="s">
        <v>90</v>
      </c>
      <c r="C21" s="9">
        <v>85000</v>
      </c>
      <c r="D21" s="9" t="s">
        <v>84</v>
      </c>
      <c r="E21" s="9" t="s">
        <v>80</v>
      </c>
      <c r="F21" s="9">
        <v>40</v>
      </c>
    </row>
    <row r="24" spans="1:6" x14ac:dyDescent="0.3">
      <c r="A24" t="s">
        <v>91</v>
      </c>
      <c r="E24">
        <f>SUMIFS(C12:C21,E12:E21,"North",D12:D21,"Mumbai",F12:F21,"&gt;5")</f>
        <v>6500</v>
      </c>
    </row>
    <row r="25" spans="1:6" x14ac:dyDescent="0.3">
      <c r="A25" t="s">
        <v>92</v>
      </c>
    </row>
    <row r="26" spans="1:6" x14ac:dyDescent="0.3">
      <c r="A26" t="s">
        <v>93</v>
      </c>
      <c r="E26">
        <f>SUMIFS(C12:C21,E12:E21,"South",D12:D21,"Delhi",F12:F21,"&gt;=6")</f>
        <v>12000</v>
      </c>
    </row>
    <row r="27" spans="1:6" x14ac:dyDescent="0.3">
      <c r="A27" t="s">
        <v>94</v>
      </c>
    </row>
    <row r="28" spans="1:6" x14ac:dyDescent="0.3">
      <c r="A28" t="s">
        <v>95</v>
      </c>
    </row>
    <row r="29" spans="1:6" x14ac:dyDescent="0.3">
      <c r="A29" t="s">
        <v>96</v>
      </c>
    </row>
    <row r="30" spans="1:6" x14ac:dyDescent="0.3">
      <c r="A30" t="s">
        <v>97</v>
      </c>
    </row>
    <row r="31" spans="1:6" x14ac:dyDescent="0.3">
      <c r="A31" t="str">
        <f>REPLACE(A30,17,5,"Ataullah")</f>
        <v>All, the, EnglisAtaullahrds, are, divided, into, Eight</v>
      </c>
    </row>
    <row r="32" spans="1:6" x14ac:dyDescent="0.3">
      <c r="A32" t="str">
        <f>SUBSTITUTE(A30,"ataullah,""all",1)</f>
        <v>All, the, English, words, are, divided, into, Eight</v>
      </c>
    </row>
    <row r="34" spans="1:4" x14ac:dyDescent="0.3">
      <c r="A34" t="str">
        <f>SUBSTITUTE(A32,"All","Some")</f>
        <v>Some, the, English, words, are, divided, into, Eight</v>
      </c>
      <c r="C34">
        <v>122222203.33</v>
      </c>
      <c r="D34" t="str">
        <f>TEXT(C34,"$##,###.00")</f>
        <v>$12,22,22,203.33</v>
      </c>
    </row>
    <row r="35" spans="1:4" x14ac:dyDescent="0.3">
      <c r="A35" t="str">
        <f>SUBSTITUTE(A30,"English","Red")</f>
        <v>All, the, Red, words, are, divided, into, Eight</v>
      </c>
      <c r="C35" s="11">
        <v>45577</v>
      </c>
      <c r="D35" t="str">
        <f>TEXT(C35,"dd/mmm/yyyy")</f>
        <v>12/Oct/2024</v>
      </c>
    </row>
    <row r="36" spans="1:4" x14ac:dyDescent="0.3">
      <c r="A36" t="str">
        <f>RIGHT(A30,4)</f>
        <v>ight</v>
      </c>
    </row>
    <row r="37" spans="1:4" x14ac:dyDescent="0.3">
      <c r="C37" t="s">
        <v>98</v>
      </c>
    </row>
    <row r="38" spans="1:4" x14ac:dyDescent="0.3">
      <c r="A38" t="str">
        <f>TRIM(C37)</f>
        <v>HELLO</v>
      </c>
    </row>
  </sheetData>
  <mergeCells count="2">
    <mergeCell ref="A1:L1"/>
    <mergeCell ref="G11:H1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21C4CB-9E8C-4E90-B2BC-17743A3EB843}">
  <dimension ref="A1:X31"/>
  <sheetViews>
    <sheetView workbookViewId="0">
      <selection activeCell="E27" sqref="E27"/>
    </sheetView>
  </sheetViews>
  <sheetFormatPr defaultRowHeight="14.4" x14ac:dyDescent="0.3"/>
  <cols>
    <col min="2" max="2" width="15.88671875" bestFit="1" customWidth="1"/>
    <col min="12" max="12" width="10.109375" bestFit="1" customWidth="1"/>
    <col min="14" max="14" width="8.6640625" customWidth="1"/>
    <col min="15" max="15" width="10.21875" bestFit="1" customWidth="1"/>
    <col min="17" max="17" width="12.21875" bestFit="1" customWidth="1"/>
    <col min="18" max="18" width="9.33203125" bestFit="1" customWidth="1"/>
    <col min="19" max="19" width="14.33203125" bestFit="1" customWidth="1"/>
    <col min="20" max="20" width="8.109375" bestFit="1" customWidth="1"/>
  </cols>
  <sheetData>
    <row r="1" spans="1:24" x14ac:dyDescent="0.3">
      <c r="A1" s="9" t="s">
        <v>70</v>
      </c>
      <c r="B1" s="9" t="s">
        <v>99</v>
      </c>
      <c r="C1" s="9" t="s">
        <v>100</v>
      </c>
      <c r="D1" s="9" t="s">
        <v>101</v>
      </c>
      <c r="E1" s="9" t="s">
        <v>102</v>
      </c>
      <c r="F1" s="9" t="s">
        <v>103</v>
      </c>
      <c r="G1" s="9" t="s">
        <v>104</v>
      </c>
      <c r="H1" s="9" t="s">
        <v>105</v>
      </c>
      <c r="I1" s="9" t="s">
        <v>106</v>
      </c>
      <c r="J1" s="9" t="s">
        <v>107</v>
      </c>
      <c r="K1" s="9" t="s">
        <v>61</v>
      </c>
      <c r="L1" s="9" t="s">
        <v>4</v>
      </c>
      <c r="M1" s="9" t="s">
        <v>2</v>
      </c>
      <c r="N1" s="9" t="s">
        <v>108</v>
      </c>
      <c r="O1" s="9" t="s">
        <v>109</v>
      </c>
      <c r="P1" s="9" t="s">
        <v>110</v>
      </c>
      <c r="Q1" s="9" t="s">
        <v>111</v>
      </c>
      <c r="R1" s="9" t="s">
        <v>112</v>
      </c>
      <c r="S1" s="9" t="s">
        <v>113</v>
      </c>
      <c r="T1" s="9" t="s">
        <v>114</v>
      </c>
      <c r="U1" s="9" t="s">
        <v>115</v>
      </c>
      <c r="V1" s="3"/>
      <c r="W1" s="3"/>
      <c r="X1" s="3"/>
    </row>
    <row r="2" spans="1:24" x14ac:dyDescent="0.3">
      <c r="A2" s="9">
        <v>1</v>
      </c>
      <c r="B2" s="9" t="s">
        <v>116</v>
      </c>
      <c r="C2" s="9">
        <v>80</v>
      </c>
      <c r="D2" s="9">
        <v>78</v>
      </c>
      <c r="E2" s="9">
        <v>98</v>
      </c>
      <c r="F2" s="9">
        <v>88</v>
      </c>
      <c r="G2" s="9">
        <v>88</v>
      </c>
      <c r="H2" s="9">
        <v>54</v>
      </c>
      <c r="I2" s="9">
        <v>54</v>
      </c>
      <c r="J2" s="9">
        <v>35</v>
      </c>
      <c r="K2" s="9">
        <f>SUM(C2:J2)</f>
        <v>575</v>
      </c>
      <c r="L2" s="12">
        <f>K2/800*100</f>
        <v>71.875</v>
      </c>
      <c r="M2" s="9" t="s">
        <v>39</v>
      </c>
      <c r="N2" s="9" t="str">
        <f>IF(M2="MCA","55000",IF(M2="BCA","50000",IF(M2="B.tech","70000",IF(M2="BBA","40000",IF(M2="B.sc","80000")))))</f>
        <v>55000</v>
      </c>
      <c r="O2" s="9">
        <f>IF(L2&gt;=95,N2*20,IF(L2&gt;=85,N2*15%,IF(L2&gt;=75,N2*10%,IF(L2&gt;=65,N2*7%,IF(L2&lt;65,"0")))))</f>
        <v>3850.0000000000005</v>
      </c>
      <c r="P2" s="9" t="s">
        <v>117</v>
      </c>
      <c r="Q2" s="9" t="str">
        <f>IF(P2="Y","2000","0")</f>
        <v>2000</v>
      </c>
      <c r="R2" s="9" t="s">
        <v>118</v>
      </c>
      <c r="S2" s="9">
        <f t="shared" ref="S2:S12" si="0">N2*T2</f>
        <v>16500</v>
      </c>
      <c r="T2" s="9" t="str">
        <f>IF(R2="OBC","30%",IF(R2="SC","50%",IF(R2="ST","40%",IF(R2="General","0%"))))</f>
        <v>30%</v>
      </c>
      <c r="U2" s="9">
        <f>N2+Q2-O2-S2</f>
        <v>36650</v>
      </c>
      <c r="V2" s="3"/>
      <c r="W2" s="3"/>
      <c r="X2" s="3"/>
    </row>
    <row r="3" spans="1:24" x14ac:dyDescent="0.3">
      <c r="A3" s="9">
        <v>2</v>
      </c>
      <c r="B3" s="9" t="s">
        <v>119</v>
      </c>
      <c r="C3" s="9">
        <v>70</v>
      </c>
      <c r="D3" s="9">
        <v>95</v>
      </c>
      <c r="E3" s="9">
        <v>89</v>
      </c>
      <c r="F3" s="9">
        <v>77</v>
      </c>
      <c r="G3" s="9">
        <v>78</v>
      </c>
      <c r="H3" s="9">
        <v>54</v>
      </c>
      <c r="I3" s="9">
        <v>32</v>
      </c>
      <c r="J3" s="9">
        <v>48</v>
      </c>
      <c r="K3" s="9">
        <f t="shared" ref="K3:K12" si="1">SUM(C3:J3)</f>
        <v>543</v>
      </c>
      <c r="L3" s="12">
        <f>K3/800*100</f>
        <v>67.875</v>
      </c>
      <c r="M3" s="9" t="s">
        <v>8</v>
      </c>
      <c r="N3" s="9" t="str">
        <f t="shared" ref="N3:N12" si="2">IF(M3="MCA","55000",IF(M3="BCA","50000",IF(M3="B.tech","70000",IF(M3="BBA","40000",IF(M3="B.sc","80000")))))</f>
        <v>50000</v>
      </c>
      <c r="O3" s="9">
        <f t="shared" ref="O3:O12" si="3">IF(L3&gt;=95,N3*20,IF(L3&gt;=85,N3*15%,IF(L3&gt;=75,N3*10%,IF(L3&gt;=65,N3*7%,IF(L3&lt;65,"0")))))</f>
        <v>3500.0000000000005</v>
      </c>
      <c r="P3" s="9" t="s">
        <v>120</v>
      </c>
      <c r="Q3" s="9" t="str">
        <f t="shared" ref="Q3:Q12" si="4">IF(P3="Y","2000","0")</f>
        <v>0</v>
      </c>
      <c r="R3" s="9" t="s">
        <v>118</v>
      </c>
      <c r="S3" s="9">
        <f t="shared" si="0"/>
        <v>15000</v>
      </c>
      <c r="T3" s="9" t="str">
        <f t="shared" ref="T3:T12" si="5">IF(R3="OBC","30%",IF(R3="SC","50%",IF(R3="ST","40%",IF(R3="General","0%"))))</f>
        <v>30%</v>
      </c>
      <c r="U3" s="9">
        <f t="shared" ref="U3:U12" si="6">N3+Q3-O3-S3</f>
        <v>31500</v>
      </c>
      <c r="V3" s="3"/>
      <c r="W3" s="3"/>
      <c r="X3" s="3"/>
    </row>
    <row r="4" spans="1:24" x14ac:dyDescent="0.3">
      <c r="A4" s="9">
        <v>3</v>
      </c>
      <c r="B4" s="9" t="s">
        <v>121</v>
      </c>
      <c r="C4" s="9">
        <v>35</v>
      </c>
      <c r="D4" s="9">
        <v>65</v>
      </c>
      <c r="E4" s="9">
        <v>87</v>
      </c>
      <c r="F4" s="9">
        <v>55</v>
      </c>
      <c r="G4" s="9">
        <v>25</v>
      </c>
      <c r="H4" s="9">
        <v>98</v>
      </c>
      <c r="I4" s="9">
        <v>12</v>
      </c>
      <c r="J4" s="9">
        <v>98</v>
      </c>
      <c r="K4" s="9">
        <f t="shared" si="1"/>
        <v>475</v>
      </c>
      <c r="L4" s="12">
        <f t="shared" ref="L4:L12" si="7">K4/800*100</f>
        <v>59.375</v>
      </c>
      <c r="M4" s="9" t="s">
        <v>37</v>
      </c>
      <c r="N4" s="9" t="str">
        <f t="shared" si="2"/>
        <v>40000</v>
      </c>
      <c r="O4" s="9" t="str">
        <f t="shared" si="3"/>
        <v>0</v>
      </c>
      <c r="P4" s="9" t="s">
        <v>117</v>
      </c>
      <c r="Q4" s="9" t="str">
        <f t="shared" si="4"/>
        <v>2000</v>
      </c>
      <c r="R4" s="9" t="s">
        <v>122</v>
      </c>
      <c r="S4" s="9">
        <f t="shared" si="0"/>
        <v>0</v>
      </c>
      <c r="T4" s="9" t="str">
        <f t="shared" si="5"/>
        <v>0%</v>
      </c>
      <c r="U4" s="9">
        <f t="shared" si="6"/>
        <v>42000</v>
      </c>
      <c r="V4" s="3"/>
      <c r="W4" s="3"/>
      <c r="X4" s="3"/>
    </row>
    <row r="5" spans="1:24" x14ac:dyDescent="0.3">
      <c r="A5" s="9">
        <v>4</v>
      </c>
      <c r="B5" s="9" t="s">
        <v>123</v>
      </c>
      <c r="C5" s="9">
        <v>0</v>
      </c>
      <c r="D5" s="9">
        <v>0</v>
      </c>
      <c r="E5" s="9">
        <v>54</v>
      </c>
      <c r="F5" s="9">
        <v>0</v>
      </c>
      <c r="G5" s="9">
        <v>0</v>
      </c>
      <c r="H5" s="9">
        <v>0</v>
      </c>
      <c r="I5" s="9">
        <v>0</v>
      </c>
      <c r="J5" s="9">
        <v>78</v>
      </c>
      <c r="K5" s="9">
        <f t="shared" si="1"/>
        <v>132</v>
      </c>
      <c r="L5" s="12">
        <f t="shared" si="7"/>
        <v>16.5</v>
      </c>
      <c r="M5" s="9" t="s">
        <v>124</v>
      </c>
      <c r="N5" s="9" t="str">
        <f t="shared" si="2"/>
        <v>80000</v>
      </c>
      <c r="O5" s="9" t="str">
        <f t="shared" si="3"/>
        <v>0</v>
      </c>
      <c r="P5" s="9" t="s">
        <v>120</v>
      </c>
      <c r="Q5" s="9" t="str">
        <f t="shared" si="4"/>
        <v>0</v>
      </c>
      <c r="R5" s="9" t="s">
        <v>118</v>
      </c>
      <c r="S5" s="9">
        <f t="shared" si="0"/>
        <v>24000</v>
      </c>
      <c r="T5" s="9" t="str">
        <f t="shared" si="5"/>
        <v>30%</v>
      </c>
      <c r="U5" s="9">
        <f t="shared" si="6"/>
        <v>56000</v>
      </c>
      <c r="V5" s="3"/>
      <c r="W5" s="3"/>
      <c r="X5" s="3"/>
    </row>
    <row r="6" spans="1:24" x14ac:dyDescent="0.3">
      <c r="A6" s="9">
        <v>5</v>
      </c>
      <c r="B6" s="9" t="s">
        <v>125</v>
      </c>
      <c r="C6" s="9">
        <v>98</v>
      </c>
      <c r="D6" s="9">
        <v>78</v>
      </c>
      <c r="E6" s="9">
        <v>32</v>
      </c>
      <c r="F6" s="9">
        <v>54</v>
      </c>
      <c r="G6" s="9">
        <v>45</v>
      </c>
      <c r="H6" s="9">
        <v>78</v>
      </c>
      <c r="I6" s="9">
        <v>54</v>
      </c>
      <c r="J6" s="9">
        <v>87</v>
      </c>
      <c r="K6" s="9">
        <f t="shared" si="1"/>
        <v>526</v>
      </c>
      <c r="L6" s="12">
        <f t="shared" si="7"/>
        <v>65.75</v>
      </c>
      <c r="M6" s="9" t="s">
        <v>126</v>
      </c>
      <c r="N6" s="9" t="str">
        <f t="shared" si="2"/>
        <v>70000</v>
      </c>
      <c r="O6" s="9">
        <f t="shared" si="3"/>
        <v>4900.0000000000009</v>
      </c>
      <c r="P6" s="9" t="s">
        <v>120</v>
      </c>
      <c r="Q6" s="9" t="str">
        <f t="shared" si="4"/>
        <v>0</v>
      </c>
      <c r="R6" s="9" t="s">
        <v>127</v>
      </c>
      <c r="S6" s="9">
        <f t="shared" si="0"/>
        <v>35000</v>
      </c>
      <c r="T6" s="9" t="str">
        <f t="shared" si="5"/>
        <v>50%</v>
      </c>
      <c r="U6" s="9">
        <f t="shared" si="6"/>
        <v>30100</v>
      </c>
      <c r="V6" s="3"/>
      <c r="W6" s="3"/>
      <c r="X6" s="3"/>
    </row>
    <row r="7" spans="1:24" x14ac:dyDescent="0.3">
      <c r="A7" s="9">
        <v>6</v>
      </c>
      <c r="B7" s="9" t="s">
        <v>83</v>
      </c>
      <c r="C7" s="9">
        <v>78</v>
      </c>
      <c r="D7" s="9">
        <v>54</v>
      </c>
      <c r="E7" s="9">
        <v>12</v>
      </c>
      <c r="F7" s="9">
        <v>99</v>
      </c>
      <c r="G7" s="9">
        <v>99</v>
      </c>
      <c r="H7" s="9">
        <v>99</v>
      </c>
      <c r="I7" s="9">
        <v>78</v>
      </c>
      <c r="J7" s="9">
        <v>99</v>
      </c>
      <c r="K7" s="9">
        <f t="shared" si="1"/>
        <v>618</v>
      </c>
      <c r="L7" s="12">
        <f t="shared" si="7"/>
        <v>77.25</v>
      </c>
      <c r="M7" s="9" t="s">
        <v>37</v>
      </c>
      <c r="N7" s="9" t="str">
        <f t="shared" si="2"/>
        <v>40000</v>
      </c>
      <c r="O7" s="9">
        <f t="shared" si="3"/>
        <v>4000</v>
      </c>
      <c r="P7" s="9" t="s">
        <v>117</v>
      </c>
      <c r="Q7" s="9" t="str">
        <f t="shared" si="4"/>
        <v>2000</v>
      </c>
      <c r="R7" s="9" t="s">
        <v>127</v>
      </c>
      <c r="S7" s="9">
        <f t="shared" si="0"/>
        <v>20000</v>
      </c>
      <c r="T7" s="9" t="str">
        <f t="shared" si="5"/>
        <v>50%</v>
      </c>
      <c r="U7" s="9">
        <f t="shared" si="6"/>
        <v>18000</v>
      </c>
      <c r="V7" s="3"/>
      <c r="W7" s="3"/>
      <c r="X7" s="3"/>
    </row>
    <row r="8" spans="1:24" x14ac:dyDescent="0.3">
      <c r="A8" s="9">
        <v>7</v>
      </c>
      <c r="B8" s="9" t="s">
        <v>128</v>
      </c>
      <c r="C8" s="9">
        <v>87</v>
      </c>
      <c r="D8" s="9">
        <v>54</v>
      </c>
      <c r="E8" s="9">
        <v>45</v>
      </c>
      <c r="F8" s="9">
        <v>87</v>
      </c>
      <c r="G8" s="9">
        <v>65</v>
      </c>
      <c r="H8" s="9">
        <v>12</v>
      </c>
      <c r="I8" s="9">
        <v>98</v>
      </c>
      <c r="J8" s="9">
        <v>21</v>
      </c>
      <c r="K8" s="9">
        <f t="shared" si="1"/>
        <v>469</v>
      </c>
      <c r="L8" s="12">
        <f t="shared" si="7"/>
        <v>58.625000000000007</v>
      </c>
      <c r="M8" s="9" t="s">
        <v>124</v>
      </c>
      <c r="N8" s="9" t="str">
        <f t="shared" si="2"/>
        <v>80000</v>
      </c>
      <c r="O8" s="9" t="str">
        <f t="shared" si="3"/>
        <v>0</v>
      </c>
      <c r="P8" s="9" t="s">
        <v>120</v>
      </c>
      <c r="Q8" s="9" t="str">
        <f t="shared" si="4"/>
        <v>0</v>
      </c>
      <c r="R8" s="9" t="s">
        <v>129</v>
      </c>
      <c r="S8" s="9">
        <f t="shared" si="0"/>
        <v>32000</v>
      </c>
      <c r="T8" s="9" t="str">
        <f t="shared" si="5"/>
        <v>40%</v>
      </c>
      <c r="U8" s="9">
        <f t="shared" si="6"/>
        <v>48000</v>
      </c>
      <c r="V8" s="3"/>
      <c r="W8" s="3"/>
      <c r="X8" s="3"/>
    </row>
    <row r="9" spans="1:24" x14ac:dyDescent="0.3">
      <c r="A9" s="9">
        <v>8</v>
      </c>
      <c r="B9" s="9" t="s">
        <v>130</v>
      </c>
      <c r="C9" s="9">
        <v>56</v>
      </c>
      <c r="D9" s="9">
        <v>98</v>
      </c>
      <c r="E9" s="9">
        <v>54</v>
      </c>
      <c r="F9" s="9">
        <v>54</v>
      </c>
      <c r="G9" s="9">
        <v>65</v>
      </c>
      <c r="H9" s="9">
        <v>45</v>
      </c>
      <c r="I9" s="9">
        <v>65</v>
      </c>
      <c r="J9" s="9">
        <v>38</v>
      </c>
      <c r="K9" s="9">
        <f t="shared" si="1"/>
        <v>475</v>
      </c>
      <c r="L9" s="12">
        <f t="shared" si="7"/>
        <v>59.375</v>
      </c>
      <c r="M9" s="9" t="s">
        <v>37</v>
      </c>
      <c r="N9" s="9" t="str">
        <f t="shared" si="2"/>
        <v>40000</v>
      </c>
      <c r="O9" s="9" t="str">
        <f t="shared" si="3"/>
        <v>0</v>
      </c>
      <c r="P9" s="9" t="s">
        <v>117</v>
      </c>
      <c r="Q9" s="9" t="str">
        <f t="shared" si="4"/>
        <v>2000</v>
      </c>
      <c r="R9" s="9" t="s">
        <v>122</v>
      </c>
      <c r="S9" s="9">
        <f t="shared" si="0"/>
        <v>0</v>
      </c>
      <c r="T9" s="9" t="str">
        <f t="shared" si="5"/>
        <v>0%</v>
      </c>
      <c r="U9" s="9">
        <f t="shared" si="6"/>
        <v>42000</v>
      </c>
      <c r="V9" s="3"/>
      <c r="W9" s="3"/>
      <c r="X9" s="3"/>
    </row>
    <row r="10" spans="1:24" x14ac:dyDescent="0.3">
      <c r="A10" s="9">
        <v>9</v>
      </c>
      <c r="B10" s="9" t="s">
        <v>131</v>
      </c>
      <c r="C10" s="9">
        <v>21</v>
      </c>
      <c r="D10" s="9">
        <v>65</v>
      </c>
      <c r="E10" s="9">
        <v>78</v>
      </c>
      <c r="F10" s="9">
        <v>81</v>
      </c>
      <c r="G10" s="9">
        <v>56</v>
      </c>
      <c r="H10" s="9">
        <v>54</v>
      </c>
      <c r="I10" s="9">
        <v>45</v>
      </c>
      <c r="J10" s="9">
        <v>88</v>
      </c>
      <c r="K10" s="9">
        <f t="shared" si="1"/>
        <v>488</v>
      </c>
      <c r="L10" s="12">
        <f t="shared" si="7"/>
        <v>61</v>
      </c>
      <c r="M10" s="9" t="s">
        <v>126</v>
      </c>
      <c r="N10" s="9" t="str">
        <f t="shared" si="2"/>
        <v>70000</v>
      </c>
      <c r="O10" s="9" t="str">
        <f t="shared" si="3"/>
        <v>0</v>
      </c>
      <c r="P10" s="9" t="s">
        <v>120</v>
      </c>
      <c r="Q10" s="9" t="str">
        <f t="shared" si="4"/>
        <v>0</v>
      </c>
      <c r="R10" s="9" t="s">
        <v>129</v>
      </c>
      <c r="S10" s="9">
        <f t="shared" si="0"/>
        <v>28000</v>
      </c>
      <c r="T10" s="9" t="str">
        <f t="shared" si="5"/>
        <v>40%</v>
      </c>
      <c r="U10" s="9">
        <f t="shared" si="6"/>
        <v>42000</v>
      </c>
      <c r="V10" s="3"/>
      <c r="W10" s="3"/>
      <c r="X10" s="3"/>
    </row>
    <row r="11" spans="1:24" x14ac:dyDescent="0.3">
      <c r="A11" s="9">
        <v>10</v>
      </c>
      <c r="B11" s="9" t="s">
        <v>132</v>
      </c>
      <c r="C11" s="9">
        <v>38</v>
      </c>
      <c r="D11" s="9">
        <v>78</v>
      </c>
      <c r="E11" s="9">
        <v>98</v>
      </c>
      <c r="F11" s="9">
        <v>91</v>
      </c>
      <c r="G11" s="9">
        <v>45</v>
      </c>
      <c r="H11" s="9">
        <v>78</v>
      </c>
      <c r="I11" s="9">
        <v>78</v>
      </c>
      <c r="J11" s="9">
        <v>78</v>
      </c>
      <c r="K11" s="9">
        <f t="shared" si="1"/>
        <v>584</v>
      </c>
      <c r="L11" s="12">
        <f t="shared" si="7"/>
        <v>73</v>
      </c>
      <c r="M11" s="9" t="s">
        <v>126</v>
      </c>
      <c r="N11" s="9" t="str">
        <f t="shared" si="2"/>
        <v>70000</v>
      </c>
      <c r="O11" s="9">
        <f t="shared" si="3"/>
        <v>4900.0000000000009</v>
      </c>
      <c r="P11" s="9" t="s">
        <v>117</v>
      </c>
      <c r="Q11" s="9" t="str">
        <f t="shared" si="4"/>
        <v>2000</v>
      </c>
      <c r="R11" s="9" t="s">
        <v>118</v>
      </c>
      <c r="S11" s="9">
        <f t="shared" si="0"/>
        <v>21000</v>
      </c>
      <c r="T11" s="9" t="str">
        <f t="shared" si="5"/>
        <v>30%</v>
      </c>
      <c r="U11" s="9">
        <f t="shared" si="6"/>
        <v>46100</v>
      </c>
      <c r="V11" s="3"/>
      <c r="W11" s="3"/>
      <c r="X11" s="3"/>
    </row>
    <row r="12" spans="1:24" x14ac:dyDescent="0.3">
      <c r="A12" s="9">
        <v>11</v>
      </c>
      <c r="B12" s="9" t="s">
        <v>133</v>
      </c>
      <c r="C12" s="9">
        <v>88</v>
      </c>
      <c r="D12" s="9">
        <v>99</v>
      </c>
      <c r="E12" s="9">
        <v>99</v>
      </c>
      <c r="F12" s="9">
        <v>92</v>
      </c>
      <c r="G12" s="9">
        <v>58</v>
      </c>
      <c r="H12" s="9">
        <v>98</v>
      </c>
      <c r="I12" s="9">
        <v>54</v>
      </c>
      <c r="J12" s="9">
        <v>98</v>
      </c>
      <c r="K12" s="9">
        <f t="shared" si="1"/>
        <v>686</v>
      </c>
      <c r="L12" s="12">
        <f t="shared" si="7"/>
        <v>85.75</v>
      </c>
      <c r="M12" s="9" t="s">
        <v>39</v>
      </c>
      <c r="N12" s="9" t="str">
        <f t="shared" si="2"/>
        <v>55000</v>
      </c>
      <c r="O12" s="9">
        <f t="shared" si="3"/>
        <v>8250</v>
      </c>
      <c r="P12" s="9" t="s">
        <v>117</v>
      </c>
      <c r="Q12" s="9" t="str">
        <f t="shared" si="4"/>
        <v>2000</v>
      </c>
      <c r="R12" s="9" t="s">
        <v>118</v>
      </c>
      <c r="S12" s="9">
        <f t="shared" si="0"/>
        <v>16500</v>
      </c>
      <c r="T12" s="9" t="str">
        <f t="shared" si="5"/>
        <v>30%</v>
      </c>
      <c r="U12" s="9">
        <f t="shared" si="6"/>
        <v>32250</v>
      </c>
      <c r="V12" s="3"/>
      <c r="W12" s="3"/>
      <c r="X12" s="3"/>
    </row>
    <row r="13" spans="1:24" x14ac:dyDescent="0.3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3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3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3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3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3">
      <c r="A18" s="3"/>
      <c r="B18" s="3"/>
      <c r="C18" s="3"/>
      <c r="D18" s="3"/>
      <c r="E18" s="3"/>
      <c r="F18" s="3"/>
      <c r="G18" s="3">
        <f>55000*30/100</f>
        <v>16500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3">
      <c r="A19" s="3"/>
      <c r="B19" s="13"/>
      <c r="C19" s="1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ht="18" x14ac:dyDescent="0.35">
      <c r="A20" s="14"/>
      <c r="B20" s="15"/>
      <c r="C20" s="16"/>
      <c r="D20" s="10"/>
      <c r="E20" s="3"/>
      <c r="F20" s="3"/>
      <c r="G20" s="3">
        <f>N2*7/100</f>
        <v>3850</v>
      </c>
      <c r="H20" s="3"/>
      <c r="I20" s="3"/>
      <c r="J20" s="3"/>
      <c r="K20" s="3"/>
      <c r="L20" s="3" t="str">
        <f>UPPER(L21)</f>
        <v>UNICHAR</v>
      </c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ht="18" x14ac:dyDescent="0.35">
      <c r="A21" s="14"/>
      <c r="B21" s="15"/>
      <c r="C21" s="16"/>
      <c r="D21" s="10"/>
      <c r="E21" s="3"/>
      <c r="F21" s="3"/>
      <c r="G21" s="3"/>
      <c r="H21" s="3"/>
      <c r="I21" s="3"/>
      <c r="J21" s="3"/>
      <c r="K21" s="3"/>
      <c r="L21" s="3" t="s">
        <v>134</v>
      </c>
      <c r="M21" s="3">
        <f>VALUE(G20)</f>
        <v>3850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ht="18" x14ac:dyDescent="0.35">
      <c r="A22" s="14"/>
      <c r="B22" s="15"/>
      <c r="C22" s="16"/>
      <c r="D22" s="10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ht="18" x14ac:dyDescent="0.35">
      <c r="A23" s="14"/>
      <c r="B23" s="15"/>
      <c r="C23" s="16"/>
      <c r="D23" s="10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3">
      <c r="A24" s="3"/>
      <c r="B24" s="17"/>
      <c r="C24" s="17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</sheetData>
  <dataValidations count="3">
    <dataValidation type="list" allowBlank="1" showInputMessage="1" showErrorMessage="1" sqref="P2:P12" xr:uid="{9C62C71F-B4AE-4BA5-B885-BDA8156CA1F7}">
      <formula1>"Y,N"</formula1>
    </dataValidation>
    <dataValidation type="list" allowBlank="1" showInputMessage="1" showErrorMessage="1" sqref="M2:M12" xr:uid="{81E06A7C-C9AB-4D30-B4FC-1FEADA08D6C9}">
      <formula1>"BCA,B.tech,MCA,MBA,BBA,B.sc"</formula1>
    </dataValidation>
    <dataValidation type="list" allowBlank="1" showInputMessage="1" showErrorMessage="1" sqref="R2:R12" xr:uid="{164BD46E-42EB-4904-B7B5-720BE534E421}">
      <formula1>"General,OBC,SC,ST,"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65CFDA-FB1E-449B-951B-91ECD6047C40}">
  <dimension ref="A1:C18"/>
  <sheetViews>
    <sheetView tabSelected="1" workbookViewId="0">
      <selection activeCell="F8" sqref="F8"/>
    </sheetView>
  </sheetViews>
  <sheetFormatPr defaultRowHeight="14.4" x14ac:dyDescent="0.3"/>
  <cols>
    <col min="1" max="1" width="18.6640625" customWidth="1"/>
    <col min="2" max="2" width="34.88671875" customWidth="1"/>
    <col min="3" max="3" width="22.21875" customWidth="1"/>
  </cols>
  <sheetData>
    <row r="1" spans="1:3" ht="20.399999999999999" x14ac:dyDescent="0.35">
      <c r="A1" s="18">
        <v>44470</v>
      </c>
      <c r="B1" s="19" t="s">
        <v>135</v>
      </c>
      <c r="C1" s="20">
        <f ca="1">RANDBETWEEN(100,1000)</f>
        <v>108</v>
      </c>
    </row>
    <row r="2" spans="1:3" ht="20.399999999999999" x14ac:dyDescent="0.35">
      <c r="A2" s="21">
        <v>44470</v>
      </c>
      <c r="B2" s="22" t="s">
        <v>136</v>
      </c>
      <c r="C2" s="23">
        <f t="shared" ref="C2:C18" ca="1" si="0">RANDBETWEEN(100,1000)</f>
        <v>535</v>
      </c>
    </row>
    <row r="3" spans="1:3" ht="20.399999999999999" x14ac:dyDescent="0.35">
      <c r="A3" s="18">
        <v>44470</v>
      </c>
      <c r="B3" s="19" t="s">
        <v>137</v>
      </c>
      <c r="C3" s="20">
        <f t="shared" ca="1" si="0"/>
        <v>958</v>
      </c>
    </row>
    <row r="4" spans="1:3" ht="20.399999999999999" x14ac:dyDescent="0.35">
      <c r="A4" s="21">
        <v>44473</v>
      </c>
      <c r="B4" s="22" t="s">
        <v>138</v>
      </c>
      <c r="C4" s="23">
        <f t="shared" ca="1" si="0"/>
        <v>670</v>
      </c>
    </row>
    <row r="5" spans="1:3" ht="20.399999999999999" x14ac:dyDescent="0.35">
      <c r="A5" s="18">
        <v>44474</v>
      </c>
      <c r="B5" s="19" t="s">
        <v>139</v>
      </c>
      <c r="C5" s="20">
        <f t="shared" ca="1" si="0"/>
        <v>366</v>
      </c>
    </row>
    <row r="6" spans="1:3" ht="20.399999999999999" x14ac:dyDescent="0.35">
      <c r="A6" s="21">
        <v>44475</v>
      </c>
      <c r="B6" s="22" t="s">
        <v>140</v>
      </c>
      <c r="C6" s="23">
        <f t="shared" ca="1" si="0"/>
        <v>865</v>
      </c>
    </row>
    <row r="7" spans="1:3" ht="20.399999999999999" x14ac:dyDescent="0.35">
      <c r="A7" s="18">
        <v>44476</v>
      </c>
      <c r="B7" s="19" t="s">
        <v>141</v>
      </c>
      <c r="C7" s="20">
        <f t="shared" ca="1" si="0"/>
        <v>122</v>
      </c>
    </row>
    <row r="8" spans="1:3" ht="20.399999999999999" x14ac:dyDescent="0.35">
      <c r="A8" s="21">
        <v>44477</v>
      </c>
      <c r="B8" s="22" t="s">
        <v>142</v>
      </c>
      <c r="C8" s="23">
        <f t="shared" ca="1" si="0"/>
        <v>984</v>
      </c>
    </row>
    <row r="9" spans="1:3" ht="20.399999999999999" x14ac:dyDescent="0.35">
      <c r="A9" s="18">
        <v>44478</v>
      </c>
      <c r="B9" s="19" t="s">
        <v>143</v>
      </c>
      <c r="C9" s="20">
        <f t="shared" ca="1" si="0"/>
        <v>555</v>
      </c>
    </row>
    <row r="10" spans="1:3" ht="20.399999999999999" x14ac:dyDescent="0.35">
      <c r="A10" s="21">
        <v>44479</v>
      </c>
      <c r="B10" s="22" t="s">
        <v>136</v>
      </c>
      <c r="C10" s="23">
        <f t="shared" ca="1" si="0"/>
        <v>100</v>
      </c>
    </row>
    <row r="11" spans="1:3" ht="20.399999999999999" x14ac:dyDescent="0.35">
      <c r="A11" s="18">
        <v>44480</v>
      </c>
      <c r="B11" s="19" t="s">
        <v>135</v>
      </c>
      <c r="C11" s="20">
        <f t="shared" ca="1" si="0"/>
        <v>478</v>
      </c>
    </row>
    <row r="12" spans="1:3" ht="20.399999999999999" x14ac:dyDescent="0.35">
      <c r="A12" s="21">
        <v>44481</v>
      </c>
      <c r="B12" s="22" t="s">
        <v>141</v>
      </c>
      <c r="C12" s="23">
        <f t="shared" ca="1" si="0"/>
        <v>140</v>
      </c>
    </row>
    <row r="13" spans="1:3" ht="20.399999999999999" x14ac:dyDescent="0.35">
      <c r="A13" s="18">
        <v>44482</v>
      </c>
      <c r="B13" s="19" t="s">
        <v>137</v>
      </c>
      <c r="C13" s="20">
        <f t="shared" ca="1" si="0"/>
        <v>230</v>
      </c>
    </row>
    <row r="14" spans="1:3" ht="20.399999999999999" x14ac:dyDescent="0.35">
      <c r="A14" s="21">
        <v>44483</v>
      </c>
      <c r="B14" s="22" t="s">
        <v>139</v>
      </c>
      <c r="C14" s="23">
        <f t="shared" ca="1" si="0"/>
        <v>703</v>
      </c>
    </row>
    <row r="15" spans="1:3" ht="20.399999999999999" x14ac:dyDescent="0.35">
      <c r="A15" s="18">
        <v>44484</v>
      </c>
      <c r="B15" s="19" t="s">
        <v>144</v>
      </c>
      <c r="C15" s="20">
        <f t="shared" ca="1" si="0"/>
        <v>554</v>
      </c>
    </row>
    <row r="16" spans="1:3" ht="20.399999999999999" x14ac:dyDescent="0.35">
      <c r="A16" s="21">
        <v>44485</v>
      </c>
      <c r="B16" s="22" t="s">
        <v>144</v>
      </c>
      <c r="C16" s="23">
        <f t="shared" ca="1" si="0"/>
        <v>372</v>
      </c>
    </row>
    <row r="17" spans="1:3" ht="20.399999999999999" x14ac:dyDescent="0.35">
      <c r="A17" s="18">
        <v>44486</v>
      </c>
      <c r="B17" s="19" t="s">
        <v>142</v>
      </c>
      <c r="C17" s="20">
        <f t="shared" ca="1" si="0"/>
        <v>466</v>
      </c>
    </row>
    <row r="18" spans="1:3" ht="20.399999999999999" x14ac:dyDescent="0.35">
      <c r="A18" s="21">
        <v>44487</v>
      </c>
      <c r="B18" s="22" t="s">
        <v>138</v>
      </c>
      <c r="C18" s="23">
        <f t="shared" ca="1" si="0"/>
        <v>977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Ataullah Shaikh</dc:creator>
  <cp:lastModifiedBy>RANA_SUMAN _SINGH</cp:lastModifiedBy>
  <dcterms:created xsi:type="dcterms:W3CDTF">2024-03-04T16:29:31Z</dcterms:created>
  <dcterms:modified xsi:type="dcterms:W3CDTF">2024-03-06T15:35:21Z</dcterms:modified>
</cp:coreProperties>
</file>