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A27B0DE8-7F67-44FB-A8CE-C168288B2907}" xr6:coauthVersionLast="45" xr6:coauthVersionMax="45" xr10:uidLastSave="{00000000-0000-0000-0000-000000000000}"/>
  <bookViews>
    <workbookView xWindow="348" yWindow="2340" windowWidth="17280" windowHeight="9420" activeTab="1" xr2:uid="{00000000-000D-0000-FFFF-FFFF00000000}"/>
  </bookViews>
  <sheets>
    <sheet name="Call Options auropharma" sheetId="1" r:id="rId1"/>
    <sheet name="call options sail" sheetId="3" r:id="rId2"/>
    <sheet name="arvind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6" i="4" l="1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Q9" i="1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B2" i="4" l="1"/>
  <c r="B4" i="4" s="1"/>
  <c r="B5" i="4" s="1"/>
  <c r="J45" i="4" l="1"/>
  <c r="H43" i="4"/>
  <c r="I43" i="4" s="1"/>
  <c r="L43" i="4" s="1"/>
  <c r="J41" i="4"/>
  <c r="H39" i="4"/>
  <c r="I39" i="4" s="1"/>
  <c r="L39" i="4" s="1"/>
  <c r="J37" i="4"/>
  <c r="H35" i="4"/>
  <c r="I35" i="4" s="1"/>
  <c r="L35" i="4" s="1"/>
  <c r="J33" i="4"/>
  <c r="H31" i="4"/>
  <c r="I31" i="4" s="1"/>
  <c r="L31" i="4" s="1"/>
  <c r="J29" i="4"/>
  <c r="H27" i="4"/>
  <c r="I27" i="4" s="1"/>
  <c r="L27" i="4" s="1"/>
  <c r="J25" i="4"/>
  <c r="H23" i="4"/>
  <c r="I23" i="4" s="1"/>
  <c r="L23" i="4" s="1"/>
  <c r="J21" i="4"/>
  <c r="H19" i="4"/>
  <c r="I19" i="4" s="1"/>
  <c r="L19" i="4" s="1"/>
  <c r="J17" i="4"/>
  <c r="H15" i="4"/>
  <c r="I15" i="4" s="1"/>
  <c r="L15" i="4" s="1"/>
  <c r="J13" i="4"/>
  <c r="H11" i="4"/>
  <c r="I11" i="4" s="1"/>
  <c r="L11" i="4" s="1"/>
  <c r="J9" i="4"/>
  <c r="H44" i="4"/>
  <c r="I44" i="4" s="1"/>
  <c r="L44" i="4" s="1"/>
  <c r="J42" i="4"/>
  <c r="H41" i="4"/>
  <c r="I41" i="4" s="1"/>
  <c r="L41" i="4" s="1"/>
  <c r="J39" i="4"/>
  <c r="H38" i="4"/>
  <c r="I38" i="4" s="1"/>
  <c r="L38" i="4" s="1"/>
  <c r="J36" i="4"/>
  <c r="H28" i="4"/>
  <c r="I28" i="4" s="1"/>
  <c r="L28" i="4" s="1"/>
  <c r="J26" i="4"/>
  <c r="H25" i="4"/>
  <c r="I25" i="4" s="1"/>
  <c r="L25" i="4" s="1"/>
  <c r="J23" i="4"/>
  <c r="H22" i="4"/>
  <c r="I22" i="4" s="1"/>
  <c r="L22" i="4" s="1"/>
  <c r="J20" i="4"/>
  <c r="H12" i="4"/>
  <c r="I12" i="4" s="1"/>
  <c r="L12" i="4" s="1"/>
  <c r="J10" i="4"/>
  <c r="H9" i="4"/>
  <c r="I9" i="4" s="1"/>
  <c r="L9" i="4" s="1"/>
  <c r="J44" i="4"/>
  <c r="H36" i="4"/>
  <c r="I36" i="4" s="1"/>
  <c r="L36" i="4" s="1"/>
  <c r="J28" i="4"/>
  <c r="H45" i="4"/>
  <c r="I45" i="4" s="1"/>
  <c r="L45" i="4" s="1"/>
  <c r="J43" i="4"/>
  <c r="H42" i="4"/>
  <c r="I42" i="4" s="1"/>
  <c r="L42" i="4" s="1"/>
  <c r="J40" i="4"/>
  <c r="H32" i="4"/>
  <c r="I32" i="4" s="1"/>
  <c r="L32" i="4" s="1"/>
  <c r="J30" i="4"/>
  <c r="H29" i="4"/>
  <c r="I29" i="4" s="1"/>
  <c r="L29" i="4" s="1"/>
  <c r="J27" i="4"/>
  <c r="H26" i="4"/>
  <c r="I26" i="4" s="1"/>
  <c r="L26" i="4" s="1"/>
  <c r="J24" i="4"/>
  <c r="H16" i="4"/>
  <c r="I16" i="4" s="1"/>
  <c r="L16" i="4" s="1"/>
  <c r="J14" i="4"/>
  <c r="H13" i="4"/>
  <c r="I13" i="4" s="1"/>
  <c r="L13" i="4" s="1"/>
  <c r="J11" i="4"/>
  <c r="H10" i="4"/>
  <c r="I10" i="4" s="1"/>
  <c r="L10" i="4" s="1"/>
  <c r="J34" i="4"/>
  <c r="H33" i="4"/>
  <c r="I33" i="4" s="1"/>
  <c r="L33" i="4" s="1"/>
  <c r="J31" i="4"/>
  <c r="H30" i="4"/>
  <c r="I30" i="4" s="1"/>
  <c r="L30" i="4" s="1"/>
  <c r="J12" i="4"/>
  <c r="H17" i="4"/>
  <c r="I17" i="4" s="1"/>
  <c r="L17" i="4" s="1"/>
  <c r="J18" i="4"/>
  <c r="J35" i="4"/>
  <c r="H40" i="4"/>
  <c r="I40" i="4" s="1"/>
  <c r="L40" i="4" s="1"/>
  <c r="H14" i="4"/>
  <c r="I14" i="4" s="1"/>
  <c r="L14" i="4" s="1"/>
  <c r="J15" i="4"/>
  <c r="H20" i="4"/>
  <c r="I20" i="4" s="1"/>
  <c r="L20" i="4" s="1"/>
  <c r="H34" i="4"/>
  <c r="I34" i="4" s="1"/>
  <c r="L34" i="4" s="1"/>
  <c r="H18" i="4"/>
  <c r="I18" i="4" s="1"/>
  <c r="L18" i="4" s="1"/>
  <c r="J19" i="4"/>
  <c r="J32" i="4"/>
  <c r="H37" i="4"/>
  <c r="I37" i="4" s="1"/>
  <c r="L37" i="4" s="1"/>
  <c r="J16" i="4"/>
  <c r="H21" i="4"/>
  <c r="I21" i="4" s="1"/>
  <c r="L21" i="4" s="1"/>
  <c r="J22" i="4"/>
  <c r="H24" i="4"/>
  <c r="I24" i="4" s="1"/>
  <c r="L24" i="4" s="1"/>
  <c r="J38" i="4"/>
  <c r="O22" i="4" l="1"/>
  <c r="K22" i="4"/>
  <c r="M22" i="4" s="1"/>
  <c r="K32" i="4"/>
  <c r="M32" i="4" s="1"/>
  <c r="O32" i="4"/>
  <c r="R32" i="4" s="1"/>
  <c r="O35" i="4"/>
  <c r="K35" i="4"/>
  <c r="M35" i="4" s="1"/>
  <c r="O19" i="4"/>
  <c r="K19" i="4"/>
  <c r="M19" i="4" s="1"/>
  <c r="K15" i="4"/>
  <c r="M15" i="4" s="1"/>
  <c r="O15" i="4"/>
  <c r="K18" i="4"/>
  <c r="M18" i="4" s="1"/>
  <c r="O18" i="4"/>
  <c r="R18" i="4" s="1"/>
  <c r="K31" i="4"/>
  <c r="M31" i="4" s="1"/>
  <c r="O31" i="4"/>
  <c r="K11" i="4"/>
  <c r="M11" i="4" s="1"/>
  <c r="O11" i="4"/>
  <c r="R11" i="4" s="1"/>
  <c r="K24" i="4"/>
  <c r="M24" i="4" s="1"/>
  <c r="O24" i="4"/>
  <c r="K30" i="4"/>
  <c r="M30" i="4" s="1"/>
  <c r="O30" i="4"/>
  <c r="R30" i="4" s="1"/>
  <c r="K43" i="4"/>
  <c r="M43" i="4" s="1"/>
  <c r="O43" i="4"/>
  <c r="K44" i="4"/>
  <c r="M44" i="4" s="1"/>
  <c r="O44" i="4"/>
  <c r="R44" i="4" s="1"/>
  <c r="K20" i="4"/>
  <c r="M20" i="4" s="1"/>
  <c r="O20" i="4"/>
  <c r="O26" i="4"/>
  <c r="K26" i="4"/>
  <c r="M26" i="4" s="1"/>
  <c r="O39" i="4"/>
  <c r="K39" i="4"/>
  <c r="M39" i="4" s="1"/>
  <c r="O9" i="4"/>
  <c r="K9" i="4"/>
  <c r="M9" i="4" s="1"/>
  <c r="O17" i="4"/>
  <c r="K17" i="4"/>
  <c r="M17" i="4" s="1"/>
  <c r="O25" i="4"/>
  <c r="K25" i="4"/>
  <c r="M25" i="4" s="1"/>
  <c r="O33" i="4"/>
  <c r="K33" i="4"/>
  <c r="M33" i="4" s="1"/>
  <c r="O41" i="4"/>
  <c r="K41" i="4"/>
  <c r="M41" i="4" s="1"/>
  <c r="O38" i="4"/>
  <c r="K38" i="4"/>
  <c r="M38" i="4" s="1"/>
  <c r="K16" i="4"/>
  <c r="M16" i="4" s="1"/>
  <c r="O16" i="4"/>
  <c r="R16" i="4" s="1"/>
  <c r="K12" i="4"/>
  <c r="M12" i="4" s="1"/>
  <c r="O12" i="4"/>
  <c r="K34" i="4"/>
  <c r="M34" i="4" s="1"/>
  <c r="O34" i="4"/>
  <c r="R34" i="4" s="1"/>
  <c r="K14" i="4"/>
  <c r="M14" i="4" s="1"/>
  <c r="O14" i="4"/>
  <c r="K27" i="4"/>
  <c r="M27" i="4" s="1"/>
  <c r="O27" i="4"/>
  <c r="R27" i="4" s="1"/>
  <c r="K40" i="4"/>
  <c r="M40" i="4" s="1"/>
  <c r="O40" i="4"/>
  <c r="K28" i="4"/>
  <c r="M28" i="4" s="1"/>
  <c r="O28" i="4"/>
  <c r="R28" i="4" s="1"/>
  <c r="O10" i="4"/>
  <c r="K10" i="4"/>
  <c r="M10" i="4" s="1"/>
  <c r="O23" i="4"/>
  <c r="K23" i="4"/>
  <c r="M23" i="4" s="1"/>
  <c r="K36" i="4"/>
  <c r="M36" i="4" s="1"/>
  <c r="O36" i="4"/>
  <c r="O42" i="4"/>
  <c r="K42" i="4"/>
  <c r="M42" i="4" s="1"/>
  <c r="O13" i="4"/>
  <c r="K13" i="4"/>
  <c r="M13" i="4" s="1"/>
  <c r="O21" i="4"/>
  <c r="K21" i="4"/>
  <c r="M21" i="4" s="1"/>
  <c r="O29" i="4"/>
  <c r="K29" i="4"/>
  <c r="M29" i="4" s="1"/>
  <c r="O37" i="4"/>
  <c r="K37" i="4"/>
  <c r="M37" i="4" s="1"/>
  <c r="O45" i="4"/>
  <c r="K45" i="4"/>
  <c r="M45" i="4" s="1"/>
  <c r="B2" i="3"/>
  <c r="B4" i="3" s="1"/>
  <c r="B5" i="3" s="1"/>
  <c r="R29" i="4" l="1"/>
  <c r="R38" i="4"/>
  <c r="R17" i="4"/>
  <c r="R22" i="4"/>
  <c r="R45" i="4"/>
  <c r="R13" i="4"/>
  <c r="R10" i="4"/>
  <c r="R33" i="4"/>
  <c r="R39" i="4"/>
  <c r="R35" i="4"/>
  <c r="R37" i="4"/>
  <c r="R21" i="4"/>
  <c r="R42" i="4"/>
  <c r="R23" i="4"/>
  <c r="R41" i="4"/>
  <c r="R25" i="4"/>
  <c r="R9" i="4"/>
  <c r="R26" i="4"/>
  <c r="R19" i="4"/>
  <c r="R36" i="4"/>
  <c r="R40" i="4"/>
  <c r="R14" i="4"/>
  <c r="R12" i="4"/>
  <c r="R20" i="4"/>
  <c r="R43" i="4"/>
  <c r="R24" i="4"/>
  <c r="R31" i="4"/>
  <c r="R15" i="4"/>
  <c r="H13" i="3"/>
  <c r="I13" i="3" s="1"/>
  <c r="L13" i="3" s="1"/>
  <c r="H17" i="3"/>
  <c r="I17" i="3" s="1"/>
  <c r="L17" i="3" s="1"/>
  <c r="H21" i="3"/>
  <c r="I21" i="3" s="1"/>
  <c r="L21" i="3" s="1"/>
  <c r="H25" i="3"/>
  <c r="I25" i="3" s="1"/>
  <c r="L25" i="3" s="1"/>
  <c r="H29" i="3"/>
  <c r="I29" i="3" s="1"/>
  <c r="L29" i="3" s="1"/>
  <c r="H33" i="3"/>
  <c r="I33" i="3" s="1"/>
  <c r="L33" i="3" s="1"/>
  <c r="H37" i="3"/>
  <c r="I37" i="3" s="1"/>
  <c r="L37" i="3" s="1"/>
  <c r="H41" i="3"/>
  <c r="I41" i="3" s="1"/>
  <c r="L41" i="3" s="1"/>
  <c r="H45" i="3"/>
  <c r="I45" i="3" s="1"/>
  <c r="L45" i="3" s="1"/>
  <c r="H49" i="3"/>
  <c r="I49" i="3" s="1"/>
  <c r="L49" i="3" s="1"/>
  <c r="H53" i="3"/>
  <c r="I53" i="3" s="1"/>
  <c r="L53" i="3" s="1"/>
  <c r="H57" i="3"/>
  <c r="I57" i="3" s="1"/>
  <c r="L57" i="3" s="1"/>
  <c r="H61" i="3"/>
  <c r="I61" i="3" s="1"/>
  <c r="L61" i="3" s="1"/>
  <c r="H42" i="3"/>
  <c r="I42" i="3" s="1"/>
  <c r="L42" i="3" s="1"/>
  <c r="H50" i="3"/>
  <c r="I50" i="3" s="1"/>
  <c r="L50" i="3" s="1"/>
  <c r="H58" i="3"/>
  <c r="I58" i="3" s="1"/>
  <c r="L58" i="3" s="1"/>
  <c r="H62" i="3"/>
  <c r="I62" i="3" s="1"/>
  <c r="L62" i="3" s="1"/>
  <c r="H12" i="3"/>
  <c r="I12" i="3" s="1"/>
  <c r="L12" i="3" s="1"/>
  <c r="H24" i="3"/>
  <c r="I24" i="3" s="1"/>
  <c r="L24" i="3" s="1"/>
  <c r="H36" i="3"/>
  <c r="I36" i="3" s="1"/>
  <c r="L36" i="3" s="1"/>
  <c r="H44" i="3"/>
  <c r="I44" i="3" s="1"/>
  <c r="L44" i="3" s="1"/>
  <c r="H56" i="3"/>
  <c r="I56" i="3" s="1"/>
  <c r="L56" i="3" s="1"/>
  <c r="H10" i="3"/>
  <c r="I10" i="3" s="1"/>
  <c r="L10" i="3" s="1"/>
  <c r="H14" i="3"/>
  <c r="I14" i="3" s="1"/>
  <c r="L14" i="3" s="1"/>
  <c r="H18" i="3"/>
  <c r="I18" i="3" s="1"/>
  <c r="L18" i="3" s="1"/>
  <c r="H22" i="3"/>
  <c r="I22" i="3" s="1"/>
  <c r="L22" i="3" s="1"/>
  <c r="H26" i="3"/>
  <c r="I26" i="3" s="1"/>
  <c r="L26" i="3" s="1"/>
  <c r="H30" i="3"/>
  <c r="I30" i="3" s="1"/>
  <c r="L30" i="3" s="1"/>
  <c r="H34" i="3"/>
  <c r="I34" i="3" s="1"/>
  <c r="L34" i="3" s="1"/>
  <c r="H38" i="3"/>
  <c r="I38" i="3" s="1"/>
  <c r="L38" i="3" s="1"/>
  <c r="H46" i="3"/>
  <c r="I46" i="3" s="1"/>
  <c r="L46" i="3" s="1"/>
  <c r="H54" i="3"/>
  <c r="I54" i="3" s="1"/>
  <c r="L54" i="3" s="1"/>
  <c r="H20" i="3"/>
  <c r="I20" i="3" s="1"/>
  <c r="L20" i="3" s="1"/>
  <c r="H32" i="3"/>
  <c r="I32" i="3" s="1"/>
  <c r="L32" i="3" s="1"/>
  <c r="H48" i="3"/>
  <c r="I48" i="3" s="1"/>
  <c r="L48" i="3" s="1"/>
  <c r="H60" i="3"/>
  <c r="I60" i="3" s="1"/>
  <c r="L60" i="3" s="1"/>
  <c r="H11" i="3"/>
  <c r="I11" i="3" s="1"/>
  <c r="L11" i="3" s="1"/>
  <c r="H15" i="3"/>
  <c r="I15" i="3" s="1"/>
  <c r="L15" i="3" s="1"/>
  <c r="H19" i="3"/>
  <c r="I19" i="3" s="1"/>
  <c r="L19" i="3" s="1"/>
  <c r="H23" i="3"/>
  <c r="I23" i="3" s="1"/>
  <c r="L23" i="3" s="1"/>
  <c r="H27" i="3"/>
  <c r="I27" i="3" s="1"/>
  <c r="L27" i="3" s="1"/>
  <c r="H31" i="3"/>
  <c r="I31" i="3" s="1"/>
  <c r="L31" i="3" s="1"/>
  <c r="H35" i="3"/>
  <c r="I35" i="3" s="1"/>
  <c r="L35" i="3" s="1"/>
  <c r="H39" i="3"/>
  <c r="I39" i="3" s="1"/>
  <c r="L39" i="3" s="1"/>
  <c r="H43" i="3"/>
  <c r="I43" i="3" s="1"/>
  <c r="L43" i="3" s="1"/>
  <c r="H47" i="3"/>
  <c r="I47" i="3" s="1"/>
  <c r="L47" i="3" s="1"/>
  <c r="H51" i="3"/>
  <c r="I51" i="3" s="1"/>
  <c r="L51" i="3" s="1"/>
  <c r="H55" i="3"/>
  <c r="I55" i="3" s="1"/>
  <c r="L55" i="3" s="1"/>
  <c r="H59" i="3"/>
  <c r="I59" i="3" s="1"/>
  <c r="L59" i="3" s="1"/>
  <c r="H9" i="3"/>
  <c r="I9" i="3" s="1"/>
  <c r="L9" i="3" s="1"/>
  <c r="H16" i="3"/>
  <c r="I16" i="3" s="1"/>
  <c r="L16" i="3" s="1"/>
  <c r="H28" i="3"/>
  <c r="I28" i="3" s="1"/>
  <c r="L28" i="3" s="1"/>
  <c r="H40" i="3"/>
  <c r="I40" i="3" s="1"/>
  <c r="L40" i="3" s="1"/>
  <c r="H52" i="3"/>
  <c r="I52" i="3" s="1"/>
  <c r="L52" i="3" s="1"/>
  <c r="J62" i="3"/>
  <c r="J58" i="3"/>
  <c r="J54" i="3"/>
  <c r="J50" i="3"/>
  <c r="J46" i="3"/>
  <c r="J42" i="3"/>
  <c r="J38" i="3"/>
  <c r="J34" i="3"/>
  <c r="J30" i="3"/>
  <c r="J26" i="3"/>
  <c r="J59" i="3"/>
  <c r="J55" i="3"/>
  <c r="J51" i="3"/>
  <c r="J47" i="3"/>
  <c r="J43" i="3"/>
  <c r="J39" i="3"/>
  <c r="J35" i="3"/>
  <c r="J31" i="3"/>
  <c r="J27" i="3"/>
  <c r="J61" i="3"/>
  <c r="J56" i="3"/>
  <c r="J53" i="3"/>
  <c r="J48" i="3"/>
  <c r="J45" i="3"/>
  <c r="J40" i="3"/>
  <c r="J37" i="3"/>
  <c r="J32" i="3"/>
  <c r="J29" i="3"/>
  <c r="J23" i="3"/>
  <c r="J19" i="3"/>
  <c r="J15" i="3"/>
  <c r="J11" i="3"/>
  <c r="J24" i="3"/>
  <c r="J20" i="3"/>
  <c r="J16" i="3"/>
  <c r="J12" i="3"/>
  <c r="J57" i="3"/>
  <c r="J52" i="3"/>
  <c r="J41" i="3"/>
  <c r="J36" i="3"/>
  <c r="J25" i="3"/>
  <c r="J22" i="3"/>
  <c r="J17" i="3"/>
  <c r="J14" i="3"/>
  <c r="J9" i="3"/>
  <c r="J60" i="3"/>
  <c r="J49" i="3"/>
  <c r="J44" i="3"/>
  <c r="J33" i="3"/>
  <c r="J28" i="3"/>
  <c r="J21" i="3"/>
  <c r="J18" i="3"/>
  <c r="J13" i="3"/>
  <c r="J10" i="3"/>
  <c r="R27" i="1"/>
  <c r="B2" i="1"/>
  <c r="K49" i="3" l="1"/>
  <c r="M49" i="3" s="1"/>
  <c r="O49" i="3"/>
  <c r="P49" i="3" s="1"/>
  <c r="K41" i="3"/>
  <c r="M41" i="3" s="1"/>
  <c r="O41" i="3"/>
  <c r="P41" i="3" s="1"/>
  <c r="K48" i="3"/>
  <c r="M48" i="3" s="1"/>
  <c r="O48" i="3"/>
  <c r="P48" i="3" s="1"/>
  <c r="K43" i="3"/>
  <c r="M43" i="3" s="1"/>
  <c r="O43" i="3"/>
  <c r="P43" i="3" s="1"/>
  <c r="K28" i="3"/>
  <c r="M28" i="3" s="1"/>
  <c r="O28" i="3"/>
  <c r="P28" i="3" s="1"/>
  <c r="K52" i="3"/>
  <c r="M52" i="3" s="1"/>
  <c r="O52" i="3"/>
  <c r="P52" i="3" s="1"/>
  <c r="K19" i="3"/>
  <c r="M19" i="3" s="1"/>
  <c r="O19" i="3"/>
  <c r="P19" i="3" s="1"/>
  <c r="K31" i="3"/>
  <c r="M31" i="3" s="1"/>
  <c r="O31" i="3"/>
  <c r="P31" i="3" s="1"/>
  <c r="K26" i="3"/>
  <c r="M26" i="3" s="1"/>
  <c r="O26" i="3"/>
  <c r="P26" i="3" s="1"/>
  <c r="K58" i="3"/>
  <c r="M58" i="3" s="1"/>
  <c r="O58" i="3"/>
  <c r="P58" i="3" s="1"/>
  <c r="K18" i="3"/>
  <c r="M18" i="3" s="1"/>
  <c r="O18" i="3"/>
  <c r="P18" i="3" s="1"/>
  <c r="K44" i="3"/>
  <c r="M44" i="3" s="1"/>
  <c r="O44" i="3"/>
  <c r="P44" i="3" s="1"/>
  <c r="K14" i="3"/>
  <c r="M14" i="3" s="1"/>
  <c r="O14" i="3"/>
  <c r="P14" i="3" s="1"/>
  <c r="K36" i="3"/>
  <c r="M36" i="3" s="1"/>
  <c r="O36" i="3"/>
  <c r="P36" i="3" s="1"/>
  <c r="K12" i="3"/>
  <c r="M12" i="3" s="1"/>
  <c r="O12" i="3"/>
  <c r="P12" i="3" s="1"/>
  <c r="K11" i="3"/>
  <c r="M11" i="3" s="1"/>
  <c r="O11" i="3"/>
  <c r="P11" i="3" s="1"/>
  <c r="K29" i="3"/>
  <c r="M29" i="3" s="1"/>
  <c r="O29" i="3"/>
  <c r="P29" i="3" s="1"/>
  <c r="K45" i="3"/>
  <c r="M45" i="3" s="1"/>
  <c r="O45" i="3"/>
  <c r="P45" i="3" s="1"/>
  <c r="K61" i="3"/>
  <c r="M61" i="3" s="1"/>
  <c r="O61" i="3"/>
  <c r="P61" i="3" s="1"/>
  <c r="K39" i="3"/>
  <c r="M39" i="3" s="1"/>
  <c r="O39" i="3"/>
  <c r="P39" i="3" s="1"/>
  <c r="K55" i="3"/>
  <c r="M55" i="3" s="1"/>
  <c r="O55" i="3"/>
  <c r="P55" i="3" s="1"/>
  <c r="K34" i="3"/>
  <c r="M34" i="3" s="1"/>
  <c r="O34" i="3"/>
  <c r="P34" i="3" s="1"/>
  <c r="K50" i="3"/>
  <c r="M50" i="3" s="1"/>
  <c r="O50" i="3"/>
  <c r="P50" i="3" s="1"/>
  <c r="K15" i="3"/>
  <c r="M15" i="3" s="1"/>
  <c r="O15" i="3"/>
  <c r="P15" i="3" s="1"/>
  <c r="K59" i="3"/>
  <c r="M59" i="3" s="1"/>
  <c r="O59" i="3"/>
  <c r="P59" i="3" s="1"/>
  <c r="K21" i="3"/>
  <c r="M21" i="3" s="1"/>
  <c r="O21" i="3"/>
  <c r="P21" i="3" s="1"/>
  <c r="K32" i="3"/>
  <c r="M32" i="3" s="1"/>
  <c r="O32" i="3"/>
  <c r="P32" i="3" s="1"/>
  <c r="K38" i="3"/>
  <c r="M38" i="3" s="1"/>
  <c r="O38" i="3"/>
  <c r="P38" i="3" s="1"/>
  <c r="K60" i="3"/>
  <c r="M60" i="3" s="1"/>
  <c r="O60" i="3"/>
  <c r="P60" i="3" s="1"/>
  <c r="K37" i="3"/>
  <c r="M37" i="3" s="1"/>
  <c r="O37" i="3"/>
  <c r="P37" i="3" s="1"/>
  <c r="K42" i="3"/>
  <c r="M42" i="3" s="1"/>
  <c r="O42" i="3"/>
  <c r="P42" i="3" s="1"/>
  <c r="K17" i="3"/>
  <c r="M17" i="3" s="1"/>
  <c r="O17" i="3"/>
  <c r="P17" i="3" s="1"/>
  <c r="K16" i="3"/>
  <c r="M16" i="3" s="1"/>
  <c r="O16" i="3"/>
  <c r="P16" i="3" s="1"/>
  <c r="K27" i="3"/>
  <c r="M27" i="3" s="1"/>
  <c r="O27" i="3"/>
  <c r="P27" i="3" s="1"/>
  <c r="K54" i="3"/>
  <c r="M54" i="3" s="1"/>
  <c r="O54" i="3"/>
  <c r="P54" i="3" s="1"/>
  <c r="K10" i="3"/>
  <c r="M10" i="3" s="1"/>
  <c r="O10" i="3"/>
  <c r="P10" i="3" s="1"/>
  <c r="K22" i="3"/>
  <c r="M22" i="3" s="1"/>
  <c r="O22" i="3"/>
  <c r="P22" i="3" s="1"/>
  <c r="K20" i="3"/>
  <c r="M20" i="3" s="1"/>
  <c r="O20" i="3"/>
  <c r="P20" i="3" s="1"/>
  <c r="K53" i="3"/>
  <c r="M53" i="3" s="1"/>
  <c r="O53" i="3"/>
  <c r="P53" i="3" s="1"/>
  <c r="K47" i="3"/>
  <c r="M47" i="3" s="1"/>
  <c r="O47" i="3"/>
  <c r="P47" i="3" s="1"/>
  <c r="K13" i="3"/>
  <c r="M13" i="3" s="1"/>
  <c r="O13" i="3"/>
  <c r="P13" i="3" s="1"/>
  <c r="K33" i="3"/>
  <c r="M33" i="3" s="1"/>
  <c r="O33" i="3"/>
  <c r="P33" i="3" s="1"/>
  <c r="R33" i="3" s="1"/>
  <c r="K9" i="3"/>
  <c r="M9" i="3" s="1"/>
  <c r="O9" i="3"/>
  <c r="P9" i="3" s="1"/>
  <c r="K25" i="3"/>
  <c r="M25" i="3" s="1"/>
  <c r="O25" i="3"/>
  <c r="P25" i="3" s="1"/>
  <c r="R25" i="3" s="1"/>
  <c r="K57" i="3"/>
  <c r="M57" i="3" s="1"/>
  <c r="O57" i="3"/>
  <c r="P57" i="3" s="1"/>
  <c r="K24" i="3"/>
  <c r="M24" i="3" s="1"/>
  <c r="O24" i="3"/>
  <c r="P24" i="3" s="1"/>
  <c r="K23" i="3"/>
  <c r="M23" i="3" s="1"/>
  <c r="O23" i="3"/>
  <c r="P23" i="3" s="1"/>
  <c r="K40" i="3"/>
  <c r="M40" i="3" s="1"/>
  <c r="O40" i="3"/>
  <c r="P40" i="3" s="1"/>
  <c r="K56" i="3"/>
  <c r="M56" i="3" s="1"/>
  <c r="O56" i="3"/>
  <c r="P56" i="3" s="1"/>
  <c r="K35" i="3"/>
  <c r="M35" i="3" s="1"/>
  <c r="O35" i="3"/>
  <c r="P35" i="3" s="1"/>
  <c r="K51" i="3"/>
  <c r="M51" i="3" s="1"/>
  <c r="O51" i="3"/>
  <c r="P51" i="3" s="1"/>
  <c r="K30" i="3"/>
  <c r="M30" i="3" s="1"/>
  <c r="O30" i="3"/>
  <c r="P30" i="3" s="1"/>
  <c r="R30" i="3" s="1"/>
  <c r="K46" i="3"/>
  <c r="M46" i="3" s="1"/>
  <c r="O46" i="3"/>
  <c r="K62" i="3"/>
  <c r="M62" i="3" s="1"/>
  <c r="O62" i="3"/>
  <c r="P62" i="3" s="1"/>
  <c r="R62" i="3" s="1"/>
  <c r="R9" i="3"/>
  <c r="R49" i="3"/>
  <c r="R41" i="3"/>
  <c r="R23" i="3"/>
  <c r="B4" i="1"/>
  <c r="B5" i="1" s="1"/>
  <c r="P46" i="3" l="1"/>
  <c r="R46" i="3" s="1"/>
  <c r="R10" i="3"/>
  <c r="R15" i="3"/>
  <c r="R54" i="3"/>
  <c r="R38" i="3"/>
  <c r="R18" i="3"/>
  <c r="R57" i="3"/>
  <c r="R58" i="3"/>
  <c r="R42" i="3"/>
  <c r="R26" i="3"/>
  <c r="R47" i="3"/>
  <c r="R31" i="3"/>
  <c r="R40" i="3"/>
  <c r="R22" i="3"/>
  <c r="R28" i="3"/>
  <c r="R53" i="3"/>
  <c r="R20" i="3"/>
  <c r="R51" i="3"/>
  <c r="R35" i="3"/>
  <c r="R48" i="3"/>
  <c r="R36" i="3"/>
  <c r="R44" i="3"/>
  <c r="R61" i="3"/>
  <c r="R29" i="3"/>
  <c r="R11" i="3"/>
  <c r="R16" i="3"/>
  <c r="R50" i="3"/>
  <c r="R34" i="3"/>
  <c r="R55" i="3"/>
  <c r="R39" i="3"/>
  <c r="R56" i="3"/>
  <c r="R52" i="3"/>
  <c r="R60" i="3"/>
  <c r="R37" i="3"/>
  <c r="R12" i="3"/>
  <c r="R17" i="3"/>
  <c r="R21" i="3"/>
  <c r="R59" i="3"/>
  <c r="R43" i="3"/>
  <c r="R27" i="3"/>
  <c r="R32" i="3"/>
  <c r="R14" i="3"/>
  <c r="R45" i="3"/>
  <c r="R19" i="3"/>
  <c r="R24" i="3"/>
  <c r="R13" i="3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9" i="1"/>
  <c r="I9" i="1" s="1"/>
  <c r="H13" i="1"/>
  <c r="H21" i="1"/>
  <c r="H29" i="1"/>
  <c r="H37" i="1"/>
  <c r="H45" i="1"/>
  <c r="H53" i="1"/>
  <c r="H14" i="1"/>
  <c r="H26" i="1"/>
  <c r="H34" i="1"/>
  <c r="H42" i="1"/>
  <c r="H50" i="1"/>
  <c r="H62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17" i="1"/>
  <c r="H25" i="1"/>
  <c r="H33" i="1"/>
  <c r="H41" i="1"/>
  <c r="H49" i="1"/>
  <c r="H57" i="1"/>
  <c r="H61" i="1"/>
  <c r="H10" i="1"/>
  <c r="H18" i="1"/>
  <c r="H22" i="1"/>
  <c r="H30" i="1"/>
  <c r="H38" i="1"/>
  <c r="H46" i="1"/>
  <c r="H54" i="1"/>
  <c r="H58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J28" i="1"/>
  <c r="J59" i="1"/>
  <c r="I32" i="1"/>
  <c r="M32" i="1" s="1"/>
  <c r="I49" i="1"/>
  <c r="J16" i="1"/>
  <c r="M49" i="1" l="1"/>
  <c r="I61" i="1"/>
  <c r="M61" i="1" s="1"/>
  <c r="I45" i="1"/>
  <c r="M45" i="1" s="1"/>
  <c r="I24" i="1"/>
  <c r="M24" i="1" s="1"/>
  <c r="J51" i="1"/>
  <c r="K51" i="1" s="1"/>
  <c r="N51" i="1" s="1"/>
  <c r="J20" i="1"/>
  <c r="I57" i="1"/>
  <c r="M57" i="1" s="1"/>
  <c r="I42" i="1"/>
  <c r="M42" i="1" s="1"/>
  <c r="I16" i="1"/>
  <c r="M16" i="1" s="1"/>
  <c r="J12" i="1"/>
  <c r="K12" i="1" s="1"/>
  <c r="N12" i="1" s="1"/>
  <c r="I53" i="1"/>
  <c r="M53" i="1" s="1"/>
  <c r="I38" i="1"/>
  <c r="M38" i="1" s="1"/>
  <c r="J36" i="1"/>
  <c r="K36" i="1" s="1"/>
  <c r="N36" i="1" s="1"/>
  <c r="K16" i="1"/>
  <c r="N16" i="1" s="1"/>
  <c r="K20" i="1"/>
  <c r="N20" i="1" s="1"/>
  <c r="I60" i="1"/>
  <c r="M60" i="1" s="1"/>
  <c r="I56" i="1"/>
  <c r="M56" i="1" s="1"/>
  <c r="I52" i="1"/>
  <c r="M52" i="1" s="1"/>
  <c r="I48" i="1"/>
  <c r="M48" i="1" s="1"/>
  <c r="I44" i="1"/>
  <c r="M44" i="1" s="1"/>
  <c r="I41" i="1"/>
  <c r="M41" i="1" s="1"/>
  <c r="I37" i="1"/>
  <c r="M37" i="1" s="1"/>
  <c r="I31" i="1"/>
  <c r="M31" i="1" s="1"/>
  <c r="I23" i="1"/>
  <c r="M23" i="1" s="1"/>
  <c r="I15" i="1"/>
  <c r="M15" i="1" s="1"/>
  <c r="J58" i="1"/>
  <c r="J50" i="1"/>
  <c r="J43" i="1"/>
  <c r="J35" i="1"/>
  <c r="J27" i="1"/>
  <c r="J19" i="1"/>
  <c r="J11" i="1"/>
  <c r="I59" i="1"/>
  <c r="M59" i="1" s="1"/>
  <c r="I55" i="1"/>
  <c r="M55" i="1" s="1"/>
  <c r="I51" i="1"/>
  <c r="M51" i="1" s="1"/>
  <c r="I47" i="1"/>
  <c r="M47" i="1" s="1"/>
  <c r="I40" i="1"/>
  <c r="M40" i="1" s="1"/>
  <c r="I36" i="1"/>
  <c r="M36" i="1" s="1"/>
  <c r="I28" i="1"/>
  <c r="M28" i="1" s="1"/>
  <c r="I20" i="1"/>
  <c r="M20" i="1" s="1"/>
  <c r="I12" i="1"/>
  <c r="M12" i="1" s="1"/>
  <c r="J55" i="1"/>
  <c r="J47" i="1"/>
  <c r="J40" i="1"/>
  <c r="J32" i="1"/>
  <c r="J24" i="1"/>
  <c r="K59" i="1"/>
  <c r="N59" i="1" s="1"/>
  <c r="K28" i="1"/>
  <c r="N28" i="1" s="1"/>
  <c r="J9" i="1"/>
  <c r="J13" i="1"/>
  <c r="J17" i="1"/>
  <c r="J21" i="1"/>
  <c r="J25" i="1"/>
  <c r="J29" i="1"/>
  <c r="J33" i="1"/>
  <c r="J37" i="1"/>
  <c r="J41" i="1"/>
  <c r="J44" i="1"/>
  <c r="J48" i="1"/>
  <c r="J52" i="1"/>
  <c r="J56" i="1"/>
  <c r="J60" i="1"/>
  <c r="M9" i="1"/>
  <c r="I13" i="1"/>
  <c r="M13" i="1" s="1"/>
  <c r="I17" i="1"/>
  <c r="M17" i="1" s="1"/>
  <c r="I21" i="1"/>
  <c r="M21" i="1" s="1"/>
  <c r="I25" i="1"/>
  <c r="M25" i="1" s="1"/>
  <c r="I29" i="1"/>
  <c r="M29" i="1" s="1"/>
  <c r="I33" i="1"/>
  <c r="M33" i="1" s="1"/>
  <c r="J10" i="1"/>
  <c r="J14" i="1"/>
  <c r="J18" i="1"/>
  <c r="J22" i="1"/>
  <c r="J26" i="1"/>
  <c r="J30" i="1"/>
  <c r="J34" i="1"/>
  <c r="J38" i="1"/>
  <c r="J42" i="1"/>
  <c r="J45" i="1"/>
  <c r="J49" i="1"/>
  <c r="J53" i="1"/>
  <c r="J57" i="1"/>
  <c r="J61" i="1"/>
  <c r="I10" i="1"/>
  <c r="M10" i="1" s="1"/>
  <c r="I14" i="1"/>
  <c r="M14" i="1" s="1"/>
  <c r="I18" i="1"/>
  <c r="M18" i="1" s="1"/>
  <c r="I22" i="1"/>
  <c r="M22" i="1" s="1"/>
  <c r="I26" i="1"/>
  <c r="M26" i="1" s="1"/>
  <c r="I30" i="1"/>
  <c r="M30" i="1" s="1"/>
  <c r="I34" i="1"/>
  <c r="M34" i="1" s="1"/>
  <c r="I62" i="1"/>
  <c r="M62" i="1" s="1"/>
  <c r="I58" i="1"/>
  <c r="M58" i="1" s="1"/>
  <c r="I54" i="1"/>
  <c r="M54" i="1" s="1"/>
  <c r="I50" i="1"/>
  <c r="M50" i="1" s="1"/>
  <c r="I46" i="1"/>
  <c r="M46" i="1" s="1"/>
  <c r="I43" i="1"/>
  <c r="M43" i="1" s="1"/>
  <c r="I39" i="1"/>
  <c r="M39" i="1" s="1"/>
  <c r="I35" i="1"/>
  <c r="M35" i="1" s="1"/>
  <c r="I27" i="1"/>
  <c r="M27" i="1" s="1"/>
  <c r="I19" i="1"/>
  <c r="M19" i="1" s="1"/>
  <c r="I11" i="1"/>
  <c r="M11" i="1" s="1"/>
  <c r="J62" i="1"/>
  <c r="J54" i="1"/>
  <c r="J46" i="1"/>
  <c r="J39" i="1"/>
  <c r="J31" i="1"/>
  <c r="J23" i="1"/>
  <c r="J15" i="1"/>
  <c r="P28" i="1" l="1"/>
  <c r="P59" i="1"/>
  <c r="Q59" i="1" s="1"/>
  <c r="S59" i="1" s="1"/>
  <c r="P36" i="1"/>
  <c r="P16" i="1"/>
  <c r="K23" i="1"/>
  <c r="N23" i="1" s="1"/>
  <c r="P23" i="1"/>
  <c r="P57" i="1"/>
  <c r="Q57" i="1" s="1"/>
  <c r="K57" i="1"/>
  <c r="N57" i="1" s="1"/>
  <c r="P26" i="1"/>
  <c r="Q26" i="1" s="1"/>
  <c r="K26" i="1"/>
  <c r="N26" i="1" s="1"/>
  <c r="P10" i="1"/>
  <c r="Q10" i="1" s="1"/>
  <c r="K10" i="1"/>
  <c r="N10" i="1" s="1"/>
  <c r="P37" i="1"/>
  <c r="Q37" i="1" s="1"/>
  <c r="K37" i="1"/>
  <c r="N37" i="1" s="1"/>
  <c r="K31" i="1"/>
  <c r="N31" i="1" s="1"/>
  <c r="P31" i="1"/>
  <c r="K62" i="1"/>
  <c r="N62" i="1" s="1"/>
  <c r="P62" i="1"/>
  <c r="P53" i="1"/>
  <c r="Q53" i="1" s="1"/>
  <c r="K53" i="1"/>
  <c r="N53" i="1" s="1"/>
  <c r="P38" i="1"/>
  <c r="Q38" i="1" s="1"/>
  <c r="K38" i="1"/>
  <c r="N38" i="1" s="1"/>
  <c r="P22" i="1"/>
  <c r="Q22" i="1" s="1"/>
  <c r="K22" i="1"/>
  <c r="N22" i="1" s="1"/>
  <c r="P48" i="1"/>
  <c r="Q48" i="1" s="1"/>
  <c r="K48" i="1"/>
  <c r="N48" i="1" s="1"/>
  <c r="P33" i="1"/>
  <c r="Q33" i="1" s="1"/>
  <c r="K33" i="1"/>
  <c r="N33" i="1" s="1"/>
  <c r="P17" i="1"/>
  <c r="Q17" i="1" s="1"/>
  <c r="K17" i="1"/>
  <c r="N17" i="1" s="1"/>
  <c r="K47" i="1"/>
  <c r="N47" i="1" s="1"/>
  <c r="P47" i="1"/>
  <c r="K19" i="1"/>
  <c r="N19" i="1" s="1"/>
  <c r="P19" i="1"/>
  <c r="K50" i="1"/>
  <c r="N50" i="1" s="1"/>
  <c r="P50" i="1"/>
  <c r="K54" i="1"/>
  <c r="N54" i="1" s="1"/>
  <c r="P54" i="1"/>
  <c r="P42" i="1"/>
  <c r="Q42" i="1" s="1"/>
  <c r="K42" i="1"/>
  <c r="N42" i="1" s="1"/>
  <c r="P52" i="1"/>
  <c r="Q52" i="1" s="1"/>
  <c r="K52" i="1"/>
  <c r="N52" i="1" s="1"/>
  <c r="P21" i="1"/>
  <c r="Q21" i="1" s="1"/>
  <c r="K21" i="1"/>
  <c r="N21" i="1" s="1"/>
  <c r="K40" i="1"/>
  <c r="N40" i="1" s="1"/>
  <c r="P40" i="1"/>
  <c r="K11" i="1"/>
  <c r="N11" i="1" s="1"/>
  <c r="P11" i="1"/>
  <c r="K43" i="1"/>
  <c r="N43" i="1" s="1"/>
  <c r="P43" i="1"/>
  <c r="P12" i="1"/>
  <c r="K39" i="1"/>
  <c r="N39" i="1" s="1"/>
  <c r="P39" i="1"/>
  <c r="Q39" i="1" s="1"/>
  <c r="P49" i="1"/>
  <c r="K49" i="1"/>
  <c r="N49" i="1" s="1"/>
  <c r="P34" i="1"/>
  <c r="K34" i="1"/>
  <c r="N34" i="1" s="1"/>
  <c r="P18" i="1"/>
  <c r="K18" i="1"/>
  <c r="N18" i="1" s="1"/>
  <c r="K60" i="1"/>
  <c r="N60" i="1" s="1"/>
  <c r="P60" i="1"/>
  <c r="Q60" i="1" s="1"/>
  <c r="K44" i="1"/>
  <c r="N44" i="1" s="1"/>
  <c r="P44" i="1"/>
  <c r="Q44" i="1" s="1"/>
  <c r="K29" i="1"/>
  <c r="N29" i="1" s="1"/>
  <c r="P29" i="1"/>
  <c r="Q29" i="1" s="1"/>
  <c r="K13" i="1"/>
  <c r="N13" i="1" s="1"/>
  <c r="P13" i="1"/>
  <c r="Q13" i="1" s="1"/>
  <c r="K24" i="1"/>
  <c r="N24" i="1" s="1"/>
  <c r="P24" i="1"/>
  <c r="Q24" i="1" s="1"/>
  <c r="K55" i="1"/>
  <c r="N55" i="1" s="1"/>
  <c r="P55" i="1"/>
  <c r="Q55" i="1" s="1"/>
  <c r="K27" i="1"/>
  <c r="N27" i="1" s="1"/>
  <c r="P27" i="1"/>
  <c r="Q27" i="1" s="1"/>
  <c r="K58" i="1"/>
  <c r="N58" i="1" s="1"/>
  <c r="P58" i="1"/>
  <c r="Q58" i="1" s="1"/>
  <c r="P51" i="1"/>
  <c r="P20" i="1"/>
  <c r="K15" i="1"/>
  <c r="N15" i="1" s="1"/>
  <c r="P15" i="1"/>
  <c r="Q15" i="1" s="1"/>
  <c r="K46" i="1"/>
  <c r="N46" i="1" s="1"/>
  <c r="P46" i="1"/>
  <c r="Q46" i="1" s="1"/>
  <c r="P61" i="1"/>
  <c r="K61" i="1"/>
  <c r="N61" i="1" s="1"/>
  <c r="P45" i="1"/>
  <c r="K45" i="1"/>
  <c r="N45" i="1" s="1"/>
  <c r="P30" i="1"/>
  <c r="K30" i="1"/>
  <c r="N30" i="1" s="1"/>
  <c r="P14" i="1"/>
  <c r="K14" i="1"/>
  <c r="N14" i="1" s="1"/>
  <c r="P56" i="1"/>
  <c r="K56" i="1"/>
  <c r="N56" i="1" s="1"/>
  <c r="P41" i="1"/>
  <c r="K41" i="1"/>
  <c r="N41" i="1" s="1"/>
  <c r="P25" i="1"/>
  <c r="K25" i="1"/>
  <c r="N25" i="1" s="1"/>
  <c r="P9" i="1"/>
  <c r="K9" i="1"/>
  <c r="N9" i="1" s="1"/>
  <c r="K32" i="1"/>
  <c r="N32" i="1" s="1"/>
  <c r="P32" i="1"/>
  <c r="Q32" i="1" s="1"/>
  <c r="K35" i="1"/>
  <c r="N35" i="1" s="1"/>
  <c r="P35" i="1"/>
  <c r="Q35" i="1" s="1"/>
  <c r="Q36" i="1" l="1"/>
  <c r="S36" i="1" s="1"/>
  <c r="Q25" i="1"/>
  <c r="Q56" i="1"/>
  <c r="S56" i="1" s="1"/>
  <c r="Q30" i="1"/>
  <c r="Q61" i="1"/>
  <c r="Q18" i="1"/>
  <c r="Q49" i="1"/>
  <c r="S49" i="1" s="1"/>
  <c r="Q11" i="1"/>
  <c r="Q50" i="1"/>
  <c r="Q47" i="1"/>
  <c r="Q31" i="1"/>
  <c r="S31" i="1" s="1"/>
  <c r="Q12" i="1"/>
  <c r="S12" i="1" s="1"/>
  <c r="Q20" i="1"/>
  <c r="S20" i="1" s="1"/>
  <c r="Q41" i="1"/>
  <c r="Q14" i="1"/>
  <c r="Q45" i="1"/>
  <c r="S51" i="1"/>
  <c r="Q51" i="1"/>
  <c r="Q34" i="1"/>
  <c r="Q43" i="1"/>
  <c r="Q40" i="1"/>
  <c r="S40" i="1" s="1"/>
  <c r="Q54" i="1"/>
  <c r="Q19" i="1"/>
  <c r="Q62" i="1"/>
  <c r="Q23" i="1"/>
  <c r="S23" i="1" s="1"/>
  <c r="Q16" i="1"/>
  <c r="S16" i="1" s="1"/>
  <c r="Q28" i="1"/>
  <c r="S28" i="1" s="1"/>
  <c r="S35" i="1"/>
  <c r="S32" i="1"/>
  <c r="S11" i="1"/>
  <c r="S50" i="1"/>
  <c r="S47" i="1"/>
  <c r="S15" i="1"/>
  <c r="S58" i="1"/>
  <c r="S55" i="1"/>
  <c r="S13" i="1"/>
  <c r="S44" i="1"/>
  <c r="S39" i="1"/>
  <c r="S9" i="1"/>
  <c r="S41" i="1"/>
  <c r="S14" i="1"/>
  <c r="S45" i="1"/>
  <c r="S52" i="1"/>
  <c r="S17" i="1"/>
  <c r="S48" i="1"/>
  <c r="S22" i="1"/>
  <c r="S53" i="1"/>
  <c r="S37" i="1"/>
  <c r="S10" i="1"/>
  <c r="S57" i="1"/>
  <c r="S34" i="1"/>
  <c r="S61" i="1"/>
  <c r="S21" i="1"/>
  <c r="S42" i="1"/>
  <c r="S33" i="1"/>
  <c r="S38" i="1"/>
  <c r="S26" i="1"/>
  <c r="S25" i="1"/>
  <c r="S30" i="1"/>
  <c r="S46" i="1"/>
  <c r="S27" i="1"/>
  <c r="S24" i="1"/>
  <c r="S18" i="1"/>
  <c r="S43" i="1"/>
  <c r="S54" i="1"/>
  <c r="S19" i="1"/>
  <c r="S62" i="1"/>
  <c r="S29" i="1"/>
  <c r="S60" i="1"/>
</calcChain>
</file>

<file path=xl/sharedStrings.xml><?xml version="1.0" encoding="utf-8"?>
<sst xmlns="http://schemas.openxmlformats.org/spreadsheetml/2006/main" count="392" uniqueCount="27">
  <si>
    <t>CE</t>
  </si>
  <si>
    <t>Symbol</t>
  </si>
  <si>
    <t>Date</t>
  </si>
  <si>
    <t>Expiry</t>
  </si>
  <si>
    <t>Option Type</t>
  </si>
  <si>
    <t>Strike Price</t>
  </si>
  <si>
    <t>Settle Price</t>
  </si>
  <si>
    <t>Underlying Value</t>
  </si>
  <si>
    <t>Upwards</t>
  </si>
  <si>
    <t>Standard deviation</t>
  </si>
  <si>
    <t>Variance</t>
  </si>
  <si>
    <t>Trading days</t>
  </si>
  <si>
    <t>Variance of trading days</t>
  </si>
  <si>
    <t>Standard deviation for trading</t>
  </si>
  <si>
    <t>So*u</t>
  </si>
  <si>
    <t>Downwards</t>
  </si>
  <si>
    <t>So*d</t>
  </si>
  <si>
    <t>fu</t>
  </si>
  <si>
    <t>fd</t>
  </si>
  <si>
    <t>Rf</t>
  </si>
  <si>
    <t>p</t>
  </si>
  <si>
    <t>Theoretical Option Price</t>
  </si>
  <si>
    <t>Implied Volataility</t>
  </si>
  <si>
    <t>AUROPHARMA</t>
  </si>
  <si>
    <t>SAIL</t>
  </si>
  <si>
    <t>upwards</t>
  </si>
  <si>
    <t>ARVIND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</si>
</sst>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 Options auropharma'!$Q$8</c:f>
              <c:strCache>
                <c:ptCount val="1"/>
                <c:pt idx="0">
                  <c:v>Theoretical Option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'Call Options auropharma'!$Q$9:$Q$62</c:f>
              <c:numCache>
                <c:formatCode>0.00</c:formatCode>
                <c:ptCount val="54"/>
                <c:pt idx="0">
                  <c:v>125.35730743409567</c:v>
                </c:pt>
                <c:pt idx="1">
                  <c:v>120.90727499165601</c:v>
                </c:pt>
                <c:pt idx="2">
                  <c:v>106.2072895348188</c:v>
                </c:pt>
                <c:pt idx="3">
                  <c:v>115.10726380460733</c:v>
                </c:pt>
                <c:pt idx="4">
                  <c:v>107.2072391930994</c:v>
                </c:pt>
                <c:pt idx="5">
                  <c:v>96.807250380148503</c:v>
                </c:pt>
                <c:pt idx="6">
                  <c:v>113.80725932978774</c:v>
                </c:pt>
                <c:pt idx="7">
                  <c:v>107.10723471827974</c:v>
                </c:pt>
                <c:pt idx="8">
                  <c:v>115.30721122547516</c:v>
                </c:pt>
                <c:pt idx="9">
                  <c:v>105.75719108878482</c:v>
                </c:pt>
                <c:pt idx="10">
                  <c:v>85.607219056410273</c:v>
                </c:pt>
                <c:pt idx="11">
                  <c:v>91.107226887344993</c:v>
                </c:pt>
                <c:pt idx="12">
                  <c:v>83.157226887344947</c:v>
                </c:pt>
                <c:pt idx="13">
                  <c:v>79.90723024345985</c:v>
                </c:pt>
                <c:pt idx="14">
                  <c:v>62.407271635541377</c:v>
                </c:pt>
                <c:pt idx="15">
                  <c:v>80.157277229065656</c:v>
                </c:pt>
                <c:pt idx="16">
                  <c:v>71.757283941294645</c:v>
                </c:pt>
                <c:pt idx="17">
                  <c:v>58.357283941294661</c:v>
                </c:pt>
                <c:pt idx="18">
                  <c:v>63.907283941294651</c:v>
                </c:pt>
                <c:pt idx="19">
                  <c:v>60.607337639123706</c:v>
                </c:pt>
                <c:pt idx="20">
                  <c:v>58.657326452076425</c:v>
                </c:pt>
                <c:pt idx="21">
                  <c:v>58.157327570781085</c:v>
                </c:pt>
                <c:pt idx="22">
                  <c:v>72.007315265028907</c:v>
                </c:pt>
                <c:pt idx="23">
                  <c:v>64.707307434095654</c:v>
                </c:pt>
                <c:pt idx="24">
                  <c:v>108.00723807439445</c:v>
                </c:pt>
                <c:pt idx="25">
                  <c:v>108.85725709237799</c:v>
                </c:pt>
                <c:pt idx="26">
                  <c:v>112.80722688734494</c:v>
                </c:pt>
                <c:pt idx="27">
                  <c:v>115.50722129382011</c:v>
                </c:pt>
                <c:pt idx="28">
                  <c:v>112.30723024345977</c:v>
                </c:pt>
                <c:pt idx="29">
                  <c:v>113.80723024345978</c:v>
                </c:pt>
                <c:pt idx="30">
                  <c:v>110.25722129382005</c:v>
                </c:pt>
                <c:pt idx="31">
                  <c:v>99.507222412525124</c:v>
                </c:pt>
                <c:pt idx="32">
                  <c:v>100.80721458159019</c:v>
                </c:pt>
                <c:pt idx="33">
                  <c:v>108.25721570029516</c:v>
                </c:pt>
                <c:pt idx="34">
                  <c:v>100.00720003842518</c:v>
                </c:pt>
                <c:pt idx="35">
                  <c:v>101.1071944449</c:v>
                </c:pt>
                <c:pt idx="36">
                  <c:v>101.1072089880653</c:v>
                </c:pt>
                <c:pt idx="37">
                  <c:v>115.0572045132452</c:v>
                </c:pt>
                <c:pt idx="38">
                  <c:v>109.15723024345984</c:v>
                </c:pt>
                <c:pt idx="39">
                  <c:v>123.05723359957467</c:v>
                </c:pt>
                <c:pt idx="40">
                  <c:v>129.45720786936039</c:v>
                </c:pt>
                <c:pt idx="41">
                  <c:v>135.75723471827968</c:v>
                </c:pt>
                <c:pt idx="42">
                  <c:v>138.40719444489997</c:v>
                </c:pt>
                <c:pt idx="43">
                  <c:v>138.2572056319502</c:v>
                </c:pt>
                <c:pt idx="44">
                  <c:v>139.2572056319502</c:v>
                </c:pt>
                <c:pt idx="45">
                  <c:v>146.60722576863995</c:v>
                </c:pt>
                <c:pt idx="46">
                  <c:v>126.70722576864001</c:v>
                </c:pt>
                <c:pt idx="47">
                  <c:v>128.7572347182797</c:v>
                </c:pt>
                <c:pt idx="48">
                  <c:v>116.20726716072193</c:v>
                </c:pt>
                <c:pt idx="49">
                  <c:v>129.15727834777053</c:v>
                </c:pt>
                <c:pt idx="50">
                  <c:v>126.95729400963805</c:v>
                </c:pt>
                <c:pt idx="51">
                  <c:v>129.05730967150504</c:v>
                </c:pt>
                <c:pt idx="52">
                  <c:v>112.20728617870441</c:v>
                </c:pt>
                <c:pt idx="53">
                  <c:v>120.75728505999953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4-487C-9D78-940917F65E1B}"/>
            </c:ext>
          </c:extLst>
        </c:ser>
        <c:ser>
          <c:idx val="1"/>
          <c:order val="1"/>
          <c:tx>
            <c:strRef>
              <c:f>'Call Options auropharma'!$R$8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'Call Options auropharma'!$R$9:$R$62</c:f>
              <c:numCache>
                <c:formatCode>General</c:formatCode>
                <c:ptCount val="54"/>
                <c:pt idx="0">
                  <c:v>127.8</c:v>
                </c:pt>
                <c:pt idx="1">
                  <c:v>123.2</c:v>
                </c:pt>
                <c:pt idx="2">
                  <c:v>108.65</c:v>
                </c:pt>
                <c:pt idx="3">
                  <c:v>117.15</c:v>
                </c:pt>
                <c:pt idx="4">
                  <c:v>109.2</c:v>
                </c:pt>
                <c:pt idx="5">
                  <c:v>98.55</c:v>
                </c:pt>
                <c:pt idx="6">
                  <c:v>115.25</c:v>
                </c:pt>
                <c:pt idx="7">
                  <c:v>108.5</c:v>
                </c:pt>
                <c:pt idx="8">
                  <c:v>116.55</c:v>
                </c:pt>
                <c:pt idx="9">
                  <c:v>106.9</c:v>
                </c:pt>
                <c:pt idx="10">
                  <c:v>86.55</c:v>
                </c:pt>
                <c:pt idx="11">
                  <c:v>91.9</c:v>
                </c:pt>
                <c:pt idx="12">
                  <c:v>83.85</c:v>
                </c:pt>
                <c:pt idx="13">
                  <c:v>80.5</c:v>
                </c:pt>
                <c:pt idx="14">
                  <c:v>63</c:v>
                </c:pt>
                <c:pt idx="15">
                  <c:v>80.400000000000006</c:v>
                </c:pt>
                <c:pt idx="16">
                  <c:v>71.95</c:v>
                </c:pt>
                <c:pt idx="17">
                  <c:v>58.45</c:v>
                </c:pt>
                <c:pt idx="18">
                  <c:v>0</c:v>
                </c:pt>
                <c:pt idx="19">
                  <c:v>67.900000000000006</c:v>
                </c:pt>
                <c:pt idx="20">
                  <c:v>65.5</c:v>
                </c:pt>
                <c:pt idx="21">
                  <c:v>63.7</c:v>
                </c:pt>
                <c:pt idx="22">
                  <c:v>76</c:v>
                </c:pt>
                <c:pt idx="23">
                  <c:v>68.900000000000006</c:v>
                </c:pt>
                <c:pt idx="24">
                  <c:v>111.2</c:v>
                </c:pt>
                <c:pt idx="25">
                  <c:v>111.6</c:v>
                </c:pt>
                <c:pt idx="26">
                  <c:v>114.5</c:v>
                </c:pt>
                <c:pt idx="27">
                  <c:v>116.95</c:v>
                </c:pt>
                <c:pt idx="28">
                  <c:v>113.5</c:v>
                </c:pt>
                <c:pt idx="29">
                  <c:v>114.65</c:v>
                </c:pt>
                <c:pt idx="30">
                  <c:v>111</c:v>
                </c:pt>
                <c:pt idx="31">
                  <c:v>100.15</c:v>
                </c:pt>
                <c:pt idx="32">
                  <c:v>101.35</c:v>
                </c:pt>
                <c:pt idx="33">
                  <c:v>108.75</c:v>
                </c:pt>
                <c:pt idx="34">
                  <c:v>100.3</c:v>
                </c:pt>
                <c:pt idx="35">
                  <c:v>101.2</c:v>
                </c:pt>
                <c:pt idx="36">
                  <c:v>0</c:v>
                </c:pt>
                <c:pt idx="37">
                  <c:v>116.95</c:v>
                </c:pt>
                <c:pt idx="38">
                  <c:v>111</c:v>
                </c:pt>
                <c:pt idx="39">
                  <c:v>124.75</c:v>
                </c:pt>
                <c:pt idx="40">
                  <c:v>131.05000000000001</c:v>
                </c:pt>
                <c:pt idx="41">
                  <c:v>137.1</c:v>
                </c:pt>
                <c:pt idx="42">
                  <c:v>139.6</c:v>
                </c:pt>
                <c:pt idx="43">
                  <c:v>139.35</c:v>
                </c:pt>
                <c:pt idx="44">
                  <c:v>140.35</c:v>
                </c:pt>
                <c:pt idx="45">
                  <c:v>147.4</c:v>
                </c:pt>
                <c:pt idx="46">
                  <c:v>127.45</c:v>
                </c:pt>
                <c:pt idx="47">
                  <c:v>129.4</c:v>
                </c:pt>
                <c:pt idx="48">
                  <c:v>116.8</c:v>
                </c:pt>
                <c:pt idx="49">
                  <c:v>129.65</c:v>
                </c:pt>
                <c:pt idx="50">
                  <c:v>126.75</c:v>
                </c:pt>
                <c:pt idx="51">
                  <c:v>129.25</c:v>
                </c:pt>
                <c:pt idx="52">
                  <c:v>112.25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4-487C-9D78-940917F6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349344"/>
        <c:axId val="86037168"/>
      </c:lineChart>
      <c:catAx>
        <c:axId val="192434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7168"/>
        <c:crosses val="autoZero"/>
        <c:auto val="1"/>
        <c:lblAlgn val="ctr"/>
        <c:lblOffset val="100"/>
        <c:noMultiLvlLbl val="0"/>
      </c:catAx>
      <c:valAx>
        <c:axId val="860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34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option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 options sail'!$P$8</c:f>
              <c:strCache>
                <c:ptCount val="1"/>
                <c:pt idx="0">
                  <c:v>Theoretical Option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'call options sail'!$P$9:$P$62</c:f>
              <c:numCache>
                <c:formatCode>0.00</c:formatCode>
                <c:ptCount val="54"/>
                <c:pt idx="0">
                  <c:v>11.374912126145412</c:v>
                </c:pt>
                <c:pt idx="1">
                  <c:v>11.524490002507052</c:v>
                </c:pt>
                <c:pt idx="2">
                  <c:v>11.977449954786819</c:v>
                </c:pt>
                <c:pt idx="3">
                  <c:v>12.177535231720332</c:v>
                </c:pt>
                <c:pt idx="4">
                  <c:v>8.607713668274517</c:v>
                </c:pt>
                <c:pt idx="5">
                  <c:v>6.5471943017016914</c:v>
                </c:pt>
                <c:pt idx="6">
                  <c:v>7.1506999100714008</c:v>
                </c:pt>
                <c:pt idx="7">
                  <c:v>6.0440015840263177</c:v>
                </c:pt>
                <c:pt idx="8">
                  <c:v>6.9982396382787257</c:v>
                </c:pt>
                <c:pt idx="9">
                  <c:v>7.4499217552159394</c:v>
                </c:pt>
                <c:pt idx="10">
                  <c:v>6.8477144574417199</c:v>
                </c:pt>
                <c:pt idx="11">
                  <c:v>7.5014346538837628</c:v>
                </c:pt>
                <c:pt idx="12">
                  <c:v>7.4009037656215488</c:v>
                </c:pt>
                <c:pt idx="13">
                  <c:v>5.7925224252265179</c:v>
                </c:pt>
                <c:pt idx="14">
                  <c:v>5.1621616575763962</c:v>
                </c:pt>
                <c:pt idx="15">
                  <c:v>6.4978448333780463</c:v>
                </c:pt>
                <c:pt idx="16">
                  <c:v>6.2970038650816136</c:v>
                </c:pt>
                <c:pt idx="17">
                  <c:v>4.6070974013667865</c:v>
                </c:pt>
                <c:pt idx="18">
                  <c:v>4.3571464831409044</c:v>
                </c:pt>
                <c:pt idx="19">
                  <c:v>3.7751469784534004</c:v>
                </c:pt>
                <c:pt idx="20">
                  <c:v>3.108186687179316</c:v>
                </c:pt>
                <c:pt idx="21">
                  <c:v>2.552615309809847</c:v>
                </c:pt>
                <c:pt idx="22">
                  <c:v>2.9135346195569638</c:v>
                </c:pt>
                <c:pt idx="23">
                  <c:v>2.0801098741682025</c:v>
                </c:pt>
                <c:pt idx="24">
                  <c:v>1.9681833089707597</c:v>
                </c:pt>
                <c:pt idx="25">
                  <c:v>1.9406407349400998</c:v>
                </c:pt>
                <c:pt idx="26">
                  <c:v>0.63543683565193498</c:v>
                </c:pt>
                <c:pt idx="27">
                  <c:v>0.9407958640752373</c:v>
                </c:pt>
                <c:pt idx="28">
                  <c:v>0.49663291189365172</c:v>
                </c:pt>
                <c:pt idx="29">
                  <c:v>0.41334285667162796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2-4FCC-BC99-3A411A4752CB}"/>
            </c:ext>
          </c:extLst>
        </c:ser>
        <c:ser>
          <c:idx val="1"/>
          <c:order val="1"/>
          <c:tx>
            <c:strRef>
              <c:f>'call options sail'!$Q$8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'call options sail'!$Q$9:$Q$62</c:f>
              <c:numCache>
                <c:formatCode>General</c:formatCode>
                <c:ptCount val="54"/>
                <c:pt idx="0">
                  <c:v>11.35</c:v>
                </c:pt>
                <c:pt idx="1">
                  <c:v>11.45</c:v>
                </c:pt>
                <c:pt idx="2">
                  <c:v>11.9</c:v>
                </c:pt>
                <c:pt idx="3">
                  <c:v>12.1</c:v>
                </c:pt>
                <c:pt idx="4">
                  <c:v>8.6999999999999993</c:v>
                </c:pt>
                <c:pt idx="5">
                  <c:v>6.3</c:v>
                </c:pt>
                <c:pt idx="6">
                  <c:v>7.5</c:v>
                </c:pt>
                <c:pt idx="7">
                  <c:v>6.2</c:v>
                </c:pt>
                <c:pt idx="8">
                  <c:v>6.9</c:v>
                </c:pt>
                <c:pt idx="9">
                  <c:v>7.45</c:v>
                </c:pt>
                <c:pt idx="10">
                  <c:v>6.75</c:v>
                </c:pt>
                <c:pt idx="11">
                  <c:v>7</c:v>
                </c:pt>
                <c:pt idx="12">
                  <c:v>7.2</c:v>
                </c:pt>
                <c:pt idx="13">
                  <c:v>5.65</c:v>
                </c:pt>
                <c:pt idx="14">
                  <c:v>4.7</c:v>
                </c:pt>
                <c:pt idx="15">
                  <c:v>6.3</c:v>
                </c:pt>
                <c:pt idx="16">
                  <c:v>6.1</c:v>
                </c:pt>
                <c:pt idx="17">
                  <c:v>3.35</c:v>
                </c:pt>
                <c:pt idx="18">
                  <c:v>0</c:v>
                </c:pt>
                <c:pt idx="19">
                  <c:v>4</c:v>
                </c:pt>
                <c:pt idx="20">
                  <c:v>2.5499999999999998</c:v>
                </c:pt>
                <c:pt idx="21">
                  <c:v>1.95</c:v>
                </c:pt>
                <c:pt idx="22">
                  <c:v>2.2000000000000002</c:v>
                </c:pt>
                <c:pt idx="23">
                  <c:v>1.45</c:v>
                </c:pt>
                <c:pt idx="24">
                  <c:v>1.35</c:v>
                </c:pt>
                <c:pt idx="25">
                  <c:v>1.3</c:v>
                </c:pt>
                <c:pt idx="26">
                  <c:v>0.45</c:v>
                </c:pt>
                <c:pt idx="27">
                  <c:v>0.45</c:v>
                </c:pt>
                <c:pt idx="28">
                  <c:v>0.3</c:v>
                </c:pt>
                <c:pt idx="29">
                  <c:v>0.25</c:v>
                </c:pt>
                <c:pt idx="30">
                  <c:v>0.1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0.15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0.1</c:v>
                </c:pt>
                <c:pt idx="42">
                  <c:v>0.15</c:v>
                </c:pt>
                <c:pt idx="43">
                  <c:v>0.15</c:v>
                </c:pt>
                <c:pt idx="44">
                  <c:v>0.1</c:v>
                </c:pt>
                <c:pt idx="45">
                  <c:v>0.05</c:v>
                </c:pt>
                <c:pt idx="46">
                  <c:v>0.1</c:v>
                </c:pt>
                <c:pt idx="47">
                  <c:v>0.05</c:v>
                </c:pt>
                <c:pt idx="48">
                  <c:v>0</c:v>
                </c:pt>
                <c:pt idx="49">
                  <c:v>0.1</c:v>
                </c:pt>
                <c:pt idx="50">
                  <c:v>0.1</c:v>
                </c:pt>
                <c:pt idx="51">
                  <c:v>0.05</c:v>
                </c:pt>
                <c:pt idx="52">
                  <c:v>0.05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2-4FCC-BC99-3A411A47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280976"/>
        <c:axId val="1344102608"/>
      </c:lineChart>
      <c:catAx>
        <c:axId val="11232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02608"/>
        <c:crosses val="autoZero"/>
        <c:auto val="1"/>
        <c:lblAlgn val="ctr"/>
        <c:lblOffset val="100"/>
        <c:noMultiLvlLbl val="0"/>
      </c:catAx>
      <c:valAx>
        <c:axId val="13441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option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arvind!$P$8</c:f>
              <c:strCache>
                <c:ptCount val="1"/>
                <c:pt idx="0">
                  <c:v>Theoretical Option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arvind!$P$9:$P$61</c:f>
              <c:numCache>
                <c:formatCode>0.00</c:formatCode>
                <c:ptCount val="53"/>
                <c:pt idx="0">
                  <c:v>6.1473736697197712</c:v>
                </c:pt>
                <c:pt idx="1">
                  <c:v>7.5097615438226075</c:v>
                </c:pt>
                <c:pt idx="2">
                  <c:v>9.2195861981519016</c:v>
                </c:pt>
                <c:pt idx="3">
                  <c:v>6.7276313350490868</c:v>
                </c:pt>
                <c:pt idx="4">
                  <c:v>4.7584387510041299</c:v>
                </c:pt>
                <c:pt idx="5">
                  <c:v>5.0083069880023015</c:v>
                </c:pt>
                <c:pt idx="6">
                  <c:v>2.9017320226782095</c:v>
                </c:pt>
                <c:pt idx="7">
                  <c:v>4.5365460353251361</c:v>
                </c:pt>
                <c:pt idx="8">
                  <c:v>5.3948735454038772</c:v>
                </c:pt>
                <c:pt idx="9">
                  <c:v>4.2303250519075988</c:v>
                </c:pt>
                <c:pt idx="10">
                  <c:v>4.5083201645426589</c:v>
                </c:pt>
                <c:pt idx="11">
                  <c:v>3.7602460821637766</c:v>
                </c:pt>
                <c:pt idx="12">
                  <c:v>3.0673495043082579</c:v>
                </c:pt>
                <c:pt idx="13">
                  <c:v>1.7924631160333653</c:v>
                </c:pt>
                <c:pt idx="14">
                  <c:v>2.8465394973083362</c:v>
                </c:pt>
                <c:pt idx="15">
                  <c:v>3.3179945793105916</c:v>
                </c:pt>
                <c:pt idx="16">
                  <c:v>2.2922466603647131</c:v>
                </c:pt>
                <c:pt idx="17">
                  <c:v>2.4031556581900793</c:v>
                </c:pt>
                <c:pt idx="18">
                  <c:v>1.294065679936411</c:v>
                </c:pt>
                <c:pt idx="19">
                  <c:v>1.1281380567302777</c:v>
                </c:pt>
                <c:pt idx="20">
                  <c:v>0.93389711239043727</c:v>
                </c:pt>
                <c:pt idx="21">
                  <c:v>0</c:v>
                </c:pt>
                <c:pt idx="22">
                  <c:v>1.1002229396965419</c:v>
                </c:pt>
                <c:pt idx="23">
                  <c:v>0.35139860929547706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0.2957250742057031</c:v>
                </c:pt>
                <c:pt idx="45">
                  <c:v>1.3765044242312074</c:v>
                </c:pt>
                <c:pt idx="46">
                  <c:v>1.0716692229419638</c:v>
                </c:pt>
                <c:pt idx="47">
                  <c:v>0</c:v>
                </c:pt>
                <c:pt idx="48">
                  <c:v>0.68369714857383157</c:v>
                </c:pt>
                <c:pt idx="49">
                  <c:v>1.4319290062838008</c:v>
                </c:pt>
                <c:pt idx="50">
                  <c:v>0.65598485754754032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06C-9DED-3EA7726B7A6A}"/>
            </c:ext>
          </c:extLst>
        </c:ser>
        <c:ser>
          <c:idx val="1"/>
          <c:order val="1"/>
          <c:tx>
            <c:strRef>
              <c:f>arvind!$Q$8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arvind!$Q$9:$Q$61</c:f>
              <c:numCache>
                <c:formatCode>General</c:formatCode>
                <c:ptCount val="53"/>
                <c:pt idx="0">
                  <c:v>7.9</c:v>
                </c:pt>
                <c:pt idx="1">
                  <c:v>10.55</c:v>
                </c:pt>
                <c:pt idx="2">
                  <c:v>10.4</c:v>
                </c:pt>
                <c:pt idx="3">
                  <c:v>9.5500000000000007</c:v>
                </c:pt>
                <c:pt idx="4">
                  <c:v>5.6</c:v>
                </c:pt>
                <c:pt idx="5">
                  <c:v>4.6500000000000004</c:v>
                </c:pt>
                <c:pt idx="6">
                  <c:v>2.4500000000000002</c:v>
                </c:pt>
                <c:pt idx="7">
                  <c:v>3.8</c:v>
                </c:pt>
                <c:pt idx="8">
                  <c:v>4.9000000000000004</c:v>
                </c:pt>
                <c:pt idx="9">
                  <c:v>3.15</c:v>
                </c:pt>
                <c:pt idx="10">
                  <c:v>3.4</c:v>
                </c:pt>
                <c:pt idx="11">
                  <c:v>2.4500000000000002</c:v>
                </c:pt>
                <c:pt idx="12">
                  <c:v>1.65</c:v>
                </c:pt>
                <c:pt idx="13">
                  <c:v>0.5</c:v>
                </c:pt>
                <c:pt idx="14">
                  <c:v>0.8</c:v>
                </c:pt>
                <c:pt idx="15">
                  <c:v>0.75</c:v>
                </c:pt>
                <c:pt idx="16">
                  <c:v>0.15</c:v>
                </c:pt>
                <c:pt idx="17">
                  <c:v>0</c:v>
                </c:pt>
                <c:pt idx="18">
                  <c:v>2.2999999999999998</c:v>
                </c:pt>
                <c:pt idx="19">
                  <c:v>2.15</c:v>
                </c:pt>
                <c:pt idx="20">
                  <c:v>1.9</c:v>
                </c:pt>
                <c:pt idx="21">
                  <c:v>1.1000000000000001</c:v>
                </c:pt>
                <c:pt idx="22">
                  <c:v>1.6</c:v>
                </c:pt>
                <c:pt idx="23">
                  <c:v>1.05</c:v>
                </c:pt>
                <c:pt idx="24">
                  <c:v>0.95</c:v>
                </c:pt>
                <c:pt idx="25">
                  <c:v>0.4</c:v>
                </c:pt>
                <c:pt idx="26">
                  <c:v>0.5</c:v>
                </c:pt>
                <c:pt idx="27">
                  <c:v>0.35</c:v>
                </c:pt>
                <c:pt idx="28">
                  <c:v>0.25</c:v>
                </c:pt>
                <c:pt idx="29">
                  <c:v>0.2</c:v>
                </c:pt>
                <c:pt idx="30">
                  <c:v>0.2</c:v>
                </c:pt>
                <c:pt idx="31">
                  <c:v>0.1</c:v>
                </c:pt>
                <c:pt idx="32">
                  <c:v>0.15</c:v>
                </c:pt>
                <c:pt idx="33">
                  <c:v>0.05</c:v>
                </c:pt>
                <c:pt idx="34">
                  <c:v>0</c:v>
                </c:pt>
                <c:pt idx="35">
                  <c:v>0</c:v>
                </c:pt>
                <c:pt idx="36">
                  <c:v>0.3</c:v>
                </c:pt>
                <c:pt idx="37">
                  <c:v>0.25</c:v>
                </c:pt>
                <c:pt idx="38">
                  <c:v>0.55000000000000004</c:v>
                </c:pt>
                <c:pt idx="39">
                  <c:v>0.4</c:v>
                </c:pt>
                <c:pt idx="40">
                  <c:v>0.3</c:v>
                </c:pt>
                <c:pt idx="41">
                  <c:v>0.3</c:v>
                </c:pt>
                <c:pt idx="42">
                  <c:v>0.35</c:v>
                </c:pt>
                <c:pt idx="43">
                  <c:v>0.45</c:v>
                </c:pt>
                <c:pt idx="44">
                  <c:v>0.65</c:v>
                </c:pt>
                <c:pt idx="45">
                  <c:v>0.9</c:v>
                </c:pt>
                <c:pt idx="46">
                  <c:v>0.6</c:v>
                </c:pt>
                <c:pt idx="47">
                  <c:v>0.2</c:v>
                </c:pt>
                <c:pt idx="48">
                  <c:v>0.35</c:v>
                </c:pt>
                <c:pt idx="49">
                  <c:v>0.4</c:v>
                </c:pt>
                <c:pt idx="50">
                  <c:v>0.25</c:v>
                </c:pt>
                <c:pt idx="51">
                  <c:v>0.05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06C-9DED-3EA7726B7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52464"/>
        <c:axId val="576881904"/>
      </c:lineChart>
      <c:catAx>
        <c:axId val="6193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81904"/>
        <c:crosses val="autoZero"/>
        <c:auto val="1"/>
        <c:lblAlgn val="ctr"/>
        <c:lblOffset val="100"/>
        <c:noMultiLvlLbl val="0"/>
      </c:catAx>
      <c:valAx>
        <c:axId val="5768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365760</xdr:colOff>
      <xdr:row>40</xdr:row>
      <xdr:rowOff>3810</xdr:rowOff>
    </xdr:from>
    <xdr:to>
      <xdr:col>27</xdr:col>
      <xdr:colOff>60960</xdr:colOff>
      <xdr:row>55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6B98D-49C9-4E66-912A-6115C0ACE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335280</xdr:colOff>
      <xdr:row>62</xdr:row>
      <xdr:rowOff>156210</xdr:rowOff>
    </xdr:from>
    <xdr:to>
      <xdr:col>20</xdr:col>
      <xdr:colOff>160020</xdr:colOff>
      <xdr:row>77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C4801-2D88-4DCB-9A7B-A3268FB6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68580</xdr:colOff>
      <xdr:row>26</xdr:row>
      <xdr:rowOff>38100</xdr:rowOff>
    </xdr:from>
    <xdr:to>
      <xdr:col>25</xdr:col>
      <xdr:colOff>373380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90233-E030-4B28-A425-D2E528309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4"/>
  <sheetViews>
    <sheetView topLeftCell="T29" workbookViewId="0">
      <selection activeCell="Z36" sqref="Z36"/>
    </sheetView>
  </sheetViews>
  <sheetFormatPr defaultRowHeight="14.4" x14ac:dyDescent="0.3"/>
  <cols>
    <col min="1" max="1" width="26.21875" bestFit="1" customWidth="1"/>
    <col min="2" max="2" width="9.5546875" bestFit="1" customWidth="1"/>
    <col min="3" max="3" width="26.21875" bestFit="1" customWidth="1"/>
    <col min="4" max="4" width="12.77734375" customWidth="1"/>
    <col min="5" max="5" width="16.33203125" bestFit="1" customWidth="1"/>
    <col min="7" max="7" width="14.77734375" bestFit="1" customWidth="1"/>
    <col min="8" max="9" width="11.77734375" bestFit="1" customWidth="1"/>
    <col min="10" max="10" width="10.6640625" bestFit="1" customWidth="1"/>
    <col min="12" max="12" width="10" bestFit="1" customWidth="1"/>
    <col min="13" max="13" width="12" bestFit="1" customWidth="1"/>
    <col min="17" max="17" width="20.88671875" bestFit="1" customWidth="1"/>
    <col min="18" max="18" width="10.109375" bestFit="1" customWidth="1"/>
    <col min="19" max="19" width="15.77734375" bestFit="1" customWidth="1"/>
  </cols>
  <sheetData>
    <row r="1" spans="1:19" x14ac:dyDescent="0.3">
      <c r="A1" t="s">
        <v>9</v>
      </c>
      <c r="B1" s="3">
        <v>2.0714646890437775E-2</v>
      </c>
    </row>
    <row r="2" spans="1:19" x14ac:dyDescent="0.3">
      <c r="A2" t="s">
        <v>10</v>
      </c>
      <c r="B2" s="3">
        <f>B1^2</f>
        <v>4.2909659579552339E-4</v>
      </c>
    </row>
    <row r="3" spans="1:19" x14ac:dyDescent="0.3">
      <c r="A3" t="s">
        <v>11</v>
      </c>
      <c r="B3">
        <v>252</v>
      </c>
    </row>
    <row r="4" spans="1:19" x14ac:dyDescent="0.3">
      <c r="A4" t="s">
        <v>12</v>
      </c>
      <c r="B4">
        <f>B3*B2</f>
        <v>0.10813234214047189</v>
      </c>
    </row>
    <row r="5" spans="1:19" x14ac:dyDescent="0.3">
      <c r="A5" t="s">
        <v>13</v>
      </c>
      <c r="B5" s="3">
        <f>SQRT(B4)</f>
        <v>0.3288348250116947</v>
      </c>
    </row>
    <row r="8" spans="1:19" x14ac:dyDescent="0.3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14</v>
      </c>
      <c r="J8" t="s">
        <v>15</v>
      </c>
      <c r="K8" t="s">
        <v>16</v>
      </c>
      <c r="L8" t="s">
        <v>5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6</v>
      </c>
      <c r="S8" t="s">
        <v>22</v>
      </c>
    </row>
    <row r="9" spans="1:19" x14ac:dyDescent="0.3">
      <c r="A9" t="s">
        <v>23</v>
      </c>
      <c r="B9" s="1">
        <v>43647</v>
      </c>
      <c r="C9" s="1">
        <v>43671</v>
      </c>
      <c r="D9" t="s">
        <v>0</v>
      </c>
      <c r="E9">
        <v>490</v>
      </c>
      <c r="F9">
        <v>127.8</v>
      </c>
      <c r="G9">
        <v>615.35</v>
      </c>
      <c r="H9">
        <f>EXP($B$5*SQRT(1/12))</f>
        <v>1.0995779643036085</v>
      </c>
      <c r="I9">
        <f>G9*H9</f>
        <v>676.62530033422559</v>
      </c>
      <c r="J9">
        <f t="shared" ref="J9:J39" si="0">EXP(-$B$5*SQRT(1/12))</f>
        <v>0.90943983279378116</v>
      </c>
      <c r="K9">
        <f t="shared" ref="K9:K62" si="1">G9*J9</f>
        <v>559.6238011096533</v>
      </c>
      <c r="L9">
        <f t="shared" ref="L9:L62" si="2">E9</f>
        <v>490</v>
      </c>
      <c r="M9">
        <f t="shared" ref="M9:M62" si="3">MAX((I9-L9),0)</f>
        <v>186.62530033422559</v>
      </c>
      <c r="N9">
        <f>MAX((K9-L9),0)</f>
        <v>69.6238011096533</v>
      </c>
      <c r="O9">
        <v>1.7895890410958903E-2</v>
      </c>
      <c r="P9">
        <f t="shared" ref="P9:P62" si="4">(EXP(O9*(1/1200))-J9)/(H9-J9)</f>
        <v>0.47636462944177799</v>
      </c>
      <c r="Q9" s="4">
        <f>(P9*M9+(1-P9)*N9)*EXP(-O9*(1/1200))</f>
        <v>125.35730743409567</v>
      </c>
      <c r="R9">
        <f t="shared" ref="R9:R62" si="5">F9</f>
        <v>127.8</v>
      </c>
      <c r="S9" s="2">
        <f t="shared" ref="S9:S62" si="6">IF(R9-Q9&gt;0,R9-Q9,Q9-R9)</f>
        <v>2.4426925659043235</v>
      </c>
    </row>
    <row r="10" spans="1:19" x14ac:dyDescent="0.3">
      <c r="A10" t="s">
        <v>23</v>
      </c>
      <c r="B10" s="1">
        <v>43648</v>
      </c>
      <c r="C10" s="1">
        <v>43671</v>
      </c>
      <c r="D10" t="s">
        <v>0</v>
      </c>
      <c r="E10">
        <v>490</v>
      </c>
      <c r="F10">
        <v>123.2</v>
      </c>
      <c r="G10">
        <v>610.9</v>
      </c>
      <c r="H10">
        <f t="shared" ref="H10:H62" si="7">EXP($B$5*SQRT(1/12))</f>
        <v>1.0995779643036085</v>
      </c>
      <c r="I10">
        <f t="shared" ref="I10:I62" si="8">G10*H10</f>
        <v>671.73217839307449</v>
      </c>
      <c r="J10">
        <f t="shared" si="0"/>
        <v>0.90943983279378116</v>
      </c>
      <c r="K10">
        <f t="shared" si="1"/>
        <v>555.57679385372091</v>
      </c>
      <c r="L10">
        <f t="shared" si="2"/>
        <v>490</v>
      </c>
      <c r="M10">
        <f t="shared" si="3"/>
        <v>181.73217839307449</v>
      </c>
      <c r="N10">
        <f t="shared" ref="N10:N62" si="9">MAX((K10-L10),0)</f>
        <v>65.576793853720915</v>
      </c>
      <c r="O10">
        <v>1.7816438356164383E-2</v>
      </c>
      <c r="P10">
        <f t="shared" si="4"/>
        <v>0.47636428121583113</v>
      </c>
      <c r="Q10" s="4">
        <f t="shared" ref="Q10:Q62" si="10">(P10*M10+(1-P10)*N10)*EXP(-O10*(1/1200))</f>
        <v>120.90727499165601</v>
      </c>
      <c r="R10">
        <f t="shared" si="5"/>
        <v>123.2</v>
      </c>
      <c r="S10" s="2">
        <f t="shared" si="6"/>
        <v>2.292725008343993</v>
      </c>
    </row>
    <row r="11" spans="1:19" x14ac:dyDescent="0.3">
      <c r="A11" t="s">
        <v>23</v>
      </c>
      <c r="B11" s="1">
        <v>43649</v>
      </c>
      <c r="C11" s="1">
        <v>43671</v>
      </c>
      <c r="D11" t="s">
        <v>0</v>
      </c>
      <c r="E11">
        <v>490</v>
      </c>
      <c r="F11">
        <v>108.65</v>
      </c>
      <c r="G11">
        <v>596.20000000000005</v>
      </c>
      <c r="H11">
        <f t="shared" si="7"/>
        <v>1.0995779643036085</v>
      </c>
      <c r="I11">
        <f t="shared" si="8"/>
        <v>655.56838231781148</v>
      </c>
      <c r="J11">
        <f t="shared" si="0"/>
        <v>0.90943983279378116</v>
      </c>
      <c r="K11">
        <f t="shared" si="1"/>
        <v>542.20802831165236</v>
      </c>
      <c r="L11">
        <f t="shared" si="2"/>
        <v>490</v>
      </c>
      <c r="M11">
        <f t="shared" si="3"/>
        <v>165.56838231781148</v>
      </c>
      <c r="N11">
        <f t="shared" si="9"/>
        <v>52.208028311652356</v>
      </c>
      <c r="O11">
        <v>1.7852054794520549E-2</v>
      </c>
      <c r="P11">
        <f t="shared" si="4"/>
        <v>0.47636443731711403</v>
      </c>
      <c r="Q11" s="4">
        <f t="shared" si="10"/>
        <v>106.2072895348188</v>
      </c>
      <c r="R11">
        <f t="shared" si="5"/>
        <v>108.65</v>
      </c>
      <c r="S11" s="2">
        <f t="shared" si="6"/>
        <v>2.4427104651812073</v>
      </c>
    </row>
    <row r="12" spans="1:19" x14ac:dyDescent="0.3">
      <c r="A12" t="s">
        <v>23</v>
      </c>
      <c r="B12" s="1">
        <v>43650</v>
      </c>
      <c r="C12" s="1">
        <v>43671</v>
      </c>
      <c r="D12" t="s">
        <v>0</v>
      </c>
      <c r="E12">
        <v>490</v>
      </c>
      <c r="F12">
        <v>117.15</v>
      </c>
      <c r="G12">
        <v>605.1</v>
      </c>
      <c r="H12">
        <f t="shared" si="7"/>
        <v>1.0995779643036085</v>
      </c>
      <c r="I12">
        <f t="shared" si="8"/>
        <v>665.35462620011356</v>
      </c>
      <c r="J12">
        <f t="shared" si="0"/>
        <v>0.90943983279378116</v>
      </c>
      <c r="K12">
        <f t="shared" si="1"/>
        <v>550.30204282351701</v>
      </c>
      <c r="L12">
        <f t="shared" si="2"/>
        <v>490</v>
      </c>
      <c r="M12">
        <f t="shared" si="3"/>
        <v>175.35462620011356</v>
      </c>
      <c r="N12">
        <f t="shared" si="9"/>
        <v>60.302042823517013</v>
      </c>
      <c r="O12">
        <v>1.7789041095890412E-2</v>
      </c>
      <c r="P12">
        <f t="shared" si="4"/>
        <v>0.47636416113792346</v>
      </c>
      <c r="Q12" s="4">
        <f t="shared" si="10"/>
        <v>115.10726380460733</v>
      </c>
      <c r="R12">
        <f t="shared" si="5"/>
        <v>117.15</v>
      </c>
      <c r="S12" s="2">
        <f t="shared" si="6"/>
        <v>2.0427361953926777</v>
      </c>
    </row>
    <row r="13" spans="1:19" x14ac:dyDescent="0.3">
      <c r="A13" t="s">
        <v>23</v>
      </c>
      <c r="B13" s="1">
        <v>43651</v>
      </c>
      <c r="C13" s="1">
        <v>43671</v>
      </c>
      <c r="D13" t="s">
        <v>0</v>
      </c>
      <c r="E13">
        <v>490</v>
      </c>
      <c r="F13">
        <v>109.2</v>
      </c>
      <c r="G13">
        <v>597.20000000000005</v>
      </c>
      <c r="H13">
        <f t="shared" si="7"/>
        <v>1.0995779643036085</v>
      </c>
      <c r="I13">
        <f t="shared" si="8"/>
        <v>656.66796028211502</v>
      </c>
      <c r="J13">
        <f t="shared" si="0"/>
        <v>0.90943983279378116</v>
      </c>
      <c r="K13">
        <f t="shared" si="1"/>
        <v>543.11746814444609</v>
      </c>
      <c r="L13">
        <f t="shared" si="2"/>
        <v>490</v>
      </c>
      <c r="M13">
        <f t="shared" si="3"/>
        <v>166.66796028211502</v>
      </c>
      <c r="N13">
        <f t="shared" si="9"/>
        <v>53.117468144446093</v>
      </c>
      <c r="O13">
        <v>1.7728767123287671E-2</v>
      </c>
      <c r="P13">
        <f t="shared" si="4"/>
        <v>0.47636389696653708</v>
      </c>
      <c r="Q13" s="4">
        <f t="shared" si="10"/>
        <v>107.2072391930994</v>
      </c>
      <c r="R13">
        <f t="shared" si="5"/>
        <v>109.2</v>
      </c>
      <c r="S13" s="2">
        <f t="shared" si="6"/>
        <v>1.9927608069006055</v>
      </c>
    </row>
    <row r="14" spans="1:19" x14ac:dyDescent="0.3">
      <c r="A14" t="s">
        <v>23</v>
      </c>
      <c r="B14" s="1">
        <v>43654</v>
      </c>
      <c r="C14" s="1">
        <v>43671</v>
      </c>
      <c r="D14" t="s">
        <v>0</v>
      </c>
      <c r="E14">
        <v>490</v>
      </c>
      <c r="F14">
        <v>98.55</v>
      </c>
      <c r="G14">
        <v>586.79999999999995</v>
      </c>
      <c r="H14">
        <f t="shared" si="7"/>
        <v>1.0995779643036085</v>
      </c>
      <c r="I14">
        <f t="shared" si="8"/>
        <v>645.23234945335741</v>
      </c>
      <c r="J14">
        <f t="shared" si="0"/>
        <v>0.90943983279378116</v>
      </c>
      <c r="K14">
        <f t="shared" si="1"/>
        <v>533.65929388339077</v>
      </c>
      <c r="L14">
        <f t="shared" si="2"/>
        <v>490</v>
      </c>
      <c r="M14">
        <f t="shared" si="3"/>
        <v>155.23234945335741</v>
      </c>
      <c r="N14">
        <f t="shared" si="9"/>
        <v>43.659293883390774</v>
      </c>
      <c r="O14">
        <v>1.7756164383561642E-2</v>
      </c>
      <c r="P14">
        <f t="shared" si="4"/>
        <v>0.47636401704443776</v>
      </c>
      <c r="Q14" s="4">
        <f t="shared" si="10"/>
        <v>96.807250380148503</v>
      </c>
      <c r="R14">
        <f t="shared" si="5"/>
        <v>98.55</v>
      </c>
      <c r="S14" s="2">
        <f t="shared" si="6"/>
        <v>1.7427496198514945</v>
      </c>
    </row>
    <row r="15" spans="1:19" x14ac:dyDescent="0.3">
      <c r="A15" t="s">
        <v>23</v>
      </c>
      <c r="B15" s="1">
        <v>43655</v>
      </c>
      <c r="C15" s="1">
        <v>43671</v>
      </c>
      <c r="D15" t="s">
        <v>0</v>
      </c>
      <c r="E15">
        <v>490</v>
      </c>
      <c r="F15">
        <v>115.25</v>
      </c>
      <c r="G15">
        <v>603.79999999999995</v>
      </c>
      <c r="H15">
        <f t="shared" si="7"/>
        <v>1.0995779643036085</v>
      </c>
      <c r="I15">
        <f t="shared" si="8"/>
        <v>663.92517484651876</v>
      </c>
      <c r="J15">
        <f t="shared" si="0"/>
        <v>0.90943983279378116</v>
      </c>
      <c r="K15">
        <f t="shared" si="1"/>
        <v>549.11977104088498</v>
      </c>
      <c r="L15">
        <f t="shared" si="2"/>
        <v>490</v>
      </c>
      <c r="M15">
        <f t="shared" si="3"/>
        <v>173.92517484651876</v>
      </c>
      <c r="N15">
        <f t="shared" si="9"/>
        <v>59.119771040884984</v>
      </c>
      <c r="O15">
        <v>1.7778082191780821E-2</v>
      </c>
      <c r="P15">
        <f t="shared" si="4"/>
        <v>0.47636411310676152</v>
      </c>
      <c r="Q15" s="4">
        <f t="shared" si="10"/>
        <v>113.80725932978774</v>
      </c>
      <c r="R15">
        <f t="shared" si="5"/>
        <v>115.25</v>
      </c>
      <c r="S15" s="2">
        <f t="shared" si="6"/>
        <v>1.4427406702122596</v>
      </c>
    </row>
    <row r="16" spans="1:19" x14ac:dyDescent="0.3">
      <c r="A16" t="s">
        <v>23</v>
      </c>
      <c r="B16" s="1">
        <v>43656</v>
      </c>
      <c r="C16" s="1">
        <v>43671</v>
      </c>
      <c r="D16" t="s">
        <v>0</v>
      </c>
      <c r="E16">
        <v>490</v>
      </c>
      <c r="F16">
        <v>108.5</v>
      </c>
      <c r="G16">
        <v>597.1</v>
      </c>
      <c r="H16">
        <f t="shared" si="7"/>
        <v>1.0995779643036085</v>
      </c>
      <c r="I16">
        <f t="shared" si="8"/>
        <v>656.55800248568471</v>
      </c>
      <c r="J16">
        <f t="shared" si="0"/>
        <v>0.90943983279378116</v>
      </c>
      <c r="K16">
        <f t="shared" si="1"/>
        <v>543.02652416116678</v>
      </c>
      <c r="L16">
        <f t="shared" si="2"/>
        <v>490</v>
      </c>
      <c r="M16">
        <f t="shared" si="3"/>
        <v>166.55800248568471</v>
      </c>
      <c r="N16">
        <f t="shared" si="9"/>
        <v>53.026524161166776</v>
      </c>
      <c r="O16">
        <v>1.771780821917808E-2</v>
      </c>
      <c r="P16">
        <f t="shared" si="4"/>
        <v>0.47636384893537748</v>
      </c>
      <c r="Q16" s="4">
        <f t="shared" si="10"/>
        <v>107.10723471827974</v>
      </c>
      <c r="R16">
        <f t="shared" si="5"/>
        <v>108.5</v>
      </c>
      <c r="S16" s="2">
        <f t="shared" si="6"/>
        <v>1.3927652817202585</v>
      </c>
    </row>
    <row r="17" spans="1:19" x14ac:dyDescent="0.3">
      <c r="A17" t="s">
        <v>23</v>
      </c>
      <c r="B17" s="1">
        <v>43657</v>
      </c>
      <c r="C17" s="1">
        <v>43671</v>
      </c>
      <c r="D17" t="s">
        <v>0</v>
      </c>
      <c r="E17">
        <v>490</v>
      </c>
      <c r="F17">
        <v>116.55</v>
      </c>
      <c r="G17">
        <v>605.29999999999995</v>
      </c>
      <c r="H17">
        <f t="shared" si="7"/>
        <v>1.0995779643036085</v>
      </c>
      <c r="I17">
        <f t="shared" si="8"/>
        <v>665.57454179297417</v>
      </c>
      <c r="J17">
        <f t="shared" si="0"/>
        <v>0.90943983279378116</v>
      </c>
      <c r="K17">
        <f t="shared" si="1"/>
        <v>550.48393079007565</v>
      </c>
      <c r="L17">
        <f t="shared" si="2"/>
        <v>490</v>
      </c>
      <c r="M17">
        <f t="shared" si="3"/>
        <v>175.57454179297417</v>
      </c>
      <c r="N17">
        <f t="shared" si="9"/>
        <v>60.483930790075647</v>
      </c>
      <c r="O17">
        <v>1.7660273972602739E-2</v>
      </c>
      <c r="P17">
        <f t="shared" si="4"/>
        <v>0.47636359677179529</v>
      </c>
      <c r="Q17" s="4">
        <f t="shared" si="10"/>
        <v>115.30721122547516</v>
      </c>
      <c r="R17">
        <f t="shared" si="5"/>
        <v>116.55</v>
      </c>
      <c r="S17" s="2">
        <f t="shared" si="6"/>
        <v>1.2427887745248398</v>
      </c>
    </row>
    <row r="18" spans="1:19" x14ac:dyDescent="0.3">
      <c r="A18" t="s">
        <v>23</v>
      </c>
      <c r="B18" s="1">
        <v>43658</v>
      </c>
      <c r="C18" s="1">
        <v>43671</v>
      </c>
      <c r="D18" t="s">
        <v>0</v>
      </c>
      <c r="E18">
        <v>490</v>
      </c>
      <c r="F18">
        <v>106.9</v>
      </c>
      <c r="G18">
        <v>595.75</v>
      </c>
      <c r="H18">
        <f t="shared" si="7"/>
        <v>1.0995779643036085</v>
      </c>
      <c r="I18">
        <f t="shared" si="8"/>
        <v>655.07357223387476</v>
      </c>
      <c r="J18">
        <f t="shared" si="0"/>
        <v>0.90943983279378116</v>
      </c>
      <c r="K18">
        <f t="shared" si="1"/>
        <v>541.79878038689515</v>
      </c>
      <c r="L18">
        <f t="shared" si="2"/>
        <v>490</v>
      </c>
      <c r="M18">
        <f t="shared" si="3"/>
        <v>165.07357223387476</v>
      </c>
      <c r="N18">
        <f t="shared" si="9"/>
        <v>51.798780386895146</v>
      </c>
      <c r="O18">
        <v>1.7610958904109589E-2</v>
      </c>
      <c r="P18">
        <f t="shared" si="4"/>
        <v>0.47636338063159184</v>
      </c>
      <c r="Q18" s="4">
        <f t="shared" si="10"/>
        <v>105.75719108878482</v>
      </c>
      <c r="R18">
        <f t="shared" si="5"/>
        <v>106.9</v>
      </c>
      <c r="S18" s="2">
        <f t="shared" si="6"/>
        <v>1.1428089112151838</v>
      </c>
    </row>
    <row r="19" spans="1:19" x14ac:dyDescent="0.3">
      <c r="A19" t="s">
        <v>23</v>
      </c>
      <c r="B19" s="1">
        <v>43661</v>
      </c>
      <c r="C19" s="1">
        <v>43671</v>
      </c>
      <c r="D19" t="s">
        <v>0</v>
      </c>
      <c r="E19">
        <v>490</v>
      </c>
      <c r="F19">
        <v>86.55</v>
      </c>
      <c r="G19">
        <v>575.6</v>
      </c>
      <c r="H19">
        <f t="shared" si="7"/>
        <v>1.0995779643036085</v>
      </c>
      <c r="I19">
        <f t="shared" si="8"/>
        <v>632.91707625315712</v>
      </c>
      <c r="J19">
        <f t="shared" si="0"/>
        <v>0.90943983279378116</v>
      </c>
      <c r="K19">
        <f t="shared" si="1"/>
        <v>523.47356775610046</v>
      </c>
      <c r="L19">
        <f t="shared" si="2"/>
        <v>490</v>
      </c>
      <c r="M19">
        <f t="shared" si="3"/>
        <v>142.91707625315712</v>
      </c>
      <c r="N19">
        <f t="shared" si="9"/>
        <v>33.473567756100465</v>
      </c>
      <c r="O19">
        <v>1.7679452054794521E-2</v>
      </c>
      <c r="P19">
        <f t="shared" si="4"/>
        <v>0.47636368082632191</v>
      </c>
      <c r="Q19" s="4">
        <f t="shared" si="10"/>
        <v>85.607219056410273</v>
      </c>
      <c r="R19">
        <f t="shared" si="5"/>
        <v>86.55</v>
      </c>
      <c r="S19" s="2">
        <f t="shared" si="6"/>
        <v>0.94278094358972453</v>
      </c>
    </row>
    <row r="20" spans="1:19" x14ac:dyDescent="0.3">
      <c r="A20" t="s">
        <v>23</v>
      </c>
      <c r="B20" s="1">
        <v>43662</v>
      </c>
      <c r="C20" s="1">
        <v>43671</v>
      </c>
      <c r="D20" t="s">
        <v>0</v>
      </c>
      <c r="E20">
        <v>490</v>
      </c>
      <c r="F20">
        <v>91.9</v>
      </c>
      <c r="G20">
        <v>581.1</v>
      </c>
      <c r="H20">
        <f t="shared" si="7"/>
        <v>1.0995779643036085</v>
      </c>
      <c r="I20">
        <f t="shared" si="8"/>
        <v>638.9647550568269</v>
      </c>
      <c r="J20">
        <f t="shared" si="0"/>
        <v>0.90943983279378116</v>
      </c>
      <c r="K20">
        <f t="shared" si="1"/>
        <v>528.4754868364663</v>
      </c>
      <c r="L20">
        <f t="shared" si="2"/>
        <v>490</v>
      </c>
      <c r="M20">
        <f t="shared" si="3"/>
        <v>148.9647550568269</v>
      </c>
      <c r="N20">
        <f t="shared" si="9"/>
        <v>38.475486836466303</v>
      </c>
      <c r="O20">
        <v>1.7698630136986301E-2</v>
      </c>
      <c r="P20">
        <f t="shared" si="4"/>
        <v>0.47636376488084853</v>
      </c>
      <c r="Q20" s="4">
        <f t="shared" si="10"/>
        <v>91.107226887344993</v>
      </c>
      <c r="R20">
        <f t="shared" si="5"/>
        <v>91.9</v>
      </c>
      <c r="S20" s="2">
        <f t="shared" si="6"/>
        <v>0.79277311265501282</v>
      </c>
    </row>
    <row r="21" spans="1:19" x14ac:dyDescent="0.3">
      <c r="A21" t="s">
        <v>23</v>
      </c>
      <c r="B21" s="1">
        <v>43663</v>
      </c>
      <c r="C21" s="1">
        <v>43671</v>
      </c>
      <c r="D21" t="s">
        <v>0</v>
      </c>
      <c r="E21">
        <v>490</v>
      </c>
      <c r="F21">
        <v>83.85</v>
      </c>
      <c r="G21">
        <v>573.15</v>
      </c>
      <c r="H21">
        <f t="shared" si="7"/>
        <v>1.0995779643036085</v>
      </c>
      <c r="I21">
        <f t="shared" si="8"/>
        <v>630.22311024061321</v>
      </c>
      <c r="J21">
        <f t="shared" si="0"/>
        <v>0.90943983279378116</v>
      </c>
      <c r="K21">
        <f t="shared" si="1"/>
        <v>521.24544016575567</v>
      </c>
      <c r="L21">
        <f t="shared" si="2"/>
        <v>490</v>
      </c>
      <c r="M21">
        <f t="shared" si="3"/>
        <v>140.22311024061321</v>
      </c>
      <c r="N21">
        <f t="shared" si="9"/>
        <v>31.245440165755667</v>
      </c>
      <c r="O21">
        <v>1.7698630136986301E-2</v>
      </c>
      <c r="P21">
        <f t="shared" si="4"/>
        <v>0.47636376488084853</v>
      </c>
      <c r="Q21" s="4">
        <f t="shared" si="10"/>
        <v>83.157226887344947</v>
      </c>
      <c r="R21">
        <f t="shared" si="5"/>
        <v>83.85</v>
      </c>
      <c r="S21" s="2">
        <f t="shared" si="6"/>
        <v>0.69277311265504693</v>
      </c>
    </row>
    <row r="22" spans="1:19" x14ac:dyDescent="0.3">
      <c r="A22" t="s">
        <v>23</v>
      </c>
      <c r="B22" s="1">
        <v>43664</v>
      </c>
      <c r="C22" s="1">
        <v>43671</v>
      </c>
      <c r="D22" t="s">
        <v>0</v>
      </c>
      <c r="E22">
        <v>490</v>
      </c>
      <c r="F22">
        <v>80.5</v>
      </c>
      <c r="G22">
        <v>569.9</v>
      </c>
      <c r="H22">
        <f t="shared" si="7"/>
        <v>1.0995779643036085</v>
      </c>
      <c r="I22">
        <f t="shared" si="8"/>
        <v>626.64948185662649</v>
      </c>
      <c r="J22">
        <f t="shared" si="0"/>
        <v>0.90943983279378116</v>
      </c>
      <c r="K22">
        <f t="shared" si="1"/>
        <v>518.28976070917588</v>
      </c>
      <c r="L22">
        <f t="shared" si="2"/>
        <v>490</v>
      </c>
      <c r="M22">
        <f t="shared" si="3"/>
        <v>136.64948185662649</v>
      </c>
      <c r="N22">
        <f t="shared" si="9"/>
        <v>28.28976070917588</v>
      </c>
      <c r="O22">
        <v>1.7706849315068492E-2</v>
      </c>
      <c r="P22">
        <f t="shared" si="4"/>
        <v>0.47636380090421793</v>
      </c>
      <c r="Q22" s="4">
        <f t="shared" si="10"/>
        <v>79.90723024345985</v>
      </c>
      <c r="R22">
        <f t="shared" si="5"/>
        <v>80.5</v>
      </c>
      <c r="S22" s="2">
        <f t="shared" si="6"/>
        <v>0.59276975654015018</v>
      </c>
    </row>
    <row r="23" spans="1:19" x14ac:dyDescent="0.3">
      <c r="A23" t="s">
        <v>23</v>
      </c>
      <c r="B23" s="1">
        <v>43665</v>
      </c>
      <c r="C23" s="1">
        <v>43671</v>
      </c>
      <c r="D23" t="s">
        <v>0</v>
      </c>
      <c r="E23">
        <v>490</v>
      </c>
      <c r="F23">
        <v>63</v>
      </c>
      <c r="G23">
        <v>552.4</v>
      </c>
      <c r="H23">
        <f t="shared" si="7"/>
        <v>1.0995779643036085</v>
      </c>
      <c r="I23">
        <f t="shared" si="8"/>
        <v>607.40686748131338</v>
      </c>
      <c r="J23">
        <f t="shared" si="0"/>
        <v>0.90943983279378116</v>
      </c>
      <c r="K23">
        <f t="shared" si="1"/>
        <v>502.37456363528469</v>
      </c>
      <c r="L23">
        <f t="shared" si="2"/>
        <v>490</v>
      </c>
      <c r="M23">
        <f t="shared" si="3"/>
        <v>117.40686748131338</v>
      </c>
      <c r="N23">
        <f t="shared" si="9"/>
        <v>12.374563635284687</v>
      </c>
      <c r="O23">
        <v>1.7808219178082191E-2</v>
      </c>
      <c r="P23">
        <f t="shared" si="4"/>
        <v>0.47636424519245824</v>
      </c>
      <c r="Q23" s="4">
        <f t="shared" si="10"/>
        <v>62.407271635541377</v>
      </c>
      <c r="R23">
        <f t="shared" si="5"/>
        <v>63</v>
      </c>
      <c r="S23" s="2">
        <f t="shared" si="6"/>
        <v>0.59272836445862254</v>
      </c>
    </row>
    <row r="24" spans="1:19" x14ac:dyDescent="0.3">
      <c r="A24" t="s">
        <v>23</v>
      </c>
      <c r="B24" s="1">
        <v>43668</v>
      </c>
      <c r="C24" s="1">
        <v>43671</v>
      </c>
      <c r="D24" t="s">
        <v>0</v>
      </c>
      <c r="E24">
        <v>490</v>
      </c>
      <c r="F24">
        <v>80.400000000000006</v>
      </c>
      <c r="G24">
        <v>570.15</v>
      </c>
      <c r="H24">
        <f t="shared" si="7"/>
        <v>1.0995779643036085</v>
      </c>
      <c r="I24">
        <f t="shared" si="8"/>
        <v>626.92437634770238</v>
      </c>
      <c r="J24">
        <f t="shared" si="0"/>
        <v>0.90943983279378116</v>
      </c>
      <c r="K24">
        <f t="shared" si="1"/>
        <v>518.51712066737434</v>
      </c>
      <c r="L24">
        <f t="shared" si="2"/>
        <v>490</v>
      </c>
      <c r="M24">
        <f t="shared" si="3"/>
        <v>136.92437634770238</v>
      </c>
      <c r="N24">
        <f t="shared" si="9"/>
        <v>28.517120667374343</v>
      </c>
      <c r="O24">
        <v>1.7821917808219179E-2</v>
      </c>
      <c r="P24">
        <f t="shared" si="4"/>
        <v>0.47636430523141265</v>
      </c>
      <c r="Q24" s="4">
        <f t="shared" si="10"/>
        <v>80.157277229065656</v>
      </c>
      <c r="R24">
        <f t="shared" si="5"/>
        <v>80.400000000000006</v>
      </c>
      <c r="S24" s="2">
        <f t="shared" si="6"/>
        <v>0.2427227709343498</v>
      </c>
    </row>
    <row r="25" spans="1:19" x14ac:dyDescent="0.3">
      <c r="A25" t="s">
        <v>23</v>
      </c>
      <c r="B25" s="1">
        <v>43669</v>
      </c>
      <c r="C25" s="1">
        <v>43671</v>
      </c>
      <c r="D25" t="s">
        <v>0</v>
      </c>
      <c r="E25">
        <v>490</v>
      </c>
      <c r="F25">
        <v>71.95</v>
      </c>
      <c r="G25">
        <v>561.75</v>
      </c>
      <c r="H25">
        <f t="shared" si="7"/>
        <v>1.0995779643036085</v>
      </c>
      <c r="I25">
        <f t="shared" si="8"/>
        <v>617.68792144755207</v>
      </c>
      <c r="J25">
        <f t="shared" si="0"/>
        <v>0.90943983279378116</v>
      </c>
      <c r="K25">
        <f t="shared" si="1"/>
        <v>510.87782607190655</v>
      </c>
      <c r="L25">
        <f t="shared" si="2"/>
        <v>490</v>
      </c>
      <c r="M25">
        <f t="shared" si="3"/>
        <v>127.68792144755207</v>
      </c>
      <c r="N25">
        <f t="shared" si="9"/>
        <v>20.877826071906554</v>
      </c>
      <c r="O25">
        <v>1.7838356164383562E-2</v>
      </c>
      <c r="P25">
        <f t="shared" si="4"/>
        <v>0.47636437727815845</v>
      </c>
      <c r="Q25" s="4">
        <f t="shared" si="10"/>
        <v>71.757283941294645</v>
      </c>
      <c r="R25">
        <f t="shared" si="5"/>
        <v>71.95</v>
      </c>
      <c r="S25" s="2">
        <f t="shared" si="6"/>
        <v>0.1927160587053578</v>
      </c>
    </row>
    <row r="26" spans="1:19" x14ac:dyDescent="0.3">
      <c r="A26" t="s">
        <v>23</v>
      </c>
      <c r="B26" s="1">
        <v>43670</v>
      </c>
      <c r="C26" s="1">
        <v>43671</v>
      </c>
      <c r="D26" t="s">
        <v>0</v>
      </c>
      <c r="E26">
        <v>490</v>
      </c>
      <c r="F26">
        <v>58.45</v>
      </c>
      <c r="G26">
        <v>548.35</v>
      </c>
      <c r="H26">
        <f t="shared" si="7"/>
        <v>1.0995779643036085</v>
      </c>
      <c r="I26">
        <f t="shared" si="8"/>
        <v>602.95357672588375</v>
      </c>
      <c r="J26">
        <f t="shared" si="0"/>
        <v>0.90943983279378116</v>
      </c>
      <c r="K26">
        <f t="shared" si="1"/>
        <v>498.69133231246991</v>
      </c>
      <c r="L26">
        <f t="shared" si="2"/>
        <v>490</v>
      </c>
      <c r="M26">
        <f t="shared" si="3"/>
        <v>112.95357672588375</v>
      </c>
      <c r="N26">
        <f t="shared" si="9"/>
        <v>8.6913323124699104</v>
      </c>
      <c r="O26">
        <v>1.7838356164383562E-2</v>
      </c>
      <c r="P26">
        <f t="shared" si="4"/>
        <v>0.47636437727815845</v>
      </c>
      <c r="Q26" s="4">
        <f t="shared" si="10"/>
        <v>58.357283941294661</v>
      </c>
      <c r="R26">
        <f t="shared" si="5"/>
        <v>58.45</v>
      </c>
      <c r="S26" s="2">
        <f t="shared" si="6"/>
        <v>9.2716058705342164E-2</v>
      </c>
    </row>
    <row r="27" spans="1:19" x14ac:dyDescent="0.3">
      <c r="A27" t="s">
        <v>23</v>
      </c>
      <c r="B27" s="1">
        <v>43671</v>
      </c>
      <c r="C27" s="1">
        <v>43671</v>
      </c>
      <c r="D27" t="s">
        <v>0</v>
      </c>
      <c r="E27">
        <v>490</v>
      </c>
      <c r="F27">
        <v>0</v>
      </c>
      <c r="G27">
        <v>553.9</v>
      </c>
      <c r="H27">
        <f t="shared" si="7"/>
        <v>1.0995779643036085</v>
      </c>
      <c r="I27">
        <f t="shared" si="8"/>
        <v>609.0562344277688</v>
      </c>
      <c r="J27">
        <f t="shared" si="0"/>
        <v>0.90943983279378116</v>
      </c>
      <c r="K27">
        <f t="shared" si="1"/>
        <v>503.73872338447535</v>
      </c>
      <c r="L27">
        <f t="shared" si="2"/>
        <v>490</v>
      </c>
      <c r="M27">
        <f t="shared" si="3"/>
        <v>119.0562344277688</v>
      </c>
      <c r="N27">
        <f t="shared" si="9"/>
        <v>13.73872338447535</v>
      </c>
      <c r="O27">
        <v>1.7838356164383562E-2</v>
      </c>
      <c r="P27">
        <f t="shared" si="4"/>
        <v>0.47636437727815845</v>
      </c>
      <c r="Q27" s="4">
        <f t="shared" si="10"/>
        <v>63.907283941294651</v>
      </c>
      <c r="R27">
        <f>F27</f>
        <v>0</v>
      </c>
      <c r="S27" s="2">
        <f t="shared" si="6"/>
        <v>63.907283941294651</v>
      </c>
    </row>
    <row r="28" spans="1:19" x14ac:dyDescent="0.3">
      <c r="A28" t="s">
        <v>23</v>
      </c>
      <c r="B28" s="1">
        <v>43678</v>
      </c>
      <c r="C28" s="1">
        <v>43706</v>
      </c>
      <c r="D28" t="s">
        <v>0</v>
      </c>
      <c r="E28">
        <v>490</v>
      </c>
      <c r="F28">
        <v>67.900000000000006</v>
      </c>
      <c r="G28">
        <v>550.6</v>
      </c>
      <c r="H28">
        <f t="shared" si="7"/>
        <v>1.0995779643036085</v>
      </c>
      <c r="I28">
        <f t="shared" si="8"/>
        <v>605.42762714556693</v>
      </c>
      <c r="J28">
        <f t="shared" si="0"/>
        <v>0.90943983279378116</v>
      </c>
      <c r="K28">
        <f t="shared" si="1"/>
        <v>500.7375719362559</v>
      </c>
      <c r="L28">
        <f t="shared" si="2"/>
        <v>490</v>
      </c>
      <c r="M28">
        <f t="shared" si="3"/>
        <v>115.42762714556693</v>
      </c>
      <c r="N28">
        <f t="shared" si="9"/>
        <v>10.737571936255904</v>
      </c>
      <c r="O28">
        <v>1.7969863013698632E-2</v>
      </c>
      <c r="P28">
        <f t="shared" si="4"/>
        <v>0.47636495365216319</v>
      </c>
      <c r="Q28" s="4">
        <f t="shared" si="10"/>
        <v>60.607337639123706</v>
      </c>
      <c r="R28">
        <f t="shared" si="5"/>
        <v>67.900000000000006</v>
      </c>
      <c r="S28" s="2">
        <f t="shared" si="6"/>
        <v>7.2926623608762995</v>
      </c>
    </row>
    <row r="29" spans="1:19" x14ac:dyDescent="0.3">
      <c r="A29" t="s">
        <v>23</v>
      </c>
      <c r="B29" s="1">
        <v>43679</v>
      </c>
      <c r="C29" s="1">
        <v>43706</v>
      </c>
      <c r="D29" t="s">
        <v>0</v>
      </c>
      <c r="E29">
        <v>490</v>
      </c>
      <c r="F29">
        <v>65.5</v>
      </c>
      <c r="G29">
        <v>548.65</v>
      </c>
      <c r="H29">
        <f t="shared" si="7"/>
        <v>1.0995779643036085</v>
      </c>
      <c r="I29">
        <f t="shared" si="8"/>
        <v>603.28345011517479</v>
      </c>
      <c r="J29">
        <f t="shared" si="0"/>
        <v>0.90943983279378116</v>
      </c>
      <c r="K29">
        <f t="shared" si="1"/>
        <v>498.96416426230803</v>
      </c>
      <c r="L29">
        <f t="shared" si="2"/>
        <v>490</v>
      </c>
      <c r="M29">
        <f t="shared" si="3"/>
        <v>113.28345011517479</v>
      </c>
      <c r="N29">
        <f t="shared" si="9"/>
        <v>8.9641642623080315</v>
      </c>
      <c r="O29">
        <v>1.7942465753424657E-2</v>
      </c>
      <c r="P29">
        <f t="shared" si="4"/>
        <v>0.47636483357424031</v>
      </c>
      <c r="Q29" s="4">
        <f t="shared" si="10"/>
        <v>58.657326452076425</v>
      </c>
      <c r="R29">
        <f t="shared" si="5"/>
        <v>65.5</v>
      </c>
      <c r="S29" s="2">
        <f t="shared" si="6"/>
        <v>6.8426735479235745</v>
      </c>
    </row>
    <row r="30" spans="1:19" x14ac:dyDescent="0.3">
      <c r="A30" t="s">
        <v>23</v>
      </c>
      <c r="B30" s="1">
        <v>43682</v>
      </c>
      <c r="C30" s="1">
        <v>43706</v>
      </c>
      <c r="D30" t="s">
        <v>0</v>
      </c>
      <c r="E30">
        <v>490</v>
      </c>
      <c r="F30">
        <v>63.7</v>
      </c>
      <c r="G30">
        <v>548.15</v>
      </c>
      <c r="H30">
        <f t="shared" si="7"/>
        <v>1.0995779643036085</v>
      </c>
      <c r="I30">
        <f t="shared" si="8"/>
        <v>602.73366113302302</v>
      </c>
      <c r="J30">
        <f t="shared" si="0"/>
        <v>0.90943983279378116</v>
      </c>
      <c r="K30">
        <f t="shared" si="1"/>
        <v>498.50944434591111</v>
      </c>
      <c r="L30">
        <f t="shared" si="2"/>
        <v>490</v>
      </c>
      <c r="M30">
        <f t="shared" si="3"/>
        <v>112.73366113302302</v>
      </c>
      <c r="N30">
        <f t="shared" si="9"/>
        <v>8.5094443459111062</v>
      </c>
      <c r="O30">
        <v>1.7945205479452053E-2</v>
      </c>
      <c r="P30">
        <f t="shared" si="4"/>
        <v>0.47636484558203168</v>
      </c>
      <c r="Q30" s="4">
        <f t="shared" si="10"/>
        <v>58.157327570781085</v>
      </c>
      <c r="R30">
        <f t="shared" si="5"/>
        <v>63.7</v>
      </c>
      <c r="S30" s="2">
        <f t="shared" si="6"/>
        <v>5.5426724292189178</v>
      </c>
    </row>
    <row r="31" spans="1:19" x14ac:dyDescent="0.3">
      <c r="A31" t="s">
        <v>23</v>
      </c>
      <c r="B31" s="1">
        <v>43683</v>
      </c>
      <c r="C31" s="1">
        <v>43706</v>
      </c>
      <c r="D31" t="s">
        <v>0</v>
      </c>
      <c r="E31">
        <v>490</v>
      </c>
      <c r="F31">
        <v>76</v>
      </c>
      <c r="G31">
        <v>562</v>
      </c>
      <c r="H31">
        <f t="shared" si="7"/>
        <v>1.0995779643036085</v>
      </c>
      <c r="I31">
        <f t="shared" si="8"/>
        <v>617.96281593862795</v>
      </c>
      <c r="J31">
        <f t="shared" si="0"/>
        <v>0.90943983279378116</v>
      </c>
      <c r="K31">
        <f t="shared" si="1"/>
        <v>511.10518603010502</v>
      </c>
      <c r="L31">
        <f t="shared" si="2"/>
        <v>490</v>
      </c>
      <c r="M31">
        <f t="shared" si="3"/>
        <v>127.96281593862795</v>
      </c>
      <c r="N31">
        <f t="shared" si="9"/>
        <v>21.105186030105017</v>
      </c>
      <c r="O31">
        <v>1.7915068493150683E-2</v>
      </c>
      <c r="P31">
        <f t="shared" si="4"/>
        <v>0.47636471349631981</v>
      </c>
      <c r="Q31" s="4">
        <f t="shared" si="10"/>
        <v>72.007315265028907</v>
      </c>
      <c r="R31">
        <f t="shared" si="5"/>
        <v>76</v>
      </c>
      <c r="S31" s="2">
        <f t="shared" si="6"/>
        <v>3.9926847349710926</v>
      </c>
    </row>
    <row r="32" spans="1:19" x14ac:dyDescent="0.3">
      <c r="A32" t="s">
        <v>23</v>
      </c>
      <c r="B32" s="1">
        <v>43684</v>
      </c>
      <c r="C32" s="1">
        <v>43706</v>
      </c>
      <c r="D32" t="s">
        <v>0</v>
      </c>
      <c r="E32">
        <v>490</v>
      </c>
      <c r="F32">
        <v>68.900000000000006</v>
      </c>
      <c r="G32">
        <v>554.70000000000005</v>
      </c>
      <c r="H32">
        <f t="shared" si="7"/>
        <v>1.0995779643036085</v>
      </c>
      <c r="I32">
        <f t="shared" si="8"/>
        <v>609.93589679921172</v>
      </c>
      <c r="J32">
        <f t="shared" si="0"/>
        <v>0.90943983279378116</v>
      </c>
      <c r="K32">
        <f t="shared" si="1"/>
        <v>504.46627525071045</v>
      </c>
      <c r="L32">
        <f t="shared" si="2"/>
        <v>490</v>
      </c>
      <c r="M32">
        <f t="shared" si="3"/>
        <v>119.93589679921172</v>
      </c>
      <c r="N32">
        <f t="shared" si="9"/>
        <v>14.466275250710453</v>
      </c>
      <c r="O32">
        <v>1.7895890410958903E-2</v>
      </c>
      <c r="P32">
        <f t="shared" si="4"/>
        <v>0.47636462944177799</v>
      </c>
      <c r="Q32" s="4">
        <f t="shared" si="10"/>
        <v>64.707307434095654</v>
      </c>
      <c r="R32">
        <f t="shared" si="5"/>
        <v>68.900000000000006</v>
      </c>
      <c r="S32" s="2">
        <f t="shared" si="6"/>
        <v>4.1926925659043519</v>
      </c>
    </row>
    <row r="33" spans="1:19" x14ac:dyDescent="0.3">
      <c r="A33" t="s">
        <v>23</v>
      </c>
      <c r="B33" s="1">
        <v>43685</v>
      </c>
      <c r="C33" s="1">
        <v>43706</v>
      </c>
      <c r="D33" t="s">
        <v>0</v>
      </c>
      <c r="E33">
        <v>490</v>
      </c>
      <c r="F33">
        <v>111.2</v>
      </c>
      <c r="G33">
        <v>598</v>
      </c>
      <c r="H33">
        <f t="shared" si="7"/>
        <v>1.0995779643036085</v>
      </c>
      <c r="I33">
        <f t="shared" si="8"/>
        <v>657.54762265355794</v>
      </c>
      <c r="J33">
        <f t="shared" si="0"/>
        <v>0.90943983279378116</v>
      </c>
      <c r="K33">
        <f t="shared" si="1"/>
        <v>543.84502001068108</v>
      </c>
      <c r="L33">
        <f t="shared" si="2"/>
        <v>490</v>
      </c>
      <c r="M33">
        <f t="shared" si="3"/>
        <v>167.54762265355794</v>
      </c>
      <c r="N33">
        <f t="shared" si="9"/>
        <v>53.845020010681083</v>
      </c>
      <c r="O33">
        <v>1.7726027397260272E-2</v>
      </c>
      <c r="P33">
        <f t="shared" si="4"/>
        <v>0.47636388495874687</v>
      </c>
      <c r="Q33" s="4">
        <f t="shared" si="10"/>
        <v>108.00723807439445</v>
      </c>
      <c r="R33">
        <f t="shared" si="5"/>
        <v>111.2</v>
      </c>
      <c r="S33" s="2">
        <f t="shared" si="6"/>
        <v>3.1927619256055522</v>
      </c>
    </row>
    <row r="34" spans="1:19" x14ac:dyDescent="0.3">
      <c r="A34" t="s">
        <v>23</v>
      </c>
      <c r="B34" s="1">
        <v>43686</v>
      </c>
      <c r="C34" s="1">
        <v>43706</v>
      </c>
      <c r="D34" t="s">
        <v>0</v>
      </c>
      <c r="E34">
        <v>490</v>
      </c>
      <c r="F34">
        <v>111.6</v>
      </c>
      <c r="G34">
        <v>598.85</v>
      </c>
      <c r="H34">
        <f t="shared" si="7"/>
        <v>1.0995779643036085</v>
      </c>
      <c r="I34">
        <f t="shared" si="8"/>
        <v>658.48226392321601</v>
      </c>
      <c r="J34">
        <f t="shared" si="0"/>
        <v>0.90943983279378116</v>
      </c>
      <c r="K34">
        <f t="shared" si="1"/>
        <v>544.6180438685559</v>
      </c>
      <c r="L34">
        <f t="shared" si="2"/>
        <v>490</v>
      </c>
      <c r="M34">
        <f t="shared" si="3"/>
        <v>168.48226392321601</v>
      </c>
      <c r="N34">
        <f t="shared" si="9"/>
        <v>54.618043868555901</v>
      </c>
      <c r="O34">
        <v>1.7772602739726029E-2</v>
      </c>
      <c r="P34">
        <f t="shared" si="4"/>
        <v>0.47636408909118</v>
      </c>
      <c r="Q34" s="4">
        <f t="shared" si="10"/>
        <v>108.85725709237799</v>
      </c>
      <c r="R34">
        <f t="shared" si="5"/>
        <v>111.6</v>
      </c>
      <c r="S34" s="2">
        <f t="shared" si="6"/>
        <v>2.7427429076220022</v>
      </c>
    </row>
    <row r="35" spans="1:19" x14ac:dyDescent="0.3">
      <c r="A35" t="s">
        <v>23</v>
      </c>
      <c r="B35" s="1">
        <v>43690</v>
      </c>
      <c r="C35" s="1">
        <v>43706</v>
      </c>
      <c r="D35" t="s">
        <v>0</v>
      </c>
      <c r="E35">
        <v>490</v>
      </c>
      <c r="F35">
        <v>114.5</v>
      </c>
      <c r="G35">
        <v>602.79999999999995</v>
      </c>
      <c r="H35">
        <f t="shared" si="7"/>
        <v>1.0995779643036085</v>
      </c>
      <c r="I35">
        <f t="shared" si="8"/>
        <v>662.82559688221522</v>
      </c>
      <c r="J35">
        <f t="shared" si="0"/>
        <v>0.90943983279378116</v>
      </c>
      <c r="K35">
        <f t="shared" si="1"/>
        <v>548.21033120809125</v>
      </c>
      <c r="L35">
        <f t="shared" si="2"/>
        <v>490</v>
      </c>
      <c r="M35">
        <f t="shared" si="3"/>
        <v>172.82559688221522</v>
      </c>
      <c r="N35">
        <f t="shared" si="9"/>
        <v>58.210331208091247</v>
      </c>
      <c r="O35">
        <v>1.7698630136986301E-2</v>
      </c>
      <c r="P35">
        <f t="shared" si="4"/>
        <v>0.47636376488084853</v>
      </c>
      <c r="Q35" s="4">
        <f t="shared" si="10"/>
        <v>112.80722688734494</v>
      </c>
      <c r="R35">
        <f t="shared" si="5"/>
        <v>114.5</v>
      </c>
      <c r="S35" s="2">
        <f t="shared" si="6"/>
        <v>1.6927731126550611</v>
      </c>
    </row>
    <row r="36" spans="1:19" x14ac:dyDescent="0.3">
      <c r="A36" t="s">
        <v>23</v>
      </c>
      <c r="B36" s="1">
        <v>43691</v>
      </c>
      <c r="C36" s="1">
        <v>43706</v>
      </c>
      <c r="D36" t="s">
        <v>0</v>
      </c>
      <c r="E36">
        <v>490</v>
      </c>
      <c r="F36">
        <v>116.95</v>
      </c>
      <c r="G36">
        <v>605.5</v>
      </c>
      <c r="H36">
        <f t="shared" si="7"/>
        <v>1.0995779643036085</v>
      </c>
      <c r="I36">
        <f t="shared" si="8"/>
        <v>665.79445738583502</v>
      </c>
      <c r="J36">
        <f t="shared" si="0"/>
        <v>0.90943983279378116</v>
      </c>
      <c r="K36">
        <f t="shared" si="1"/>
        <v>550.66581875663451</v>
      </c>
      <c r="L36">
        <f t="shared" si="2"/>
        <v>490</v>
      </c>
      <c r="M36">
        <f t="shared" si="3"/>
        <v>175.79445738583502</v>
      </c>
      <c r="N36">
        <f t="shared" si="9"/>
        <v>60.665818756634508</v>
      </c>
      <c r="O36">
        <v>1.7684931506849317E-2</v>
      </c>
      <c r="P36">
        <f t="shared" si="4"/>
        <v>0.47636370484189994</v>
      </c>
      <c r="Q36" s="4">
        <f t="shared" si="10"/>
        <v>115.50722129382011</v>
      </c>
      <c r="R36">
        <f t="shared" si="5"/>
        <v>116.95</v>
      </c>
      <c r="S36" s="2">
        <f t="shared" si="6"/>
        <v>1.4427787061798938</v>
      </c>
    </row>
    <row r="37" spans="1:19" x14ac:dyDescent="0.3">
      <c r="A37" t="s">
        <v>23</v>
      </c>
      <c r="B37" s="1">
        <v>43693</v>
      </c>
      <c r="C37" s="1">
        <v>43706</v>
      </c>
      <c r="D37" t="s">
        <v>0</v>
      </c>
      <c r="E37">
        <v>490</v>
      </c>
      <c r="F37">
        <v>113.5</v>
      </c>
      <c r="G37">
        <v>602.29999999999995</v>
      </c>
      <c r="H37">
        <f t="shared" si="7"/>
        <v>1.0995779643036085</v>
      </c>
      <c r="I37">
        <f t="shared" si="8"/>
        <v>662.27580790006334</v>
      </c>
      <c r="J37">
        <f t="shared" si="0"/>
        <v>0.90943983279378116</v>
      </c>
      <c r="K37">
        <f t="shared" si="1"/>
        <v>547.75561129169432</v>
      </c>
      <c r="L37">
        <f t="shared" si="2"/>
        <v>490</v>
      </c>
      <c r="M37">
        <f t="shared" si="3"/>
        <v>172.27580790006334</v>
      </c>
      <c r="N37">
        <f t="shared" si="9"/>
        <v>57.755611291694322</v>
      </c>
      <c r="O37">
        <v>1.7706849315068492E-2</v>
      </c>
      <c r="P37">
        <f t="shared" si="4"/>
        <v>0.47636380090421793</v>
      </c>
      <c r="Q37" s="4">
        <f t="shared" si="10"/>
        <v>112.30723024345977</v>
      </c>
      <c r="R37">
        <f t="shared" si="5"/>
        <v>113.5</v>
      </c>
      <c r="S37" s="2">
        <f t="shared" si="6"/>
        <v>1.1927697565402298</v>
      </c>
    </row>
    <row r="38" spans="1:19" x14ac:dyDescent="0.3">
      <c r="A38" t="s">
        <v>23</v>
      </c>
      <c r="B38" s="1">
        <v>43696</v>
      </c>
      <c r="C38" s="1">
        <v>43706</v>
      </c>
      <c r="D38" t="s">
        <v>0</v>
      </c>
      <c r="E38">
        <v>490</v>
      </c>
      <c r="F38">
        <v>114.65</v>
      </c>
      <c r="G38">
        <v>603.79999999999995</v>
      </c>
      <c r="H38">
        <f t="shared" si="7"/>
        <v>1.0995779643036085</v>
      </c>
      <c r="I38">
        <f t="shared" si="8"/>
        <v>663.92517484651876</v>
      </c>
      <c r="J38">
        <f t="shared" si="0"/>
        <v>0.90943983279378116</v>
      </c>
      <c r="K38">
        <f t="shared" si="1"/>
        <v>549.11977104088498</v>
      </c>
      <c r="L38">
        <f t="shared" si="2"/>
        <v>490</v>
      </c>
      <c r="M38">
        <f t="shared" si="3"/>
        <v>173.92517484651876</v>
      </c>
      <c r="N38">
        <f t="shared" si="9"/>
        <v>59.119771040884984</v>
      </c>
      <c r="O38">
        <v>1.7706849315068492E-2</v>
      </c>
      <c r="P38">
        <f t="shared" si="4"/>
        <v>0.47636380090421793</v>
      </c>
      <c r="Q38" s="4">
        <f t="shared" si="10"/>
        <v>113.80723024345978</v>
      </c>
      <c r="R38">
        <f t="shared" si="5"/>
        <v>114.65</v>
      </c>
      <c r="S38" s="2">
        <f t="shared" si="6"/>
        <v>0.84276975654022124</v>
      </c>
    </row>
    <row r="39" spans="1:19" x14ac:dyDescent="0.3">
      <c r="A39" t="s">
        <v>23</v>
      </c>
      <c r="B39" s="1">
        <v>43697</v>
      </c>
      <c r="C39" s="1">
        <v>43706</v>
      </c>
      <c r="D39" t="s">
        <v>0</v>
      </c>
      <c r="E39">
        <v>490</v>
      </c>
      <c r="F39">
        <v>111</v>
      </c>
      <c r="G39">
        <v>600.25</v>
      </c>
      <c r="H39">
        <f t="shared" si="7"/>
        <v>1.0995779643036085</v>
      </c>
      <c r="I39">
        <f t="shared" si="8"/>
        <v>660.021673073241</v>
      </c>
      <c r="J39">
        <f t="shared" si="0"/>
        <v>0.90943983279378116</v>
      </c>
      <c r="K39">
        <f t="shared" si="1"/>
        <v>545.89125963446713</v>
      </c>
      <c r="L39">
        <f t="shared" si="2"/>
        <v>490</v>
      </c>
      <c r="M39">
        <f t="shared" si="3"/>
        <v>170.021673073241</v>
      </c>
      <c r="N39">
        <f t="shared" si="9"/>
        <v>55.891259634467133</v>
      </c>
      <c r="O39">
        <v>1.7684931506849317E-2</v>
      </c>
      <c r="P39">
        <f t="shared" si="4"/>
        <v>0.47636370484189994</v>
      </c>
      <c r="Q39" s="4">
        <f t="shared" si="10"/>
        <v>110.25722129382005</v>
      </c>
      <c r="R39">
        <f t="shared" si="5"/>
        <v>111</v>
      </c>
      <c r="S39" s="2">
        <f t="shared" si="6"/>
        <v>0.74277870617994779</v>
      </c>
    </row>
    <row r="40" spans="1:19" x14ac:dyDescent="0.3">
      <c r="A40" t="s">
        <v>23</v>
      </c>
      <c r="B40" s="1">
        <v>43698</v>
      </c>
      <c r="C40" s="1">
        <v>43706</v>
      </c>
      <c r="D40" t="s">
        <v>0</v>
      </c>
      <c r="E40">
        <v>490</v>
      </c>
      <c r="F40">
        <v>100.15</v>
      </c>
      <c r="G40">
        <v>589.5</v>
      </c>
      <c r="H40">
        <f t="shared" si="7"/>
        <v>1.0995779643036085</v>
      </c>
      <c r="I40">
        <f t="shared" si="8"/>
        <v>648.20120995697721</v>
      </c>
      <c r="J40">
        <f t="shared" ref="J40:J62" si="11">EXP(-$B$5*SQRT(1/12))</f>
        <v>0.90943983279378116</v>
      </c>
      <c r="K40">
        <f t="shared" si="1"/>
        <v>536.11478143193403</v>
      </c>
      <c r="L40">
        <f t="shared" si="2"/>
        <v>490</v>
      </c>
      <c r="M40">
        <f t="shared" si="3"/>
        <v>158.20120995697721</v>
      </c>
      <c r="N40">
        <f t="shared" si="9"/>
        <v>46.114781431934034</v>
      </c>
      <c r="O40">
        <v>1.7687671232876713E-2</v>
      </c>
      <c r="P40">
        <f t="shared" si="4"/>
        <v>0.47636371684969014</v>
      </c>
      <c r="Q40" s="4">
        <f t="shared" si="10"/>
        <v>99.507222412525124</v>
      </c>
      <c r="R40">
        <f t="shared" si="5"/>
        <v>100.15</v>
      </c>
      <c r="S40" s="2">
        <f t="shared" si="6"/>
        <v>0.64277758747488178</v>
      </c>
    </row>
    <row r="41" spans="1:19" x14ac:dyDescent="0.3">
      <c r="A41" t="s">
        <v>23</v>
      </c>
      <c r="B41" s="1">
        <v>43699</v>
      </c>
      <c r="C41" s="1">
        <v>43706</v>
      </c>
      <c r="D41" t="s">
        <v>0</v>
      </c>
      <c r="E41">
        <v>490</v>
      </c>
      <c r="F41">
        <v>101.35</v>
      </c>
      <c r="G41">
        <v>590.79999999999995</v>
      </c>
      <c r="H41">
        <f t="shared" si="7"/>
        <v>1.0995779643036085</v>
      </c>
      <c r="I41">
        <f t="shared" si="8"/>
        <v>649.6306613105719</v>
      </c>
      <c r="J41">
        <f t="shared" si="11"/>
        <v>0.90943983279378116</v>
      </c>
      <c r="K41">
        <f t="shared" si="1"/>
        <v>537.29705321456584</v>
      </c>
      <c r="L41">
        <f t="shared" si="2"/>
        <v>490</v>
      </c>
      <c r="M41">
        <f t="shared" si="3"/>
        <v>159.6306613105719</v>
      </c>
      <c r="N41">
        <f t="shared" si="9"/>
        <v>47.297053214565835</v>
      </c>
      <c r="O41">
        <v>1.766849315068493E-2</v>
      </c>
      <c r="P41">
        <f t="shared" si="4"/>
        <v>0.47636363279516353</v>
      </c>
      <c r="Q41" s="4">
        <f t="shared" si="10"/>
        <v>100.80721458159019</v>
      </c>
      <c r="R41">
        <f t="shared" si="5"/>
        <v>101.35</v>
      </c>
      <c r="S41" s="2">
        <f t="shared" si="6"/>
        <v>0.54278541840980665</v>
      </c>
    </row>
    <row r="42" spans="1:19" x14ac:dyDescent="0.3">
      <c r="A42" t="s">
        <v>23</v>
      </c>
      <c r="B42" s="1">
        <v>43700</v>
      </c>
      <c r="C42" s="1">
        <v>43706</v>
      </c>
      <c r="D42" t="s">
        <v>0</v>
      </c>
      <c r="E42">
        <v>490</v>
      </c>
      <c r="F42">
        <v>108.75</v>
      </c>
      <c r="G42">
        <v>598.25</v>
      </c>
      <c r="H42">
        <f t="shared" si="7"/>
        <v>1.0995779643036085</v>
      </c>
      <c r="I42">
        <f t="shared" si="8"/>
        <v>657.82251714463382</v>
      </c>
      <c r="J42">
        <f t="shared" si="11"/>
        <v>0.90943983279378116</v>
      </c>
      <c r="K42">
        <f t="shared" si="1"/>
        <v>544.07237996887955</v>
      </c>
      <c r="L42">
        <f t="shared" si="2"/>
        <v>490</v>
      </c>
      <c r="M42">
        <f t="shared" si="3"/>
        <v>167.82251714463382</v>
      </c>
      <c r="N42">
        <f t="shared" si="9"/>
        <v>54.072379968879545</v>
      </c>
      <c r="O42">
        <v>1.767123287671233E-2</v>
      </c>
      <c r="P42">
        <f t="shared" si="4"/>
        <v>0.47636364480295257</v>
      </c>
      <c r="Q42" s="4">
        <f t="shared" si="10"/>
        <v>108.25721570029516</v>
      </c>
      <c r="R42">
        <f t="shared" si="5"/>
        <v>108.75</v>
      </c>
      <c r="S42" s="2">
        <f t="shared" si="6"/>
        <v>0.49278429970483728</v>
      </c>
    </row>
    <row r="43" spans="1:19" x14ac:dyDescent="0.3">
      <c r="A43" t="s">
        <v>23</v>
      </c>
      <c r="B43" s="1">
        <v>43703</v>
      </c>
      <c r="C43" s="1">
        <v>43706</v>
      </c>
      <c r="D43" t="s">
        <v>0</v>
      </c>
      <c r="E43">
        <v>490</v>
      </c>
      <c r="F43">
        <v>100.3</v>
      </c>
      <c r="G43">
        <v>590</v>
      </c>
      <c r="H43">
        <f t="shared" si="7"/>
        <v>1.0995779643036085</v>
      </c>
      <c r="I43">
        <f t="shared" si="8"/>
        <v>648.75099893912909</v>
      </c>
      <c r="J43">
        <f t="shared" si="11"/>
        <v>0.90943983279378116</v>
      </c>
      <c r="K43">
        <f t="shared" si="1"/>
        <v>536.56950134833085</v>
      </c>
      <c r="L43">
        <f t="shared" si="2"/>
        <v>490</v>
      </c>
      <c r="M43">
        <f t="shared" si="3"/>
        <v>158.75099893912909</v>
      </c>
      <c r="N43">
        <f t="shared" si="9"/>
        <v>46.569501348330846</v>
      </c>
      <c r="O43">
        <v>1.7632876712328768E-2</v>
      </c>
      <c r="P43">
        <f t="shared" si="4"/>
        <v>0.476363476693904</v>
      </c>
      <c r="Q43" s="4">
        <f t="shared" si="10"/>
        <v>100.00720003842518</v>
      </c>
      <c r="R43">
        <f t="shared" si="5"/>
        <v>100.3</v>
      </c>
      <c r="S43" s="2">
        <f t="shared" si="6"/>
        <v>0.29279996157481492</v>
      </c>
    </row>
    <row r="44" spans="1:19" x14ac:dyDescent="0.3">
      <c r="A44" t="s">
        <v>23</v>
      </c>
      <c r="B44" s="1">
        <v>43705</v>
      </c>
      <c r="C44" s="1">
        <v>43706</v>
      </c>
      <c r="D44" t="s">
        <v>0</v>
      </c>
      <c r="E44">
        <v>490</v>
      </c>
      <c r="F44">
        <v>101.2</v>
      </c>
      <c r="G44">
        <v>591.1</v>
      </c>
      <c r="H44">
        <f t="shared" si="7"/>
        <v>1.0995779643036085</v>
      </c>
      <c r="I44">
        <f t="shared" si="8"/>
        <v>649.96053469986305</v>
      </c>
      <c r="J44">
        <f t="shared" si="11"/>
        <v>0.90943983279378116</v>
      </c>
      <c r="K44">
        <f t="shared" si="1"/>
        <v>537.56988516440401</v>
      </c>
      <c r="L44">
        <f t="shared" si="2"/>
        <v>490</v>
      </c>
      <c r="M44">
        <f t="shared" si="3"/>
        <v>159.96053469986305</v>
      </c>
      <c r="N44">
        <f t="shared" si="9"/>
        <v>47.569885164404013</v>
      </c>
      <c r="O44">
        <v>1.761917808219178E-2</v>
      </c>
      <c r="P44">
        <f t="shared" si="4"/>
        <v>0.4763634166549589</v>
      </c>
      <c r="Q44" s="4">
        <f t="shared" si="10"/>
        <v>101.1071944449</v>
      </c>
      <c r="R44">
        <f t="shared" si="5"/>
        <v>101.2</v>
      </c>
      <c r="S44" s="2">
        <f t="shared" si="6"/>
        <v>9.2805555099999992E-2</v>
      </c>
    </row>
    <row r="45" spans="1:19" x14ac:dyDescent="0.3">
      <c r="A45" t="s">
        <v>23</v>
      </c>
      <c r="B45" s="1">
        <v>43706</v>
      </c>
      <c r="C45" s="1">
        <v>43706</v>
      </c>
      <c r="D45" t="s">
        <v>0</v>
      </c>
      <c r="E45">
        <v>490</v>
      </c>
      <c r="F45">
        <v>0</v>
      </c>
      <c r="G45">
        <v>591.1</v>
      </c>
      <c r="H45">
        <f t="shared" si="7"/>
        <v>1.0995779643036085</v>
      </c>
      <c r="I45">
        <f t="shared" si="8"/>
        <v>649.96053469986305</v>
      </c>
      <c r="J45">
        <f t="shared" si="11"/>
        <v>0.90943983279378116</v>
      </c>
      <c r="K45">
        <f t="shared" si="1"/>
        <v>537.56988516440401</v>
      </c>
      <c r="L45">
        <f t="shared" si="2"/>
        <v>490</v>
      </c>
      <c r="M45">
        <f t="shared" si="3"/>
        <v>159.96053469986305</v>
      </c>
      <c r="N45">
        <f t="shared" si="9"/>
        <v>47.569885164404013</v>
      </c>
      <c r="O45">
        <v>1.7654794520547946E-2</v>
      </c>
      <c r="P45">
        <f t="shared" si="4"/>
        <v>0.47636357275621727</v>
      </c>
      <c r="Q45" s="4">
        <f t="shared" si="10"/>
        <v>101.1072089880653</v>
      </c>
      <c r="R45">
        <f t="shared" si="5"/>
        <v>0</v>
      </c>
      <c r="S45" s="2">
        <f t="shared" si="6"/>
        <v>101.1072089880653</v>
      </c>
    </row>
    <row r="46" spans="1:19" x14ac:dyDescent="0.3">
      <c r="A46" t="s">
        <v>23</v>
      </c>
      <c r="B46" s="1">
        <v>43711</v>
      </c>
      <c r="C46" s="1">
        <v>43734</v>
      </c>
      <c r="D46" t="s">
        <v>0</v>
      </c>
      <c r="E46">
        <v>490</v>
      </c>
      <c r="F46">
        <v>116.95</v>
      </c>
      <c r="G46">
        <v>605.04999999999995</v>
      </c>
      <c r="H46">
        <f t="shared" si="7"/>
        <v>1.0995779643036085</v>
      </c>
      <c r="I46">
        <f t="shared" si="8"/>
        <v>665.29964730189829</v>
      </c>
      <c r="J46">
        <f t="shared" si="11"/>
        <v>0.90943983279378116</v>
      </c>
      <c r="K46">
        <f t="shared" si="1"/>
        <v>550.2565708318773</v>
      </c>
      <c r="L46">
        <f t="shared" si="2"/>
        <v>490</v>
      </c>
      <c r="M46">
        <f t="shared" si="3"/>
        <v>175.29964730189829</v>
      </c>
      <c r="N46">
        <f t="shared" si="9"/>
        <v>60.256570831877298</v>
      </c>
      <c r="O46">
        <v>1.7643835616438359E-2</v>
      </c>
      <c r="P46">
        <f t="shared" si="4"/>
        <v>0.47636352472506005</v>
      </c>
      <c r="Q46" s="4">
        <f t="shared" si="10"/>
        <v>115.0572045132452</v>
      </c>
      <c r="R46">
        <f t="shared" si="5"/>
        <v>116.95</v>
      </c>
      <c r="S46" s="2">
        <f t="shared" si="6"/>
        <v>1.8927954867548067</v>
      </c>
    </row>
    <row r="47" spans="1:19" x14ac:dyDescent="0.3">
      <c r="A47" t="s">
        <v>23</v>
      </c>
      <c r="B47" s="1">
        <v>43712</v>
      </c>
      <c r="C47" s="1">
        <v>43734</v>
      </c>
      <c r="D47" t="s">
        <v>0</v>
      </c>
      <c r="E47">
        <v>490</v>
      </c>
      <c r="F47">
        <v>111</v>
      </c>
      <c r="G47">
        <v>599.15</v>
      </c>
      <c r="H47">
        <f t="shared" si="7"/>
        <v>1.0995779643036085</v>
      </c>
      <c r="I47">
        <f t="shared" si="8"/>
        <v>658.81213731250705</v>
      </c>
      <c r="J47">
        <f t="shared" si="11"/>
        <v>0.90943983279378116</v>
      </c>
      <c r="K47">
        <f t="shared" si="1"/>
        <v>544.89087581839397</v>
      </c>
      <c r="L47">
        <f t="shared" si="2"/>
        <v>490</v>
      </c>
      <c r="M47">
        <f t="shared" si="3"/>
        <v>168.81213731250705</v>
      </c>
      <c r="N47">
        <f t="shared" si="9"/>
        <v>54.890875818393965</v>
      </c>
      <c r="O47">
        <v>1.7706849315068492E-2</v>
      </c>
      <c r="P47">
        <f t="shared" si="4"/>
        <v>0.47636380090421793</v>
      </c>
      <c r="Q47" s="4">
        <f t="shared" si="10"/>
        <v>109.15723024345984</v>
      </c>
      <c r="R47">
        <f t="shared" si="5"/>
        <v>111</v>
      </c>
      <c r="S47" s="2">
        <f t="shared" si="6"/>
        <v>1.8427697565401644</v>
      </c>
    </row>
    <row r="48" spans="1:19" x14ac:dyDescent="0.3">
      <c r="A48" t="s">
        <v>23</v>
      </c>
      <c r="B48" s="1">
        <v>43713</v>
      </c>
      <c r="C48" s="1">
        <v>43734</v>
      </c>
      <c r="D48" t="s">
        <v>0</v>
      </c>
      <c r="E48">
        <v>490</v>
      </c>
      <c r="F48">
        <v>124.75</v>
      </c>
      <c r="G48">
        <v>613.04999999999995</v>
      </c>
      <c r="H48">
        <f t="shared" si="7"/>
        <v>1.0995779643036085</v>
      </c>
      <c r="I48">
        <f t="shared" si="8"/>
        <v>674.09627101632714</v>
      </c>
      <c r="J48">
        <f t="shared" si="11"/>
        <v>0.90943983279378116</v>
      </c>
      <c r="K48">
        <f t="shared" si="1"/>
        <v>557.53208949422753</v>
      </c>
      <c r="L48">
        <f t="shared" si="2"/>
        <v>490</v>
      </c>
      <c r="M48">
        <f t="shared" si="3"/>
        <v>184.09627101632714</v>
      </c>
      <c r="N48">
        <f t="shared" si="9"/>
        <v>67.532089494227534</v>
      </c>
      <c r="O48">
        <v>1.7715068493150684E-2</v>
      </c>
      <c r="P48">
        <f t="shared" si="4"/>
        <v>0.47636383692758733</v>
      </c>
      <c r="Q48" s="4">
        <f t="shared" si="10"/>
        <v>123.05723359957467</v>
      </c>
      <c r="R48">
        <f t="shared" si="5"/>
        <v>124.75</v>
      </c>
      <c r="S48" s="2">
        <f t="shared" si="6"/>
        <v>1.6927664004253273</v>
      </c>
    </row>
    <row r="49" spans="1:19" x14ac:dyDescent="0.3">
      <c r="A49" t="s">
        <v>23</v>
      </c>
      <c r="B49" s="1">
        <v>43714</v>
      </c>
      <c r="C49" s="1">
        <v>43734</v>
      </c>
      <c r="D49" t="s">
        <v>0</v>
      </c>
      <c r="E49">
        <v>490</v>
      </c>
      <c r="F49">
        <v>131.05000000000001</v>
      </c>
      <c r="G49">
        <v>619.45000000000005</v>
      </c>
      <c r="H49">
        <f t="shared" si="7"/>
        <v>1.0995779643036085</v>
      </c>
      <c r="I49">
        <f t="shared" si="8"/>
        <v>681.13356998787037</v>
      </c>
      <c r="J49">
        <f t="shared" si="11"/>
        <v>0.90943983279378116</v>
      </c>
      <c r="K49">
        <f t="shared" si="1"/>
        <v>563.35250442410779</v>
      </c>
      <c r="L49">
        <f t="shared" si="2"/>
        <v>490</v>
      </c>
      <c r="M49">
        <f t="shared" si="3"/>
        <v>191.13356998787037</v>
      </c>
      <c r="N49">
        <f t="shared" si="9"/>
        <v>73.352504424107792</v>
      </c>
      <c r="O49">
        <v>1.7652054794520547E-2</v>
      </c>
      <c r="P49">
        <f t="shared" si="4"/>
        <v>0.47636356074842828</v>
      </c>
      <c r="Q49" s="4">
        <f t="shared" si="10"/>
        <v>129.45720786936039</v>
      </c>
      <c r="R49">
        <f t="shared" si="5"/>
        <v>131.05000000000001</v>
      </c>
      <c r="S49" s="2">
        <f t="shared" si="6"/>
        <v>1.5927921306396229</v>
      </c>
    </row>
    <row r="50" spans="1:19" x14ac:dyDescent="0.3">
      <c r="A50" t="s">
        <v>23</v>
      </c>
      <c r="B50" s="1">
        <v>43717</v>
      </c>
      <c r="C50" s="1">
        <v>43734</v>
      </c>
      <c r="D50" t="s">
        <v>0</v>
      </c>
      <c r="E50">
        <v>490</v>
      </c>
      <c r="F50">
        <v>137.1</v>
      </c>
      <c r="G50">
        <v>625.75</v>
      </c>
      <c r="H50">
        <f t="shared" si="7"/>
        <v>1.0995779643036085</v>
      </c>
      <c r="I50">
        <f t="shared" si="8"/>
        <v>688.06091116298307</v>
      </c>
      <c r="J50">
        <f t="shared" si="11"/>
        <v>0.90943983279378116</v>
      </c>
      <c r="K50">
        <f t="shared" si="1"/>
        <v>569.08197537070851</v>
      </c>
      <c r="L50">
        <f t="shared" si="2"/>
        <v>490</v>
      </c>
      <c r="M50">
        <f t="shared" si="3"/>
        <v>198.06091116298307</v>
      </c>
      <c r="N50">
        <f t="shared" si="9"/>
        <v>79.081975370708506</v>
      </c>
      <c r="O50">
        <v>1.771780821917808E-2</v>
      </c>
      <c r="P50">
        <f t="shared" si="4"/>
        <v>0.47636384893537748</v>
      </c>
      <c r="Q50" s="4">
        <f t="shared" si="10"/>
        <v>135.75723471827968</v>
      </c>
      <c r="R50">
        <f t="shared" si="5"/>
        <v>137.1</v>
      </c>
      <c r="S50" s="2">
        <f t="shared" si="6"/>
        <v>1.3427652817203182</v>
      </c>
    </row>
    <row r="51" spans="1:19" x14ac:dyDescent="0.3">
      <c r="A51" t="s">
        <v>23</v>
      </c>
      <c r="B51" s="1">
        <v>43719</v>
      </c>
      <c r="C51" s="1">
        <v>43734</v>
      </c>
      <c r="D51" t="s">
        <v>0</v>
      </c>
      <c r="E51">
        <v>490</v>
      </c>
      <c r="F51">
        <v>139.6</v>
      </c>
      <c r="G51">
        <v>628.4</v>
      </c>
      <c r="H51">
        <f t="shared" si="7"/>
        <v>1.0995779643036085</v>
      </c>
      <c r="I51">
        <f t="shared" si="8"/>
        <v>690.9747927683876</v>
      </c>
      <c r="J51">
        <f t="shared" si="11"/>
        <v>0.90943983279378116</v>
      </c>
      <c r="K51">
        <f t="shared" si="1"/>
        <v>571.49199092761205</v>
      </c>
      <c r="L51">
        <f t="shared" si="2"/>
        <v>490</v>
      </c>
      <c r="M51">
        <f t="shared" si="3"/>
        <v>200.9747927683876</v>
      </c>
      <c r="N51">
        <f t="shared" si="9"/>
        <v>81.491990927612051</v>
      </c>
      <c r="O51">
        <v>1.761917808219178E-2</v>
      </c>
      <c r="P51">
        <f t="shared" si="4"/>
        <v>0.4763634166549589</v>
      </c>
      <c r="Q51" s="4">
        <f t="shared" si="10"/>
        <v>138.40719444489997</v>
      </c>
      <c r="R51">
        <f t="shared" si="5"/>
        <v>139.6</v>
      </c>
      <c r="S51" s="2">
        <f t="shared" si="6"/>
        <v>1.1928055551000227</v>
      </c>
    </row>
    <row r="52" spans="1:19" x14ac:dyDescent="0.3">
      <c r="A52" t="s">
        <v>23</v>
      </c>
      <c r="B52" s="1">
        <v>43720</v>
      </c>
      <c r="C52" s="1">
        <v>43734</v>
      </c>
      <c r="D52" t="s">
        <v>0</v>
      </c>
      <c r="E52">
        <v>490</v>
      </c>
      <c r="F52">
        <v>139.35</v>
      </c>
      <c r="G52">
        <v>628.25</v>
      </c>
      <c r="H52">
        <f t="shared" si="7"/>
        <v>1.0995779643036085</v>
      </c>
      <c r="I52">
        <f t="shared" si="8"/>
        <v>690.80985607374203</v>
      </c>
      <c r="J52">
        <f t="shared" si="11"/>
        <v>0.90943983279378116</v>
      </c>
      <c r="K52">
        <f t="shared" si="1"/>
        <v>571.35557495269302</v>
      </c>
      <c r="L52">
        <f t="shared" si="2"/>
        <v>490</v>
      </c>
      <c r="M52">
        <f t="shared" si="3"/>
        <v>200.80985607374203</v>
      </c>
      <c r="N52">
        <f t="shared" si="9"/>
        <v>81.355574952693019</v>
      </c>
      <c r="O52">
        <v>1.7646575342465751E-2</v>
      </c>
      <c r="P52">
        <f t="shared" si="4"/>
        <v>0.47636353673284904</v>
      </c>
      <c r="Q52" s="4">
        <f t="shared" si="10"/>
        <v>138.2572056319502</v>
      </c>
      <c r="R52">
        <f t="shared" si="5"/>
        <v>139.35</v>
      </c>
      <c r="S52" s="2">
        <f t="shared" si="6"/>
        <v>1.0927943680497947</v>
      </c>
    </row>
    <row r="53" spans="1:19" x14ac:dyDescent="0.3">
      <c r="A53" t="s">
        <v>23</v>
      </c>
      <c r="B53" s="1">
        <v>43721</v>
      </c>
      <c r="C53" s="1">
        <v>43734</v>
      </c>
      <c r="D53" t="s">
        <v>0</v>
      </c>
      <c r="E53">
        <v>490</v>
      </c>
      <c r="F53">
        <v>140.35</v>
      </c>
      <c r="G53">
        <v>629.25</v>
      </c>
      <c r="H53">
        <f t="shared" si="7"/>
        <v>1.0995779643036085</v>
      </c>
      <c r="I53">
        <f t="shared" si="8"/>
        <v>691.90943403804567</v>
      </c>
      <c r="J53">
        <f t="shared" si="11"/>
        <v>0.90943983279378116</v>
      </c>
      <c r="K53">
        <f t="shared" si="1"/>
        <v>572.26501478548676</v>
      </c>
      <c r="L53">
        <f t="shared" si="2"/>
        <v>490</v>
      </c>
      <c r="M53">
        <f t="shared" si="3"/>
        <v>201.90943403804567</v>
      </c>
      <c r="N53">
        <f t="shared" si="9"/>
        <v>82.265014785486755</v>
      </c>
      <c r="O53">
        <v>1.7646575342465751E-2</v>
      </c>
      <c r="P53">
        <f t="shared" si="4"/>
        <v>0.47636353673284904</v>
      </c>
      <c r="Q53" s="4">
        <f t="shared" si="10"/>
        <v>139.2572056319502</v>
      </c>
      <c r="R53">
        <f t="shared" si="5"/>
        <v>140.35</v>
      </c>
      <c r="S53" s="2">
        <f t="shared" si="6"/>
        <v>1.0927943680497947</v>
      </c>
    </row>
    <row r="54" spans="1:19" x14ac:dyDescent="0.3">
      <c r="A54" t="s">
        <v>23</v>
      </c>
      <c r="B54" s="1">
        <v>43724</v>
      </c>
      <c r="C54" s="1">
        <v>43734</v>
      </c>
      <c r="D54" t="s">
        <v>0</v>
      </c>
      <c r="E54">
        <v>490</v>
      </c>
      <c r="F54">
        <v>147.4</v>
      </c>
      <c r="G54">
        <v>636.6</v>
      </c>
      <c r="H54">
        <f t="shared" si="7"/>
        <v>1.0995779643036085</v>
      </c>
      <c r="I54">
        <f t="shared" si="8"/>
        <v>699.99133207567718</v>
      </c>
      <c r="J54">
        <f t="shared" si="11"/>
        <v>0.90943983279378116</v>
      </c>
      <c r="K54">
        <f t="shared" si="1"/>
        <v>578.94939755652115</v>
      </c>
      <c r="L54">
        <f t="shared" si="2"/>
        <v>490</v>
      </c>
      <c r="M54">
        <f t="shared" si="3"/>
        <v>209.99133207567718</v>
      </c>
      <c r="N54">
        <f t="shared" si="9"/>
        <v>88.949397556521149</v>
      </c>
      <c r="O54">
        <v>1.7695890410958905E-2</v>
      </c>
      <c r="P54">
        <f t="shared" si="4"/>
        <v>0.47636375287305838</v>
      </c>
      <c r="Q54" s="4">
        <f t="shared" si="10"/>
        <v>146.60722576863995</v>
      </c>
      <c r="R54">
        <f t="shared" si="5"/>
        <v>147.4</v>
      </c>
      <c r="S54" s="2">
        <f t="shared" si="6"/>
        <v>0.79277423136005609</v>
      </c>
    </row>
    <row r="55" spans="1:19" x14ac:dyDescent="0.3">
      <c r="A55" t="s">
        <v>23</v>
      </c>
      <c r="B55" s="1">
        <v>43725</v>
      </c>
      <c r="C55" s="1">
        <v>43734</v>
      </c>
      <c r="D55" t="s">
        <v>0</v>
      </c>
      <c r="E55">
        <v>490</v>
      </c>
      <c r="F55">
        <v>127.45</v>
      </c>
      <c r="G55">
        <v>616.70000000000005</v>
      </c>
      <c r="H55">
        <f t="shared" si="7"/>
        <v>1.0995779643036085</v>
      </c>
      <c r="I55">
        <f t="shared" si="8"/>
        <v>678.10973058603543</v>
      </c>
      <c r="J55">
        <f t="shared" si="11"/>
        <v>0.90943983279378116</v>
      </c>
      <c r="K55">
        <f t="shared" si="1"/>
        <v>560.85154488392493</v>
      </c>
      <c r="L55">
        <f t="shared" si="2"/>
        <v>490</v>
      </c>
      <c r="M55">
        <f t="shared" si="3"/>
        <v>188.10973058603543</v>
      </c>
      <c r="N55">
        <f t="shared" si="9"/>
        <v>70.85154488392493</v>
      </c>
      <c r="O55">
        <v>1.7695890410958905E-2</v>
      </c>
      <c r="P55">
        <f t="shared" si="4"/>
        <v>0.47636375287305838</v>
      </c>
      <c r="Q55" s="4">
        <f t="shared" si="10"/>
        <v>126.70722576864001</v>
      </c>
      <c r="R55">
        <f t="shared" si="5"/>
        <v>127.45</v>
      </c>
      <c r="S55" s="2">
        <f t="shared" si="6"/>
        <v>0.74277423135998788</v>
      </c>
    </row>
    <row r="56" spans="1:19" x14ac:dyDescent="0.3">
      <c r="A56" t="s">
        <v>23</v>
      </c>
      <c r="B56" s="1">
        <v>43726</v>
      </c>
      <c r="C56" s="1">
        <v>43734</v>
      </c>
      <c r="D56" t="s">
        <v>0</v>
      </c>
      <c r="E56">
        <v>490</v>
      </c>
      <c r="F56">
        <v>129.4</v>
      </c>
      <c r="G56">
        <v>618.75</v>
      </c>
      <c r="H56">
        <f t="shared" si="7"/>
        <v>1.0995779643036085</v>
      </c>
      <c r="I56">
        <f t="shared" si="8"/>
        <v>680.36386541285776</v>
      </c>
      <c r="J56">
        <f t="shared" si="11"/>
        <v>0.90943983279378116</v>
      </c>
      <c r="K56">
        <f t="shared" si="1"/>
        <v>562.71589654115212</v>
      </c>
      <c r="L56">
        <f t="shared" si="2"/>
        <v>490</v>
      </c>
      <c r="M56">
        <f t="shared" si="3"/>
        <v>190.36386541285776</v>
      </c>
      <c r="N56">
        <f t="shared" si="9"/>
        <v>72.715896541152119</v>
      </c>
      <c r="O56">
        <v>1.771780821917808E-2</v>
      </c>
      <c r="P56">
        <f t="shared" si="4"/>
        <v>0.47636384893537748</v>
      </c>
      <c r="Q56" s="4">
        <f t="shared" si="10"/>
        <v>128.7572347182797</v>
      </c>
      <c r="R56">
        <f t="shared" si="5"/>
        <v>129.4</v>
      </c>
      <c r="S56" s="2">
        <f t="shared" si="6"/>
        <v>0.64276528172030112</v>
      </c>
    </row>
    <row r="57" spans="1:19" x14ac:dyDescent="0.3">
      <c r="A57" t="s">
        <v>23</v>
      </c>
      <c r="B57" s="1">
        <v>43727</v>
      </c>
      <c r="C57" s="1">
        <v>43734</v>
      </c>
      <c r="D57" t="s">
        <v>0</v>
      </c>
      <c r="E57">
        <v>490</v>
      </c>
      <c r="F57">
        <v>116.8</v>
      </c>
      <c r="G57">
        <v>606.20000000000005</v>
      </c>
      <c r="H57">
        <f t="shared" si="7"/>
        <v>1.0995779643036085</v>
      </c>
      <c r="I57">
        <f t="shared" si="8"/>
        <v>666.56416196084751</v>
      </c>
      <c r="J57">
        <f t="shared" si="11"/>
        <v>0.90943983279378116</v>
      </c>
      <c r="K57">
        <f t="shared" si="1"/>
        <v>551.30242663959018</v>
      </c>
      <c r="L57">
        <f t="shared" si="2"/>
        <v>490</v>
      </c>
      <c r="M57">
        <f t="shared" si="3"/>
        <v>176.56416196084751</v>
      </c>
      <c r="N57">
        <f t="shared" si="9"/>
        <v>61.30242663959018</v>
      </c>
      <c r="O57">
        <v>1.7797260273972604E-2</v>
      </c>
      <c r="P57">
        <f t="shared" si="4"/>
        <v>0.47636419716129519</v>
      </c>
      <c r="Q57" s="4">
        <f t="shared" si="10"/>
        <v>116.20726716072193</v>
      </c>
      <c r="R57">
        <f t="shared" si="5"/>
        <v>116.8</v>
      </c>
      <c r="S57" s="2">
        <f t="shared" si="6"/>
        <v>0.59273283927807086</v>
      </c>
    </row>
    <row r="58" spans="1:19" x14ac:dyDescent="0.3">
      <c r="A58" t="s">
        <v>23</v>
      </c>
      <c r="B58" s="1">
        <v>43728</v>
      </c>
      <c r="C58" s="1">
        <v>43734</v>
      </c>
      <c r="D58" t="s">
        <v>0</v>
      </c>
      <c r="E58">
        <v>490</v>
      </c>
      <c r="F58">
        <v>129.65</v>
      </c>
      <c r="G58">
        <v>619.15</v>
      </c>
      <c r="H58">
        <f t="shared" si="7"/>
        <v>1.0995779643036085</v>
      </c>
      <c r="I58">
        <f t="shared" si="8"/>
        <v>680.80369659857922</v>
      </c>
      <c r="J58">
        <f t="shared" si="11"/>
        <v>0.90943983279378116</v>
      </c>
      <c r="K58">
        <f t="shared" si="1"/>
        <v>563.07967247426961</v>
      </c>
      <c r="L58">
        <f t="shared" si="2"/>
        <v>490</v>
      </c>
      <c r="M58">
        <f t="shared" si="3"/>
        <v>190.80369659857922</v>
      </c>
      <c r="N58">
        <f t="shared" si="9"/>
        <v>73.079672474269614</v>
      </c>
      <c r="O58">
        <v>1.7824657534246575E-2</v>
      </c>
      <c r="P58">
        <f t="shared" si="4"/>
        <v>0.47636431723920403</v>
      </c>
      <c r="Q58" s="4">
        <f t="shared" si="10"/>
        <v>129.15727834777053</v>
      </c>
      <c r="R58">
        <f t="shared" si="5"/>
        <v>129.65</v>
      </c>
      <c r="S58" s="2">
        <f t="shared" si="6"/>
        <v>0.49272165222947706</v>
      </c>
    </row>
    <row r="59" spans="1:19" x14ac:dyDescent="0.3">
      <c r="A59" t="s">
        <v>23</v>
      </c>
      <c r="B59" s="1">
        <v>43731</v>
      </c>
      <c r="C59" s="1">
        <v>43734</v>
      </c>
      <c r="D59" t="s">
        <v>0</v>
      </c>
      <c r="E59">
        <v>490</v>
      </c>
      <c r="F59">
        <v>126.75</v>
      </c>
      <c r="G59">
        <v>616.95000000000005</v>
      </c>
      <c r="H59">
        <f t="shared" si="7"/>
        <v>1.0995779643036085</v>
      </c>
      <c r="I59">
        <f t="shared" si="8"/>
        <v>678.38462507711131</v>
      </c>
      <c r="J59">
        <f t="shared" si="11"/>
        <v>0.90943983279378116</v>
      </c>
      <c r="K59">
        <f t="shared" si="1"/>
        <v>561.07890484212328</v>
      </c>
      <c r="L59">
        <f t="shared" si="2"/>
        <v>490</v>
      </c>
      <c r="M59">
        <f t="shared" si="3"/>
        <v>188.38462507711131</v>
      </c>
      <c r="N59">
        <f t="shared" si="9"/>
        <v>71.078904842123279</v>
      </c>
      <c r="O59">
        <v>1.7863013698630137E-2</v>
      </c>
      <c r="P59">
        <f t="shared" si="4"/>
        <v>0.47636448534827941</v>
      </c>
      <c r="Q59" s="4">
        <f t="shared" si="10"/>
        <v>126.95729400963805</v>
      </c>
      <c r="R59">
        <f t="shared" si="5"/>
        <v>126.75</v>
      </c>
      <c r="S59" s="2">
        <f t="shared" si="6"/>
        <v>0.20729400963804778</v>
      </c>
    </row>
    <row r="60" spans="1:19" x14ac:dyDescent="0.3">
      <c r="A60" t="s">
        <v>23</v>
      </c>
      <c r="B60" s="1">
        <v>43732</v>
      </c>
      <c r="C60" s="1">
        <v>43734</v>
      </c>
      <c r="D60" t="s">
        <v>0</v>
      </c>
      <c r="E60">
        <v>490</v>
      </c>
      <c r="F60">
        <v>129.25</v>
      </c>
      <c r="G60">
        <v>619.04999999999995</v>
      </c>
      <c r="H60">
        <f t="shared" si="7"/>
        <v>1.0995779643036085</v>
      </c>
      <c r="I60">
        <f t="shared" si="8"/>
        <v>680.6937388021488</v>
      </c>
      <c r="J60">
        <f t="shared" si="11"/>
        <v>0.90943983279378116</v>
      </c>
      <c r="K60">
        <f t="shared" si="1"/>
        <v>562.98872849099018</v>
      </c>
      <c r="L60">
        <f t="shared" si="2"/>
        <v>490</v>
      </c>
      <c r="M60">
        <f t="shared" si="3"/>
        <v>190.6937388021488</v>
      </c>
      <c r="N60">
        <f t="shared" si="9"/>
        <v>72.988728490990184</v>
      </c>
      <c r="O60">
        <v>1.7901369863013699E-2</v>
      </c>
      <c r="P60">
        <f t="shared" si="4"/>
        <v>0.47636465345736068</v>
      </c>
      <c r="Q60" s="4">
        <f t="shared" si="10"/>
        <v>129.05730967150504</v>
      </c>
      <c r="R60">
        <f t="shared" si="5"/>
        <v>129.25</v>
      </c>
      <c r="S60" s="2">
        <f t="shared" si="6"/>
        <v>0.1926903284949617</v>
      </c>
    </row>
    <row r="61" spans="1:19" x14ac:dyDescent="0.3">
      <c r="A61" t="s">
        <v>23</v>
      </c>
      <c r="B61" s="1">
        <v>43733</v>
      </c>
      <c r="C61" s="1">
        <v>43734</v>
      </c>
      <c r="D61" t="s">
        <v>0</v>
      </c>
      <c r="E61">
        <v>490</v>
      </c>
      <c r="F61">
        <v>112.25</v>
      </c>
      <c r="G61">
        <v>602.20000000000005</v>
      </c>
      <c r="H61">
        <f t="shared" si="7"/>
        <v>1.0995779643036085</v>
      </c>
      <c r="I61">
        <f t="shared" si="8"/>
        <v>662.16585010363315</v>
      </c>
      <c r="J61">
        <f t="shared" si="11"/>
        <v>0.90943983279378116</v>
      </c>
      <c r="K61">
        <f t="shared" si="1"/>
        <v>547.66466730841501</v>
      </c>
      <c r="L61">
        <f t="shared" si="2"/>
        <v>490</v>
      </c>
      <c r="M61">
        <f t="shared" si="3"/>
        <v>172.16585010363315</v>
      </c>
      <c r="N61">
        <f t="shared" si="9"/>
        <v>57.664667308415005</v>
      </c>
      <c r="O61">
        <v>1.7843835616438358E-2</v>
      </c>
      <c r="P61">
        <f t="shared" si="4"/>
        <v>0.47636440129374114</v>
      </c>
      <c r="Q61" s="4">
        <f t="shared" si="10"/>
        <v>112.20728617870441</v>
      </c>
      <c r="R61">
        <f t="shared" si="5"/>
        <v>112.25</v>
      </c>
      <c r="S61" s="2">
        <f t="shared" si="6"/>
        <v>4.2713821295592425E-2</v>
      </c>
    </row>
    <row r="62" spans="1:19" x14ac:dyDescent="0.3">
      <c r="A62" t="s">
        <v>23</v>
      </c>
      <c r="B62" s="1">
        <v>43734</v>
      </c>
      <c r="C62" s="1">
        <v>43734</v>
      </c>
      <c r="D62" t="s">
        <v>0</v>
      </c>
      <c r="E62">
        <v>490</v>
      </c>
      <c r="F62">
        <v>0</v>
      </c>
      <c r="G62">
        <v>610.75</v>
      </c>
      <c r="H62">
        <f t="shared" si="7"/>
        <v>1.0995779643036085</v>
      </c>
      <c r="I62">
        <f t="shared" si="8"/>
        <v>671.56724169842892</v>
      </c>
      <c r="J62">
        <f t="shared" si="11"/>
        <v>0.90943983279378116</v>
      </c>
      <c r="K62">
        <f t="shared" si="1"/>
        <v>555.44037787880188</v>
      </c>
      <c r="L62">
        <f t="shared" si="2"/>
        <v>490</v>
      </c>
      <c r="M62">
        <f t="shared" si="3"/>
        <v>181.56724169842892</v>
      </c>
      <c r="N62">
        <f t="shared" si="9"/>
        <v>65.440377878801883</v>
      </c>
      <c r="O62">
        <v>1.7841095890410958E-2</v>
      </c>
      <c r="P62">
        <f t="shared" si="4"/>
        <v>0.47636438928594976</v>
      </c>
      <c r="Q62" s="4">
        <f t="shared" si="10"/>
        <v>120.75728505999953</v>
      </c>
      <c r="R62">
        <f t="shared" si="5"/>
        <v>0</v>
      </c>
      <c r="S62" s="2">
        <f t="shared" si="6"/>
        <v>120.75728505999953</v>
      </c>
    </row>
    <row r="63" spans="1:19" x14ac:dyDescent="0.3">
      <c r="B63" s="1"/>
      <c r="C63" s="1"/>
      <c r="S63" s="2"/>
    </row>
    <row r="64" spans="1:19" x14ac:dyDescent="0.3">
      <c r="B64" s="1"/>
      <c r="C64" s="1"/>
      <c r="S64" s="2"/>
    </row>
    <row r="65" spans="2:19" x14ac:dyDescent="0.3">
      <c r="B65" s="1"/>
      <c r="C65" s="1">
        <v>0</v>
      </c>
      <c r="S65" s="2"/>
    </row>
    <row r="66" spans="2:19" x14ac:dyDescent="0.3">
      <c r="B66" s="1"/>
      <c r="C66" s="1"/>
      <c r="S66" s="2"/>
    </row>
    <row r="67" spans="2:19" x14ac:dyDescent="0.3">
      <c r="B67" s="1"/>
      <c r="C67" s="1"/>
      <c r="S67" s="2"/>
    </row>
    <row r="68" spans="2:19" x14ac:dyDescent="0.3">
      <c r="B68" s="1"/>
      <c r="C68" s="1"/>
      <c r="S68" s="2"/>
    </row>
    <row r="69" spans="2:19" x14ac:dyDescent="0.3">
      <c r="B69" s="1"/>
      <c r="C69" s="1"/>
    </row>
    <row r="70" spans="2:19" x14ac:dyDescent="0.3">
      <c r="B70" s="1"/>
      <c r="C70" s="1"/>
    </row>
    <row r="71" spans="2:19" x14ac:dyDescent="0.3">
      <c r="B71" s="1"/>
      <c r="C71" s="1"/>
    </row>
    <row r="72" spans="2:19" x14ac:dyDescent="0.3">
      <c r="B72" s="1"/>
      <c r="C72" s="1"/>
    </row>
    <row r="73" spans="2:19" x14ac:dyDescent="0.3">
      <c r="B73" s="1"/>
      <c r="C73" s="1"/>
    </row>
    <row r="74" spans="2:19" x14ac:dyDescent="0.3">
      <c r="B74" s="1"/>
      <c r="C74" s="1"/>
    </row>
    <row r="75" spans="2:19" x14ac:dyDescent="0.3">
      <c r="B75" s="1"/>
      <c r="C75" s="1"/>
    </row>
    <row r="76" spans="2:19" x14ac:dyDescent="0.3">
      <c r="B76" s="1"/>
      <c r="C76" s="1"/>
    </row>
    <row r="77" spans="2:19" x14ac:dyDescent="0.3">
      <c r="B77" s="1"/>
      <c r="C77" s="1"/>
    </row>
    <row r="78" spans="2:19" x14ac:dyDescent="0.3">
      <c r="B78" s="1"/>
      <c r="C78" s="1"/>
    </row>
    <row r="79" spans="2:19" x14ac:dyDescent="0.3">
      <c r="B79" s="1"/>
      <c r="C79" s="1"/>
    </row>
    <row r="80" spans="2:19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  <row r="98" spans="2:3" x14ac:dyDescent="0.3">
      <c r="B98" s="1"/>
      <c r="C98" s="1"/>
    </row>
    <row r="99" spans="2:3" x14ac:dyDescent="0.3">
      <c r="B99" s="1"/>
      <c r="C99" s="1"/>
    </row>
    <row r="100" spans="2:3" x14ac:dyDescent="0.3">
      <c r="B100" s="1"/>
      <c r="C100" s="1"/>
    </row>
    <row r="101" spans="2:3" x14ac:dyDescent="0.3">
      <c r="B101" s="1"/>
      <c r="C101" s="1"/>
    </row>
    <row r="102" spans="2:3" x14ac:dyDescent="0.3">
      <c r="B102" s="1"/>
      <c r="C102" s="1"/>
    </row>
    <row r="103" spans="2:3" x14ac:dyDescent="0.3">
      <c r="B103" s="1"/>
      <c r="C103" s="1"/>
    </row>
    <row r="104" spans="2:3" x14ac:dyDescent="0.3">
      <c r="B104" s="1"/>
      <c r="C104" s="1"/>
    </row>
    <row r="105" spans="2:3" x14ac:dyDescent="0.3">
      <c r="B105" s="1"/>
      <c r="C105" s="1"/>
    </row>
    <row r="106" spans="2:3" x14ac:dyDescent="0.3">
      <c r="B106" s="1"/>
      <c r="C106" s="1"/>
    </row>
    <row r="107" spans="2:3" x14ac:dyDescent="0.3">
      <c r="B107" s="1"/>
      <c r="C107" s="1"/>
    </row>
    <row r="108" spans="2:3" x14ac:dyDescent="0.3">
      <c r="B108" s="1"/>
      <c r="C108" s="1"/>
    </row>
    <row r="109" spans="2:3" x14ac:dyDescent="0.3">
      <c r="B109" s="1"/>
      <c r="C109" s="1"/>
    </row>
    <row r="110" spans="2:3" x14ac:dyDescent="0.3">
      <c r="B110" s="1"/>
      <c r="C110" s="1"/>
    </row>
    <row r="111" spans="2:3" x14ac:dyDescent="0.3">
      <c r="B111" s="1"/>
      <c r="C111" s="1"/>
    </row>
    <row r="112" spans="2:3" x14ac:dyDescent="0.3">
      <c r="B112" s="1"/>
      <c r="C112" s="1"/>
    </row>
    <row r="113" spans="2:3" x14ac:dyDescent="0.3">
      <c r="B113" s="1"/>
      <c r="C113" s="1"/>
    </row>
    <row r="114" spans="2:3" x14ac:dyDescent="0.3">
      <c r="B114" s="1"/>
      <c r="C114" s="1"/>
    </row>
    <row r="115" spans="2:3" x14ac:dyDescent="0.3">
      <c r="B115" s="1"/>
      <c r="C115" s="1"/>
    </row>
    <row r="116" spans="2:3" x14ac:dyDescent="0.3">
      <c r="B116" s="1"/>
      <c r="C116" s="1"/>
    </row>
    <row r="117" spans="2:3" x14ac:dyDescent="0.3">
      <c r="B117" s="1"/>
      <c r="C117" s="1"/>
    </row>
    <row r="118" spans="2:3" x14ac:dyDescent="0.3">
      <c r="B118" s="1"/>
      <c r="C118" s="1"/>
    </row>
    <row r="119" spans="2:3" x14ac:dyDescent="0.3">
      <c r="B119" s="1"/>
      <c r="C119" s="1"/>
    </row>
    <row r="120" spans="2:3" x14ac:dyDescent="0.3">
      <c r="B120" s="1"/>
      <c r="C120" s="1"/>
    </row>
    <row r="121" spans="2:3" x14ac:dyDescent="0.3">
      <c r="B121" s="1"/>
      <c r="C121" s="1"/>
    </row>
    <row r="122" spans="2:3" x14ac:dyDescent="0.3">
      <c r="B122" s="1"/>
      <c r="C122" s="1"/>
    </row>
    <row r="123" spans="2:3" x14ac:dyDescent="0.3">
      <c r="B123" s="1"/>
      <c r="C123" s="1"/>
    </row>
    <row r="124" spans="2:3" x14ac:dyDescent="0.3">
      <c r="B124" s="1"/>
      <c r="C1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724C-EFEE-4392-B257-25B9FCE2C2D2}">
  <dimension ref="A1:S124"/>
  <sheetViews>
    <sheetView tabSelected="1" topLeftCell="P57" workbookViewId="0">
      <selection activeCell="S45" sqref="S45"/>
    </sheetView>
  </sheetViews>
  <sheetFormatPr defaultRowHeight="14.4" x14ac:dyDescent="0.3"/>
  <cols>
    <col min="1" max="1" width="26.21875" bestFit="1" customWidth="1"/>
    <col min="2" max="2" width="9.5546875" bestFit="1" customWidth="1"/>
    <col min="3" max="3" width="26.21875" bestFit="1" customWidth="1"/>
    <col min="4" max="4" width="12.77734375" customWidth="1"/>
    <col min="5" max="5" width="16.33203125" bestFit="1" customWidth="1"/>
    <col min="7" max="7" width="14.77734375" bestFit="1" customWidth="1"/>
    <col min="9" max="9" width="10.6640625" bestFit="1" customWidth="1"/>
    <col min="10" max="10" width="11.77734375" bestFit="1" customWidth="1"/>
    <col min="11" max="11" width="10.6640625" bestFit="1" customWidth="1"/>
    <col min="13" max="13" width="12" bestFit="1" customWidth="1"/>
    <col min="17" max="17" width="20.88671875" bestFit="1" customWidth="1"/>
    <col min="18" max="18" width="14.77734375" bestFit="1" customWidth="1"/>
    <col min="19" max="19" width="15.77734375" bestFit="1" customWidth="1"/>
  </cols>
  <sheetData>
    <row r="1" spans="1:18" x14ac:dyDescent="0.3">
      <c r="A1" t="s">
        <v>9</v>
      </c>
      <c r="B1" s="3">
        <v>2.7241878090927478E-2</v>
      </c>
    </row>
    <row r="2" spans="1:18" x14ac:dyDescent="0.3">
      <c r="A2" t="s">
        <v>10</v>
      </c>
      <c r="B2" s="3">
        <f>B1^2</f>
        <v>7.4211992192095458E-4</v>
      </c>
    </row>
    <row r="3" spans="1:18" x14ac:dyDescent="0.3">
      <c r="A3" t="s">
        <v>11</v>
      </c>
      <c r="B3">
        <v>252</v>
      </c>
    </row>
    <row r="4" spans="1:18" x14ac:dyDescent="0.3">
      <c r="A4" t="s">
        <v>12</v>
      </c>
      <c r="B4">
        <f>B3*B2</f>
        <v>0.18701422032408055</v>
      </c>
    </row>
    <row r="5" spans="1:18" x14ac:dyDescent="0.3">
      <c r="A5" t="s">
        <v>13</v>
      </c>
      <c r="B5" s="3">
        <f>SQRT(B4)</f>
        <v>0.43245140804959875</v>
      </c>
    </row>
    <row r="8" spans="1:18" x14ac:dyDescent="0.3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25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6</v>
      </c>
      <c r="R8" t="s">
        <v>22</v>
      </c>
    </row>
    <row r="9" spans="1:18" x14ac:dyDescent="0.3">
      <c r="A9" t="s">
        <v>24</v>
      </c>
      <c r="B9" s="1">
        <v>43647</v>
      </c>
      <c r="C9" s="1">
        <v>43671</v>
      </c>
      <c r="D9" t="s">
        <v>0</v>
      </c>
      <c r="E9">
        <v>40</v>
      </c>
      <c r="F9">
        <v>11.35</v>
      </c>
      <c r="G9">
        <v>51.1</v>
      </c>
      <c r="H9">
        <f>EXP($B$5*SQRT(1/12))</f>
        <v>1.1329648621117936</v>
      </c>
      <c r="I9">
        <f>G9*H9</f>
        <v>57.894504453912653</v>
      </c>
      <c r="J9">
        <f t="shared" ref="J9:J62" si="0">EXP(-$B$5*SQRT(1/12))</f>
        <v>0.88263990653341773</v>
      </c>
      <c r="K9">
        <f>G9*J9</f>
        <v>45.102899223857648</v>
      </c>
      <c r="L9">
        <f>MAX((I9-E9),0)</f>
        <v>17.894504453912653</v>
      </c>
      <c r="M9">
        <f>MAX((K9-E9),0)</f>
        <v>5.1028992238576478</v>
      </c>
      <c r="N9">
        <v>1.7895890410958903E-2</v>
      </c>
      <c r="O9">
        <f>(EXP(N9*0.3)-J9)/(H9-J9)</f>
        <v>0.49033584351344828</v>
      </c>
      <c r="P9" s="4">
        <f>(O9*L9+(1-O9)*M9)*EXP(-N9/1200)</f>
        <v>11.374912126145412</v>
      </c>
      <c r="Q9">
        <v>11.35</v>
      </c>
      <c r="R9" s="2">
        <f>IF(Q9-P9&gt;0,Q9-P9,P9-Q9)</f>
        <v>2.4912126145412827E-2</v>
      </c>
    </row>
    <row r="10" spans="1:18" x14ac:dyDescent="0.3">
      <c r="A10" t="s">
        <v>24</v>
      </c>
      <c r="B10" s="1">
        <v>43648</v>
      </c>
      <c r="C10" s="1">
        <v>43671</v>
      </c>
      <c r="D10" t="s">
        <v>0</v>
      </c>
      <c r="E10">
        <v>40</v>
      </c>
      <c r="F10">
        <v>11.45</v>
      </c>
      <c r="G10">
        <v>51.25</v>
      </c>
      <c r="H10">
        <f t="shared" ref="H10:H62" si="1">EXP($B$5*SQRT(1/12))</f>
        <v>1.1329648621117936</v>
      </c>
      <c r="I10">
        <f t="shared" ref="I10:I62" si="2">G10*H10</f>
        <v>58.064449183229421</v>
      </c>
      <c r="J10">
        <f t="shared" si="0"/>
        <v>0.88263990653341773</v>
      </c>
      <c r="K10">
        <f t="shared" ref="K10:K62" si="3">G10*J10</f>
        <v>45.235295209837659</v>
      </c>
      <c r="L10">
        <f t="shared" ref="L10:L62" si="4">MAX((I10-E10),0)</f>
        <v>18.064449183229421</v>
      </c>
      <c r="M10">
        <f t="shared" ref="M10:M62" si="5">MAX((K10-E10),0)</f>
        <v>5.2352952098376591</v>
      </c>
      <c r="N10">
        <v>1.7816438356164383E-2</v>
      </c>
      <c r="O10">
        <f t="shared" ref="O10:O62" si="6">(EXP(N10*0.3)-J10)/(H10-J10)</f>
        <v>0.49024011337422968</v>
      </c>
      <c r="P10" s="4">
        <f t="shared" ref="P10:P62" si="7">(O10*L10+(1-O10)*M10)*EXP(-N10/1200)</f>
        <v>11.524490002507052</v>
      </c>
      <c r="Q10">
        <v>11.45</v>
      </c>
      <c r="R10" s="2">
        <f t="shared" ref="R10:R62" si="8">IF(Q10-P10&gt;0,Q10-P10,P10-Q10)</f>
        <v>7.4490002507053177E-2</v>
      </c>
    </row>
    <row r="11" spans="1:18" x14ac:dyDescent="0.3">
      <c r="A11" t="s">
        <v>24</v>
      </c>
      <c r="B11" s="1">
        <v>43649</v>
      </c>
      <c r="C11" s="1">
        <v>43671</v>
      </c>
      <c r="D11" t="s">
        <v>0</v>
      </c>
      <c r="E11">
        <v>40</v>
      </c>
      <c r="F11">
        <v>11.9</v>
      </c>
      <c r="G11">
        <v>51.7</v>
      </c>
      <c r="H11">
        <f t="shared" si="1"/>
        <v>1.1329648621117936</v>
      </c>
      <c r="I11">
        <f t="shared" si="2"/>
        <v>58.574283371179732</v>
      </c>
      <c r="J11">
        <f t="shared" si="0"/>
        <v>0.88263990653341773</v>
      </c>
      <c r="K11">
        <f t="shared" si="3"/>
        <v>45.6324831677777</v>
      </c>
      <c r="L11">
        <f t="shared" si="4"/>
        <v>18.574283371179732</v>
      </c>
      <c r="M11">
        <f t="shared" si="5"/>
        <v>5.6324831677776999</v>
      </c>
      <c r="N11">
        <v>1.7852054794520549E-2</v>
      </c>
      <c r="O11">
        <f t="shared" si="6"/>
        <v>0.4902830266027427</v>
      </c>
      <c r="P11" s="4">
        <f t="shared" si="7"/>
        <v>11.977449954786819</v>
      </c>
      <c r="Q11">
        <v>11.9</v>
      </c>
      <c r="R11" s="2">
        <f t="shared" si="8"/>
        <v>7.7449954786818154E-2</v>
      </c>
    </row>
    <row r="12" spans="1:18" x14ac:dyDescent="0.3">
      <c r="A12" t="s">
        <v>24</v>
      </c>
      <c r="B12" s="1">
        <v>43650</v>
      </c>
      <c r="C12" s="1">
        <v>43671</v>
      </c>
      <c r="D12" t="s">
        <v>0</v>
      </c>
      <c r="E12">
        <v>40</v>
      </c>
      <c r="F12">
        <v>12.1</v>
      </c>
      <c r="G12">
        <v>51.9</v>
      </c>
      <c r="H12">
        <f t="shared" si="1"/>
        <v>1.1329648621117936</v>
      </c>
      <c r="I12">
        <f t="shared" si="2"/>
        <v>58.800876343602084</v>
      </c>
      <c r="J12">
        <f t="shared" si="0"/>
        <v>0.88263990653341773</v>
      </c>
      <c r="K12">
        <f t="shared" si="3"/>
        <v>45.809011149084377</v>
      </c>
      <c r="L12">
        <f t="shared" si="4"/>
        <v>18.800876343602084</v>
      </c>
      <c r="M12">
        <f t="shared" si="5"/>
        <v>5.8090111490843768</v>
      </c>
      <c r="N12">
        <v>1.7789041095890412E-2</v>
      </c>
      <c r="O12">
        <f t="shared" si="6"/>
        <v>0.49020710351046232</v>
      </c>
      <c r="P12" s="4">
        <f t="shared" si="7"/>
        <v>12.177535231720332</v>
      </c>
      <c r="Q12">
        <v>12.1</v>
      </c>
      <c r="R12" s="2">
        <f t="shared" si="8"/>
        <v>7.7535231720332831E-2</v>
      </c>
    </row>
    <row r="13" spans="1:18" x14ac:dyDescent="0.3">
      <c r="A13" t="s">
        <v>24</v>
      </c>
      <c r="B13" s="1">
        <v>43651</v>
      </c>
      <c r="C13" s="1">
        <v>43671</v>
      </c>
      <c r="D13" t="s">
        <v>0</v>
      </c>
      <c r="E13">
        <v>40</v>
      </c>
      <c r="F13">
        <v>8.6999999999999993</v>
      </c>
      <c r="G13">
        <v>48.35</v>
      </c>
      <c r="H13">
        <f t="shared" si="1"/>
        <v>1.1329648621117936</v>
      </c>
      <c r="I13">
        <f t="shared" si="2"/>
        <v>54.778851083105224</v>
      </c>
      <c r="J13">
        <f t="shared" si="0"/>
        <v>0.88263990653341773</v>
      </c>
      <c r="K13">
        <f t="shared" si="3"/>
        <v>42.675639480890752</v>
      </c>
      <c r="L13">
        <f t="shared" si="4"/>
        <v>14.778851083105224</v>
      </c>
      <c r="M13">
        <f t="shared" si="5"/>
        <v>2.6756394808907515</v>
      </c>
      <c r="N13">
        <v>1.7728767123287671E-2</v>
      </c>
      <c r="O13">
        <f t="shared" si="6"/>
        <v>0.49013448276519361</v>
      </c>
      <c r="P13" s="4">
        <f t="shared" si="7"/>
        <v>8.607713668274517</v>
      </c>
      <c r="Q13">
        <v>8.6999999999999993</v>
      </c>
      <c r="R13" s="2">
        <f t="shared" si="8"/>
        <v>9.2286331725482285E-2</v>
      </c>
    </row>
    <row r="14" spans="1:18" x14ac:dyDescent="0.3">
      <c r="A14" t="s">
        <v>24</v>
      </c>
      <c r="B14" s="1">
        <v>43654</v>
      </c>
      <c r="C14" s="1">
        <v>43671</v>
      </c>
      <c r="D14" t="s">
        <v>0</v>
      </c>
      <c r="E14">
        <v>40</v>
      </c>
      <c r="F14">
        <v>6.3</v>
      </c>
      <c r="G14">
        <v>46.3</v>
      </c>
      <c r="H14">
        <f t="shared" si="1"/>
        <v>1.1329648621117936</v>
      </c>
      <c r="I14">
        <f t="shared" si="2"/>
        <v>52.456273115776042</v>
      </c>
      <c r="J14">
        <f t="shared" si="0"/>
        <v>0.88263990653341773</v>
      </c>
      <c r="K14">
        <f t="shared" si="3"/>
        <v>40.866227672497239</v>
      </c>
      <c r="L14">
        <f t="shared" si="4"/>
        <v>12.456273115776042</v>
      </c>
      <c r="M14">
        <f t="shared" si="5"/>
        <v>0.86622767249723864</v>
      </c>
      <c r="N14">
        <v>1.7756164383561642E-2</v>
      </c>
      <c r="O14">
        <f t="shared" si="6"/>
        <v>0.49016749203207538</v>
      </c>
      <c r="P14" s="4">
        <f t="shared" si="7"/>
        <v>6.5471943017016914</v>
      </c>
      <c r="Q14">
        <v>6.3</v>
      </c>
      <c r="R14" s="2">
        <f t="shared" si="8"/>
        <v>0.24719430170169154</v>
      </c>
    </row>
    <row r="15" spans="1:18" x14ac:dyDescent="0.3">
      <c r="A15" t="s">
        <v>24</v>
      </c>
      <c r="B15" s="1">
        <v>43655</v>
      </c>
      <c r="C15" s="1">
        <v>43671</v>
      </c>
      <c r="D15" t="s">
        <v>0</v>
      </c>
      <c r="E15">
        <v>40</v>
      </c>
      <c r="F15">
        <v>7.5</v>
      </c>
      <c r="G15">
        <v>46.9</v>
      </c>
      <c r="H15">
        <f t="shared" si="1"/>
        <v>1.1329648621117936</v>
      </c>
      <c r="I15">
        <f t="shared" si="2"/>
        <v>53.136052033043114</v>
      </c>
      <c r="J15">
        <f t="shared" si="0"/>
        <v>0.88263990653341773</v>
      </c>
      <c r="K15">
        <f t="shared" si="3"/>
        <v>41.395811616417291</v>
      </c>
      <c r="L15">
        <f t="shared" si="4"/>
        <v>13.136052033043114</v>
      </c>
      <c r="M15">
        <f t="shared" si="5"/>
        <v>1.3958116164172907</v>
      </c>
      <c r="N15">
        <v>1.7778082191780821E-2</v>
      </c>
      <c r="O15">
        <f t="shared" si="6"/>
        <v>0.4901938996409238</v>
      </c>
      <c r="P15" s="4">
        <f t="shared" si="7"/>
        <v>7.1506999100714008</v>
      </c>
      <c r="Q15">
        <v>7.5</v>
      </c>
      <c r="R15" s="2">
        <f t="shared" si="8"/>
        <v>0.34930008992859918</v>
      </c>
    </row>
    <row r="16" spans="1:18" x14ac:dyDescent="0.3">
      <c r="A16" t="s">
        <v>24</v>
      </c>
      <c r="B16" s="1">
        <v>43656</v>
      </c>
      <c r="C16" s="1">
        <v>43671</v>
      </c>
      <c r="D16" t="s">
        <v>0</v>
      </c>
      <c r="E16">
        <v>40</v>
      </c>
      <c r="F16">
        <v>6.2</v>
      </c>
      <c r="G16">
        <v>45.8</v>
      </c>
      <c r="H16">
        <f t="shared" si="1"/>
        <v>1.1329648621117936</v>
      </c>
      <c r="I16">
        <f t="shared" si="2"/>
        <v>51.88979068472014</v>
      </c>
      <c r="J16">
        <f t="shared" si="0"/>
        <v>0.88263990653341773</v>
      </c>
      <c r="K16">
        <f t="shared" si="3"/>
        <v>40.424907719230532</v>
      </c>
      <c r="L16">
        <f t="shared" si="4"/>
        <v>11.88979068472014</v>
      </c>
      <c r="M16">
        <f t="shared" si="5"/>
        <v>0.42490771923053217</v>
      </c>
      <c r="N16">
        <v>1.771780821917808E-2</v>
      </c>
      <c r="O16">
        <f t="shared" si="6"/>
        <v>0.49012127913440684</v>
      </c>
      <c r="P16" s="4">
        <f t="shared" si="7"/>
        <v>6.0440015840263177</v>
      </c>
      <c r="Q16">
        <v>6.2</v>
      </c>
      <c r="R16" s="2">
        <f t="shared" si="8"/>
        <v>0.15599841597368247</v>
      </c>
    </row>
    <row r="17" spans="1:18" x14ac:dyDescent="0.3">
      <c r="A17" t="s">
        <v>24</v>
      </c>
      <c r="B17" s="1">
        <v>43657</v>
      </c>
      <c r="C17" s="1">
        <v>43671</v>
      </c>
      <c r="D17" t="s">
        <v>0</v>
      </c>
      <c r="E17">
        <v>40</v>
      </c>
      <c r="F17">
        <v>6.9</v>
      </c>
      <c r="G17">
        <v>46.75</v>
      </c>
      <c r="H17">
        <f t="shared" si="1"/>
        <v>1.1329648621117936</v>
      </c>
      <c r="I17">
        <f t="shared" si="2"/>
        <v>52.966107303726353</v>
      </c>
      <c r="J17">
        <f t="shared" si="0"/>
        <v>0.88263990653341773</v>
      </c>
      <c r="K17">
        <f t="shared" si="3"/>
        <v>41.263415630437279</v>
      </c>
      <c r="L17">
        <f t="shared" si="4"/>
        <v>12.966107303726353</v>
      </c>
      <c r="M17">
        <f t="shared" si="5"/>
        <v>1.2634156304372794</v>
      </c>
      <c r="N17">
        <v>1.7660273972602739E-2</v>
      </c>
      <c r="O17">
        <f t="shared" si="6"/>
        <v>0.49005196078495666</v>
      </c>
      <c r="P17" s="4">
        <f t="shared" si="7"/>
        <v>6.9982396382787257</v>
      </c>
      <c r="Q17">
        <v>6.9</v>
      </c>
      <c r="R17" s="2">
        <f t="shared" si="8"/>
        <v>9.8239638278725394E-2</v>
      </c>
    </row>
    <row r="18" spans="1:18" x14ac:dyDescent="0.3">
      <c r="A18" t="s">
        <v>24</v>
      </c>
      <c r="B18" s="1">
        <v>43658</v>
      </c>
      <c r="C18" s="1">
        <v>43671</v>
      </c>
      <c r="D18" t="s">
        <v>0</v>
      </c>
      <c r="E18">
        <v>40</v>
      </c>
      <c r="F18">
        <v>7.45</v>
      </c>
      <c r="G18">
        <v>47.2</v>
      </c>
      <c r="H18">
        <f t="shared" si="1"/>
        <v>1.1329648621117936</v>
      </c>
      <c r="I18">
        <f t="shared" si="2"/>
        <v>53.475941491676657</v>
      </c>
      <c r="J18">
        <f t="shared" si="0"/>
        <v>0.88263990653341773</v>
      </c>
      <c r="K18">
        <f t="shared" si="3"/>
        <v>41.66060358837732</v>
      </c>
      <c r="L18">
        <f t="shared" si="4"/>
        <v>13.475941491676657</v>
      </c>
      <c r="M18">
        <f t="shared" si="5"/>
        <v>1.6606035883773202</v>
      </c>
      <c r="N18">
        <v>1.7610958904109589E-2</v>
      </c>
      <c r="O18">
        <f t="shared" si="6"/>
        <v>0.48999254600912795</v>
      </c>
      <c r="P18" s="4">
        <f t="shared" si="7"/>
        <v>7.4499217552159394</v>
      </c>
      <c r="Q18">
        <v>7.45</v>
      </c>
      <c r="R18" s="2">
        <f t="shared" si="8"/>
        <v>7.824478406082136E-5</v>
      </c>
    </row>
    <row r="19" spans="1:18" x14ac:dyDescent="0.3">
      <c r="A19" t="s">
        <v>24</v>
      </c>
      <c r="B19" s="1">
        <v>43661</v>
      </c>
      <c r="C19" s="1">
        <v>43671</v>
      </c>
      <c r="D19" t="s">
        <v>0</v>
      </c>
      <c r="E19">
        <v>40</v>
      </c>
      <c r="F19">
        <v>6.75</v>
      </c>
      <c r="G19">
        <v>46.6</v>
      </c>
      <c r="H19">
        <f t="shared" si="1"/>
        <v>1.1329648621117936</v>
      </c>
      <c r="I19">
        <f t="shared" si="2"/>
        <v>52.796162574409585</v>
      </c>
      <c r="J19">
        <f t="shared" si="0"/>
        <v>0.88263990653341773</v>
      </c>
      <c r="K19">
        <f t="shared" si="3"/>
        <v>41.131019644457268</v>
      </c>
      <c r="L19">
        <f t="shared" si="4"/>
        <v>12.796162574409585</v>
      </c>
      <c r="M19">
        <f t="shared" si="5"/>
        <v>1.1310196444572682</v>
      </c>
      <c r="N19">
        <v>1.7679452054794521E-2</v>
      </c>
      <c r="O19">
        <f t="shared" si="6"/>
        <v>0.49007506676850127</v>
      </c>
      <c r="P19" s="4">
        <f t="shared" si="7"/>
        <v>6.8477144574417199</v>
      </c>
      <c r="Q19">
        <v>6.75</v>
      </c>
      <c r="R19" s="2">
        <f t="shared" si="8"/>
        <v>9.7714457441719915E-2</v>
      </c>
    </row>
    <row r="20" spans="1:18" x14ac:dyDescent="0.3">
      <c r="A20" t="s">
        <v>24</v>
      </c>
      <c r="B20" s="1">
        <v>43662</v>
      </c>
      <c r="C20" s="1">
        <v>43671</v>
      </c>
      <c r="D20" t="s">
        <v>0</v>
      </c>
      <c r="E20">
        <v>40</v>
      </c>
      <c r="F20">
        <v>7</v>
      </c>
      <c r="G20">
        <v>47.25</v>
      </c>
      <c r="H20">
        <f t="shared" si="1"/>
        <v>1.1329648621117936</v>
      </c>
      <c r="I20">
        <f t="shared" si="2"/>
        <v>53.532589734782249</v>
      </c>
      <c r="J20">
        <f t="shared" si="0"/>
        <v>0.88263990653341773</v>
      </c>
      <c r="K20">
        <f t="shared" si="3"/>
        <v>41.704735583703986</v>
      </c>
      <c r="L20">
        <f t="shared" si="4"/>
        <v>13.532589734782249</v>
      </c>
      <c r="M20">
        <f t="shared" si="5"/>
        <v>1.7047355837039859</v>
      </c>
      <c r="N20">
        <v>1.7698630136986301E-2</v>
      </c>
      <c r="O20">
        <f t="shared" si="6"/>
        <v>0.49009817288498436</v>
      </c>
      <c r="P20" s="4">
        <f t="shared" si="7"/>
        <v>7.5014346538837628</v>
      </c>
      <c r="Q20">
        <v>7</v>
      </c>
      <c r="R20" s="2">
        <f t="shared" si="8"/>
        <v>0.50143465388376285</v>
      </c>
    </row>
    <row r="21" spans="1:18" x14ac:dyDescent="0.3">
      <c r="A21" t="s">
        <v>24</v>
      </c>
      <c r="B21" s="1">
        <v>43663</v>
      </c>
      <c r="C21" s="1">
        <v>43671</v>
      </c>
      <c r="D21" t="s">
        <v>0</v>
      </c>
      <c r="E21">
        <v>40</v>
      </c>
      <c r="F21">
        <v>7.2</v>
      </c>
      <c r="G21">
        <v>47.15</v>
      </c>
      <c r="H21">
        <f t="shared" si="1"/>
        <v>1.1329648621117936</v>
      </c>
      <c r="I21">
        <f t="shared" si="2"/>
        <v>53.419293248571066</v>
      </c>
      <c r="J21">
        <f t="shared" si="0"/>
        <v>0.88263990653341773</v>
      </c>
      <c r="K21">
        <f t="shared" si="3"/>
        <v>41.616471593050647</v>
      </c>
      <c r="L21">
        <f t="shared" si="4"/>
        <v>13.419293248571066</v>
      </c>
      <c r="M21">
        <f t="shared" si="5"/>
        <v>1.6164715930506475</v>
      </c>
      <c r="N21">
        <v>1.7698630136986301E-2</v>
      </c>
      <c r="O21">
        <f t="shared" si="6"/>
        <v>0.49009817288498436</v>
      </c>
      <c r="P21" s="4">
        <f t="shared" si="7"/>
        <v>7.4009037656215488</v>
      </c>
      <c r="Q21">
        <v>7.2</v>
      </c>
      <c r="R21" s="2">
        <f t="shared" si="8"/>
        <v>0.20090376562154866</v>
      </c>
    </row>
    <row r="22" spans="1:18" x14ac:dyDescent="0.3">
      <c r="A22" t="s">
        <v>24</v>
      </c>
      <c r="B22" s="1">
        <v>43664</v>
      </c>
      <c r="C22" s="1">
        <v>43671</v>
      </c>
      <c r="D22" t="s">
        <v>0</v>
      </c>
      <c r="E22">
        <v>40</v>
      </c>
      <c r="F22">
        <v>5.65</v>
      </c>
      <c r="G22">
        <v>45.55</v>
      </c>
      <c r="H22">
        <f t="shared" si="1"/>
        <v>1.1329648621117936</v>
      </c>
      <c r="I22">
        <f t="shared" si="2"/>
        <v>51.606549469192196</v>
      </c>
      <c r="J22">
        <f t="shared" si="0"/>
        <v>0.88263990653341773</v>
      </c>
      <c r="K22">
        <f t="shared" si="3"/>
        <v>40.204247742597175</v>
      </c>
      <c r="L22">
        <f t="shared" si="4"/>
        <v>11.606549469192196</v>
      </c>
      <c r="M22">
        <f t="shared" si="5"/>
        <v>0.20424774259717537</v>
      </c>
      <c r="N22">
        <v>1.7706849315068492E-2</v>
      </c>
      <c r="O22">
        <f t="shared" si="6"/>
        <v>0.49010807554703023</v>
      </c>
      <c r="P22" s="4">
        <f t="shared" si="7"/>
        <v>5.7925224252265179</v>
      </c>
      <c r="Q22">
        <v>5.65</v>
      </c>
      <c r="R22" s="2">
        <f t="shared" si="8"/>
        <v>0.14252242522651759</v>
      </c>
    </row>
    <row r="23" spans="1:18" x14ac:dyDescent="0.3">
      <c r="A23" t="s">
        <v>24</v>
      </c>
      <c r="B23" s="1">
        <v>43665</v>
      </c>
      <c r="C23" s="1">
        <v>43671</v>
      </c>
      <c r="D23" t="s">
        <v>0</v>
      </c>
      <c r="E23">
        <v>40</v>
      </c>
      <c r="F23">
        <v>4.7</v>
      </c>
      <c r="G23">
        <v>44.6</v>
      </c>
      <c r="H23">
        <f t="shared" si="1"/>
        <v>1.1329648621117936</v>
      </c>
      <c r="I23">
        <f t="shared" si="2"/>
        <v>50.530232850185996</v>
      </c>
      <c r="J23">
        <f t="shared" si="0"/>
        <v>0.88263990653341773</v>
      </c>
      <c r="K23">
        <f t="shared" si="3"/>
        <v>39.365739831390435</v>
      </c>
      <c r="L23">
        <f t="shared" si="4"/>
        <v>10.530232850185996</v>
      </c>
      <c r="M23">
        <f t="shared" si="5"/>
        <v>0</v>
      </c>
      <c r="N23">
        <v>1.7808219178082191E-2</v>
      </c>
      <c r="O23">
        <f t="shared" si="6"/>
        <v>0.4902302103866118</v>
      </c>
      <c r="P23" s="4">
        <f t="shared" si="7"/>
        <v>5.1621616575763962</v>
      </c>
      <c r="Q23">
        <v>4.7</v>
      </c>
      <c r="R23" s="2">
        <f t="shared" si="8"/>
        <v>0.46216165757639605</v>
      </c>
    </row>
    <row r="24" spans="1:18" x14ac:dyDescent="0.3">
      <c r="A24" t="s">
        <v>24</v>
      </c>
      <c r="B24" s="1">
        <v>43668</v>
      </c>
      <c r="C24" s="1">
        <v>43671</v>
      </c>
      <c r="D24" t="s">
        <v>0</v>
      </c>
      <c r="E24">
        <v>40</v>
      </c>
      <c r="F24">
        <v>6.3</v>
      </c>
      <c r="G24">
        <v>46.25</v>
      </c>
      <c r="H24">
        <f t="shared" si="1"/>
        <v>1.1329648621117936</v>
      </c>
      <c r="I24">
        <f t="shared" si="2"/>
        <v>52.399624872670451</v>
      </c>
      <c r="J24">
        <f t="shared" si="0"/>
        <v>0.88263990653341773</v>
      </c>
      <c r="K24">
        <f t="shared" si="3"/>
        <v>40.822095677170573</v>
      </c>
      <c r="L24">
        <f t="shared" si="4"/>
        <v>12.399624872670451</v>
      </c>
      <c r="M24">
        <f t="shared" si="5"/>
        <v>0.82209567717057297</v>
      </c>
      <c r="N24">
        <v>1.7821917808219179E-2</v>
      </c>
      <c r="O24">
        <f t="shared" si="6"/>
        <v>0.49024671537954057</v>
      </c>
      <c r="P24" s="4">
        <f t="shared" si="7"/>
        <v>6.4978448333780463</v>
      </c>
      <c r="Q24">
        <v>6.3</v>
      </c>
      <c r="R24" s="2">
        <f t="shared" si="8"/>
        <v>0.19784483337804648</v>
      </c>
    </row>
    <row r="25" spans="1:18" x14ac:dyDescent="0.3">
      <c r="A25" t="s">
        <v>24</v>
      </c>
      <c r="B25" s="1">
        <v>43669</v>
      </c>
      <c r="C25" s="1">
        <v>43671</v>
      </c>
      <c r="D25" t="s">
        <v>0</v>
      </c>
      <c r="E25">
        <v>40</v>
      </c>
      <c r="F25">
        <v>6.1</v>
      </c>
      <c r="G25">
        <v>46.05</v>
      </c>
      <c r="H25">
        <f t="shared" si="1"/>
        <v>1.1329648621117936</v>
      </c>
      <c r="I25">
        <f t="shared" si="2"/>
        <v>52.173031900248091</v>
      </c>
      <c r="J25">
        <f t="shared" si="0"/>
        <v>0.88263990653341773</v>
      </c>
      <c r="K25">
        <f t="shared" si="3"/>
        <v>40.645567695863882</v>
      </c>
      <c r="L25">
        <f t="shared" si="4"/>
        <v>12.173031900248091</v>
      </c>
      <c r="M25">
        <f t="shared" si="5"/>
        <v>0.64556769586388185</v>
      </c>
      <c r="N25">
        <v>1.7838356164383562E-2</v>
      </c>
      <c r="O25">
        <f t="shared" si="6"/>
        <v>0.49026652146058963</v>
      </c>
      <c r="P25" s="4">
        <f t="shared" si="7"/>
        <v>6.2970038650816136</v>
      </c>
      <c r="Q25">
        <v>6.1</v>
      </c>
      <c r="R25" s="2">
        <f t="shared" si="8"/>
        <v>0.19700386508161394</v>
      </c>
    </row>
    <row r="26" spans="1:18" x14ac:dyDescent="0.3">
      <c r="A26" t="s">
        <v>24</v>
      </c>
      <c r="B26" s="1">
        <v>43670</v>
      </c>
      <c r="C26" s="1">
        <v>43671</v>
      </c>
      <c r="D26" t="s">
        <v>0</v>
      </c>
      <c r="E26">
        <v>40</v>
      </c>
      <c r="F26">
        <v>3.35</v>
      </c>
      <c r="G26">
        <v>43.6</v>
      </c>
      <c r="H26">
        <f t="shared" si="1"/>
        <v>1.1329648621117936</v>
      </c>
      <c r="I26">
        <f t="shared" si="2"/>
        <v>49.397267988074205</v>
      </c>
      <c r="J26">
        <f t="shared" si="0"/>
        <v>0.88263990653341773</v>
      </c>
      <c r="K26">
        <f t="shared" si="3"/>
        <v>38.483099924857015</v>
      </c>
      <c r="L26">
        <f t="shared" si="4"/>
        <v>9.3972679880742049</v>
      </c>
      <c r="M26">
        <f t="shared" si="5"/>
        <v>0</v>
      </c>
      <c r="N26">
        <v>1.7838356164383562E-2</v>
      </c>
      <c r="O26">
        <f t="shared" si="6"/>
        <v>0.49026652146058963</v>
      </c>
      <c r="P26" s="4">
        <f t="shared" si="7"/>
        <v>4.6070974013667865</v>
      </c>
      <c r="Q26">
        <v>3.35</v>
      </c>
      <c r="R26" s="2">
        <f t="shared" si="8"/>
        <v>1.2570974013667864</v>
      </c>
    </row>
    <row r="27" spans="1:18" x14ac:dyDescent="0.3">
      <c r="A27" t="s">
        <v>24</v>
      </c>
      <c r="B27" s="1">
        <v>43671</v>
      </c>
      <c r="C27" s="1">
        <v>43671</v>
      </c>
      <c r="D27" t="s">
        <v>0</v>
      </c>
      <c r="E27">
        <v>40</v>
      </c>
      <c r="F27">
        <v>0</v>
      </c>
      <c r="G27">
        <v>43.15</v>
      </c>
      <c r="H27">
        <f t="shared" si="1"/>
        <v>1.1329648621117936</v>
      </c>
      <c r="I27">
        <f t="shared" si="2"/>
        <v>48.887433800123894</v>
      </c>
      <c r="J27">
        <f t="shared" si="0"/>
        <v>0.88263990653341773</v>
      </c>
      <c r="K27">
        <f t="shared" si="3"/>
        <v>38.085911966916974</v>
      </c>
      <c r="L27">
        <f t="shared" si="4"/>
        <v>8.8874338001238939</v>
      </c>
      <c r="M27">
        <f t="shared" si="5"/>
        <v>0</v>
      </c>
      <c r="N27">
        <v>1.7838356164383562E-2</v>
      </c>
      <c r="O27">
        <f t="shared" si="6"/>
        <v>0.49026652146058963</v>
      </c>
      <c r="P27" s="4">
        <f t="shared" si="7"/>
        <v>4.3571464831409044</v>
      </c>
      <c r="Q27">
        <v>0</v>
      </c>
      <c r="R27" s="2">
        <f t="shared" si="8"/>
        <v>4.3571464831409044</v>
      </c>
    </row>
    <row r="28" spans="1:18" x14ac:dyDescent="0.3">
      <c r="A28" t="s">
        <v>24</v>
      </c>
      <c r="B28" s="1">
        <v>43678</v>
      </c>
      <c r="C28" s="1">
        <v>43706</v>
      </c>
      <c r="D28" t="s">
        <v>0</v>
      </c>
      <c r="E28">
        <v>40</v>
      </c>
      <c r="F28">
        <v>4</v>
      </c>
      <c r="G28">
        <v>42.1</v>
      </c>
      <c r="H28">
        <f t="shared" si="1"/>
        <v>1.1329648621117936</v>
      </c>
      <c r="I28">
        <f t="shared" si="2"/>
        <v>47.697820694906511</v>
      </c>
      <c r="J28">
        <f t="shared" si="0"/>
        <v>0.88263990653341773</v>
      </c>
      <c r="K28">
        <f t="shared" si="3"/>
        <v>37.159140065056889</v>
      </c>
      <c r="L28">
        <f t="shared" si="4"/>
        <v>7.6978206949065111</v>
      </c>
      <c r="M28">
        <f t="shared" si="5"/>
        <v>0</v>
      </c>
      <c r="N28">
        <v>1.7969863013698632E-2</v>
      </c>
      <c r="O28">
        <f t="shared" si="6"/>
        <v>0.4904249736252897</v>
      </c>
      <c r="P28" s="4">
        <f t="shared" si="7"/>
        <v>3.7751469784534004</v>
      </c>
      <c r="Q28">
        <v>4</v>
      </c>
      <c r="R28" s="2">
        <f t="shared" si="8"/>
        <v>0.22485302154659959</v>
      </c>
    </row>
    <row r="29" spans="1:18" x14ac:dyDescent="0.3">
      <c r="A29" t="s">
        <v>24</v>
      </c>
      <c r="B29" s="1">
        <v>43679</v>
      </c>
      <c r="C29" s="1">
        <v>43706</v>
      </c>
      <c r="D29" t="s">
        <v>0</v>
      </c>
      <c r="E29">
        <v>40</v>
      </c>
      <c r="F29">
        <v>2.5499999999999998</v>
      </c>
      <c r="G29">
        <v>40.9</v>
      </c>
      <c r="H29">
        <f t="shared" si="1"/>
        <v>1.1329648621117936</v>
      </c>
      <c r="I29">
        <f t="shared" si="2"/>
        <v>46.338262860372353</v>
      </c>
      <c r="J29">
        <f t="shared" si="0"/>
        <v>0.88263990653341773</v>
      </c>
      <c r="K29">
        <f t="shared" si="3"/>
        <v>36.099972177216785</v>
      </c>
      <c r="L29">
        <f t="shared" si="4"/>
        <v>6.3382628603723532</v>
      </c>
      <c r="M29">
        <f t="shared" si="5"/>
        <v>0</v>
      </c>
      <c r="N29">
        <v>1.7942465753424657E-2</v>
      </c>
      <c r="O29">
        <f t="shared" si="6"/>
        <v>0.49039196224213022</v>
      </c>
      <c r="P29" s="4">
        <f t="shared" si="7"/>
        <v>3.108186687179316</v>
      </c>
      <c r="Q29">
        <v>2.5499999999999998</v>
      </c>
      <c r="R29" s="2">
        <f t="shared" si="8"/>
        <v>0.55818668717931619</v>
      </c>
    </row>
    <row r="30" spans="1:18" x14ac:dyDescent="0.3">
      <c r="A30" t="s">
        <v>24</v>
      </c>
      <c r="B30" s="1">
        <v>43682</v>
      </c>
      <c r="C30" s="1">
        <v>43706</v>
      </c>
      <c r="D30" t="s">
        <v>0</v>
      </c>
      <c r="E30">
        <v>40</v>
      </c>
      <c r="F30">
        <v>1.95</v>
      </c>
      <c r="G30">
        <v>39.9</v>
      </c>
      <c r="H30">
        <f t="shared" si="1"/>
        <v>1.1329648621117936</v>
      </c>
      <c r="I30">
        <f t="shared" si="2"/>
        <v>45.205297998260562</v>
      </c>
      <c r="J30">
        <f t="shared" si="0"/>
        <v>0.88263990653341773</v>
      </c>
      <c r="K30">
        <f t="shared" si="3"/>
        <v>35.217332270683364</v>
      </c>
      <c r="L30">
        <f t="shared" si="4"/>
        <v>5.2052979982605621</v>
      </c>
      <c r="M30">
        <f t="shared" si="5"/>
        <v>0</v>
      </c>
      <c r="N30">
        <v>1.7945205479452053E-2</v>
      </c>
      <c r="O30">
        <f t="shared" si="6"/>
        <v>0.49039526336823652</v>
      </c>
      <c r="P30" s="4">
        <f t="shared" si="7"/>
        <v>2.552615309809847</v>
      </c>
      <c r="Q30">
        <v>1.95</v>
      </c>
      <c r="R30" s="2">
        <f t="shared" si="8"/>
        <v>0.60261530980984701</v>
      </c>
    </row>
    <row r="31" spans="1:18" x14ac:dyDescent="0.3">
      <c r="A31" t="s">
        <v>24</v>
      </c>
      <c r="B31" s="1">
        <v>43683</v>
      </c>
      <c r="C31" s="1">
        <v>43706</v>
      </c>
      <c r="D31" t="s">
        <v>0</v>
      </c>
      <c r="E31">
        <v>40</v>
      </c>
      <c r="F31">
        <v>2.2000000000000002</v>
      </c>
      <c r="G31">
        <v>40.549999999999997</v>
      </c>
      <c r="H31">
        <f t="shared" si="1"/>
        <v>1.1329648621117936</v>
      </c>
      <c r="I31">
        <f t="shared" si="2"/>
        <v>45.941725158633226</v>
      </c>
      <c r="J31">
        <f t="shared" si="0"/>
        <v>0.88263990653341773</v>
      </c>
      <c r="K31">
        <f t="shared" si="3"/>
        <v>35.791048209930089</v>
      </c>
      <c r="L31">
        <f t="shared" si="4"/>
        <v>5.9417251586332256</v>
      </c>
      <c r="M31">
        <f t="shared" si="5"/>
        <v>0</v>
      </c>
      <c r="N31">
        <v>1.7915068493150683E-2</v>
      </c>
      <c r="O31">
        <f t="shared" si="6"/>
        <v>0.49035895113029498</v>
      </c>
      <c r="P31" s="4">
        <f t="shared" si="7"/>
        <v>2.9135346195569638</v>
      </c>
      <c r="Q31">
        <v>2.2000000000000002</v>
      </c>
      <c r="R31" s="2">
        <f t="shared" si="8"/>
        <v>0.71353461955696362</v>
      </c>
    </row>
    <row r="32" spans="1:18" x14ac:dyDescent="0.3">
      <c r="A32" t="s">
        <v>24</v>
      </c>
      <c r="B32" s="1">
        <v>43684</v>
      </c>
      <c r="C32" s="1">
        <v>43706</v>
      </c>
      <c r="D32" t="s">
        <v>0</v>
      </c>
      <c r="E32">
        <v>40</v>
      </c>
      <c r="F32">
        <v>1.45</v>
      </c>
      <c r="G32">
        <v>39.049999999999997</v>
      </c>
      <c r="H32">
        <f t="shared" si="1"/>
        <v>1.1329648621117936</v>
      </c>
      <c r="I32">
        <f t="shared" si="2"/>
        <v>44.242277865465539</v>
      </c>
      <c r="J32">
        <f t="shared" si="0"/>
        <v>0.88263990653341773</v>
      </c>
      <c r="K32">
        <f t="shared" si="3"/>
        <v>34.467088350129963</v>
      </c>
      <c r="L32">
        <f t="shared" si="4"/>
        <v>4.2422778654655389</v>
      </c>
      <c r="M32">
        <f t="shared" si="5"/>
        <v>0</v>
      </c>
      <c r="N32">
        <v>1.7895890410958903E-2</v>
      </c>
      <c r="O32">
        <f t="shared" si="6"/>
        <v>0.49033584351344828</v>
      </c>
      <c r="P32" s="4">
        <f t="shared" si="7"/>
        <v>2.0801098741682025</v>
      </c>
      <c r="Q32">
        <v>1.45</v>
      </c>
      <c r="R32" s="2">
        <f t="shared" si="8"/>
        <v>0.63010987416820252</v>
      </c>
    </row>
    <row r="33" spans="1:18" x14ac:dyDescent="0.3">
      <c r="A33" t="s">
        <v>24</v>
      </c>
      <c r="B33" s="1">
        <v>43685</v>
      </c>
      <c r="C33" s="1">
        <v>43706</v>
      </c>
      <c r="D33" t="s">
        <v>0</v>
      </c>
      <c r="E33">
        <v>40</v>
      </c>
      <c r="F33">
        <v>1.35</v>
      </c>
      <c r="G33">
        <v>38.85</v>
      </c>
      <c r="H33">
        <f t="shared" si="1"/>
        <v>1.1329648621117936</v>
      </c>
      <c r="I33">
        <f t="shared" si="2"/>
        <v>44.015684893043179</v>
      </c>
      <c r="J33">
        <f t="shared" si="0"/>
        <v>0.88263990653341773</v>
      </c>
      <c r="K33">
        <f t="shared" si="3"/>
        <v>34.290560368823279</v>
      </c>
      <c r="L33">
        <f t="shared" si="4"/>
        <v>4.0156848930431792</v>
      </c>
      <c r="M33">
        <f t="shared" si="5"/>
        <v>0</v>
      </c>
      <c r="N33">
        <v>1.7726027397260272E-2</v>
      </c>
      <c r="O33">
        <f t="shared" si="6"/>
        <v>0.49013118185342724</v>
      </c>
      <c r="P33" s="4">
        <f t="shared" si="7"/>
        <v>1.9681833089707597</v>
      </c>
      <c r="Q33">
        <v>1.35</v>
      </c>
      <c r="R33" s="2">
        <f t="shared" si="8"/>
        <v>0.61818330897075957</v>
      </c>
    </row>
    <row r="34" spans="1:18" x14ac:dyDescent="0.3">
      <c r="A34" t="s">
        <v>24</v>
      </c>
      <c r="B34" s="1">
        <v>43686</v>
      </c>
      <c r="C34" s="1">
        <v>43706</v>
      </c>
      <c r="D34" t="s">
        <v>0</v>
      </c>
      <c r="E34">
        <v>40</v>
      </c>
      <c r="F34">
        <v>1.3</v>
      </c>
      <c r="G34">
        <v>38.799999999999997</v>
      </c>
      <c r="H34">
        <f t="shared" si="1"/>
        <v>1.1329648621117936</v>
      </c>
      <c r="I34">
        <f t="shared" si="2"/>
        <v>43.959036649937588</v>
      </c>
      <c r="J34">
        <f t="shared" si="0"/>
        <v>0.88263990653341773</v>
      </c>
      <c r="K34">
        <f t="shared" si="3"/>
        <v>34.246428373496606</v>
      </c>
      <c r="L34">
        <f t="shared" si="4"/>
        <v>3.9590366499375875</v>
      </c>
      <c r="M34">
        <f t="shared" si="5"/>
        <v>0</v>
      </c>
      <c r="N34">
        <v>1.7772602739726029E-2</v>
      </c>
      <c r="O34">
        <f t="shared" si="6"/>
        <v>0.4901872977224323</v>
      </c>
      <c r="P34" s="4">
        <f t="shared" si="7"/>
        <v>1.9406407349400998</v>
      </c>
      <c r="Q34">
        <v>1.3</v>
      </c>
      <c r="R34" s="2">
        <f t="shared" si="8"/>
        <v>0.64064073494009977</v>
      </c>
    </row>
    <row r="35" spans="1:18" x14ac:dyDescent="0.3">
      <c r="A35" t="s">
        <v>24</v>
      </c>
      <c r="B35" s="1">
        <v>43690</v>
      </c>
      <c r="C35" s="1">
        <v>43706</v>
      </c>
      <c r="D35" t="s">
        <v>0</v>
      </c>
      <c r="E35">
        <v>40</v>
      </c>
      <c r="F35">
        <v>0.45</v>
      </c>
      <c r="G35">
        <v>36.450000000000003</v>
      </c>
      <c r="H35">
        <f t="shared" si="1"/>
        <v>1.1329648621117936</v>
      </c>
      <c r="I35">
        <f t="shared" si="2"/>
        <v>41.296569223974878</v>
      </c>
      <c r="J35">
        <f t="shared" si="0"/>
        <v>0.88263990653341773</v>
      </c>
      <c r="K35">
        <f t="shared" si="3"/>
        <v>32.172224593143078</v>
      </c>
      <c r="L35">
        <f t="shared" si="4"/>
        <v>1.2965692239748776</v>
      </c>
      <c r="M35">
        <f t="shared" si="5"/>
        <v>0</v>
      </c>
      <c r="N35">
        <v>1.7698630136986301E-2</v>
      </c>
      <c r="O35">
        <f t="shared" si="6"/>
        <v>0.49009817288498436</v>
      </c>
      <c r="P35" s="4">
        <f t="shared" si="7"/>
        <v>0.63543683565193498</v>
      </c>
      <c r="Q35">
        <v>0.45</v>
      </c>
      <c r="R35" s="2">
        <f t="shared" si="8"/>
        <v>0.18543683565193497</v>
      </c>
    </row>
    <row r="36" spans="1:18" x14ac:dyDescent="0.3">
      <c r="A36" t="s">
        <v>24</v>
      </c>
      <c r="B36" s="1">
        <v>43691</v>
      </c>
      <c r="C36" s="1">
        <v>43706</v>
      </c>
      <c r="D36" t="s">
        <v>0</v>
      </c>
      <c r="E36">
        <v>40</v>
      </c>
      <c r="F36">
        <v>0.45</v>
      </c>
      <c r="G36">
        <v>37</v>
      </c>
      <c r="H36">
        <f t="shared" si="1"/>
        <v>1.1329648621117936</v>
      </c>
      <c r="I36">
        <f t="shared" si="2"/>
        <v>41.919699898136365</v>
      </c>
      <c r="J36">
        <f t="shared" si="0"/>
        <v>0.88263990653341773</v>
      </c>
      <c r="K36">
        <f t="shared" si="3"/>
        <v>32.657676541736457</v>
      </c>
      <c r="L36">
        <f t="shared" si="4"/>
        <v>1.9196998981363649</v>
      </c>
      <c r="M36">
        <f t="shared" si="5"/>
        <v>0</v>
      </c>
      <c r="N36">
        <v>1.7684931506849317E-2</v>
      </c>
      <c r="O36">
        <f t="shared" si="6"/>
        <v>0.49008166850250207</v>
      </c>
      <c r="P36" s="4">
        <f t="shared" si="7"/>
        <v>0.9407958640752373</v>
      </c>
      <c r="Q36">
        <v>0.45</v>
      </c>
      <c r="R36" s="2">
        <f t="shared" si="8"/>
        <v>0.49079586407523729</v>
      </c>
    </row>
    <row r="37" spans="1:18" x14ac:dyDescent="0.3">
      <c r="A37" t="s">
        <v>24</v>
      </c>
      <c r="B37" s="1">
        <v>43693</v>
      </c>
      <c r="C37" s="1">
        <v>43706</v>
      </c>
      <c r="D37" t="s">
        <v>0</v>
      </c>
      <c r="E37">
        <v>40</v>
      </c>
      <c r="F37">
        <v>0.3</v>
      </c>
      <c r="G37">
        <v>36.200000000000003</v>
      </c>
      <c r="H37">
        <f t="shared" si="1"/>
        <v>1.1329648621117936</v>
      </c>
      <c r="I37">
        <f t="shared" si="2"/>
        <v>41.013328008446933</v>
      </c>
      <c r="J37">
        <f t="shared" si="0"/>
        <v>0.88263990653341773</v>
      </c>
      <c r="K37">
        <f t="shared" si="3"/>
        <v>31.951564616509724</v>
      </c>
      <c r="L37">
        <f t="shared" si="4"/>
        <v>1.0133280084469334</v>
      </c>
      <c r="M37">
        <f t="shared" si="5"/>
        <v>0</v>
      </c>
      <c r="N37">
        <v>1.7706849315068492E-2</v>
      </c>
      <c r="O37">
        <f t="shared" si="6"/>
        <v>0.49010807554703023</v>
      </c>
      <c r="P37" s="4">
        <f t="shared" si="7"/>
        <v>0.49663291189365172</v>
      </c>
      <c r="Q37">
        <v>0.3</v>
      </c>
      <c r="R37" s="2">
        <f t="shared" si="8"/>
        <v>0.19663291189365173</v>
      </c>
    </row>
    <row r="38" spans="1:18" x14ac:dyDescent="0.3">
      <c r="A38" t="s">
        <v>24</v>
      </c>
      <c r="B38" s="1">
        <v>43696</v>
      </c>
      <c r="C38" s="1">
        <v>43706</v>
      </c>
      <c r="D38" t="s">
        <v>0</v>
      </c>
      <c r="E38">
        <v>40</v>
      </c>
      <c r="F38">
        <v>0.25</v>
      </c>
      <c r="G38">
        <v>36.049999999999997</v>
      </c>
      <c r="H38">
        <f t="shared" si="1"/>
        <v>1.1329648621117936</v>
      </c>
      <c r="I38">
        <f t="shared" si="2"/>
        <v>40.843383279130158</v>
      </c>
      <c r="J38">
        <f t="shared" si="0"/>
        <v>0.88263990653341773</v>
      </c>
      <c r="K38">
        <f t="shared" si="3"/>
        <v>31.819168630529706</v>
      </c>
      <c r="L38">
        <f t="shared" si="4"/>
        <v>0.84338327913015831</v>
      </c>
      <c r="M38">
        <f t="shared" si="5"/>
        <v>0</v>
      </c>
      <c r="N38">
        <v>1.7706849315068492E-2</v>
      </c>
      <c r="O38">
        <f t="shared" si="6"/>
        <v>0.49010807554703023</v>
      </c>
      <c r="P38" s="4">
        <f t="shared" si="7"/>
        <v>0.41334285667162796</v>
      </c>
      <c r="Q38">
        <v>0.25</v>
      </c>
      <c r="R38" s="2">
        <f t="shared" si="8"/>
        <v>0.16334285667162796</v>
      </c>
    </row>
    <row r="39" spans="1:18" x14ac:dyDescent="0.3">
      <c r="A39" t="s">
        <v>24</v>
      </c>
      <c r="B39" s="1">
        <v>43697</v>
      </c>
      <c r="C39" s="1">
        <v>43706</v>
      </c>
      <c r="D39" t="s">
        <v>0</v>
      </c>
      <c r="E39">
        <v>40</v>
      </c>
      <c r="F39">
        <v>0.1</v>
      </c>
      <c r="G39">
        <v>34.65</v>
      </c>
      <c r="H39">
        <f t="shared" si="1"/>
        <v>1.1329648621117936</v>
      </c>
      <c r="I39">
        <f t="shared" si="2"/>
        <v>39.257232472173648</v>
      </c>
      <c r="J39">
        <f t="shared" si="0"/>
        <v>0.88263990653341773</v>
      </c>
      <c r="K39">
        <f t="shared" si="3"/>
        <v>30.583472761382922</v>
      </c>
      <c r="L39">
        <f t="shared" si="4"/>
        <v>0</v>
      </c>
      <c r="M39">
        <f t="shared" si="5"/>
        <v>0</v>
      </c>
      <c r="N39">
        <v>1.7684931506849317E-2</v>
      </c>
      <c r="O39">
        <f t="shared" si="6"/>
        <v>0.49008166850250207</v>
      </c>
      <c r="P39" s="4">
        <f t="shared" si="7"/>
        <v>0</v>
      </c>
      <c r="Q39">
        <v>0.1</v>
      </c>
      <c r="R39" s="2">
        <f t="shared" si="8"/>
        <v>0.1</v>
      </c>
    </row>
    <row r="40" spans="1:18" x14ac:dyDescent="0.3">
      <c r="A40" t="s">
        <v>24</v>
      </c>
      <c r="B40" s="1">
        <v>43698</v>
      </c>
      <c r="C40" s="1">
        <v>43706</v>
      </c>
      <c r="D40" t="s">
        <v>0</v>
      </c>
      <c r="E40">
        <v>40</v>
      </c>
      <c r="F40">
        <v>0.05</v>
      </c>
      <c r="G40">
        <v>31.85</v>
      </c>
      <c r="H40">
        <f t="shared" si="1"/>
        <v>1.1329648621117936</v>
      </c>
      <c r="I40">
        <f t="shared" si="2"/>
        <v>36.084930858260627</v>
      </c>
      <c r="J40">
        <f t="shared" si="0"/>
        <v>0.88263990653341773</v>
      </c>
      <c r="K40">
        <f t="shared" si="3"/>
        <v>28.112081023089356</v>
      </c>
      <c r="L40">
        <f t="shared" si="4"/>
        <v>0</v>
      </c>
      <c r="M40">
        <f t="shared" si="5"/>
        <v>0</v>
      </c>
      <c r="N40">
        <v>1.7687671232876713E-2</v>
      </c>
      <c r="O40">
        <f t="shared" si="6"/>
        <v>0.4900849693735726</v>
      </c>
      <c r="P40" s="4">
        <f t="shared" si="7"/>
        <v>0</v>
      </c>
      <c r="Q40">
        <v>0.05</v>
      </c>
      <c r="R40" s="2">
        <f t="shared" si="8"/>
        <v>0.05</v>
      </c>
    </row>
    <row r="41" spans="1:18" x14ac:dyDescent="0.3">
      <c r="A41" t="s">
        <v>24</v>
      </c>
      <c r="B41" s="1">
        <v>43699</v>
      </c>
      <c r="C41" s="1">
        <v>43706</v>
      </c>
      <c r="D41" t="s">
        <v>0</v>
      </c>
      <c r="E41">
        <v>40</v>
      </c>
      <c r="F41">
        <v>0.05</v>
      </c>
      <c r="G41">
        <v>30.05</v>
      </c>
      <c r="H41">
        <f t="shared" si="1"/>
        <v>1.1329648621117936</v>
      </c>
      <c r="I41">
        <f t="shared" si="2"/>
        <v>34.045594106459397</v>
      </c>
      <c r="J41">
        <f t="shared" si="0"/>
        <v>0.88263990653341773</v>
      </c>
      <c r="K41">
        <f t="shared" si="3"/>
        <v>26.523329191329204</v>
      </c>
      <c r="L41">
        <f t="shared" si="4"/>
        <v>0</v>
      </c>
      <c r="M41">
        <f t="shared" si="5"/>
        <v>0</v>
      </c>
      <c r="N41">
        <v>1.766849315068493E-2</v>
      </c>
      <c r="O41">
        <f t="shared" si="6"/>
        <v>0.49006186333305435</v>
      </c>
      <c r="P41" s="4">
        <f t="shared" si="7"/>
        <v>0</v>
      </c>
      <c r="Q41">
        <v>0.05</v>
      </c>
      <c r="R41" s="2">
        <f t="shared" si="8"/>
        <v>0.05</v>
      </c>
    </row>
    <row r="42" spans="1:18" x14ac:dyDescent="0.3">
      <c r="A42" t="s">
        <v>24</v>
      </c>
      <c r="B42" s="1">
        <v>43700</v>
      </c>
      <c r="C42" s="1">
        <v>43706</v>
      </c>
      <c r="D42" t="s">
        <v>0</v>
      </c>
      <c r="E42">
        <v>40</v>
      </c>
      <c r="F42">
        <v>0.05</v>
      </c>
      <c r="G42">
        <v>31.35</v>
      </c>
      <c r="H42">
        <f t="shared" si="1"/>
        <v>1.1329648621117936</v>
      </c>
      <c r="I42">
        <f t="shared" si="2"/>
        <v>35.518448427204731</v>
      </c>
      <c r="J42">
        <f t="shared" si="0"/>
        <v>0.88263990653341773</v>
      </c>
      <c r="K42">
        <f t="shared" si="3"/>
        <v>27.670761069822646</v>
      </c>
      <c r="L42">
        <f t="shared" si="4"/>
        <v>0</v>
      </c>
      <c r="M42">
        <f t="shared" si="5"/>
        <v>0</v>
      </c>
      <c r="N42">
        <v>1.767123287671233E-2</v>
      </c>
      <c r="O42">
        <f t="shared" si="6"/>
        <v>0.49006516418784618</v>
      </c>
      <c r="P42" s="4">
        <f t="shared" si="7"/>
        <v>0</v>
      </c>
      <c r="Q42">
        <v>0.05</v>
      </c>
      <c r="R42" s="2">
        <f t="shared" si="8"/>
        <v>0.05</v>
      </c>
    </row>
    <row r="43" spans="1:18" x14ac:dyDescent="0.3">
      <c r="A43" t="s">
        <v>24</v>
      </c>
      <c r="B43" s="1">
        <v>43703</v>
      </c>
      <c r="C43" s="1">
        <v>43706</v>
      </c>
      <c r="D43" t="s">
        <v>0</v>
      </c>
      <c r="E43">
        <v>40</v>
      </c>
      <c r="F43">
        <v>0</v>
      </c>
      <c r="G43">
        <v>31.9</v>
      </c>
      <c r="H43">
        <f t="shared" si="1"/>
        <v>1.1329648621117936</v>
      </c>
      <c r="I43">
        <f t="shared" si="2"/>
        <v>36.141579101366212</v>
      </c>
      <c r="J43">
        <f t="shared" si="0"/>
        <v>0.88263990653341773</v>
      </c>
      <c r="K43">
        <f t="shared" si="3"/>
        <v>28.156213018416025</v>
      </c>
      <c r="L43">
        <f t="shared" si="4"/>
        <v>0</v>
      </c>
      <c r="M43">
        <f t="shared" si="5"/>
        <v>0</v>
      </c>
      <c r="N43">
        <v>1.7632876712328768E-2</v>
      </c>
      <c r="O43">
        <f t="shared" si="6"/>
        <v>0.49001895246764277</v>
      </c>
      <c r="P43" s="4">
        <f t="shared" si="7"/>
        <v>0</v>
      </c>
      <c r="Q43">
        <v>0</v>
      </c>
      <c r="R43" s="2">
        <f t="shared" si="8"/>
        <v>0</v>
      </c>
    </row>
    <row r="44" spans="1:18" x14ac:dyDescent="0.3">
      <c r="A44" t="s">
        <v>24</v>
      </c>
      <c r="B44" s="1">
        <v>43705</v>
      </c>
      <c r="C44" s="1">
        <v>43706</v>
      </c>
      <c r="D44" t="s">
        <v>0</v>
      </c>
      <c r="E44">
        <v>40</v>
      </c>
      <c r="F44">
        <v>0</v>
      </c>
      <c r="G44">
        <v>31.1</v>
      </c>
      <c r="H44">
        <f t="shared" si="1"/>
        <v>1.1329648621117936</v>
      </c>
      <c r="I44">
        <f t="shared" si="2"/>
        <v>35.23520721167678</v>
      </c>
      <c r="J44">
        <f t="shared" si="0"/>
        <v>0.88263990653341773</v>
      </c>
      <c r="K44">
        <f t="shared" si="3"/>
        <v>27.450101093189293</v>
      </c>
      <c r="L44">
        <f t="shared" si="4"/>
        <v>0</v>
      </c>
      <c r="M44">
        <f t="shared" si="5"/>
        <v>0</v>
      </c>
      <c r="N44">
        <v>1.761917808219178E-2</v>
      </c>
      <c r="O44">
        <f t="shared" si="6"/>
        <v>0.4900024484107236</v>
      </c>
      <c r="P44" s="4">
        <f t="shared" si="7"/>
        <v>0</v>
      </c>
      <c r="Q44">
        <v>0</v>
      </c>
      <c r="R44" s="2">
        <f t="shared" si="8"/>
        <v>0</v>
      </c>
    </row>
    <row r="45" spans="1:18" x14ac:dyDescent="0.3">
      <c r="A45" t="s">
        <v>24</v>
      </c>
      <c r="B45" s="1">
        <v>43706</v>
      </c>
      <c r="C45" s="1">
        <v>43706</v>
      </c>
      <c r="D45" t="s">
        <v>0</v>
      </c>
      <c r="E45">
        <v>40</v>
      </c>
      <c r="F45">
        <v>0</v>
      </c>
      <c r="G45">
        <v>31.3</v>
      </c>
      <c r="H45">
        <f t="shared" si="1"/>
        <v>1.1329648621117936</v>
      </c>
      <c r="I45">
        <f t="shared" si="2"/>
        <v>35.46180018409914</v>
      </c>
      <c r="J45">
        <f t="shared" si="0"/>
        <v>0.88263990653341773</v>
      </c>
      <c r="K45">
        <f t="shared" si="3"/>
        <v>27.626629074495977</v>
      </c>
      <c r="L45">
        <f t="shared" si="4"/>
        <v>0</v>
      </c>
      <c r="M45">
        <f t="shared" si="5"/>
        <v>0</v>
      </c>
      <c r="N45">
        <v>1.7654794520547946E-2</v>
      </c>
      <c r="O45">
        <f t="shared" si="6"/>
        <v>0.49004535909979013</v>
      </c>
      <c r="P45" s="4">
        <f t="shared" si="7"/>
        <v>0</v>
      </c>
      <c r="Q45">
        <v>0</v>
      </c>
      <c r="R45" s="2">
        <f t="shared" si="8"/>
        <v>0</v>
      </c>
    </row>
    <row r="46" spans="1:18" x14ac:dyDescent="0.3">
      <c r="A46" t="s">
        <v>24</v>
      </c>
      <c r="B46" s="1">
        <v>43711</v>
      </c>
      <c r="C46" s="1">
        <v>43734</v>
      </c>
      <c r="D46" t="s">
        <v>0</v>
      </c>
      <c r="E46">
        <v>40</v>
      </c>
      <c r="F46">
        <v>0.15</v>
      </c>
      <c r="G46">
        <v>30.45</v>
      </c>
      <c r="H46">
        <f t="shared" si="1"/>
        <v>1.1329648621117936</v>
      </c>
      <c r="I46">
        <f t="shared" si="2"/>
        <v>34.498780051304117</v>
      </c>
      <c r="J46">
        <f t="shared" si="0"/>
        <v>0.88263990653341773</v>
      </c>
      <c r="K46">
        <f t="shared" si="3"/>
        <v>26.876385153942568</v>
      </c>
      <c r="L46">
        <f t="shared" si="4"/>
        <v>0</v>
      </c>
      <c r="M46">
        <f t="shared" si="5"/>
        <v>0</v>
      </c>
      <c r="N46">
        <v>1.7643835616438359E-2</v>
      </c>
      <c r="O46">
        <f t="shared" si="6"/>
        <v>0.4900321557620127</v>
      </c>
      <c r="P46" s="4">
        <f t="shared" si="7"/>
        <v>0</v>
      </c>
      <c r="Q46">
        <v>0.15</v>
      </c>
      <c r="R46" s="2">
        <f t="shared" si="8"/>
        <v>0.15</v>
      </c>
    </row>
    <row r="47" spans="1:18" x14ac:dyDescent="0.3">
      <c r="A47" t="s">
        <v>24</v>
      </c>
      <c r="B47" s="1">
        <v>43712</v>
      </c>
      <c r="C47" s="1">
        <v>43734</v>
      </c>
      <c r="D47" t="s">
        <v>0</v>
      </c>
      <c r="E47">
        <v>40</v>
      </c>
      <c r="F47">
        <v>0.2</v>
      </c>
      <c r="G47">
        <v>32.25</v>
      </c>
      <c r="H47">
        <f t="shared" si="1"/>
        <v>1.1329648621117936</v>
      </c>
      <c r="I47">
        <f t="shared" si="2"/>
        <v>36.538116803105346</v>
      </c>
      <c r="J47">
        <f t="shared" si="0"/>
        <v>0.88263990653341773</v>
      </c>
      <c r="K47">
        <f t="shared" si="3"/>
        <v>28.465136985702721</v>
      </c>
      <c r="L47">
        <f t="shared" si="4"/>
        <v>0</v>
      </c>
      <c r="M47">
        <f t="shared" si="5"/>
        <v>0</v>
      </c>
      <c r="N47">
        <v>1.7706849315068492E-2</v>
      </c>
      <c r="O47">
        <f t="shared" si="6"/>
        <v>0.49010807554703023</v>
      </c>
      <c r="P47" s="4">
        <f t="shared" si="7"/>
        <v>0</v>
      </c>
      <c r="Q47">
        <v>0.2</v>
      </c>
      <c r="R47" s="2">
        <f t="shared" si="8"/>
        <v>0.2</v>
      </c>
    </row>
    <row r="48" spans="1:18" x14ac:dyDescent="0.3">
      <c r="A48" t="s">
        <v>24</v>
      </c>
      <c r="B48" s="1">
        <v>43713</v>
      </c>
      <c r="C48" s="1">
        <v>43734</v>
      </c>
      <c r="D48" t="s">
        <v>0</v>
      </c>
      <c r="E48">
        <v>40</v>
      </c>
      <c r="F48">
        <v>0.2</v>
      </c>
      <c r="G48">
        <v>32.450000000000003</v>
      </c>
      <c r="H48">
        <f t="shared" si="1"/>
        <v>1.1329648621117936</v>
      </c>
      <c r="I48">
        <f t="shared" si="2"/>
        <v>36.764709775527706</v>
      </c>
      <c r="J48">
        <f t="shared" si="0"/>
        <v>0.88263990653341773</v>
      </c>
      <c r="K48">
        <f t="shared" si="3"/>
        <v>28.641664967009408</v>
      </c>
      <c r="L48">
        <f t="shared" si="4"/>
        <v>0</v>
      </c>
      <c r="M48">
        <f t="shared" si="5"/>
        <v>0</v>
      </c>
      <c r="N48">
        <v>1.7715068493150684E-2</v>
      </c>
      <c r="O48">
        <f t="shared" si="6"/>
        <v>0.49011797823349323</v>
      </c>
      <c r="P48" s="4">
        <f t="shared" si="7"/>
        <v>0</v>
      </c>
      <c r="Q48">
        <v>0.2</v>
      </c>
      <c r="R48" s="2">
        <f t="shared" si="8"/>
        <v>0.2</v>
      </c>
    </row>
    <row r="49" spans="1:19" x14ac:dyDescent="0.3">
      <c r="A49" t="s">
        <v>24</v>
      </c>
      <c r="B49" s="1">
        <v>43714</v>
      </c>
      <c r="C49" s="1">
        <v>43734</v>
      </c>
      <c r="D49" t="s">
        <v>0</v>
      </c>
      <c r="E49">
        <v>40</v>
      </c>
      <c r="F49">
        <v>0.2</v>
      </c>
      <c r="G49">
        <v>33</v>
      </c>
      <c r="H49">
        <f t="shared" si="1"/>
        <v>1.1329648621117936</v>
      </c>
      <c r="I49">
        <f t="shared" si="2"/>
        <v>37.387840449689186</v>
      </c>
      <c r="J49">
        <f t="shared" si="0"/>
        <v>0.88263990653341773</v>
      </c>
      <c r="K49">
        <f t="shared" si="3"/>
        <v>29.127116915602784</v>
      </c>
      <c r="L49">
        <f t="shared" si="4"/>
        <v>0</v>
      </c>
      <c r="M49">
        <f t="shared" si="5"/>
        <v>0</v>
      </c>
      <c r="N49">
        <v>1.7652054794520547E-2</v>
      </c>
      <c r="O49">
        <f t="shared" si="6"/>
        <v>0.49004205826127611</v>
      </c>
      <c r="P49" s="4">
        <f t="shared" si="7"/>
        <v>0</v>
      </c>
      <c r="Q49">
        <v>0.2</v>
      </c>
      <c r="R49" s="2">
        <f t="shared" si="8"/>
        <v>0.2</v>
      </c>
    </row>
    <row r="50" spans="1:19" x14ac:dyDescent="0.3">
      <c r="A50" t="s">
        <v>24</v>
      </c>
      <c r="B50" s="1">
        <v>43717</v>
      </c>
      <c r="C50" s="1">
        <v>43734</v>
      </c>
      <c r="D50" t="s">
        <v>0</v>
      </c>
      <c r="E50">
        <v>40</v>
      </c>
      <c r="F50">
        <v>0.1</v>
      </c>
      <c r="G50">
        <v>32.9</v>
      </c>
      <c r="H50">
        <f t="shared" si="1"/>
        <v>1.1329648621117936</v>
      </c>
      <c r="I50">
        <f t="shared" si="2"/>
        <v>37.27454396347801</v>
      </c>
      <c r="J50">
        <f t="shared" si="0"/>
        <v>0.88263990653341773</v>
      </c>
      <c r="K50">
        <f t="shared" si="3"/>
        <v>29.038852924949442</v>
      </c>
      <c r="L50">
        <f t="shared" si="4"/>
        <v>0</v>
      </c>
      <c r="M50">
        <f t="shared" si="5"/>
        <v>0</v>
      </c>
      <c r="N50">
        <v>1.771780821917808E-2</v>
      </c>
      <c r="O50">
        <f t="shared" si="6"/>
        <v>0.49012127913440684</v>
      </c>
      <c r="P50" s="4">
        <f t="shared" si="7"/>
        <v>0</v>
      </c>
      <c r="Q50">
        <v>0.1</v>
      </c>
      <c r="R50" s="2">
        <f t="shared" si="8"/>
        <v>0.1</v>
      </c>
    </row>
    <row r="51" spans="1:19" x14ac:dyDescent="0.3">
      <c r="A51" t="s">
        <v>24</v>
      </c>
      <c r="B51" s="1">
        <v>43719</v>
      </c>
      <c r="C51" s="1">
        <v>43734</v>
      </c>
      <c r="D51" t="s">
        <v>0</v>
      </c>
      <c r="E51">
        <v>40</v>
      </c>
      <c r="F51">
        <v>0.15</v>
      </c>
      <c r="G51">
        <v>34.1</v>
      </c>
      <c r="H51">
        <f t="shared" si="1"/>
        <v>1.1329648621117936</v>
      </c>
      <c r="I51">
        <f t="shared" si="2"/>
        <v>38.634101798012161</v>
      </c>
      <c r="J51">
        <f t="shared" si="0"/>
        <v>0.88263990653341773</v>
      </c>
      <c r="K51">
        <f t="shared" si="3"/>
        <v>30.098020812789546</v>
      </c>
      <c r="L51">
        <f t="shared" si="4"/>
        <v>0</v>
      </c>
      <c r="M51">
        <f t="shared" si="5"/>
        <v>0</v>
      </c>
      <c r="N51">
        <v>1.761917808219178E-2</v>
      </c>
      <c r="O51">
        <f t="shared" si="6"/>
        <v>0.4900024484107236</v>
      </c>
      <c r="P51" s="4">
        <f t="shared" si="7"/>
        <v>0</v>
      </c>
      <c r="Q51">
        <v>0.15</v>
      </c>
      <c r="R51" s="2">
        <f t="shared" si="8"/>
        <v>0.15</v>
      </c>
    </row>
    <row r="52" spans="1:19" x14ac:dyDescent="0.3">
      <c r="A52" t="s">
        <v>24</v>
      </c>
      <c r="B52" s="1">
        <v>43720</v>
      </c>
      <c r="C52" s="1">
        <v>43734</v>
      </c>
      <c r="D52" t="s">
        <v>0</v>
      </c>
      <c r="E52">
        <v>40</v>
      </c>
      <c r="F52">
        <v>0.15</v>
      </c>
      <c r="G52">
        <v>33.75</v>
      </c>
      <c r="H52">
        <f t="shared" si="1"/>
        <v>1.1329648621117936</v>
      </c>
      <c r="I52">
        <f t="shared" si="2"/>
        <v>38.237564096273033</v>
      </c>
      <c r="J52">
        <f t="shared" si="0"/>
        <v>0.88263990653341773</v>
      </c>
      <c r="K52">
        <f t="shared" si="3"/>
        <v>29.789096845502847</v>
      </c>
      <c r="L52">
        <f t="shared" si="4"/>
        <v>0</v>
      </c>
      <c r="M52">
        <f t="shared" si="5"/>
        <v>0</v>
      </c>
      <c r="N52">
        <v>1.7646575342465751E-2</v>
      </c>
      <c r="O52">
        <f t="shared" si="6"/>
        <v>0.4900354565923874</v>
      </c>
      <c r="P52" s="4">
        <f t="shared" si="7"/>
        <v>0</v>
      </c>
      <c r="Q52">
        <v>0.15</v>
      </c>
      <c r="R52" s="2">
        <f t="shared" si="8"/>
        <v>0.15</v>
      </c>
    </row>
    <row r="53" spans="1:19" x14ac:dyDescent="0.3">
      <c r="A53" t="s">
        <v>24</v>
      </c>
      <c r="B53" s="1">
        <v>43721</v>
      </c>
      <c r="C53" s="1">
        <v>43734</v>
      </c>
      <c r="D53" t="s">
        <v>0</v>
      </c>
      <c r="E53">
        <v>40</v>
      </c>
      <c r="F53">
        <v>0.1</v>
      </c>
      <c r="G53">
        <v>33.799999999999997</v>
      </c>
      <c r="H53">
        <f t="shared" si="1"/>
        <v>1.1329648621117936</v>
      </c>
      <c r="I53">
        <f t="shared" si="2"/>
        <v>38.294212339378618</v>
      </c>
      <c r="J53">
        <f t="shared" si="0"/>
        <v>0.88263990653341773</v>
      </c>
      <c r="K53">
        <f t="shared" si="3"/>
        <v>29.833228840829516</v>
      </c>
      <c r="L53">
        <f t="shared" si="4"/>
        <v>0</v>
      </c>
      <c r="M53">
        <f t="shared" si="5"/>
        <v>0</v>
      </c>
      <c r="N53">
        <v>1.7646575342465751E-2</v>
      </c>
      <c r="O53">
        <f t="shared" si="6"/>
        <v>0.4900354565923874</v>
      </c>
      <c r="P53" s="4">
        <f t="shared" si="7"/>
        <v>0</v>
      </c>
      <c r="Q53">
        <v>0.1</v>
      </c>
      <c r="R53" s="2">
        <f t="shared" si="8"/>
        <v>0.1</v>
      </c>
    </row>
    <row r="54" spans="1:19" x14ac:dyDescent="0.3">
      <c r="A54" t="s">
        <v>24</v>
      </c>
      <c r="B54" s="1">
        <v>43724</v>
      </c>
      <c r="C54" s="1">
        <v>43734</v>
      </c>
      <c r="D54" t="s">
        <v>0</v>
      </c>
      <c r="E54">
        <v>40</v>
      </c>
      <c r="F54">
        <v>0.05</v>
      </c>
      <c r="G54">
        <v>33.35</v>
      </c>
      <c r="H54">
        <f t="shared" si="1"/>
        <v>1.1329648621117936</v>
      </c>
      <c r="I54">
        <f t="shared" si="2"/>
        <v>37.784378151428321</v>
      </c>
      <c r="J54">
        <f t="shared" si="0"/>
        <v>0.88263990653341773</v>
      </c>
      <c r="K54">
        <f t="shared" si="3"/>
        <v>29.436040882889483</v>
      </c>
      <c r="L54">
        <f t="shared" si="4"/>
        <v>0</v>
      </c>
      <c r="M54">
        <f t="shared" si="5"/>
        <v>0</v>
      </c>
      <c r="N54">
        <v>1.7695890410958905E-2</v>
      </c>
      <c r="O54">
        <f t="shared" si="6"/>
        <v>0.49009487200306195</v>
      </c>
      <c r="P54" s="4">
        <f t="shared" si="7"/>
        <v>0</v>
      </c>
      <c r="Q54">
        <v>0.05</v>
      </c>
      <c r="R54" s="2">
        <f t="shared" si="8"/>
        <v>0.05</v>
      </c>
    </row>
    <row r="55" spans="1:19" x14ac:dyDescent="0.3">
      <c r="A55" t="s">
        <v>24</v>
      </c>
      <c r="B55" s="1">
        <v>43725</v>
      </c>
      <c r="C55" s="1">
        <v>43734</v>
      </c>
      <c r="D55" t="s">
        <v>0</v>
      </c>
      <c r="E55">
        <v>40</v>
      </c>
      <c r="F55">
        <v>0.1</v>
      </c>
      <c r="G55">
        <v>33.4</v>
      </c>
      <c r="H55">
        <f t="shared" si="1"/>
        <v>1.1329648621117936</v>
      </c>
      <c r="I55">
        <f t="shared" si="2"/>
        <v>37.841026394533905</v>
      </c>
      <c r="J55">
        <f t="shared" si="0"/>
        <v>0.88263990653341773</v>
      </c>
      <c r="K55">
        <f t="shared" si="3"/>
        <v>29.480172878216152</v>
      </c>
      <c r="L55">
        <f t="shared" si="4"/>
        <v>0</v>
      </c>
      <c r="M55">
        <f t="shared" si="5"/>
        <v>0</v>
      </c>
      <c r="N55">
        <v>1.7695890410958905E-2</v>
      </c>
      <c r="O55">
        <f t="shared" si="6"/>
        <v>0.49009487200306195</v>
      </c>
      <c r="P55" s="4">
        <f t="shared" si="7"/>
        <v>0</v>
      </c>
      <c r="Q55">
        <v>0.1</v>
      </c>
      <c r="R55" s="2">
        <f t="shared" si="8"/>
        <v>0.1</v>
      </c>
    </row>
    <row r="56" spans="1:19" x14ac:dyDescent="0.3">
      <c r="A56" t="s">
        <v>24</v>
      </c>
      <c r="B56" s="1">
        <v>43726</v>
      </c>
      <c r="C56" s="1">
        <v>43734</v>
      </c>
      <c r="D56" t="s">
        <v>0</v>
      </c>
      <c r="E56">
        <v>40</v>
      </c>
      <c r="F56">
        <v>0.05</v>
      </c>
      <c r="G56">
        <v>33.4</v>
      </c>
      <c r="H56">
        <f t="shared" si="1"/>
        <v>1.1329648621117936</v>
      </c>
      <c r="I56">
        <f t="shared" si="2"/>
        <v>37.841026394533905</v>
      </c>
      <c r="J56">
        <f t="shared" si="0"/>
        <v>0.88263990653341773</v>
      </c>
      <c r="K56">
        <f t="shared" si="3"/>
        <v>29.480172878216152</v>
      </c>
      <c r="L56">
        <f t="shared" si="4"/>
        <v>0</v>
      </c>
      <c r="M56">
        <f t="shared" si="5"/>
        <v>0</v>
      </c>
      <c r="N56">
        <v>1.771780821917808E-2</v>
      </c>
      <c r="O56">
        <f t="shared" si="6"/>
        <v>0.49012127913440684</v>
      </c>
      <c r="P56" s="4">
        <f t="shared" si="7"/>
        <v>0</v>
      </c>
      <c r="Q56">
        <v>0.05</v>
      </c>
      <c r="R56" s="2">
        <f t="shared" si="8"/>
        <v>0.05</v>
      </c>
    </row>
    <row r="57" spans="1:19" x14ac:dyDescent="0.3">
      <c r="A57" t="s">
        <v>24</v>
      </c>
      <c r="B57" s="1">
        <v>43727</v>
      </c>
      <c r="C57" s="1">
        <v>43734</v>
      </c>
      <c r="D57" t="s">
        <v>0</v>
      </c>
      <c r="E57">
        <v>40</v>
      </c>
      <c r="F57">
        <v>0</v>
      </c>
      <c r="G57">
        <v>31.85</v>
      </c>
      <c r="H57">
        <f t="shared" si="1"/>
        <v>1.1329648621117936</v>
      </c>
      <c r="I57">
        <f t="shared" si="2"/>
        <v>36.084930858260627</v>
      </c>
      <c r="J57">
        <f t="shared" si="0"/>
        <v>0.88263990653341773</v>
      </c>
      <c r="K57">
        <f t="shared" si="3"/>
        <v>28.112081023089356</v>
      </c>
      <c r="L57">
        <f t="shared" si="4"/>
        <v>0</v>
      </c>
      <c r="M57">
        <f t="shared" si="5"/>
        <v>0</v>
      </c>
      <c r="N57">
        <v>1.7797260273972604E-2</v>
      </c>
      <c r="O57">
        <f t="shared" si="6"/>
        <v>0.49021700644110483</v>
      </c>
      <c r="P57" s="4">
        <f t="shared" si="7"/>
        <v>0</v>
      </c>
      <c r="Q57">
        <v>0</v>
      </c>
      <c r="R57" s="2">
        <f t="shared" si="8"/>
        <v>0</v>
      </c>
    </row>
    <row r="58" spans="1:19" x14ac:dyDescent="0.3">
      <c r="A58" t="s">
        <v>24</v>
      </c>
      <c r="B58" s="1">
        <v>43728</v>
      </c>
      <c r="C58" s="1">
        <v>43734</v>
      </c>
      <c r="D58" t="s">
        <v>0</v>
      </c>
      <c r="E58">
        <v>40</v>
      </c>
      <c r="F58">
        <v>0.1</v>
      </c>
      <c r="G58">
        <v>34.4</v>
      </c>
      <c r="H58">
        <f t="shared" si="1"/>
        <v>1.1329648621117936</v>
      </c>
      <c r="I58">
        <f t="shared" si="2"/>
        <v>38.973991256645697</v>
      </c>
      <c r="J58">
        <f t="shared" si="0"/>
        <v>0.88263990653341773</v>
      </c>
      <c r="K58">
        <f t="shared" si="3"/>
        <v>30.362812784749568</v>
      </c>
      <c r="L58">
        <f t="shared" si="4"/>
        <v>0</v>
      </c>
      <c r="M58">
        <f t="shared" si="5"/>
        <v>0</v>
      </c>
      <c r="N58">
        <v>1.7824657534246575E-2</v>
      </c>
      <c r="O58">
        <f t="shared" si="6"/>
        <v>0.49025001638626564</v>
      </c>
      <c r="P58" s="4">
        <f t="shared" si="7"/>
        <v>0</v>
      </c>
      <c r="Q58">
        <v>0.1</v>
      </c>
      <c r="R58" s="2">
        <f t="shared" si="8"/>
        <v>0.1</v>
      </c>
    </row>
    <row r="59" spans="1:19" x14ac:dyDescent="0.3">
      <c r="A59" t="s">
        <v>24</v>
      </c>
      <c r="B59" s="1">
        <v>43731</v>
      </c>
      <c r="C59" s="1">
        <v>43734</v>
      </c>
      <c r="D59" t="s">
        <v>0</v>
      </c>
      <c r="E59">
        <v>40</v>
      </c>
      <c r="F59">
        <v>0.1</v>
      </c>
      <c r="G59">
        <v>34.9</v>
      </c>
      <c r="H59">
        <f t="shared" si="1"/>
        <v>1.1329648621117936</v>
      </c>
      <c r="I59">
        <f t="shared" si="2"/>
        <v>39.540473687701592</v>
      </c>
      <c r="J59">
        <f t="shared" si="0"/>
        <v>0.88263990653341773</v>
      </c>
      <c r="K59">
        <f t="shared" si="3"/>
        <v>30.804132738016278</v>
      </c>
      <c r="L59">
        <f t="shared" si="4"/>
        <v>0</v>
      </c>
      <c r="M59">
        <f t="shared" si="5"/>
        <v>0</v>
      </c>
      <c r="N59">
        <v>1.7863013698630137E-2</v>
      </c>
      <c r="O59">
        <f t="shared" si="6"/>
        <v>0.49029623076530299</v>
      </c>
      <c r="P59" s="4">
        <f t="shared" si="7"/>
        <v>0</v>
      </c>
      <c r="Q59">
        <v>0.1</v>
      </c>
      <c r="R59" s="2">
        <f t="shared" si="8"/>
        <v>0.1</v>
      </c>
    </row>
    <row r="60" spans="1:19" x14ac:dyDescent="0.3">
      <c r="A60" t="s">
        <v>24</v>
      </c>
      <c r="B60" s="1">
        <v>43732</v>
      </c>
      <c r="C60" s="1">
        <v>43734</v>
      </c>
      <c r="D60" t="s">
        <v>0</v>
      </c>
      <c r="E60">
        <v>40</v>
      </c>
      <c r="F60">
        <v>0.05</v>
      </c>
      <c r="G60">
        <v>34.35</v>
      </c>
      <c r="H60">
        <f t="shared" si="1"/>
        <v>1.1329648621117936</v>
      </c>
      <c r="I60">
        <f t="shared" si="2"/>
        <v>38.917343013540112</v>
      </c>
      <c r="J60">
        <f t="shared" si="0"/>
        <v>0.88263990653341773</v>
      </c>
      <c r="K60">
        <f t="shared" si="3"/>
        <v>30.318680789422899</v>
      </c>
      <c r="L60">
        <f t="shared" si="4"/>
        <v>0</v>
      </c>
      <c r="M60">
        <f t="shared" si="5"/>
        <v>0</v>
      </c>
      <c r="N60">
        <v>1.7901369863013699E-2</v>
      </c>
      <c r="O60">
        <f t="shared" si="6"/>
        <v>0.49034244567612451</v>
      </c>
      <c r="P60" s="4">
        <f t="shared" si="7"/>
        <v>0</v>
      </c>
      <c r="Q60">
        <v>0.05</v>
      </c>
      <c r="R60" s="2">
        <f t="shared" si="8"/>
        <v>0.05</v>
      </c>
    </row>
    <row r="61" spans="1:19" x14ac:dyDescent="0.3">
      <c r="A61" t="s">
        <v>24</v>
      </c>
      <c r="B61" s="1">
        <v>43733</v>
      </c>
      <c r="C61" s="1">
        <v>43734</v>
      </c>
      <c r="D61" t="s">
        <v>0</v>
      </c>
      <c r="E61">
        <v>40</v>
      </c>
      <c r="F61">
        <v>0.05</v>
      </c>
      <c r="G61">
        <v>32.85</v>
      </c>
      <c r="H61">
        <f t="shared" si="1"/>
        <v>1.1329648621117936</v>
      </c>
      <c r="I61">
        <f t="shared" si="2"/>
        <v>37.217895720372418</v>
      </c>
      <c r="J61">
        <f t="shared" si="0"/>
        <v>0.88263990653341773</v>
      </c>
      <c r="K61">
        <f t="shared" si="3"/>
        <v>28.994720929622773</v>
      </c>
      <c r="L61">
        <f t="shared" si="4"/>
        <v>0</v>
      </c>
      <c r="M61">
        <f t="shared" si="5"/>
        <v>0</v>
      </c>
      <c r="N61">
        <v>1.7843835616438358E-2</v>
      </c>
      <c r="O61">
        <f t="shared" si="6"/>
        <v>0.49027312350931151</v>
      </c>
      <c r="P61" s="4">
        <f t="shared" si="7"/>
        <v>0</v>
      </c>
      <c r="Q61">
        <v>0.05</v>
      </c>
      <c r="R61" s="2">
        <f t="shared" si="8"/>
        <v>0.05</v>
      </c>
    </row>
    <row r="62" spans="1:19" x14ac:dyDescent="0.3">
      <c r="A62" t="s">
        <v>24</v>
      </c>
      <c r="B62" s="1">
        <v>43734</v>
      </c>
      <c r="C62" s="1">
        <v>43734</v>
      </c>
      <c r="D62" t="s">
        <v>0</v>
      </c>
      <c r="E62">
        <v>40</v>
      </c>
      <c r="F62">
        <v>0</v>
      </c>
      <c r="G62">
        <v>34.25</v>
      </c>
      <c r="H62">
        <f t="shared" si="1"/>
        <v>1.1329648621117936</v>
      </c>
      <c r="I62">
        <f t="shared" si="2"/>
        <v>38.804046527328929</v>
      </c>
      <c r="J62">
        <f t="shared" si="0"/>
        <v>0.88263990653341773</v>
      </c>
      <c r="K62">
        <f t="shared" si="3"/>
        <v>30.230416798769557</v>
      </c>
      <c r="L62">
        <f t="shared" si="4"/>
        <v>0</v>
      </c>
      <c r="M62">
        <f t="shared" si="5"/>
        <v>0</v>
      </c>
      <c r="N62">
        <v>1.7841095890410958E-2</v>
      </c>
      <c r="O62">
        <f t="shared" si="6"/>
        <v>0.4902698224835943</v>
      </c>
      <c r="P62" s="4">
        <f t="shared" si="7"/>
        <v>0</v>
      </c>
      <c r="Q62">
        <v>0</v>
      </c>
      <c r="R62" s="2">
        <f t="shared" si="8"/>
        <v>0</v>
      </c>
    </row>
    <row r="63" spans="1:19" x14ac:dyDescent="0.3">
      <c r="B63" s="1"/>
      <c r="C63" s="1"/>
      <c r="S63" s="2"/>
    </row>
    <row r="64" spans="1:19" x14ac:dyDescent="0.3">
      <c r="B64" s="1"/>
      <c r="C64" s="1"/>
      <c r="S64" s="2"/>
    </row>
    <row r="65" spans="2:19" x14ac:dyDescent="0.3">
      <c r="B65" s="1"/>
      <c r="C65" s="1">
        <v>0</v>
      </c>
      <c r="S65" s="2"/>
    </row>
    <row r="66" spans="2:19" x14ac:dyDescent="0.3">
      <c r="B66" s="1"/>
      <c r="C66" s="1"/>
      <c r="S66" s="2"/>
    </row>
    <row r="67" spans="2:19" x14ac:dyDescent="0.3">
      <c r="B67" s="1"/>
      <c r="C67" s="1"/>
      <c r="S67" s="2"/>
    </row>
    <row r="68" spans="2:19" x14ac:dyDescent="0.3">
      <c r="B68" s="1"/>
      <c r="C68" s="1"/>
      <c r="S68" s="2"/>
    </row>
    <row r="69" spans="2:19" x14ac:dyDescent="0.3">
      <c r="B69" s="1"/>
      <c r="C69" s="1"/>
    </row>
    <row r="70" spans="2:19" x14ac:dyDescent="0.3">
      <c r="B70" s="1"/>
      <c r="C70" s="1"/>
    </row>
    <row r="71" spans="2:19" x14ac:dyDescent="0.3">
      <c r="B71" s="1"/>
      <c r="C71" s="1"/>
    </row>
    <row r="72" spans="2:19" x14ac:dyDescent="0.3">
      <c r="B72" s="1"/>
      <c r="C72" s="1"/>
    </row>
    <row r="73" spans="2:19" x14ac:dyDescent="0.3">
      <c r="B73" s="1"/>
      <c r="C73" s="1"/>
    </row>
    <row r="74" spans="2:19" x14ac:dyDescent="0.3">
      <c r="B74" s="1"/>
      <c r="C74" s="1"/>
    </row>
    <row r="75" spans="2:19" x14ac:dyDescent="0.3">
      <c r="B75" s="1"/>
      <c r="C75" s="1"/>
    </row>
    <row r="76" spans="2:19" x14ac:dyDescent="0.3">
      <c r="B76" s="1"/>
      <c r="C76" s="1"/>
    </row>
    <row r="77" spans="2:19" x14ac:dyDescent="0.3">
      <c r="B77" s="1"/>
      <c r="C77" s="1"/>
    </row>
    <row r="78" spans="2:19" x14ac:dyDescent="0.3">
      <c r="B78" s="1"/>
      <c r="C78" s="1"/>
    </row>
    <row r="79" spans="2:19" x14ac:dyDescent="0.3">
      <c r="B79" s="1"/>
      <c r="C79" s="1"/>
    </row>
    <row r="80" spans="2:19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  <row r="98" spans="2:3" x14ac:dyDescent="0.3">
      <c r="B98" s="1"/>
      <c r="C98" s="1"/>
    </row>
    <row r="99" spans="2:3" x14ac:dyDescent="0.3">
      <c r="B99" s="1"/>
      <c r="C99" s="1"/>
    </row>
    <row r="100" spans="2:3" x14ac:dyDescent="0.3">
      <c r="B100" s="1"/>
      <c r="C100" s="1"/>
    </row>
    <row r="101" spans="2:3" x14ac:dyDescent="0.3">
      <c r="B101" s="1"/>
      <c r="C101" s="1"/>
    </row>
    <row r="102" spans="2:3" x14ac:dyDescent="0.3">
      <c r="B102" s="1"/>
      <c r="C102" s="1"/>
    </row>
    <row r="103" spans="2:3" x14ac:dyDescent="0.3">
      <c r="B103" s="1"/>
      <c r="C103" s="1"/>
    </row>
    <row r="104" spans="2:3" x14ac:dyDescent="0.3">
      <c r="B104" s="1"/>
      <c r="C104" s="1"/>
    </row>
    <row r="105" spans="2:3" x14ac:dyDescent="0.3">
      <c r="B105" s="1"/>
      <c r="C105" s="1"/>
    </row>
    <row r="106" spans="2:3" x14ac:dyDescent="0.3">
      <c r="B106" s="1"/>
      <c r="C106" s="1"/>
    </row>
    <row r="107" spans="2:3" x14ac:dyDescent="0.3">
      <c r="B107" s="1"/>
      <c r="C107" s="1"/>
    </row>
    <row r="108" spans="2:3" x14ac:dyDescent="0.3">
      <c r="B108" s="1"/>
      <c r="C108" s="1"/>
    </row>
    <row r="109" spans="2:3" x14ac:dyDescent="0.3">
      <c r="B109" s="1"/>
      <c r="C109" s="1"/>
    </row>
    <row r="110" spans="2:3" x14ac:dyDescent="0.3">
      <c r="B110" s="1"/>
      <c r="C110" s="1"/>
    </row>
    <row r="111" spans="2:3" x14ac:dyDescent="0.3">
      <c r="B111" s="1"/>
      <c r="C111" s="1"/>
    </row>
    <row r="112" spans="2:3" x14ac:dyDescent="0.3">
      <c r="B112" s="1"/>
      <c r="C112" s="1"/>
    </row>
    <row r="113" spans="2:3" x14ac:dyDescent="0.3">
      <c r="B113" s="1"/>
      <c r="C113" s="1"/>
    </row>
    <row r="114" spans="2:3" x14ac:dyDescent="0.3">
      <c r="B114" s="1"/>
      <c r="C114" s="1"/>
    </row>
    <row r="115" spans="2:3" x14ac:dyDescent="0.3">
      <c r="B115" s="1"/>
      <c r="C115" s="1"/>
    </row>
    <row r="116" spans="2:3" x14ac:dyDescent="0.3">
      <c r="B116" s="1"/>
      <c r="C116" s="1"/>
    </row>
    <row r="117" spans="2:3" x14ac:dyDescent="0.3">
      <c r="B117" s="1"/>
      <c r="C117" s="1"/>
    </row>
    <row r="118" spans="2:3" x14ac:dyDescent="0.3">
      <c r="B118" s="1"/>
      <c r="C118" s="1"/>
    </row>
    <row r="119" spans="2:3" x14ac:dyDescent="0.3">
      <c r="B119" s="1"/>
      <c r="C119" s="1"/>
    </row>
    <row r="120" spans="2:3" x14ac:dyDescent="0.3">
      <c r="B120" s="1"/>
      <c r="C120" s="1"/>
    </row>
    <row r="121" spans="2:3" x14ac:dyDescent="0.3">
      <c r="B121" s="1"/>
      <c r="C121" s="1"/>
    </row>
    <row r="122" spans="2:3" x14ac:dyDescent="0.3">
      <c r="B122" s="1"/>
      <c r="C122" s="1"/>
    </row>
    <row r="123" spans="2:3" x14ac:dyDescent="0.3">
      <c r="B123" s="1"/>
      <c r="C123" s="1"/>
    </row>
    <row r="124" spans="2:3" x14ac:dyDescent="0.3">
      <c r="B124" s="1"/>
      <c r="C12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CF61-1A8A-4492-A3BF-B8771D30F841}">
  <dimension ref="A1:R61"/>
  <sheetViews>
    <sheetView topLeftCell="R22" workbookViewId="0">
      <selection activeCell="AA29" sqref="AA29"/>
    </sheetView>
  </sheetViews>
  <sheetFormatPr defaultRowHeight="14.4" x14ac:dyDescent="0.3"/>
  <cols>
    <col min="1" max="1" width="22.88671875" customWidth="1"/>
  </cols>
  <sheetData>
    <row r="1" spans="1:18" x14ac:dyDescent="0.3">
      <c r="A1" t="s">
        <v>9</v>
      </c>
      <c r="B1" s="3">
        <v>2.232E-2</v>
      </c>
    </row>
    <row r="2" spans="1:18" x14ac:dyDescent="0.3">
      <c r="A2" t="s">
        <v>10</v>
      </c>
      <c r="B2" s="3">
        <f>B1^2</f>
        <v>4.9818239999999993E-4</v>
      </c>
    </row>
    <row r="3" spans="1:18" x14ac:dyDescent="0.3">
      <c r="A3" t="s">
        <v>11</v>
      </c>
      <c r="B3">
        <v>252</v>
      </c>
    </row>
    <row r="4" spans="1:18" x14ac:dyDescent="0.3">
      <c r="A4" t="s">
        <v>12</v>
      </c>
      <c r="B4">
        <f>B3*B2</f>
        <v>0.12554196479999999</v>
      </c>
    </row>
    <row r="5" spans="1:18" x14ac:dyDescent="0.3">
      <c r="A5" t="s">
        <v>13</v>
      </c>
      <c r="B5" s="3">
        <f>SQRT(B4)</f>
        <v>0.35431901557776996</v>
      </c>
    </row>
    <row r="8" spans="1:18" x14ac:dyDescent="0.3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25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6</v>
      </c>
      <c r="R8" t="s">
        <v>22</v>
      </c>
    </row>
    <row r="9" spans="1:18" x14ac:dyDescent="0.3">
      <c r="A9" t="s">
        <v>26</v>
      </c>
      <c r="B9" s="1">
        <v>43648</v>
      </c>
      <c r="C9" s="1">
        <v>43671</v>
      </c>
      <c r="D9" t="s">
        <v>0</v>
      </c>
      <c r="E9">
        <v>60</v>
      </c>
      <c r="F9">
        <v>7.9</v>
      </c>
      <c r="G9">
        <v>65.25</v>
      </c>
      <c r="H9">
        <f>EXP($B$5*SQRT(1/12))</f>
        <v>1.1076970047507544</v>
      </c>
      <c r="I9">
        <f>G9*H9</f>
        <v>72.277229559986722</v>
      </c>
      <c r="J9">
        <f t="shared" ref="J9:J61" si="0">EXP(-$B$5*SQRT(1/12))</f>
        <v>0.9027739496551338</v>
      </c>
      <c r="K9">
        <f>G9*J9</f>
        <v>58.906000214997484</v>
      </c>
      <c r="L9">
        <f>MAX((I9-E9),0)</f>
        <v>12.277229559986722</v>
      </c>
      <c r="M9">
        <f>MAX((K9-E9),0)</f>
        <v>0</v>
      </c>
      <c r="N9">
        <v>1.7895890410958903E-2</v>
      </c>
      <c r="O9">
        <f>(EXP(N9*0.3)-J9)/(H9-J9)</f>
        <v>0.50072089290487154</v>
      </c>
      <c r="P9" s="4">
        <f>(O9*L9+(1-O9)*M9)*EXP(-N9/1200)</f>
        <v>6.1473736697197712</v>
      </c>
      <c r="Q9">
        <v>7.9</v>
      </c>
      <c r="R9" s="2">
        <f>IF(Q9-P9&gt;0,Q9-P9,P9-Q9)</f>
        <v>1.7526263302802292</v>
      </c>
    </row>
    <row r="10" spans="1:18" x14ac:dyDescent="0.3">
      <c r="A10" t="s">
        <v>26</v>
      </c>
      <c r="B10" s="1">
        <v>43649</v>
      </c>
      <c r="C10" s="1">
        <v>43671</v>
      </c>
      <c r="D10" t="s">
        <v>0</v>
      </c>
      <c r="E10">
        <v>60</v>
      </c>
      <c r="F10">
        <v>10.55</v>
      </c>
      <c r="G10">
        <v>67.150000000000006</v>
      </c>
      <c r="H10">
        <f t="shared" ref="H10:H61" si="1">EXP($B$5*SQRT(1/12))</f>
        <v>1.1076970047507544</v>
      </c>
      <c r="I10">
        <f t="shared" ref="I10:I61" si="2">G10*H10</f>
        <v>74.38185386901317</v>
      </c>
      <c r="J10">
        <f t="shared" si="0"/>
        <v>0.9027739496551338</v>
      </c>
      <c r="K10">
        <f t="shared" ref="K10:K61" si="3">G10*J10</f>
        <v>60.621270719342242</v>
      </c>
      <c r="L10">
        <f t="shared" ref="L10:L61" si="4">MAX((I10-E10),0)</f>
        <v>14.38185386901317</v>
      </c>
      <c r="M10">
        <f t="shared" ref="M10:M61" si="5">MAX((K10-E10),0)</f>
        <v>0.62127071934224176</v>
      </c>
      <c r="N10">
        <v>1.7816438356164383E-2</v>
      </c>
      <c r="O10">
        <f t="shared" ref="O10:O61" si="6">(EXP(N10*0.3)-J10)/(H10-J10)</f>
        <v>0.50060395319383599</v>
      </c>
      <c r="P10" s="4">
        <f t="shared" ref="P10:P61" si="7">(O10*L10+(1-O10)*M10)*EXP(-N10/1200)</f>
        <v>7.5097615438226075</v>
      </c>
      <c r="Q10">
        <v>10.55</v>
      </c>
      <c r="R10" s="2">
        <f t="shared" ref="R10:R61" si="8">IF(Q10-P10&gt;0,Q10-P10,P10-Q10)</f>
        <v>3.0402384561773932</v>
      </c>
    </row>
    <row r="11" spans="1:18" x14ac:dyDescent="0.3">
      <c r="A11" t="s">
        <v>26</v>
      </c>
      <c r="B11" s="1">
        <v>43650</v>
      </c>
      <c r="C11" s="1">
        <v>43671</v>
      </c>
      <c r="D11" t="s">
        <v>0</v>
      </c>
      <c r="E11">
        <v>60</v>
      </c>
      <c r="F11">
        <v>10.4</v>
      </c>
      <c r="G11">
        <v>68.849999999999994</v>
      </c>
      <c r="H11">
        <f t="shared" si="1"/>
        <v>1.1076970047507544</v>
      </c>
      <c r="I11">
        <f t="shared" si="2"/>
        <v>76.264938777089426</v>
      </c>
      <c r="J11">
        <f t="shared" si="0"/>
        <v>0.9027739496551338</v>
      </c>
      <c r="K11">
        <f t="shared" si="3"/>
        <v>62.155986433755956</v>
      </c>
      <c r="L11">
        <f t="shared" si="4"/>
        <v>16.264938777089426</v>
      </c>
      <c r="M11">
        <f t="shared" si="5"/>
        <v>2.155986433755956</v>
      </c>
      <c r="N11">
        <v>1.7852054794520549E-2</v>
      </c>
      <c r="O11">
        <f t="shared" si="6"/>
        <v>0.50065637409892272</v>
      </c>
      <c r="P11" s="4">
        <f t="shared" si="7"/>
        <v>9.2195861981519016</v>
      </c>
      <c r="Q11">
        <v>10.4</v>
      </c>
      <c r="R11" s="2">
        <f t="shared" si="8"/>
        <v>1.1804138018480987</v>
      </c>
    </row>
    <row r="12" spans="1:18" x14ac:dyDescent="0.3">
      <c r="A12" t="s">
        <v>26</v>
      </c>
      <c r="B12" s="1">
        <v>43651</v>
      </c>
      <c r="C12" s="1">
        <v>43671</v>
      </c>
      <c r="D12" t="s">
        <v>0</v>
      </c>
      <c r="E12">
        <v>60</v>
      </c>
      <c r="F12">
        <v>9.5500000000000007</v>
      </c>
      <c r="G12">
        <v>66.3</v>
      </c>
      <c r="H12">
        <f t="shared" si="1"/>
        <v>1.1076970047507544</v>
      </c>
      <c r="I12">
        <f t="shared" si="2"/>
        <v>73.440311414975014</v>
      </c>
      <c r="J12">
        <f t="shared" si="0"/>
        <v>0.9027739496551338</v>
      </c>
      <c r="K12">
        <f t="shared" si="3"/>
        <v>59.853912862135367</v>
      </c>
      <c r="L12">
        <f t="shared" si="4"/>
        <v>13.440311414975014</v>
      </c>
      <c r="M12">
        <f t="shared" si="5"/>
        <v>0</v>
      </c>
      <c r="N12">
        <v>1.7789041095890412E-2</v>
      </c>
      <c r="O12">
        <f t="shared" si="6"/>
        <v>0.50056362980183233</v>
      </c>
      <c r="P12" s="4">
        <f t="shared" si="7"/>
        <v>6.7276313350490868</v>
      </c>
      <c r="Q12">
        <v>9.5500000000000007</v>
      </c>
      <c r="R12" s="2">
        <f t="shared" si="8"/>
        <v>2.8223686649509139</v>
      </c>
    </row>
    <row r="13" spans="1:18" x14ac:dyDescent="0.3">
      <c r="A13" t="s">
        <v>26</v>
      </c>
      <c r="B13" s="1">
        <v>43654</v>
      </c>
      <c r="C13" s="1">
        <v>43671</v>
      </c>
      <c r="D13" t="s">
        <v>0</v>
      </c>
      <c r="E13">
        <v>60</v>
      </c>
      <c r="F13">
        <v>5.6</v>
      </c>
      <c r="G13">
        <v>62.75</v>
      </c>
      <c r="H13">
        <f t="shared" si="1"/>
        <v>1.1076970047507544</v>
      </c>
      <c r="I13">
        <f t="shared" si="2"/>
        <v>69.50798704810984</v>
      </c>
      <c r="J13">
        <f t="shared" si="0"/>
        <v>0.9027739496551338</v>
      </c>
      <c r="K13">
        <f t="shared" si="3"/>
        <v>56.649065340859643</v>
      </c>
      <c r="L13">
        <f t="shared" si="4"/>
        <v>9.5079870481098396</v>
      </c>
      <c r="M13">
        <f t="shared" si="5"/>
        <v>0</v>
      </c>
      <c r="N13">
        <v>1.7728767123287671E-2</v>
      </c>
      <c r="O13">
        <f t="shared" si="6"/>
        <v>0.50047491950603384</v>
      </c>
      <c r="P13" s="4">
        <f t="shared" si="7"/>
        <v>4.7584387510041299</v>
      </c>
      <c r="Q13">
        <v>5.6</v>
      </c>
      <c r="R13" s="2">
        <f t="shared" si="8"/>
        <v>0.8415612489958697</v>
      </c>
    </row>
    <row r="14" spans="1:18" x14ac:dyDescent="0.3">
      <c r="A14" t="s">
        <v>26</v>
      </c>
      <c r="B14" s="1">
        <v>43655</v>
      </c>
      <c r="C14" s="1">
        <v>43671</v>
      </c>
      <c r="D14" t="s">
        <v>0</v>
      </c>
      <c r="E14">
        <v>60</v>
      </c>
      <c r="F14">
        <v>4.6500000000000004</v>
      </c>
      <c r="G14">
        <v>63.2</v>
      </c>
      <c r="H14">
        <f t="shared" si="1"/>
        <v>1.1076970047507544</v>
      </c>
      <c r="I14">
        <f t="shared" si="2"/>
        <v>70.006450700247683</v>
      </c>
      <c r="J14">
        <f t="shared" si="0"/>
        <v>0.9027739496551338</v>
      </c>
      <c r="K14">
        <f t="shared" si="3"/>
        <v>57.055313618204458</v>
      </c>
      <c r="L14">
        <f t="shared" si="4"/>
        <v>10.006450700247683</v>
      </c>
      <c r="M14">
        <f t="shared" si="5"/>
        <v>0</v>
      </c>
      <c r="N14">
        <v>1.7756164383561642E-2</v>
      </c>
      <c r="O14">
        <f t="shared" si="6"/>
        <v>0.50051524216890841</v>
      </c>
      <c r="P14" s="4">
        <f t="shared" si="7"/>
        <v>5.0083069880023015</v>
      </c>
      <c r="Q14">
        <v>4.6500000000000004</v>
      </c>
      <c r="R14" s="2">
        <f t="shared" si="8"/>
        <v>0.3583069880023011</v>
      </c>
    </row>
    <row r="15" spans="1:18" x14ac:dyDescent="0.3">
      <c r="A15" t="s">
        <v>26</v>
      </c>
      <c r="B15" s="1">
        <v>43656</v>
      </c>
      <c r="C15" s="1">
        <v>43671</v>
      </c>
      <c r="D15" t="s">
        <v>0</v>
      </c>
      <c r="E15">
        <v>60</v>
      </c>
      <c r="F15">
        <v>2.4500000000000002</v>
      </c>
      <c r="G15">
        <v>59.4</v>
      </c>
      <c r="H15">
        <f t="shared" si="1"/>
        <v>1.1076970047507544</v>
      </c>
      <c r="I15">
        <f t="shared" si="2"/>
        <v>65.797202082194815</v>
      </c>
      <c r="J15">
        <f t="shared" si="0"/>
        <v>0.9027739496551338</v>
      </c>
      <c r="K15">
        <f t="shared" si="3"/>
        <v>53.624772609514949</v>
      </c>
      <c r="L15">
        <f t="shared" si="4"/>
        <v>5.7972020821948149</v>
      </c>
      <c r="M15">
        <f t="shared" si="5"/>
        <v>0</v>
      </c>
      <c r="N15">
        <v>1.7778082191780821E-2</v>
      </c>
      <c r="O15">
        <f t="shared" si="6"/>
        <v>0.50054750053783048</v>
      </c>
      <c r="P15" s="4">
        <f t="shared" si="7"/>
        <v>2.9017320226782095</v>
      </c>
      <c r="Q15">
        <v>2.4500000000000002</v>
      </c>
      <c r="R15" s="2">
        <f t="shared" si="8"/>
        <v>0.45173202267820933</v>
      </c>
    </row>
    <row r="16" spans="1:18" x14ac:dyDescent="0.3">
      <c r="A16" t="s">
        <v>26</v>
      </c>
      <c r="B16" s="1">
        <v>43657</v>
      </c>
      <c r="C16" s="1">
        <v>43671</v>
      </c>
      <c r="D16" t="s">
        <v>0</v>
      </c>
      <c r="E16">
        <v>60</v>
      </c>
      <c r="F16">
        <v>3.8</v>
      </c>
      <c r="G16">
        <v>62.35</v>
      </c>
      <c r="H16">
        <f t="shared" si="1"/>
        <v>1.1076970047507544</v>
      </c>
      <c r="I16">
        <f t="shared" si="2"/>
        <v>69.064908246209541</v>
      </c>
      <c r="J16">
        <f t="shared" si="0"/>
        <v>0.9027739496551338</v>
      </c>
      <c r="K16">
        <f t="shared" si="3"/>
        <v>56.28795576099759</v>
      </c>
      <c r="L16">
        <f t="shared" si="4"/>
        <v>9.0649082462095407</v>
      </c>
      <c r="M16">
        <f t="shared" si="5"/>
        <v>0</v>
      </c>
      <c r="N16">
        <v>1.771780821917808E-2</v>
      </c>
      <c r="O16">
        <f t="shared" si="6"/>
        <v>0.5004587905336807</v>
      </c>
      <c r="P16" s="4">
        <f t="shared" si="7"/>
        <v>4.5365460353251361</v>
      </c>
      <c r="Q16">
        <v>3.8</v>
      </c>
      <c r="R16" s="2">
        <f t="shared" si="8"/>
        <v>0.73654603532513629</v>
      </c>
    </row>
    <row r="17" spans="1:18" x14ac:dyDescent="0.3">
      <c r="A17" t="s">
        <v>26</v>
      </c>
      <c r="B17" s="1">
        <v>43658</v>
      </c>
      <c r="C17" s="1">
        <v>43671</v>
      </c>
      <c r="D17" t="s">
        <v>0</v>
      </c>
      <c r="E17">
        <v>60</v>
      </c>
      <c r="F17">
        <v>4.9000000000000004</v>
      </c>
      <c r="G17">
        <v>63.9</v>
      </c>
      <c r="H17">
        <f t="shared" si="1"/>
        <v>1.1076970047507544</v>
      </c>
      <c r="I17">
        <f t="shared" si="2"/>
        <v>70.781838603573206</v>
      </c>
      <c r="J17">
        <f t="shared" si="0"/>
        <v>0.9027739496551338</v>
      </c>
      <c r="K17">
        <f t="shared" si="3"/>
        <v>57.687255382963052</v>
      </c>
      <c r="L17">
        <f t="shared" si="4"/>
        <v>10.781838603573206</v>
      </c>
      <c r="M17">
        <f t="shared" si="5"/>
        <v>0</v>
      </c>
      <c r="N17">
        <v>1.7660273972602739E-2</v>
      </c>
      <c r="O17">
        <f t="shared" si="6"/>
        <v>0.5003741142987943</v>
      </c>
      <c r="P17" s="4">
        <f t="shared" si="7"/>
        <v>5.3948735454038772</v>
      </c>
      <c r="Q17">
        <v>4.9000000000000004</v>
      </c>
      <c r="R17" s="2">
        <f t="shared" si="8"/>
        <v>0.49487354540387685</v>
      </c>
    </row>
    <row r="18" spans="1:18" x14ac:dyDescent="0.3">
      <c r="A18" t="s">
        <v>26</v>
      </c>
      <c r="B18" s="1">
        <v>43661</v>
      </c>
      <c r="C18" s="1">
        <v>43671</v>
      </c>
      <c r="D18" t="s">
        <v>0</v>
      </c>
      <c r="E18">
        <v>60</v>
      </c>
      <c r="F18">
        <v>3.15</v>
      </c>
      <c r="G18">
        <v>61.8</v>
      </c>
      <c r="H18">
        <f t="shared" si="1"/>
        <v>1.1076970047507544</v>
      </c>
      <c r="I18">
        <f t="shared" si="2"/>
        <v>68.455674893596623</v>
      </c>
      <c r="J18">
        <f t="shared" si="0"/>
        <v>0.9027739496551338</v>
      </c>
      <c r="K18">
        <f t="shared" si="3"/>
        <v>55.791430088687264</v>
      </c>
      <c r="L18">
        <f t="shared" si="4"/>
        <v>8.4556748935966226</v>
      </c>
      <c r="M18">
        <f t="shared" si="5"/>
        <v>0</v>
      </c>
      <c r="N18">
        <v>1.7610958904109589E-2</v>
      </c>
      <c r="O18">
        <f t="shared" si="6"/>
        <v>0.50030153583214465</v>
      </c>
      <c r="P18" s="4">
        <f t="shared" si="7"/>
        <v>4.2303250519075988</v>
      </c>
      <c r="Q18">
        <v>3.15</v>
      </c>
      <c r="R18" s="2">
        <f t="shared" si="8"/>
        <v>1.0803250519075989</v>
      </c>
    </row>
    <row r="19" spans="1:18" x14ac:dyDescent="0.3">
      <c r="A19" t="s">
        <v>26</v>
      </c>
      <c r="B19" s="1">
        <v>43662</v>
      </c>
      <c r="C19" s="1">
        <v>43671</v>
      </c>
      <c r="D19" t="s">
        <v>0</v>
      </c>
      <c r="E19">
        <v>60</v>
      </c>
      <c r="F19">
        <v>3.4</v>
      </c>
      <c r="G19">
        <v>62.3</v>
      </c>
      <c r="H19">
        <f t="shared" si="1"/>
        <v>1.1076970047507544</v>
      </c>
      <c r="I19">
        <f t="shared" si="2"/>
        <v>69.009523395971996</v>
      </c>
      <c r="J19">
        <f t="shared" si="0"/>
        <v>0.9027739496551338</v>
      </c>
      <c r="K19">
        <f t="shared" si="3"/>
        <v>56.242817063514835</v>
      </c>
      <c r="L19">
        <f t="shared" si="4"/>
        <v>9.0095233959719963</v>
      </c>
      <c r="M19">
        <f t="shared" si="5"/>
        <v>0</v>
      </c>
      <c r="N19">
        <v>1.7679452054794521E-2</v>
      </c>
      <c r="O19">
        <f t="shared" si="6"/>
        <v>0.50040233954803093</v>
      </c>
      <c r="P19" s="4">
        <f t="shared" si="7"/>
        <v>4.5083201645426589</v>
      </c>
      <c r="Q19">
        <v>3.4</v>
      </c>
      <c r="R19" s="2">
        <f t="shared" si="8"/>
        <v>1.108320164542659</v>
      </c>
    </row>
    <row r="20" spans="1:18" x14ac:dyDescent="0.3">
      <c r="A20" t="s">
        <v>26</v>
      </c>
      <c r="B20" s="1">
        <v>43663</v>
      </c>
      <c r="C20" s="1">
        <v>43671</v>
      </c>
      <c r="D20" t="s">
        <v>0</v>
      </c>
      <c r="E20">
        <v>60</v>
      </c>
      <c r="F20">
        <v>2.4500000000000002</v>
      </c>
      <c r="G20">
        <v>60.95</v>
      </c>
      <c r="H20">
        <f t="shared" si="1"/>
        <v>1.1076970047507544</v>
      </c>
      <c r="I20">
        <f t="shared" si="2"/>
        <v>67.51413243955848</v>
      </c>
      <c r="J20">
        <f t="shared" si="0"/>
        <v>0.9027739496551338</v>
      </c>
      <c r="K20">
        <f t="shared" si="3"/>
        <v>55.02407223148041</v>
      </c>
      <c r="L20">
        <f t="shared" si="4"/>
        <v>7.5141324395584803</v>
      </c>
      <c r="M20">
        <f t="shared" si="5"/>
        <v>0</v>
      </c>
      <c r="N20">
        <v>1.7698630136986301E-2</v>
      </c>
      <c r="O20">
        <f t="shared" si="6"/>
        <v>0.50043056495965932</v>
      </c>
      <c r="P20" s="4">
        <f t="shared" si="7"/>
        <v>3.7602460821637766</v>
      </c>
      <c r="Q20">
        <v>2.4500000000000002</v>
      </c>
      <c r="R20" s="2">
        <f t="shared" si="8"/>
        <v>1.3102460821637765</v>
      </c>
    </row>
    <row r="21" spans="1:18" x14ac:dyDescent="0.3">
      <c r="A21" t="s">
        <v>26</v>
      </c>
      <c r="B21" s="1">
        <v>43664</v>
      </c>
      <c r="C21" s="1">
        <v>43671</v>
      </c>
      <c r="D21" t="s">
        <v>0</v>
      </c>
      <c r="E21">
        <v>60</v>
      </c>
      <c r="F21">
        <v>1.65</v>
      </c>
      <c r="G21">
        <v>59.7</v>
      </c>
      <c r="H21">
        <f t="shared" si="1"/>
        <v>1.1076970047507544</v>
      </c>
      <c r="I21">
        <f t="shared" si="2"/>
        <v>66.129511183620039</v>
      </c>
      <c r="J21">
        <f t="shared" si="0"/>
        <v>0.9027739496551338</v>
      </c>
      <c r="K21">
        <f t="shared" si="3"/>
        <v>53.89560479441149</v>
      </c>
      <c r="L21">
        <f t="shared" si="4"/>
        <v>6.1295111836200391</v>
      </c>
      <c r="M21">
        <f t="shared" si="5"/>
        <v>0</v>
      </c>
      <c r="N21">
        <v>1.7698630136986301E-2</v>
      </c>
      <c r="O21">
        <f t="shared" si="6"/>
        <v>0.50043056495965932</v>
      </c>
      <c r="P21" s="4">
        <f t="shared" si="7"/>
        <v>3.0673495043082579</v>
      </c>
      <c r="Q21">
        <v>1.65</v>
      </c>
      <c r="R21" s="2">
        <f t="shared" si="8"/>
        <v>1.417349504308258</v>
      </c>
    </row>
    <row r="22" spans="1:18" x14ac:dyDescent="0.3">
      <c r="A22" t="s">
        <v>26</v>
      </c>
      <c r="B22" s="1">
        <v>43665</v>
      </c>
      <c r="C22" s="1">
        <v>43671</v>
      </c>
      <c r="D22" t="s">
        <v>0</v>
      </c>
      <c r="E22">
        <v>60</v>
      </c>
      <c r="F22">
        <v>0.5</v>
      </c>
      <c r="G22">
        <v>57.4</v>
      </c>
      <c r="H22">
        <f t="shared" si="1"/>
        <v>1.1076970047507544</v>
      </c>
      <c r="I22">
        <f t="shared" si="2"/>
        <v>63.581808072693299</v>
      </c>
      <c r="J22">
        <f t="shared" si="0"/>
        <v>0.9027739496551338</v>
      </c>
      <c r="K22">
        <f t="shared" si="3"/>
        <v>51.819224710204679</v>
      </c>
      <c r="L22">
        <f t="shared" si="4"/>
        <v>3.581808072693299</v>
      </c>
      <c r="M22">
        <f t="shared" si="5"/>
        <v>0</v>
      </c>
      <c r="N22">
        <v>1.7706849315068492E-2</v>
      </c>
      <c r="O22">
        <f t="shared" si="6"/>
        <v>0.50044266161435536</v>
      </c>
      <c r="P22" s="4">
        <f t="shared" si="7"/>
        <v>1.7924631160333653</v>
      </c>
      <c r="Q22">
        <v>0.5</v>
      </c>
      <c r="R22" s="2">
        <f t="shared" si="8"/>
        <v>1.2924631160333653</v>
      </c>
    </row>
    <row r="23" spans="1:18" x14ac:dyDescent="0.3">
      <c r="A23" t="s">
        <v>26</v>
      </c>
      <c r="B23" s="1">
        <v>43668</v>
      </c>
      <c r="C23" s="1">
        <v>43671</v>
      </c>
      <c r="D23" t="s">
        <v>0</v>
      </c>
      <c r="E23">
        <v>60</v>
      </c>
      <c r="F23">
        <v>0.8</v>
      </c>
      <c r="G23">
        <v>59.3</v>
      </c>
      <c r="H23">
        <f t="shared" si="1"/>
        <v>1.1076970047507544</v>
      </c>
      <c r="I23">
        <f t="shared" si="2"/>
        <v>65.686432381719726</v>
      </c>
      <c r="J23">
        <f t="shared" si="0"/>
        <v>0.9027739496551338</v>
      </c>
      <c r="K23">
        <f t="shared" si="3"/>
        <v>53.53449521454943</v>
      </c>
      <c r="L23">
        <f t="shared" si="4"/>
        <v>5.686432381719726</v>
      </c>
      <c r="M23">
        <f t="shared" si="5"/>
        <v>0</v>
      </c>
      <c r="N23">
        <v>1.7808219178082191E-2</v>
      </c>
      <c r="O23">
        <f t="shared" si="6"/>
        <v>0.50059185614143553</v>
      </c>
      <c r="P23" s="4">
        <f t="shared" si="7"/>
        <v>2.8465394973083362</v>
      </c>
      <c r="Q23">
        <v>0.8</v>
      </c>
      <c r="R23" s="2">
        <f t="shared" si="8"/>
        <v>2.046539497308336</v>
      </c>
    </row>
    <row r="24" spans="1:18" x14ac:dyDescent="0.3">
      <c r="A24" t="s">
        <v>26</v>
      </c>
      <c r="B24" s="1">
        <v>43669</v>
      </c>
      <c r="C24" s="1">
        <v>43671</v>
      </c>
      <c r="D24" t="s">
        <v>0</v>
      </c>
      <c r="E24">
        <v>60</v>
      </c>
      <c r="F24">
        <v>0.75</v>
      </c>
      <c r="G24">
        <v>60.15</v>
      </c>
      <c r="H24">
        <f t="shared" si="1"/>
        <v>1.1076970047507544</v>
      </c>
      <c r="I24">
        <f t="shared" si="2"/>
        <v>66.627974835757868</v>
      </c>
      <c r="J24">
        <f t="shared" si="0"/>
        <v>0.9027739496551338</v>
      </c>
      <c r="K24">
        <f t="shared" si="3"/>
        <v>54.301853071756298</v>
      </c>
      <c r="L24">
        <f t="shared" si="4"/>
        <v>6.6279748357578683</v>
      </c>
      <c r="M24">
        <f t="shared" si="5"/>
        <v>0</v>
      </c>
      <c r="N24">
        <v>1.7821917808219179E-2</v>
      </c>
      <c r="O24">
        <f t="shared" si="6"/>
        <v>0.50061201791200738</v>
      </c>
      <c r="P24" s="4">
        <f t="shared" si="7"/>
        <v>3.3179945793105916</v>
      </c>
      <c r="Q24">
        <v>0.75</v>
      </c>
      <c r="R24" s="2">
        <f t="shared" si="8"/>
        <v>2.5679945793105916</v>
      </c>
    </row>
    <row r="25" spans="1:18" x14ac:dyDescent="0.3">
      <c r="A25" t="s">
        <v>26</v>
      </c>
      <c r="B25" s="1">
        <v>43670</v>
      </c>
      <c r="C25" s="1">
        <v>43671</v>
      </c>
      <c r="D25" t="s">
        <v>0</v>
      </c>
      <c r="E25">
        <v>60</v>
      </c>
      <c r="F25">
        <v>0.15</v>
      </c>
      <c r="G25">
        <v>58.3</v>
      </c>
      <c r="H25">
        <f t="shared" si="1"/>
        <v>1.1076970047507544</v>
      </c>
      <c r="I25">
        <f t="shared" si="2"/>
        <v>64.578735376968979</v>
      </c>
      <c r="J25">
        <f t="shared" si="0"/>
        <v>0.9027739496551338</v>
      </c>
      <c r="K25">
        <f t="shared" si="3"/>
        <v>52.631721264894296</v>
      </c>
      <c r="L25">
        <f t="shared" si="4"/>
        <v>4.5787353769689787</v>
      </c>
      <c r="M25">
        <f t="shared" si="5"/>
        <v>0</v>
      </c>
      <c r="N25">
        <v>1.7838356164383562E-2</v>
      </c>
      <c r="O25">
        <f t="shared" si="6"/>
        <v>0.50063621214606502</v>
      </c>
      <c r="P25" s="4">
        <f t="shared" si="7"/>
        <v>2.2922466603647131</v>
      </c>
      <c r="Q25">
        <v>0.15</v>
      </c>
      <c r="R25" s="2">
        <f t="shared" si="8"/>
        <v>2.1422466603647132</v>
      </c>
    </row>
    <row r="26" spans="1:18" x14ac:dyDescent="0.3">
      <c r="A26" t="s">
        <v>26</v>
      </c>
      <c r="B26" s="1">
        <v>43671</v>
      </c>
      <c r="C26" s="1">
        <v>43671</v>
      </c>
      <c r="D26" t="s">
        <v>0</v>
      </c>
      <c r="E26">
        <v>60</v>
      </c>
      <c r="F26">
        <v>0</v>
      </c>
      <c r="G26">
        <v>58.5</v>
      </c>
      <c r="H26">
        <f t="shared" si="1"/>
        <v>1.1076970047507544</v>
      </c>
      <c r="I26">
        <f t="shared" si="2"/>
        <v>64.800274777919128</v>
      </c>
      <c r="J26">
        <f t="shared" si="0"/>
        <v>0.9027739496551338</v>
      </c>
      <c r="K26">
        <f t="shared" si="3"/>
        <v>52.812276054825325</v>
      </c>
      <c r="L26">
        <f t="shared" si="4"/>
        <v>4.8002747779191282</v>
      </c>
      <c r="M26">
        <f t="shared" si="5"/>
        <v>0</v>
      </c>
      <c r="N26">
        <v>1.7838356164383562E-2</v>
      </c>
      <c r="O26">
        <f t="shared" si="6"/>
        <v>0.50063621214606502</v>
      </c>
      <c r="P26" s="4">
        <f t="shared" si="7"/>
        <v>2.4031556581900793</v>
      </c>
      <c r="Q26">
        <v>0</v>
      </c>
      <c r="R26" s="2">
        <f t="shared" si="8"/>
        <v>2.4031556581900793</v>
      </c>
    </row>
    <row r="27" spans="1:18" x14ac:dyDescent="0.3">
      <c r="A27" t="s">
        <v>26</v>
      </c>
      <c r="B27" s="1">
        <v>43678</v>
      </c>
      <c r="C27" s="1">
        <v>43706</v>
      </c>
      <c r="D27" t="s">
        <v>0</v>
      </c>
      <c r="E27">
        <v>60</v>
      </c>
      <c r="F27">
        <v>2.2999999999999998</v>
      </c>
      <c r="G27">
        <v>56.5</v>
      </c>
      <c r="H27">
        <f t="shared" si="1"/>
        <v>1.1076970047507544</v>
      </c>
      <c r="I27">
        <f t="shared" si="2"/>
        <v>62.584880768417619</v>
      </c>
      <c r="J27">
        <f t="shared" si="0"/>
        <v>0.9027739496551338</v>
      </c>
      <c r="K27">
        <f t="shared" si="3"/>
        <v>51.006728155515063</v>
      </c>
      <c r="L27">
        <f t="shared" si="4"/>
        <v>2.5848807684176194</v>
      </c>
      <c r="M27">
        <f t="shared" si="5"/>
        <v>0</v>
      </c>
      <c r="N27">
        <v>1.7838356164383562E-2</v>
      </c>
      <c r="O27">
        <f t="shared" si="6"/>
        <v>0.50063621214606502</v>
      </c>
      <c r="P27" s="4">
        <f t="shared" si="7"/>
        <v>1.294065679936411</v>
      </c>
      <c r="Q27">
        <v>2.2999999999999998</v>
      </c>
      <c r="R27" s="2">
        <f t="shared" si="8"/>
        <v>1.0059343200635888</v>
      </c>
    </row>
    <row r="28" spans="1:18" x14ac:dyDescent="0.3">
      <c r="A28" t="s">
        <v>26</v>
      </c>
      <c r="B28" s="1">
        <v>43679</v>
      </c>
      <c r="C28" s="1">
        <v>43706</v>
      </c>
      <c r="D28" t="s">
        <v>0</v>
      </c>
      <c r="E28">
        <v>60</v>
      </c>
      <c r="F28">
        <v>2.15</v>
      </c>
      <c r="G28">
        <v>56.2</v>
      </c>
      <c r="H28">
        <f t="shared" si="1"/>
        <v>1.1076970047507544</v>
      </c>
      <c r="I28">
        <f t="shared" si="2"/>
        <v>62.252571666992402</v>
      </c>
      <c r="J28">
        <f t="shared" si="0"/>
        <v>0.9027739496551338</v>
      </c>
      <c r="K28">
        <f t="shared" si="3"/>
        <v>50.735895970618522</v>
      </c>
      <c r="L28">
        <f t="shared" si="4"/>
        <v>2.2525716669924023</v>
      </c>
      <c r="M28">
        <f t="shared" si="5"/>
        <v>0</v>
      </c>
      <c r="N28">
        <v>1.7969863013698632E-2</v>
      </c>
      <c r="O28">
        <f t="shared" si="6"/>
        <v>0.50082977031389209</v>
      </c>
      <c r="P28" s="4">
        <f t="shared" si="7"/>
        <v>1.1281380567302777</v>
      </c>
      <c r="Q28">
        <v>2.15</v>
      </c>
      <c r="R28" s="2">
        <f t="shared" si="8"/>
        <v>1.0218619432697222</v>
      </c>
    </row>
    <row r="29" spans="1:18" x14ac:dyDescent="0.3">
      <c r="A29" t="s">
        <v>26</v>
      </c>
      <c r="B29" s="1">
        <v>43682</v>
      </c>
      <c r="C29" s="1">
        <v>43706</v>
      </c>
      <c r="D29" t="s">
        <v>0</v>
      </c>
      <c r="E29">
        <v>60</v>
      </c>
      <c r="F29">
        <v>1.9</v>
      </c>
      <c r="G29">
        <v>55.85</v>
      </c>
      <c r="H29">
        <f t="shared" si="1"/>
        <v>1.1076970047507544</v>
      </c>
      <c r="I29">
        <f t="shared" si="2"/>
        <v>61.864877715329634</v>
      </c>
      <c r="J29">
        <f t="shared" si="0"/>
        <v>0.9027739496551338</v>
      </c>
      <c r="K29">
        <f t="shared" si="3"/>
        <v>50.419925088239225</v>
      </c>
      <c r="L29">
        <f t="shared" si="4"/>
        <v>1.8648777153296336</v>
      </c>
      <c r="M29">
        <f t="shared" si="5"/>
        <v>0</v>
      </c>
      <c r="N29">
        <v>1.7942465753424657E-2</v>
      </c>
      <c r="O29">
        <f t="shared" si="6"/>
        <v>0.5007894450658662</v>
      </c>
      <c r="P29" s="4">
        <f t="shared" si="7"/>
        <v>0.93389711239043727</v>
      </c>
      <c r="Q29">
        <v>1.9</v>
      </c>
      <c r="R29" s="2">
        <f t="shared" si="8"/>
        <v>0.96610288760956264</v>
      </c>
    </row>
    <row r="30" spans="1:18" x14ac:dyDescent="0.3">
      <c r="A30" t="s">
        <v>26</v>
      </c>
      <c r="B30" s="1">
        <v>43683</v>
      </c>
      <c r="C30" s="1">
        <v>43706</v>
      </c>
      <c r="D30" t="s">
        <v>0</v>
      </c>
      <c r="E30">
        <v>60</v>
      </c>
      <c r="F30">
        <v>1.1000000000000001</v>
      </c>
      <c r="G30">
        <v>53.8</v>
      </c>
      <c r="H30">
        <f t="shared" si="1"/>
        <v>1.1076970047507544</v>
      </c>
      <c r="I30">
        <f t="shared" si="2"/>
        <v>59.59409885559058</v>
      </c>
      <c r="J30">
        <f t="shared" si="0"/>
        <v>0.9027739496551338</v>
      </c>
      <c r="K30">
        <f t="shared" si="3"/>
        <v>48.569238491446193</v>
      </c>
      <c r="L30">
        <f t="shared" si="4"/>
        <v>0</v>
      </c>
      <c r="M30">
        <f t="shared" si="5"/>
        <v>0</v>
      </c>
      <c r="N30">
        <v>1.7945205479452053E-2</v>
      </c>
      <c r="O30">
        <f t="shared" si="6"/>
        <v>0.50079347757575399</v>
      </c>
      <c r="P30" s="4">
        <f t="shared" si="7"/>
        <v>0</v>
      </c>
      <c r="Q30">
        <v>1.1000000000000001</v>
      </c>
      <c r="R30" s="2">
        <f t="shared" si="8"/>
        <v>1.1000000000000001</v>
      </c>
    </row>
    <row r="31" spans="1:18" x14ac:dyDescent="0.3">
      <c r="A31" t="s">
        <v>26</v>
      </c>
      <c r="B31" s="1">
        <v>43684</v>
      </c>
      <c r="C31" s="1">
        <v>43706</v>
      </c>
      <c r="D31" t="s">
        <v>0</v>
      </c>
      <c r="E31">
        <v>60</v>
      </c>
      <c r="F31">
        <v>1.6</v>
      </c>
      <c r="G31">
        <v>56.15</v>
      </c>
      <c r="H31">
        <f t="shared" si="1"/>
        <v>1.1076970047507544</v>
      </c>
      <c r="I31">
        <f t="shared" si="2"/>
        <v>62.197186816754858</v>
      </c>
      <c r="J31">
        <f t="shared" si="0"/>
        <v>0.9027739496551338</v>
      </c>
      <c r="K31">
        <f t="shared" si="3"/>
        <v>50.690757273135759</v>
      </c>
      <c r="L31">
        <f t="shared" si="4"/>
        <v>2.1971868167548578</v>
      </c>
      <c r="M31">
        <f t="shared" si="5"/>
        <v>0</v>
      </c>
      <c r="N31">
        <v>1.7915068493150683E-2</v>
      </c>
      <c r="O31">
        <f t="shared" si="6"/>
        <v>0.50074912014927786</v>
      </c>
      <c r="P31" s="4">
        <f t="shared" si="7"/>
        <v>1.1002229396965419</v>
      </c>
      <c r="Q31">
        <v>1.6</v>
      </c>
      <c r="R31" s="2">
        <f t="shared" si="8"/>
        <v>0.49977706030345814</v>
      </c>
    </row>
    <row r="32" spans="1:18" x14ac:dyDescent="0.3">
      <c r="A32" t="s">
        <v>26</v>
      </c>
      <c r="B32" s="1">
        <v>43685</v>
      </c>
      <c r="C32" s="1">
        <v>43706</v>
      </c>
      <c r="D32" t="s">
        <v>0</v>
      </c>
      <c r="E32">
        <v>60</v>
      </c>
      <c r="F32">
        <v>1.05</v>
      </c>
      <c r="G32">
        <v>54.8</v>
      </c>
      <c r="H32">
        <f t="shared" si="1"/>
        <v>1.1076970047507544</v>
      </c>
      <c r="I32">
        <f t="shared" si="2"/>
        <v>60.701795860341335</v>
      </c>
      <c r="J32">
        <f t="shared" si="0"/>
        <v>0.9027739496551338</v>
      </c>
      <c r="K32">
        <f t="shared" si="3"/>
        <v>49.472012441101327</v>
      </c>
      <c r="L32">
        <f t="shared" si="4"/>
        <v>0.70179586034133479</v>
      </c>
      <c r="M32">
        <f t="shared" si="5"/>
        <v>0</v>
      </c>
      <c r="N32">
        <v>1.7895890410958903E-2</v>
      </c>
      <c r="O32">
        <f t="shared" si="6"/>
        <v>0.50072089290487154</v>
      </c>
      <c r="P32" s="4">
        <f t="shared" si="7"/>
        <v>0.35139860929547706</v>
      </c>
      <c r="Q32">
        <v>1.05</v>
      </c>
      <c r="R32" s="2">
        <f t="shared" si="8"/>
        <v>0.69860139070452298</v>
      </c>
    </row>
    <row r="33" spans="1:18" x14ac:dyDescent="0.3">
      <c r="A33" t="s">
        <v>26</v>
      </c>
      <c r="B33" s="1">
        <v>43686</v>
      </c>
      <c r="C33" s="1">
        <v>43706</v>
      </c>
      <c r="D33" t="s">
        <v>0</v>
      </c>
      <c r="E33">
        <v>60</v>
      </c>
      <c r="F33">
        <v>0.95</v>
      </c>
      <c r="G33">
        <v>54.15</v>
      </c>
      <c r="H33">
        <f t="shared" si="1"/>
        <v>1.1076970047507544</v>
      </c>
      <c r="I33">
        <f t="shared" si="2"/>
        <v>59.981792807253349</v>
      </c>
      <c r="J33">
        <f t="shared" si="0"/>
        <v>0.9027739496551338</v>
      </c>
      <c r="K33">
        <f t="shared" si="3"/>
        <v>48.885209373825496</v>
      </c>
      <c r="L33">
        <f t="shared" si="4"/>
        <v>0</v>
      </c>
      <c r="M33">
        <f t="shared" si="5"/>
        <v>0</v>
      </c>
      <c r="N33">
        <v>1.7726027397260272E-2</v>
      </c>
      <c r="O33">
        <f t="shared" si="6"/>
        <v>0.50047088725797417</v>
      </c>
      <c r="P33" s="4">
        <f t="shared" si="7"/>
        <v>0</v>
      </c>
      <c r="Q33">
        <v>0.95</v>
      </c>
      <c r="R33" s="2">
        <f t="shared" si="8"/>
        <v>0.95</v>
      </c>
    </row>
    <row r="34" spans="1:18" x14ac:dyDescent="0.3">
      <c r="A34" t="s">
        <v>26</v>
      </c>
      <c r="B34" s="1">
        <v>43690</v>
      </c>
      <c r="C34" s="1">
        <v>43706</v>
      </c>
      <c r="D34" t="s">
        <v>0</v>
      </c>
      <c r="E34">
        <v>60</v>
      </c>
      <c r="F34">
        <v>0.4</v>
      </c>
      <c r="G34">
        <v>50.55</v>
      </c>
      <c r="H34">
        <f t="shared" si="1"/>
        <v>1.1076970047507544</v>
      </c>
      <c r="I34">
        <f t="shared" si="2"/>
        <v>55.99408359015063</v>
      </c>
      <c r="J34">
        <f t="shared" si="0"/>
        <v>0.9027739496551338</v>
      </c>
      <c r="K34">
        <f t="shared" si="3"/>
        <v>45.63522315506701</v>
      </c>
      <c r="L34">
        <f t="shared" si="4"/>
        <v>0</v>
      </c>
      <c r="M34">
        <f t="shared" si="5"/>
        <v>0</v>
      </c>
      <c r="N34">
        <v>1.7772602739726029E-2</v>
      </c>
      <c r="O34">
        <f t="shared" si="6"/>
        <v>0.50053943592571382</v>
      </c>
      <c r="P34" s="4">
        <f t="shared" si="7"/>
        <v>0</v>
      </c>
      <c r="Q34">
        <v>0.4</v>
      </c>
      <c r="R34" s="2">
        <f t="shared" si="8"/>
        <v>0.4</v>
      </c>
    </row>
    <row r="35" spans="1:18" x14ac:dyDescent="0.3">
      <c r="A35" t="s">
        <v>26</v>
      </c>
      <c r="B35" s="1">
        <v>43691</v>
      </c>
      <c r="C35" s="1">
        <v>43706</v>
      </c>
      <c r="D35" t="s">
        <v>0</v>
      </c>
      <c r="E35">
        <v>60</v>
      </c>
      <c r="F35">
        <v>0.5</v>
      </c>
      <c r="G35">
        <v>51.3</v>
      </c>
      <c r="H35">
        <f t="shared" si="1"/>
        <v>1.1076970047507544</v>
      </c>
      <c r="I35">
        <f t="shared" si="2"/>
        <v>56.824856343713698</v>
      </c>
      <c r="J35">
        <f t="shared" si="0"/>
        <v>0.9027739496551338</v>
      </c>
      <c r="K35">
        <f t="shared" si="3"/>
        <v>46.312303617308359</v>
      </c>
      <c r="L35">
        <f t="shared" si="4"/>
        <v>0</v>
      </c>
      <c r="M35">
        <f t="shared" si="5"/>
        <v>0</v>
      </c>
      <c r="N35">
        <v>1.7698630136986301E-2</v>
      </c>
      <c r="O35">
        <f t="shared" si="6"/>
        <v>0.50043056495965932</v>
      </c>
      <c r="P35" s="4">
        <f t="shared" si="7"/>
        <v>0</v>
      </c>
      <c r="Q35">
        <v>0.5</v>
      </c>
      <c r="R35" s="2">
        <f t="shared" si="8"/>
        <v>0.5</v>
      </c>
    </row>
    <row r="36" spans="1:18" x14ac:dyDescent="0.3">
      <c r="A36" t="s">
        <v>26</v>
      </c>
      <c r="B36" s="1">
        <v>43693</v>
      </c>
      <c r="C36" s="1">
        <v>43706</v>
      </c>
      <c r="D36" t="s">
        <v>0</v>
      </c>
      <c r="E36">
        <v>60</v>
      </c>
      <c r="F36">
        <v>0.35</v>
      </c>
      <c r="G36">
        <v>50.9</v>
      </c>
      <c r="H36">
        <f t="shared" si="1"/>
        <v>1.1076970047507544</v>
      </c>
      <c r="I36">
        <f t="shared" si="2"/>
        <v>56.381777541813399</v>
      </c>
      <c r="J36">
        <f t="shared" si="0"/>
        <v>0.9027739496551338</v>
      </c>
      <c r="K36">
        <f t="shared" si="3"/>
        <v>45.951194037446307</v>
      </c>
      <c r="L36">
        <f t="shared" si="4"/>
        <v>0</v>
      </c>
      <c r="M36">
        <f t="shared" si="5"/>
        <v>0</v>
      </c>
      <c r="N36">
        <v>1.7684931506849317E-2</v>
      </c>
      <c r="O36">
        <f t="shared" si="6"/>
        <v>0.50041040393478198</v>
      </c>
      <c r="P36" s="4">
        <f t="shared" si="7"/>
        <v>0</v>
      </c>
      <c r="Q36">
        <v>0.35</v>
      </c>
      <c r="R36" s="2">
        <f t="shared" si="8"/>
        <v>0.35</v>
      </c>
    </row>
    <row r="37" spans="1:18" x14ac:dyDescent="0.3">
      <c r="A37" t="s">
        <v>26</v>
      </c>
      <c r="B37" s="1">
        <v>43696</v>
      </c>
      <c r="C37" s="1">
        <v>43706</v>
      </c>
      <c r="D37" t="s">
        <v>0</v>
      </c>
      <c r="E37">
        <v>60</v>
      </c>
      <c r="F37">
        <v>0.25</v>
      </c>
      <c r="G37">
        <v>50.25</v>
      </c>
      <c r="H37">
        <f t="shared" si="1"/>
        <v>1.1076970047507544</v>
      </c>
      <c r="I37">
        <f t="shared" si="2"/>
        <v>55.661774488725406</v>
      </c>
      <c r="J37">
        <f t="shared" si="0"/>
        <v>0.9027739496551338</v>
      </c>
      <c r="K37">
        <f t="shared" si="3"/>
        <v>45.364390970170476</v>
      </c>
      <c r="L37">
        <f t="shared" si="4"/>
        <v>0</v>
      </c>
      <c r="M37">
        <f t="shared" si="5"/>
        <v>0</v>
      </c>
      <c r="N37">
        <v>1.7706849315068492E-2</v>
      </c>
      <c r="O37">
        <f t="shared" si="6"/>
        <v>0.50044266161435536</v>
      </c>
      <c r="P37" s="4">
        <f t="shared" si="7"/>
        <v>0</v>
      </c>
      <c r="Q37">
        <v>0.25</v>
      </c>
      <c r="R37" s="2">
        <f t="shared" si="8"/>
        <v>0.25</v>
      </c>
    </row>
    <row r="38" spans="1:18" x14ac:dyDescent="0.3">
      <c r="A38" t="s">
        <v>26</v>
      </c>
      <c r="B38" s="1">
        <v>43697</v>
      </c>
      <c r="C38" s="1">
        <v>43706</v>
      </c>
      <c r="D38" t="s">
        <v>0</v>
      </c>
      <c r="E38">
        <v>60</v>
      </c>
      <c r="F38">
        <v>0.2</v>
      </c>
      <c r="G38">
        <v>50.3</v>
      </c>
      <c r="H38">
        <f t="shared" si="1"/>
        <v>1.1076970047507544</v>
      </c>
      <c r="I38">
        <f t="shared" si="2"/>
        <v>55.717159338962944</v>
      </c>
      <c r="J38">
        <f t="shared" si="0"/>
        <v>0.9027739496551338</v>
      </c>
      <c r="K38">
        <f t="shared" si="3"/>
        <v>45.409529667653224</v>
      </c>
      <c r="L38">
        <f t="shared" si="4"/>
        <v>0</v>
      </c>
      <c r="M38">
        <f t="shared" si="5"/>
        <v>0</v>
      </c>
      <c r="N38">
        <v>1.7706849315068492E-2</v>
      </c>
      <c r="O38">
        <f t="shared" si="6"/>
        <v>0.50044266161435536</v>
      </c>
      <c r="P38" s="4">
        <f t="shared" si="7"/>
        <v>0</v>
      </c>
      <c r="Q38">
        <v>0.2</v>
      </c>
      <c r="R38" s="2">
        <f t="shared" si="8"/>
        <v>0.2</v>
      </c>
    </row>
    <row r="39" spans="1:18" x14ac:dyDescent="0.3">
      <c r="A39" t="s">
        <v>26</v>
      </c>
      <c r="B39" s="1">
        <v>43698</v>
      </c>
      <c r="C39" s="1">
        <v>43706</v>
      </c>
      <c r="D39" t="s">
        <v>0</v>
      </c>
      <c r="E39">
        <v>60</v>
      </c>
      <c r="F39">
        <v>0.2</v>
      </c>
      <c r="G39">
        <v>48.35</v>
      </c>
      <c r="H39">
        <f t="shared" si="1"/>
        <v>1.1076970047507544</v>
      </c>
      <c r="I39">
        <f t="shared" si="2"/>
        <v>53.557150179698979</v>
      </c>
      <c r="J39">
        <f t="shared" si="0"/>
        <v>0.9027739496551338</v>
      </c>
      <c r="K39">
        <f t="shared" si="3"/>
        <v>43.649120465825717</v>
      </c>
      <c r="L39">
        <f t="shared" si="4"/>
        <v>0</v>
      </c>
      <c r="M39">
        <f t="shared" si="5"/>
        <v>0</v>
      </c>
      <c r="N39">
        <v>1.7684931506849317E-2</v>
      </c>
      <c r="O39">
        <f t="shared" si="6"/>
        <v>0.50041040393478198</v>
      </c>
      <c r="P39" s="4">
        <f t="shared" si="7"/>
        <v>0</v>
      </c>
      <c r="Q39">
        <v>0.2</v>
      </c>
      <c r="R39" s="2">
        <f t="shared" si="8"/>
        <v>0.2</v>
      </c>
    </row>
    <row r="40" spans="1:18" x14ac:dyDescent="0.3">
      <c r="A40" t="s">
        <v>26</v>
      </c>
      <c r="B40" s="1">
        <v>43699</v>
      </c>
      <c r="C40" s="1">
        <v>43706</v>
      </c>
      <c r="D40" t="s">
        <v>0</v>
      </c>
      <c r="E40">
        <v>60</v>
      </c>
      <c r="F40">
        <v>0.1</v>
      </c>
      <c r="G40">
        <v>45.75</v>
      </c>
      <c r="H40">
        <f t="shared" si="1"/>
        <v>1.1076970047507544</v>
      </c>
      <c r="I40">
        <f t="shared" si="2"/>
        <v>50.677137967347015</v>
      </c>
      <c r="J40">
        <f t="shared" si="0"/>
        <v>0.9027739496551338</v>
      </c>
      <c r="K40">
        <f t="shared" si="3"/>
        <v>41.301908196722373</v>
      </c>
      <c r="L40">
        <f t="shared" si="4"/>
        <v>0</v>
      </c>
      <c r="M40">
        <f t="shared" si="5"/>
        <v>0</v>
      </c>
      <c r="N40">
        <v>1.7687671232876713E-2</v>
      </c>
      <c r="O40">
        <f t="shared" si="6"/>
        <v>0.50041443613312941</v>
      </c>
      <c r="P40" s="4">
        <f t="shared" si="7"/>
        <v>0</v>
      </c>
      <c r="Q40">
        <v>0.1</v>
      </c>
      <c r="R40" s="2">
        <f t="shared" si="8"/>
        <v>0.1</v>
      </c>
    </row>
    <row r="41" spans="1:18" x14ac:dyDescent="0.3">
      <c r="A41" t="s">
        <v>26</v>
      </c>
      <c r="B41" s="1">
        <v>43700</v>
      </c>
      <c r="C41" s="1">
        <v>43706</v>
      </c>
      <c r="D41" t="s">
        <v>0</v>
      </c>
      <c r="E41">
        <v>60</v>
      </c>
      <c r="F41">
        <v>0.15</v>
      </c>
      <c r="G41">
        <v>47.85</v>
      </c>
      <c r="H41">
        <f t="shared" si="1"/>
        <v>1.1076970047507544</v>
      </c>
      <c r="I41">
        <f t="shared" si="2"/>
        <v>53.003301677323599</v>
      </c>
      <c r="J41">
        <f t="shared" si="0"/>
        <v>0.9027739496551338</v>
      </c>
      <c r="K41">
        <f t="shared" si="3"/>
        <v>43.197733490998154</v>
      </c>
      <c r="L41">
        <f t="shared" si="4"/>
        <v>0</v>
      </c>
      <c r="M41">
        <f t="shared" si="5"/>
        <v>0</v>
      </c>
      <c r="N41">
        <v>1.766849315068493E-2</v>
      </c>
      <c r="O41">
        <f t="shared" si="6"/>
        <v>0.50038621081429624</v>
      </c>
      <c r="P41" s="4">
        <f t="shared" si="7"/>
        <v>0</v>
      </c>
      <c r="Q41">
        <v>0.15</v>
      </c>
      <c r="R41" s="2">
        <f t="shared" si="8"/>
        <v>0.15</v>
      </c>
    </row>
    <row r="42" spans="1:18" x14ac:dyDescent="0.3">
      <c r="A42" t="s">
        <v>26</v>
      </c>
      <c r="B42" s="1">
        <v>43703</v>
      </c>
      <c r="C42" s="1">
        <v>43706</v>
      </c>
      <c r="D42" t="s">
        <v>0</v>
      </c>
      <c r="E42">
        <v>60</v>
      </c>
      <c r="F42">
        <v>0.05</v>
      </c>
      <c r="G42">
        <v>48.8</v>
      </c>
      <c r="H42">
        <f t="shared" si="1"/>
        <v>1.1076970047507544</v>
      </c>
      <c r="I42">
        <f t="shared" si="2"/>
        <v>54.055613831836808</v>
      </c>
      <c r="J42">
        <f t="shared" si="0"/>
        <v>0.9027739496551338</v>
      </c>
      <c r="K42">
        <f t="shared" si="3"/>
        <v>44.055368743170526</v>
      </c>
      <c r="L42">
        <f t="shared" si="4"/>
        <v>0</v>
      </c>
      <c r="M42">
        <f t="shared" si="5"/>
        <v>0</v>
      </c>
      <c r="N42">
        <v>1.767123287671233E-2</v>
      </c>
      <c r="O42">
        <f t="shared" si="6"/>
        <v>0.50039024299275836</v>
      </c>
      <c r="P42" s="4">
        <f t="shared" si="7"/>
        <v>0</v>
      </c>
      <c r="Q42">
        <v>0.05</v>
      </c>
      <c r="R42" s="2">
        <f t="shared" si="8"/>
        <v>0.05</v>
      </c>
    </row>
    <row r="43" spans="1:18" x14ac:dyDescent="0.3">
      <c r="A43" t="s">
        <v>26</v>
      </c>
      <c r="B43" s="1">
        <v>43705</v>
      </c>
      <c r="C43" s="1">
        <v>43706</v>
      </c>
      <c r="D43" t="s">
        <v>0</v>
      </c>
      <c r="E43">
        <v>60</v>
      </c>
      <c r="F43">
        <v>0</v>
      </c>
      <c r="G43">
        <v>46.55</v>
      </c>
      <c r="H43">
        <f t="shared" si="1"/>
        <v>1.1076970047507544</v>
      </c>
      <c r="I43">
        <f t="shared" si="2"/>
        <v>51.563295571147613</v>
      </c>
      <c r="J43">
        <f t="shared" si="0"/>
        <v>0.9027739496551338</v>
      </c>
      <c r="K43">
        <f t="shared" si="3"/>
        <v>42.024127356446478</v>
      </c>
      <c r="L43">
        <f t="shared" si="4"/>
        <v>0</v>
      </c>
      <c r="M43">
        <f t="shared" si="5"/>
        <v>0</v>
      </c>
      <c r="N43">
        <v>1.7632876712328768E-2</v>
      </c>
      <c r="O43">
        <f t="shared" si="6"/>
        <v>0.50033379279586998</v>
      </c>
      <c r="P43" s="4">
        <f t="shared" si="7"/>
        <v>0</v>
      </c>
      <c r="Q43">
        <v>0</v>
      </c>
      <c r="R43" s="2">
        <f t="shared" si="8"/>
        <v>0</v>
      </c>
    </row>
    <row r="44" spans="1:18" x14ac:dyDescent="0.3">
      <c r="A44" t="s">
        <v>26</v>
      </c>
      <c r="B44" s="1">
        <v>43706</v>
      </c>
      <c r="C44" s="1">
        <v>43706</v>
      </c>
      <c r="D44" t="s">
        <v>0</v>
      </c>
      <c r="E44">
        <v>60</v>
      </c>
      <c r="F44">
        <v>0</v>
      </c>
      <c r="G44">
        <v>48.35</v>
      </c>
      <c r="H44">
        <f t="shared" si="1"/>
        <v>1.1076970047507544</v>
      </c>
      <c r="I44">
        <f t="shared" si="2"/>
        <v>53.557150179698979</v>
      </c>
      <c r="J44">
        <f t="shared" si="0"/>
        <v>0.9027739496551338</v>
      </c>
      <c r="K44">
        <f t="shared" si="3"/>
        <v>43.649120465825717</v>
      </c>
      <c r="L44">
        <f t="shared" si="4"/>
        <v>0</v>
      </c>
      <c r="M44">
        <f t="shared" si="5"/>
        <v>0</v>
      </c>
      <c r="N44">
        <v>1.761917808219178E-2</v>
      </c>
      <c r="O44">
        <f t="shared" si="6"/>
        <v>0.50031363216868618</v>
      </c>
      <c r="P44" s="4">
        <f t="shared" si="7"/>
        <v>0</v>
      </c>
      <c r="Q44">
        <v>0</v>
      </c>
      <c r="R44" s="2">
        <f t="shared" si="8"/>
        <v>0</v>
      </c>
    </row>
    <row r="45" spans="1:18" x14ac:dyDescent="0.3">
      <c r="A45" t="s">
        <v>26</v>
      </c>
      <c r="B45" s="1">
        <v>43711</v>
      </c>
      <c r="C45" s="1">
        <v>43734</v>
      </c>
      <c r="D45" t="s">
        <v>0</v>
      </c>
      <c r="E45">
        <v>60</v>
      </c>
      <c r="F45">
        <v>0.3</v>
      </c>
      <c r="G45">
        <v>46.75</v>
      </c>
      <c r="H45">
        <f t="shared" si="1"/>
        <v>1.1076970047507544</v>
      </c>
      <c r="I45">
        <f t="shared" si="2"/>
        <v>51.784834972097769</v>
      </c>
      <c r="J45">
        <f t="shared" si="0"/>
        <v>0.9027739496551338</v>
      </c>
      <c r="K45">
        <f t="shared" si="3"/>
        <v>42.204682146377507</v>
      </c>
      <c r="L45">
        <f t="shared" si="4"/>
        <v>0</v>
      </c>
      <c r="M45">
        <f t="shared" si="5"/>
        <v>0</v>
      </c>
      <c r="N45">
        <v>1.7654794520547946E-2</v>
      </c>
      <c r="O45">
        <f t="shared" si="6"/>
        <v>0.50036604997169709</v>
      </c>
      <c r="P45" s="4">
        <f t="shared" si="7"/>
        <v>0</v>
      </c>
      <c r="Q45">
        <v>0.3</v>
      </c>
      <c r="R45" s="2">
        <f t="shared" si="8"/>
        <v>0.3</v>
      </c>
    </row>
    <row r="46" spans="1:18" x14ac:dyDescent="0.3">
      <c r="A46" t="s">
        <v>26</v>
      </c>
      <c r="B46" s="1">
        <v>43712</v>
      </c>
      <c r="C46" s="1">
        <v>43734</v>
      </c>
      <c r="D46" t="s">
        <v>0</v>
      </c>
      <c r="E46">
        <v>60</v>
      </c>
      <c r="F46">
        <v>0.25</v>
      </c>
      <c r="G46">
        <v>46.6</v>
      </c>
      <c r="H46">
        <f t="shared" si="1"/>
        <v>1.1076970047507544</v>
      </c>
      <c r="I46">
        <f t="shared" si="2"/>
        <v>51.618680421385157</v>
      </c>
      <c r="J46">
        <f t="shared" si="0"/>
        <v>0.9027739496551338</v>
      </c>
      <c r="K46">
        <f t="shared" si="3"/>
        <v>42.069266053929233</v>
      </c>
      <c r="L46">
        <f t="shared" si="4"/>
        <v>0</v>
      </c>
      <c r="M46">
        <f t="shared" si="5"/>
        <v>0</v>
      </c>
      <c r="N46">
        <v>1.7654794520547946E-2</v>
      </c>
      <c r="O46">
        <f t="shared" si="6"/>
        <v>0.50036604997169709</v>
      </c>
      <c r="P46" s="4">
        <f t="shared" si="7"/>
        <v>0</v>
      </c>
      <c r="Q46">
        <v>0.25</v>
      </c>
      <c r="R46" s="2">
        <f t="shared" si="8"/>
        <v>0.25</v>
      </c>
    </row>
    <row r="47" spans="1:18" x14ac:dyDescent="0.3">
      <c r="A47" t="s">
        <v>26</v>
      </c>
      <c r="B47" s="1">
        <v>43713</v>
      </c>
      <c r="C47" s="1">
        <v>43734</v>
      </c>
      <c r="D47" t="s">
        <v>0</v>
      </c>
      <c r="E47">
        <v>60</v>
      </c>
      <c r="F47">
        <v>0.55000000000000004</v>
      </c>
      <c r="G47">
        <v>49.45</v>
      </c>
      <c r="H47">
        <f t="shared" si="1"/>
        <v>1.1076970047507544</v>
      </c>
      <c r="I47">
        <f t="shared" si="2"/>
        <v>54.775616884924808</v>
      </c>
      <c r="J47">
        <f t="shared" si="0"/>
        <v>0.9027739496551338</v>
      </c>
      <c r="K47">
        <f t="shared" si="3"/>
        <v>44.642171810446371</v>
      </c>
      <c r="L47">
        <f t="shared" si="4"/>
        <v>0</v>
      </c>
      <c r="M47">
        <f t="shared" si="5"/>
        <v>0</v>
      </c>
      <c r="N47">
        <v>1.7654794520547946E-2</v>
      </c>
      <c r="O47">
        <f t="shared" si="6"/>
        <v>0.50036604997169709</v>
      </c>
      <c r="P47" s="4">
        <f t="shared" si="7"/>
        <v>0</v>
      </c>
      <c r="Q47">
        <v>0.55000000000000004</v>
      </c>
      <c r="R47" s="2">
        <f t="shared" si="8"/>
        <v>0.55000000000000004</v>
      </c>
    </row>
    <row r="48" spans="1:18" x14ac:dyDescent="0.3">
      <c r="A48" t="s">
        <v>26</v>
      </c>
      <c r="B48" s="1">
        <v>43714</v>
      </c>
      <c r="C48" s="1">
        <v>43734</v>
      </c>
      <c r="D48" t="s">
        <v>0</v>
      </c>
      <c r="E48">
        <v>60</v>
      </c>
      <c r="F48">
        <v>0.4</v>
      </c>
      <c r="G48">
        <v>50.6</v>
      </c>
      <c r="H48">
        <f t="shared" si="1"/>
        <v>1.1076970047507544</v>
      </c>
      <c r="I48">
        <f t="shared" si="2"/>
        <v>56.049468440388175</v>
      </c>
      <c r="J48">
        <f t="shared" si="0"/>
        <v>0.9027739496551338</v>
      </c>
      <c r="K48">
        <f t="shared" si="3"/>
        <v>45.680361852549773</v>
      </c>
      <c r="L48">
        <f t="shared" si="4"/>
        <v>0</v>
      </c>
      <c r="M48">
        <f t="shared" si="5"/>
        <v>0</v>
      </c>
      <c r="N48">
        <v>1.7654794520547946E-2</v>
      </c>
      <c r="O48">
        <f t="shared" si="6"/>
        <v>0.50036604997169709</v>
      </c>
      <c r="P48" s="4">
        <f t="shared" si="7"/>
        <v>0</v>
      </c>
      <c r="Q48">
        <v>0.4</v>
      </c>
      <c r="R48" s="2">
        <f t="shared" si="8"/>
        <v>0.4</v>
      </c>
    </row>
    <row r="49" spans="1:18" x14ac:dyDescent="0.3">
      <c r="A49" t="s">
        <v>26</v>
      </c>
      <c r="B49" s="1">
        <v>43717</v>
      </c>
      <c r="C49" s="1">
        <v>43734</v>
      </c>
      <c r="D49" t="s">
        <v>0</v>
      </c>
      <c r="E49">
        <v>60</v>
      </c>
      <c r="F49">
        <v>0.3</v>
      </c>
      <c r="G49">
        <v>50.8</v>
      </c>
      <c r="H49">
        <f t="shared" si="1"/>
        <v>1.1076970047507544</v>
      </c>
      <c r="I49">
        <f t="shared" si="2"/>
        <v>56.271007841338317</v>
      </c>
      <c r="J49">
        <f t="shared" si="0"/>
        <v>0.9027739496551338</v>
      </c>
      <c r="K49">
        <f t="shared" si="3"/>
        <v>45.860916642480795</v>
      </c>
      <c r="L49">
        <f t="shared" si="4"/>
        <v>0</v>
      </c>
      <c r="M49">
        <f t="shared" si="5"/>
        <v>0</v>
      </c>
      <c r="N49">
        <v>1.7654794520547946E-2</v>
      </c>
      <c r="O49">
        <f t="shared" si="6"/>
        <v>0.50036604997169709</v>
      </c>
      <c r="P49" s="4">
        <f t="shared" si="7"/>
        <v>0</v>
      </c>
      <c r="Q49">
        <v>0.3</v>
      </c>
      <c r="R49" s="2">
        <f t="shared" si="8"/>
        <v>0.3</v>
      </c>
    </row>
    <row r="50" spans="1:18" x14ac:dyDescent="0.3">
      <c r="A50" t="s">
        <v>26</v>
      </c>
      <c r="B50" s="1">
        <v>43719</v>
      </c>
      <c r="C50" s="1">
        <v>43734</v>
      </c>
      <c r="D50" t="s">
        <v>0</v>
      </c>
      <c r="E50">
        <v>60</v>
      </c>
      <c r="F50">
        <v>0.3</v>
      </c>
      <c r="G50">
        <v>51.9</v>
      </c>
      <c r="H50">
        <f t="shared" si="1"/>
        <v>1.1076970047507544</v>
      </c>
      <c r="I50">
        <f t="shared" si="2"/>
        <v>57.489474546564153</v>
      </c>
      <c r="J50">
        <f t="shared" si="0"/>
        <v>0.9027739496551338</v>
      </c>
      <c r="K50">
        <f t="shared" si="3"/>
        <v>46.853967987101441</v>
      </c>
      <c r="L50">
        <f t="shared" si="4"/>
        <v>0</v>
      </c>
      <c r="M50">
        <f t="shared" si="5"/>
        <v>0</v>
      </c>
      <c r="N50">
        <v>1.7654794520547946E-2</v>
      </c>
      <c r="O50">
        <f t="shared" si="6"/>
        <v>0.50036604997169709</v>
      </c>
      <c r="P50" s="4">
        <f t="shared" si="7"/>
        <v>0</v>
      </c>
      <c r="Q50">
        <v>0.3</v>
      </c>
      <c r="R50" s="2">
        <f t="shared" si="8"/>
        <v>0.3</v>
      </c>
    </row>
    <row r="51" spans="1:18" x14ac:dyDescent="0.3">
      <c r="A51" t="s">
        <v>26</v>
      </c>
      <c r="B51" s="1">
        <v>43720</v>
      </c>
      <c r="C51" s="1">
        <v>43734</v>
      </c>
      <c r="D51" t="s">
        <v>0</v>
      </c>
      <c r="E51">
        <v>60</v>
      </c>
      <c r="F51">
        <v>0.35</v>
      </c>
      <c r="G51">
        <v>52.25</v>
      </c>
      <c r="H51">
        <f t="shared" si="1"/>
        <v>1.1076970047507544</v>
      </c>
      <c r="I51">
        <f t="shared" si="2"/>
        <v>57.877168498226915</v>
      </c>
      <c r="J51">
        <f t="shared" si="0"/>
        <v>0.9027739496551338</v>
      </c>
      <c r="K51">
        <f t="shared" si="3"/>
        <v>47.169938869480738</v>
      </c>
      <c r="L51">
        <f t="shared" si="4"/>
        <v>0</v>
      </c>
      <c r="M51">
        <f t="shared" si="5"/>
        <v>0</v>
      </c>
      <c r="N51">
        <v>1.7654794520547946E-2</v>
      </c>
      <c r="O51">
        <f t="shared" si="6"/>
        <v>0.50036604997169709</v>
      </c>
      <c r="P51" s="4">
        <f t="shared" si="7"/>
        <v>0</v>
      </c>
      <c r="Q51">
        <v>0.35</v>
      </c>
      <c r="R51" s="2">
        <f t="shared" si="8"/>
        <v>0.35</v>
      </c>
    </row>
    <row r="52" spans="1:18" x14ac:dyDescent="0.3">
      <c r="A52" t="s">
        <v>26</v>
      </c>
      <c r="B52" s="1">
        <v>43721</v>
      </c>
      <c r="C52" s="1">
        <v>43734</v>
      </c>
      <c r="D52" t="s">
        <v>0</v>
      </c>
      <c r="E52">
        <v>60</v>
      </c>
      <c r="F52">
        <v>0.45</v>
      </c>
      <c r="G52">
        <v>53.6</v>
      </c>
      <c r="H52">
        <f t="shared" si="1"/>
        <v>1.1076970047507544</v>
      </c>
      <c r="I52">
        <f t="shared" si="2"/>
        <v>59.372559454640438</v>
      </c>
      <c r="J52">
        <f t="shared" si="0"/>
        <v>0.9027739496551338</v>
      </c>
      <c r="K52">
        <f t="shared" si="3"/>
        <v>48.38868370151517</v>
      </c>
      <c r="L52">
        <f t="shared" si="4"/>
        <v>0</v>
      </c>
      <c r="M52">
        <f t="shared" si="5"/>
        <v>0</v>
      </c>
      <c r="N52">
        <v>1.7654794520547946E-2</v>
      </c>
      <c r="O52">
        <f t="shared" si="6"/>
        <v>0.50036604997169709</v>
      </c>
      <c r="P52" s="4">
        <f t="shared" si="7"/>
        <v>0</v>
      </c>
      <c r="Q52">
        <v>0.45</v>
      </c>
      <c r="R52" s="2">
        <f t="shared" si="8"/>
        <v>0.45</v>
      </c>
    </row>
    <row r="53" spans="1:18" x14ac:dyDescent="0.3">
      <c r="A53" t="s">
        <v>26</v>
      </c>
      <c r="B53" s="1">
        <v>43724</v>
      </c>
      <c r="C53" s="1">
        <v>43734</v>
      </c>
      <c r="D53" t="s">
        <v>0</v>
      </c>
      <c r="E53">
        <v>60</v>
      </c>
      <c r="F53">
        <v>0.65</v>
      </c>
      <c r="G53">
        <v>54.7</v>
      </c>
      <c r="H53">
        <f t="shared" si="1"/>
        <v>1.1076970047507544</v>
      </c>
      <c r="I53">
        <f t="shared" si="2"/>
        <v>60.591026159866267</v>
      </c>
      <c r="J53">
        <f t="shared" si="0"/>
        <v>0.9027739496551338</v>
      </c>
      <c r="K53">
        <f t="shared" si="3"/>
        <v>49.381735046135823</v>
      </c>
      <c r="L53">
        <f t="shared" si="4"/>
        <v>0.59102615986626716</v>
      </c>
      <c r="M53">
        <f t="shared" si="5"/>
        <v>0</v>
      </c>
      <c r="N53">
        <v>1.7654794520547946E-2</v>
      </c>
      <c r="O53">
        <f t="shared" si="6"/>
        <v>0.50036604997169709</v>
      </c>
      <c r="P53" s="4">
        <f t="shared" si="7"/>
        <v>0.2957250742057031</v>
      </c>
      <c r="Q53">
        <v>0.65</v>
      </c>
      <c r="R53" s="2">
        <f t="shared" si="8"/>
        <v>0.35427492579429692</v>
      </c>
    </row>
    <row r="54" spans="1:18" x14ac:dyDescent="0.3">
      <c r="A54" t="s">
        <v>26</v>
      </c>
      <c r="B54" s="1">
        <v>43725</v>
      </c>
      <c r="C54" s="1">
        <v>43734</v>
      </c>
      <c r="D54" t="s">
        <v>0</v>
      </c>
      <c r="E54">
        <v>60</v>
      </c>
      <c r="F54">
        <v>0.9</v>
      </c>
      <c r="G54">
        <v>56.65</v>
      </c>
      <c r="H54">
        <f t="shared" si="1"/>
        <v>1.1076970047507544</v>
      </c>
      <c r="I54">
        <f t="shared" si="2"/>
        <v>62.751035319130231</v>
      </c>
      <c r="J54">
        <f t="shared" si="0"/>
        <v>0.9027739496551338</v>
      </c>
      <c r="K54">
        <f t="shared" si="3"/>
        <v>51.14214424796333</v>
      </c>
      <c r="L54">
        <f t="shared" si="4"/>
        <v>2.7510353191302315</v>
      </c>
      <c r="M54">
        <f t="shared" si="5"/>
        <v>0</v>
      </c>
      <c r="N54">
        <v>1.7654794520547946E-2</v>
      </c>
      <c r="O54">
        <f t="shared" si="6"/>
        <v>0.50036604997169709</v>
      </c>
      <c r="P54" s="4">
        <f t="shared" si="7"/>
        <v>1.3765044242312074</v>
      </c>
      <c r="Q54">
        <v>0.9</v>
      </c>
      <c r="R54" s="2">
        <f t="shared" si="8"/>
        <v>0.47650442423120742</v>
      </c>
    </row>
    <row r="55" spans="1:18" x14ac:dyDescent="0.3">
      <c r="A55" t="s">
        <v>26</v>
      </c>
      <c r="B55" s="1">
        <v>43726</v>
      </c>
      <c r="C55" s="1">
        <v>43734</v>
      </c>
      <c r="D55" t="s">
        <v>0</v>
      </c>
      <c r="E55">
        <v>60</v>
      </c>
      <c r="F55">
        <v>0.6</v>
      </c>
      <c r="G55">
        <v>56.1</v>
      </c>
      <c r="H55">
        <f t="shared" si="1"/>
        <v>1.1076970047507544</v>
      </c>
      <c r="I55">
        <f t="shared" si="2"/>
        <v>62.14180196651732</v>
      </c>
      <c r="J55">
        <f t="shared" si="0"/>
        <v>0.9027739496551338</v>
      </c>
      <c r="K55">
        <f t="shared" si="3"/>
        <v>50.64561857565301</v>
      </c>
      <c r="L55">
        <f t="shared" si="4"/>
        <v>2.1418019665173205</v>
      </c>
      <c r="M55">
        <f t="shared" si="5"/>
        <v>0</v>
      </c>
      <c r="N55">
        <v>1.7654794520547946E-2</v>
      </c>
      <c r="O55">
        <f t="shared" si="6"/>
        <v>0.50036604997169709</v>
      </c>
      <c r="P55" s="4">
        <f t="shared" si="7"/>
        <v>1.0716692229419638</v>
      </c>
      <c r="Q55">
        <v>0.6</v>
      </c>
      <c r="R55" s="2">
        <f t="shared" si="8"/>
        <v>0.47166922294196378</v>
      </c>
    </row>
    <row r="56" spans="1:18" x14ac:dyDescent="0.3">
      <c r="A56" t="s">
        <v>26</v>
      </c>
      <c r="B56" s="1">
        <v>43727</v>
      </c>
      <c r="C56" s="1">
        <v>43734</v>
      </c>
      <c r="D56" t="s">
        <v>0</v>
      </c>
      <c r="E56">
        <v>60</v>
      </c>
      <c r="F56">
        <v>0.2</v>
      </c>
      <c r="G56">
        <v>53.2</v>
      </c>
      <c r="H56">
        <f t="shared" si="1"/>
        <v>1.1076970047507544</v>
      </c>
      <c r="I56">
        <f t="shared" si="2"/>
        <v>58.929480652740139</v>
      </c>
      <c r="J56">
        <f t="shared" si="0"/>
        <v>0.9027739496551338</v>
      </c>
      <c r="K56">
        <f t="shared" si="3"/>
        <v>48.027574121653117</v>
      </c>
      <c r="L56">
        <f t="shared" si="4"/>
        <v>0</v>
      </c>
      <c r="M56">
        <f t="shared" si="5"/>
        <v>0</v>
      </c>
      <c r="N56">
        <v>1.7654794520547946E-2</v>
      </c>
      <c r="O56">
        <f t="shared" si="6"/>
        <v>0.50036604997169709</v>
      </c>
      <c r="P56" s="4">
        <f t="shared" si="7"/>
        <v>0</v>
      </c>
      <c r="Q56">
        <v>0.2</v>
      </c>
      <c r="R56" s="2">
        <f t="shared" si="8"/>
        <v>0.2</v>
      </c>
    </row>
    <row r="57" spans="1:18" x14ac:dyDescent="0.3">
      <c r="A57" t="s">
        <v>26</v>
      </c>
      <c r="B57" s="1">
        <v>43728</v>
      </c>
      <c r="C57" s="1">
        <v>43734</v>
      </c>
      <c r="D57" t="s">
        <v>0</v>
      </c>
      <c r="E57">
        <v>60</v>
      </c>
      <c r="F57">
        <v>0.35</v>
      </c>
      <c r="G57">
        <v>55.4</v>
      </c>
      <c r="H57">
        <f t="shared" si="1"/>
        <v>1.1076970047507544</v>
      </c>
      <c r="I57">
        <f t="shared" si="2"/>
        <v>61.36641406319179</v>
      </c>
      <c r="J57">
        <f t="shared" si="0"/>
        <v>0.9027739496551338</v>
      </c>
      <c r="K57">
        <f t="shared" si="3"/>
        <v>50.01367681089441</v>
      </c>
      <c r="L57">
        <f t="shared" si="4"/>
        <v>1.3664140631917903</v>
      </c>
      <c r="M57">
        <f t="shared" si="5"/>
        <v>0</v>
      </c>
      <c r="N57">
        <v>1.7654794520547946E-2</v>
      </c>
      <c r="O57">
        <f t="shared" si="6"/>
        <v>0.50036604997169709</v>
      </c>
      <c r="P57" s="4">
        <f t="shared" si="7"/>
        <v>0.68369714857383157</v>
      </c>
      <c r="Q57">
        <v>0.35</v>
      </c>
      <c r="R57" s="2">
        <f t="shared" si="8"/>
        <v>0.33369714857383159</v>
      </c>
    </row>
    <row r="58" spans="1:18" x14ac:dyDescent="0.3">
      <c r="A58" t="s">
        <v>26</v>
      </c>
      <c r="B58" s="1">
        <v>43731</v>
      </c>
      <c r="C58" s="1">
        <v>43734</v>
      </c>
      <c r="D58" t="s">
        <v>0</v>
      </c>
      <c r="E58">
        <v>60</v>
      </c>
      <c r="F58">
        <v>0.4</v>
      </c>
      <c r="G58">
        <v>56.75</v>
      </c>
      <c r="H58">
        <f t="shared" si="1"/>
        <v>1.1076970047507544</v>
      </c>
      <c r="I58">
        <f t="shared" si="2"/>
        <v>62.861805019605313</v>
      </c>
      <c r="J58">
        <f t="shared" si="0"/>
        <v>0.9027739496551338</v>
      </c>
      <c r="K58">
        <f t="shared" si="3"/>
        <v>51.232421642928841</v>
      </c>
      <c r="L58">
        <f t="shared" si="4"/>
        <v>2.8618050196053133</v>
      </c>
      <c r="M58">
        <f t="shared" si="5"/>
        <v>0</v>
      </c>
      <c r="N58">
        <v>1.7654794520547946E-2</v>
      </c>
      <c r="O58">
        <f t="shared" si="6"/>
        <v>0.50036604997169709</v>
      </c>
      <c r="P58" s="4">
        <f t="shared" si="7"/>
        <v>1.4319290062838008</v>
      </c>
      <c r="Q58">
        <v>0.4</v>
      </c>
      <c r="R58" s="2">
        <f t="shared" si="8"/>
        <v>1.0319290062838009</v>
      </c>
    </row>
    <row r="59" spans="1:18" x14ac:dyDescent="0.3">
      <c r="A59" t="s">
        <v>26</v>
      </c>
      <c r="B59" s="1">
        <v>43732</v>
      </c>
      <c r="C59" s="1">
        <v>43734</v>
      </c>
      <c r="D59" t="s">
        <v>0</v>
      </c>
      <c r="E59">
        <v>60</v>
      </c>
      <c r="F59">
        <v>0.25</v>
      </c>
      <c r="G59">
        <v>55.35</v>
      </c>
      <c r="H59">
        <f t="shared" si="1"/>
        <v>1.1076970047507544</v>
      </c>
      <c r="I59">
        <f t="shared" si="2"/>
        <v>61.31102921295426</v>
      </c>
      <c r="J59">
        <f t="shared" si="0"/>
        <v>0.9027739496551338</v>
      </c>
      <c r="K59">
        <f t="shared" si="3"/>
        <v>49.968538113411654</v>
      </c>
      <c r="L59">
        <f t="shared" si="4"/>
        <v>1.31102921295426</v>
      </c>
      <c r="M59">
        <f t="shared" si="5"/>
        <v>0</v>
      </c>
      <c r="N59">
        <v>1.7654794520547946E-2</v>
      </c>
      <c r="O59">
        <f t="shared" si="6"/>
        <v>0.50036604997169709</v>
      </c>
      <c r="P59" s="4">
        <f t="shared" si="7"/>
        <v>0.65598485754754032</v>
      </c>
      <c r="Q59">
        <v>0.25</v>
      </c>
      <c r="R59" s="2">
        <f t="shared" si="8"/>
        <v>0.40598485754754032</v>
      </c>
    </row>
    <row r="60" spans="1:18" x14ac:dyDescent="0.3">
      <c r="A60" t="s">
        <v>26</v>
      </c>
      <c r="B60" s="1">
        <v>43733</v>
      </c>
      <c r="C60" s="1">
        <v>43734</v>
      </c>
      <c r="D60" t="s">
        <v>0</v>
      </c>
      <c r="E60">
        <v>60</v>
      </c>
      <c r="F60">
        <v>0.05</v>
      </c>
      <c r="G60">
        <v>51.15</v>
      </c>
      <c r="H60">
        <f t="shared" si="1"/>
        <v>1.1076970047507544</v>
      </c>
      <c r="I60">
        <f t="shared" si="2"/>
        <v>56.658701793001086</v>
      </c>
      <c r="J60">
        <f t="shared" si="0"/>
        <v>0.9027739496551338</v>
      </c>
      <c r="K60">
        <f t="shared" si="3"/>
        <v>46.176887524860092</v>
      </c>
      <c r="L60">
        <f t="shared" si="4"/>
        <v>0</v>
      </c>
      <c r="M60">
        <f t="shared" si="5"/>
        <v>0</v>
      </c>
      <c r="N60">
        <v>1.7654794520547946E-2</v>
      </c>
      <c r="O60">
        <f t="shared" si="6"/>
        <v>0.50036604997169709</v>
      </c>
      <c r="P60" s="4">
        <f t="shared" si="7"/>
        <v>0</v>
      </c>
      <c r="Q60">
        <v>0.05</v>
      </c>
      <c r="R60" s="2">
        <f t="shared" si="8"/>
        <v>0.05</v>
      </c>
    </row>
    <row r="61" spans="1:18" x14ac:dyDescent="0.3">
      <c r="A61" t="s">
        <v>26</v>
      </c>
      <c r="B61" s="1">
        <v>43734</v>
      </c>
      <c r="C61" s="1">
        <v>43734</v>
      </c>
      <c r="D61" t="s">
        <v>0</v>
      </c>
      <c r="E61">
        <v>60</v>
      </c>
      <c r="F61">
        <v>0</v>
      </c>
      <c r="G61">
        <v>49.1</v>
      </c>
      <c r="H61">
        <f t="shared" si="1"/>
        <v>1.1076970047507544</v>
      </c>
      <c r="I61">
        <f t="shared" si="2"/>
        <v>54.38792293326204</v>
      </c>
      <c r="J61">
        <f t="shared" si="0"/>
        <v>0.9027739496551338</v>
      </c>
      <c r="K61">
        <f t="shared" si="3"/>
        <v>44.326200928067074</v>
      </c>
      <c r="L61">
        <f t="shared" si="4"/>
        <v>0</v>
      </c>
      <c r="M61">
        <f t="shared" si="5"/>
        <v>0</v>
      </c>
      <c r="N61">
        <v>1.7654794520547946E-2</v>
      </c>
      <c r="O61">
        <f t="shared" si="6"/>
        <v>0.50036604997169709</v>
      </c>
      <c r="P61" s="4">
        <f t="shared" si="7"/>
        <v>0</v>
      </c>
      <c r="Q61">
        <v>0</v>
      </c>
      <c r="R61" s="2">
        <f t="shared" si="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 Options auropharma</vt:lpstr>
      <vt:lpstr>call options sail</vt:lpstr>
      <vt:lpstr>arvind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2019-11-20T08:00:03Z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491431832313537</vt:r8>
  </property>
</Properties>
</file>