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UMANTH\Downloads\drm assignment\sail\"/>
    </mc:Choice>
  </mc:AlternateContent>
  <xr:revisionPtr revIDLastSave="0" documentId="13_ncr:1_{8E944BAE-7B8C-495C-96F0-74DE35E8E9DC}" xr6:coauthVersionLast="45" xr6:coauthVersionMax="45" xr10:uidLastSave="{00000000-0000-0000-0000-000000000000}"/>
  <bookViews>
    <workbookView xWindow="-4656" yWindow="4500" windowWidth="17280" windowHeight="9120" firstSheet="1" activeTab="3" xr2:uid="{00000000-000D-0000-FFFF-FFFF00000000}"/>
  </bookViews>
  <sheets>
    <sheet name="Daily" sheetId="1" r:id="rId1"/>
    <sheet name="Weekly" sheetId="2" r:id="rId2"/>
    <sheet name="Monthly" sheetId="3" r:id="rId3"/>
    <sheet name="OPTION PRICING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8" i="4" l="1"/>
  <c r="F13" i="4"/>
  <c r="F15" i="4" s="1"/>
  <c r="K18" i="4" s="1"/>
  <c r="F4" i="3"/>
  <c r="F5" i="3"/>
  <c r="F6" i="3"/>
  <c r="F7" i="3"/>
  <c r="F8" i="3"/>
  <c r="F9" i="3"/>
  <c r="F10" i="3"/>
  <c r="F11" i="3"/>
  <c r="F12" i="3"/>
  <c r="F1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N28" i="4" l="1"/>
  <c r="P28" i="4" s="1"/>
  <c r="F7" i="4"/>
  <c r="F9" i="4" s="1"/>
  <c r="N33" i="4"/>
  <c r="P33" i="4" s="1"/>
  <c r="N8" i="4"/>
  <c r="P8" i="4" s="1"/>
  <c r="N3" i="4"/>
  <c r="P3" i="4" s="1"/>
  <c r="C4" i="4"/>
  <c r="C5" i="4"/>
  <c r="C6" i="4"/>
  <c r="C7" i="4"/>
  <c r="C8" i="4"/>
  <c r="C9" i="4"/>
  <c r="C10" i="4"/>
  <c r="C11" i="4"/>
  <c r="C3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K43" i="4" l="1"/>
  <c r="E4" i="3"/>
  <c r="E5" i="3"/>
  <c r="E6" i="3"/>
  <c r="E7" i="3"/>
  <c r="E8" i="3"/>
  <c r="E9" i="3"/>
  <c r="E10" i="3"/>
  <c r="E11" i="3"/>
  <c r="E12" i="3"/>
  <c r="E13" i="3"/>
  <c r="E3" i="3"/>
  <c r="C4" i="3"/>
  <c r="C5" i="3"/>
  <c r="C6" i="3"/>
  <c r="C7" i="3"/>
  <c r="C8" i="3"/>
  <c r="C9" i="3"/>
  <c r="C10" i="3"/>
  <c r="C11" i="3"/>
  <c r="C12" i="3"/>
  <c r="C13" i="3"/>
  <c r="C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3" i="1"/>
  <c r="F3" i="1" s="1"/>
  <c r="K45" i="4" l="1"/>
  <c r="K20" i="4"/>
  <c r="K23" i="4"/>
  <c r="G6" i="3"/>
  <c r="F246" i="1"/>
  <c r="F244" i="1"/>
  <c r="F247" i="1"/>
  <c r="F245" i="1"/>
  <c r="G241" i="1"/>
  <c r="G237" i="1"/>
  <c r="C18" i="3"/>
  <c r="C17" i="3"/>
  <c r="C15" i="3"/>
  <c r="C16" i="3"/>
  <c r="G9" i="3"/>
  <c r="C245" i="1"/>
  <c r="C246" i="1"/>
  <c r="C244" i="1"/>
  <c r="C247" i="1"/>
  <c r="F3" i="2"/>
  <c r="C58" i="2"/>
  <c r="C55" i="2"/>
  <c r="C57" i="2"/>
  <c r="C56" i="2"/>
  <c r="G12" i="3"/>
  <c r="G8" i="3"/>
  <c r="G4" i="3"/>
  <c r="F3" i="3"/>
  <c r="G10" i="3" s="1"/>
  <c r="G21" i="2"/>
  <c r="G5" i="2"/>
  <c r="G233" i="1"/>
  <c r="G225" i="1"/>
  <c r="G213" i="1"/>
  <c r="G205" i="1"/>
  <c r="G197" i="1"/>
  <c r="G189" i="1"/>
  <c r="G185" i="1"/>
  <c r="G177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5" i="1"/>
  <c r="G17" i="1"/>
  <c r="G9" i="1"/>
  <c r="G3" i="1"/>
  <c r="G227" i="1"/>
  <c r="G211" i="1"/>
  <c r="G195" i="1"/>
  <c r="G179" i="1"/>
  <c r="G163" i="1"/>
  <c r="G147" i="1"/>
  <c r="G131" i="1"/>
  <c r="G115" i="1"/>
  <c r="G99" i="1"/>
  <c r="G83" i="1"/>
  <c r="G67" i="1"/>
  <c r="G51" i="1"/>
  <c r="G35" i="1"/>
  <c r="G19" i="1"/>
  <c r="G240" i="1"/>
  <c r="G229" i="1"/>
  <c r="G221" i="1"/>
  <c r="G217" i="1"/>
  <c r="G209" i="1"/>
  <c r="G201" i="1"/>
  <c r="G193" i="1"/>
  <c r="G181" i="1"/>
  <c r="G173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1" i="1"/>
  <c r="G13" i="1"/>
  <c r="G5" i="1"/>
  <c r="G235" i="1"/>
  <c r="G219" i="1"/>
  <c r="G203" i="1"/>
  <c r="G187" i="1"/>
  <c r="G171" i="1"/>
  <c r="G155" i="1"/>
  <c r="G139" i="1"/>
  <c r="G123" i="1"/>
  <c r="G107" i="1"/>
  <c r="G91" i="1"/>
  <c r="G75" i="1"/>
  <c r="G59" i="1"/>
  <c r="G43" i="1"/>
  <c r="G27" i="1"/>
  <c r="G11" i="1"/>
  <c r="G236" i="1"/>
  <c r="G202" i="1"/>
  <c r="G186" i="1"/>
  <c r="G170" i="1"/>
  <c r="G154" i="1"/>
  <c r="G138" i="1"/>
  <c r="G130" i="1"/>
  <c r="G114" i="1"/>
  <c r="G34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234" i="1"/>
  <c r="G226" i="1"/>
  <c r="G218" i="1"/>
  <c r="G210" i="1"/>
  <c r="G194" i="1"/>
  <c r="G178" i="1"/>
  <c r="G162" i="1"/>
  <c r="G146" i="1"/>
  <c r="G122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0" i="1"/>
  <c r="G26" i="1"/>
  <c r="G22" i="1"/>
  <c r="G18" i="1"/>
  <c r="G14" i="1"/>
  <c r="G10" i="1"/>
  <c r="G6" i="1"/>
  <c r="G244" i="1" l="1"/>
  <c r="G37" i="2"/>
  <c r="G19" i="2"/>
  <c r="G51" i="2"/>
  <c r="G34" i="2"/>
  <c r="G16" i="2"/>
  <c r="G32" i="2"/>
  <c r="G48" i="2"/>
  <c r="G9" i="2"/>
  <c r="G25" i="2"/>
  <c r="G41" i="2"/>
  <c r="G7" i="2"/>
  <c r="G23" i="2"/>
  <c r="G39" i="2"/>
  <c r="G6" i="2"/>
  <c r="G22" i="2"/>
  <c r="G38" i="2"/>
  <c r="G4" i="2"/>
  <c r="G20" i="2"/>
  <c r="G36" i="2"/>
  <c r="G52" i="2"/>
  <c r="G13" i="3"/>
  <c r="G53" i="2"/>
  <c r="G35" i="2"/>
  <c r="G18" i="2"/>
  <c r="G50" i="2"/>
  <c r="G13" i="2"/>
  <c r="G29" i="2"/>
  <c r="G45" i="2"/>
  <c r="G11" i="2"/>
  <c r="G27" i="2"/>
  <c r="G43" i="2"/>
  <c r="G10" i="2"/>
  <c r="G26" i="2"/>
  <c r="G42" i="2"/>
  <c r="G8" i="2"/>
  <c r="G24" i="2"/>
  <c r="G40" i="2"/>
  <c r="F18" i="3"/>
  <c r="F16" i="3"/>
  <c r="F17" i="3"/>
  <c r="F15" i="3"/>
  <c r="G3" i="3"/>
  <c r="F56" i="2"/>
  <c r="F55" i="2"/>
  <c r="G3" i="2"/>
  <c r="F57" i="2"/>
  <c r="F58" i="2"/>
  <c r="G7" i="3"/>
  <c r="G17" i="2"/>
  <c r="G33" i="2"/>
  <c r="G49" i="2"/>
  <c r="G15" i="2"/>
  <c r="G31" i="2"/>
  <c r="G47" i="2"/>
  <c r="G14" i="2"/>
  <c r="G30" i="2"/>
  <c r="G46" i="2"/>
  <c r="G12" i="2"/>
  <c r="G28" i="2"/>
  <c r="G44" i="2"/>
  <c r="G5" i="3"/>
  <c r="G11" i="3"/>
  <c r="G55" i="2" l="1"/>
  <c r="G15" i="3"/>
</calcChain>
</file>

<file path=xl/sharedStrings.xml><?xml version="1.0" encoding="utf-8"?>
<sst xmlns="http://schemas.openxmlformats.org/spreadsheetml/2006/main" count="75" uniqueCount="44">
  <si>
    <t>Date</t>
  </si>
  <si>
    <t>Return %</t>
  </si>
  <si>
    <t>Adj Close</t>
  </si>
  <si>
    <t>return t bill %</t>
  </si>
  <si>
    <t>t bill return%</t>
  </si>
  <si>
    <t>risk adjusted return</t>
  </si>
  <si>
    <t>sharpe ratio</t>
  </si>
  <si>
    <t>mean</t>
  </si>
  <si>
    <t>max</t>
  </si>
  <si>
    <t>min</t>
  </si>
  <si>
    <t>std</t>
  </si>
  <si>
    <t>CE 3month duration</t>
  </si>
  <si>
    <t>payoffs on excercising</t>
  </si>
  <si>
    <t>u=</t>
  </si>
  <si>
    <t>on july 1st</t>
  </si>
  <si>
    <t>S0</t>
  </si>
  <si>
    <t>stdev(daily volatility)</t>
  </si>
  <si>
    <t>d=</t>
  </si>
  <si>
    <t>yearly volatility</t>
  </si>
  <si>
    <t>strike price =</t>
  </si>
  <si>
    <t>3 month(0.25 year)</t>
  </si>
  <si>
    <t>up factor(u)</t>
  </si>
  <si>
    <t>down factor(d)</t>
  </si>
  <si>
    <t>option value:</t>
  </si>
  <si>
    <t>yearly risk free rate</t>
  </si>
  <si>
    <t>p=</t>
  </si>
  <si>
    <t>1-p=</t>
  </si>
  <si>
    <t>assumption: dividend yield on stock is zero!</t>
  </si>
  <si>
    <t>option value=</t>
  </si>
  <si>
    <t>PE 3month duration</t>
  </si>
  <si>
    <t xml:space="preserve">date </t>
  </si>
  <si>
    <t>stock price</t>
  </si>
  <si>
    <t>return</t>
  </si>
  <si>
    <t xml:space="preserve">time duration of call/put option </t>
  </si>
  <si>
    <t>fu</t>
  </si>
  <si>
    <t>fd</t>
  </si>
  <si>
    <t>risk unadj. Return</t>
  </si>
  <si>
    <t xml:space="preserve"> </t>
  </si>
  <si>
    <t>risk unadjusted return</t>
  </si>
  <si>
    <t xml:space="preserve">Time Period </t>
  </si>
  <si>
    <t xml:space="preserve">Sharpe Ratio </t>
  </si>
  <si>
    <t xml:space="preserve">Daily </t>
  </si>
  <si>
    <t xml:space="preserve">Weekly </t>
  </si>
  <si>
    <t xml:space="preserve">Monthly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</si>
</sst>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%"/>
    <numFmt numFmtId="166" formatCode="0.000"/>
    <numFmt numFmtId="167" formatCode="0.0000%"/>
    <numFmt numFmtId="168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rgb="FF000000"/>
      <name val="Trebuchet MS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15" fontId="0" fillId="0" borderId="0" xfId="0" applyNumberFormat="1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6" fontId="0" fillId="0" borderId="0" xfId="1" applyNumberFormat="1" applyFont="1"/>
    <xf numFmtId="164" fontId="1" fillId="0" borderId="0" xfId="0" applyNumberFormat="1" applyFont="1"/>
    <xf numFmtId="2" fontId="1" fillId="0" borderId="0" xfId="0" applyNumberFormat="1" applyFont="1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14" fontId="1" fillId="0" borderId="0" xfId="0" applyNumberFormat="1" applyFont="1"/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4" fillId="0" borderId="2" xfId="0" applyFont="1" applyBorder="1" applyAlignment="1">
      <alignment vertical="center" wrapText="1"/>
    </xf>
    <xf numFmtId="167" fontId="1" fillId="0" borderId="0" xfId="1" applyNumberFormat="1" applyFont="1"/>
    <xf numFmtId="167" fontId="0" fillId="0" borderId="0" xfId="1" applyNumberFormat="1" applyFont="1"/>
    <xf numFmtId="167" fontId="0" fillId="0" borderId="0" xfId="0" applyNumberFormat="1"/>
    <xf numFmtId="168" fontId="1" fillId="0" borderId="0" xfId="0" applyNumberFormat="1" applyFont="1"/>
    <xf numFmtId="168" fontId="0" fillId="0" borderId="0" xfId="0" applyNumberFormat="1"/>
    <xf numFmtId="168" fontId="0" fillId="0" borderId="0" xfId="1" applyNumberFormat="1" applyFont="1"/>
    <xf numFmtId="167" fontId="4" fillId="0" borderId="1" xfId="0" applyNumberFormat="1" applyFont="1" applyBorder="1" applyAlignment="1">
      <alignment vertical="center" wrapText="1"/>
    </xf>
    <xf numFmtId="167" fontId="5" fillId="0" borderId="3" xfId="0" applyNumberFormat="1" applyFont="1" applyBorder="1" applyAlignment="1">
      <alignment vertical="center" wrapText="1"/>
    </xf>
    <xf numFmtId="168" fontId="5" fillId="0" borderId="4" xfId="0" applyNumberFormat="1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adjusted returns% vs Date(daily equity)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Daily!$F$1:$F$2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Daily!$A$3:$A$247</c:f>
              <c:numCache>
                <c:formatCode>d\-mmm\-yy</c:formatCode>
                <c:ptCount val="245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43413</c:v>
                </c:pt>
                <c:pt idx="25">
                  <c:v>43416</c:v>
                </c:pt>
                <c:pt idx="26">
                  <c:v>43417</c:v>
                </c:pt>
                <c:pt idx="27">
                  <c:v>43418</c:v>
                </c:pt>
                <c:pt idx="28">
                  <c:v>43419</c:v>
                </c:pt>
                <c:pt idx="29">
                  <c:v>43420</c:v>
                </c:pt>
                <c:pt idx="30">
                  <c:v>43423</c:v>
                </c:pt>
                <c:pt idx="31">
                  <c:v>43424</c:v>
                </c:pt>
                <c:pt idx="32">
                  <c:v>43426</c:v>
                </c:pt>
                <c:pt idx="33">
                  <c:v>43430</c:v>
                </c:pt>
                <c:pt idx="34">
                  <c:v>43431</c:v>
                </c:pt>
                <c:pt idx="35">
                  <c:v>43432</c:v>
                </c:pt>
                <c:pt idx="36">
                  <c:v>43433</c:v>
                </c:pt>
                <c:pt idx="37">
                  <c:v>43434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43444</c:v>
                </c:pt>
                <c:pt idx="44">
                  <c:v>43445</c:v>
                </c:pt>
                <c:pt idx="45">
                  <c:v>43446</c:v>
                </c:pt>
                <c:pt idx="46">
                  <c:v>43447</c:v>
                </c:pt>
                <c:pt idx="47">
                  <c:v>43448</c:v>
                </c:pt>
                <c:pt idx="48">
                  <c:v>43451</c:v>
                </c:pt>
                <c:pt idx="49">
                  <c:v>43452</c:v>
                </c:pt>
                <c:pt idx="50">
                  <c:v>43453</c:v>
                </c:pt>
                <c:pt idx="51">
                  <c:v>43454</c:v>
                </c:pt>
                <c:pt idx="52">
                  <c:v>43455</c:v>
                </c:pt>
                <c:pt idx="53">
                  <c:v>43458</c:v>
                </c:pt>
                <c:pt idx="54">
                  <c:v>43460</c:v>
                </c:pt>
                <c:pt idx="55">
                  <c:v>43461</c:v>
                </c:pt>
                <c:pt idx="56">
                  <c:v>43462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43472</c:v>
                </c:pt>
                <c:pt idx="63">
                  <c:v>43473</c:v>
                </c:pt>
                <c:pt idx="64">
                  <c:v>43474</c:v>
                </c:pt>
                <c:pt idx="65">
                  <c:v>43475</c:v>
                </c:pt>
                <c:pt idx="66">
                  <c:v>43476</c:v>
                </c:pt>
                <c:pt idx="67">
                  <c:v>43479</c:v>
                </c:pt>
                <c:pt idx="68">
                  <c:v>43480</c:v>
                </c:pt>
                <c:pt idx="69">
                  <c:v>43481</c:v>
                </c:pt>
                <c:pt idx="70">
                  <c:v>43482</c:v>
                </c:pt>
                <c:pt idx="71">
                  <c:v>43483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43493</c:v>
                </c:pt>
                <c:pt idx="78">
                  <c:v>43494</c:v>
                </c:pt>
                <c:pt idx="79">
                  <c:v>43495</c:v>
                </c:pt>
                <c:pt idx="80">
                  <c:v>43496</c:v>
                </c:pt>
                <c:pt idx="81">
                  <c:v>43497</c:v>
                </c:pt>
                <c:pt idx="82">
                  <c:v>43500</c:v>
                </c:pt>
                <c:pt idx="83">
                  <c:v>43501</c:v>
                </c:pt>
                <c:pt idx="84">
                  <c:v>43502</c:v>
                </c:pt>
                <c:pt idx="85">
                  <c:v>43503</c:v>
                </c:pt>
                <c:pt idx="86">
                  <c:v>43504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43514</c:v>
                </c:pt>
                <c:pt idx="93">
                  <c:v>43516</c:v>
                </c:pt>
                <c:pt idx="94">
                  <c:v>43517</c:v>
                </c:pt>
                <c:pt idx="95">
                  <c:v>43518</c:v>
                </c:pt>
                <c:pt idx="96">
                  <c:v>43521</c:v>
                </c:pt>
                <c:pt idx="97">
                  <c:v>43522</c:v>
                </c:pt>
                <c:pt idx="98">
                  <c:v>43523</c:v>
                </c:pt>
                <c:pt idx="99">
                  <c:v>43524</c:v>
                </c:pt>
                <c:pt idx="100">
                  <c:v>43525</c:v>
                </c:pt>
                <c:pt idx="101">
                  <c:v>43529</c:v>
                </c:pt>
                <c:pt idx="102">
                  <c:v>43530</c:v>
                </c:pt>
                <c:pt idx="103">
                  <c:v>43531</c:v>
                </c:pt>
                <c:pt idx="104">
                  <c:v>43532</c:v>
                </c:pt>
                <c:pt idx="105">
                  <c:v>43535</c:v>
                </c:pt>
                <c:pt idx="106">
                  <c:v>43536</c:v>
                </c:pt>
                <c:pt idx="107">
                  <c:v>43537</c:v>
                </c:pt>
                <c:pt idx="108">
                  <c:v>43538</c:v>
                </c:pt>
                <c:pt idx="109">
                  <c:v>43539</c:v>
                </c:pt>
                <c:pt idx="110">
                  <c:v>43542</c:v>
                </c:pt>
                <c:pt idx="111">
                  <c:v>43543</c:v>
                </c:pt>
                <c:pt idx="112">
                  <c:v>43544</c:v>
                </c:pt>
                <c:pt idx="113">
                  <c:v>43546</c:v>
                </c:pt>
                <c:pt idx="114">
                  <c:v>43549</c:v>
                </c:pt>
                <c:pt idx="115">
                  <c:v>43550</c:v>
                </c:pt>
                <c:pt idx="116">
                  <c:v>43551</c:v>
                </c:pt>
                <c:pt idx="117">
                  <c:v>43552</c:v>
                </c:pt>
                <c:pt idx="118">
                  <c:v>43553</c:v>
                </c:pt>
                <c:pt idx="119">
                  <c:v>43557</c:v>
                </c:pt>
                <c:pt idx="120">
                  <c:v>43558</c:v>
                </c:pt>
                <c:pt idx="121">
                  <c:v>43559</c:v>
                </c:pt>
                <c:pt idx="122">
                  <c:v>43560</c:v>
                </c:pt>
                <c:pt idx="123">
                  <c:v>43563</c:v>
                </c:pt>
                <c:pt idx="124">
                  <c:v>43564</c:v>
                </c:pt>
                <c:pt idx="125">
                  <c:v>43565</c:v>
                </c:pt>
                <c:pt idx="126">
                  <c:v>43566</c:v>
                </c:pt>
                <c:pt idx="127">
                  <c:v>43567</c:v>
                </c:pt>
                <c:pt idx="128">
                  <c:v>43570</c:v>
                </c:pt>
                <c:pt idx="129">
                  <c:v>43571</c:v>
                </c:pt>
                <c:pt idx="130">
                  <c:v>43573</c:v>
                </c:pt>
                <c:pt idx="131">
                  <c:v>43577</c:v>
                </c:pt>
                <c:pt idx="132">
                  <c:v>43578</c:v>
                </c:pt>
                <c:pt idx="133">
                  <c:v>43579</c:v>
                </c:pt>
                <c:pt idx="134">
                  <c:v>43580</c:v>
                </c:pt>
                <c:pt idx="135">
                  <c:v>43581</c:v>
                </c:pt>
                <c:pt idx="136">
                  <c:v>43585</c:v>
                </c:pt>
                <c:pt idx="137">
                  <c:v>43587</c:v>
                </c:pt>
                <c:pt idx="138">
                  <c:v>43588</c:v>
                </c:pt>
                <c:pt idx="139">
                  <c:v>43591</c:v>
                </c:pt>
                <c:pt idx="140">
                  <c:v>43592</c:v>
                </c:pt>
                <c:pt idx="141">
                  <c:v>43593</c:v>
                </c:pt>
                <c:pt idx="142">
                  <c:v>43594</c:v>
                </c:pt>
                <c:pt idx="143">
                  <c:v>43595</c:v>
                </c:pt>
                <c:pt idx="144">
                  <c:v>43598</c:v>
                </c:pt>
                <c:pt idx="145">
                  <c:v>43599</c:v>
                </c:pt>
                <c:pt idx="146">
                  <c:v>43600</c:v>
                </c:pt>
                <c:pt idx="147">
                  <c:v>43601</c:v>
                </c:pt>
                <c:pt idx="148">
                  <c:v>43602</c:v>
                </c:pt>
                <c:pt idx="149">
                  <c:v>43605</c:v>
                </c:pt>
                <c:pt idx="150">
                  <c:v>43606</c:v>
                </c:pt>
                <c:pt idx="151">
                  <c:v>43607</c:v>
                </c:pt>
                <c:pt idx="152">
                  <c:v>43608</c:v>
                </c:pt>
                <c:pt idx="153">
                  <c:v>43609</c:v>
                </c:pt>
                <c:pt idx="154">
                  <c:v>43612</c:v>
                </c:pt>
                <c:pt idx="155">
                  <c:v>43613</c:v>
                </c:pt>
                <c:pt idx="156">
                  <c:v>43614</c:v>
                </c:pt>
                <c:pt idx="157">
                  <c:v>43615</c:v>
                </c:pt>
                <c:pt idx="158">
                  <c:v>43616</c:v>
                </c:pt>
                <c:pt idx="159">
                  <c:v>43619</c:v>
                </c:pt>
                <c:pt idx="160">
                  <c:v>43620</c:v>
                </c:pt>
                <c:pt idx="161">
                  <c:v>43622</c:v>
                </c:pt>
                <c:pt idx="162">
                  <c:v>43623</c:v>
                </c:pt>
                <c:pt idx="163">
                  <c:v>43626</c:v>
                </c:pt>
                <c:pt idx="164">
                  <c:v>43627</c:v>
                </c:pt>
                <c:pt idx="165">
                  <c:v>43628</c:v>
                </c:pt>
                <c:pt idx="166">
                  <c:v>43629</c:v>
                </c:pt>
                <c:pt idx="167">
                  <c:v>43630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43647</c:v>
                </c:pt>
                <c:pt idx="179">
                  <c:v>43648</c:v>
                </c:pt>
                <c:pt idx="180">
                  <c:v>43649</c:v>
                </c:pt>
                <c:pt idx="181">
                  <c:v>43650</c:v>
                </c:pt>
                <c:pt idx="182">
                  <c:v>43651</c:v>
                </c:pt>
                <c:pt idx="183">
                  <c:v>43654</c:v>
                </c:pt>
                <c:pt idx="184">
                  <c:v>43655</c:v>
                </c:pt>
                <c:pt idx="185">
                  <c:v>43656</c:v>
                </c:pt>
                <c:pt idx="186">
                  <c:v>43657</c:v>
                </c:pt>
                <c:pt idx="187">
                  <c:v>43658</c:v>
                </c:pt>
                <c:pt idx="188">
                  <c:v>43661</c:v>
                </c:pt>
                <c:pt idx="189">
                  <c:v>43662</c:v>
                </c:pt>
                <c:pt idx="190">
                  <c:v>43663</c:v>
                </c:pt>
                <c:pt idx="191">
                  <c:v>43664</c:v>
                </c:pt>
                <c:pt idx="192">
                  <c:v>43665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43675</c:v>
                </c:pt>
                <c:pt idx="199">
                  <c:v>43676</c:v>
                </c:pt>
                <c:pt idx="200">
                  <c:v>43677</c:v>
                </c:pt>
                <c:pt idx="201">
                  <c:v>43678</c:v>
                </c:pt>
                <c:pt idx="202">
                  <c:v>43679</c:v>
                </c:pt>
                <c:pt idx="203">
                  <c:v>43682</c:v>
                </c:pt>
                <c:pt idx="204">
                  <c:v>43683</c:v>
                </c:pt>
                <c:pt idx="205">
                  <c:v>43684</c:v>
                </c:pt>
                <c:pt idx="206">
                  <c:v>43685</c:v>
                </c:pt>
                <c:pt idx="207">
                  <c:v>43686</c:v>
                </c:pt>
                <c:pt idx="208">
                  <c:v>43690</c:v>
                </c:pt>
                <c:pt idx="209">
                  <c:v>43691</c:v>
                </c:pt>
                <c:pt idx="210">
                  <c:v>43693</c:v>
                </c:pt>
                <c:pt idx="211">
                  <c:v>43696</c:v>
                </c:pt>
                <c:pt idx="212">
                  <c:v>43697</c:v>
                </c:pt>
                <c:pt idx="213">
                  <c:v>43698</c:v>
                </c:pt>
                <c:pt idx="214">
                  <c:v>43699</c:v>
                </c:pt>
                <c:pt idx="215">
                  <c:v>43700</c:v>
                </c:pt>
                <c:pt idx="216">
                  <c:v>43703</c:v>
                </c:pt>
                <c:pt idx="217">
                  <c:v>43704</c:v>
                </c:pt>
                <c:pt idx="218">
                  <c:v>43705</c:v>
                </c:pt>
                <c:pt idx="219">
                  <c:v>43706</c:v>
                </c:pt>
                <c:pt idx="220">
                  <c:v>43707</c:v>
                </c:pt>
                <c:pt idx="221">
                  <c:v>43711</c:v>
                </c:pt>
                <c:pt idx="222">
                  <c:v>43712</c:v>
                </c:pt>
                <c:pt idx="223">
                  <c:v>43713</c:v>
                </c:pt>
                <c:pt idx="224">
                  <c:v>43714</c:v>
                </c:pt>
                <c:pt idx="225">
                  <c:v>43717</c:v>
                </c:pt>
                <c:pt idx="226">
                  <c:v>43719</c:v>
                </c:pt>
                <c:pt idx="227">
                  <c:v>43720</c:v>
                </c:pt>
                <c:pt idx="228">
                  <c:v>43721</c:v>
                </c:pt>
                <c:pt idx="229">
                  <c:v>43724</c:v>
                </c:pt>
                <c:pt idx="230">
                  <c:v>43725</c:v>
                </c:pt>
                <c:pt idx="231">
                  <c:v>43726</c:v>
                </c:pt>
                <c:pt idx="232">
                  <c:v>43727</c:v>
                </c:pt>
                <c:pt idx="233">
                  <c:v>43728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43738</c:v>
                </c:pt>
              </c:numCache>
            </c:numRef>
          </c:cat>
          <c:val>
            <c:numRef>
              <c:f>Daily!$F$3:$F$247</c:f>
              <c:numCache>
                <c:formatCode>0.0000%</c:formatCode>
                <c:ptCount val="245"/>
                <c:pt idx="0">
                  <c:v>-9.1699489314800453E-4</c:v>
                </c:pt>
                <c:pt idx="1">
                  <c:v>4.1559782518951248E-3</c:v>
                </c:pt>
                <c:pt idx="2">
                  <c:v>-4.8565304118938266E-2</c:v>
                </c:pt>
                <c:pt idx="3">
                  <c:v>-2.1433671252307145E-2</c:v>
                </c:pt>
                <c:pt idx="4">
                  <c:v>-1.4916880933184056E-2</c:v>
                </c:pt>
                <c:pt idx="5">
                  <c:v>5.0951284908122313E-2</c:v>
                </c:pt>
                <c:pt idx="6">
                  <c:v>-2.8633270498343352E-2</c:v>
                </c:pt>
                <c:pt idx="7">
                  <c:v>2.5234941127725511E-2</c:v>
                </c:pt>
                <c:pt idx="8">
                  <c:v>7.323929250203377E-3</c:v>
                </c:pt>
                <c:pt idx="9">
                  <c:v>7.2672321991531594E-3</c:v>
                </c:pt>
                <c:pt idx="10">
                  <c:v>-3.2758099079280512E-2</c:v>
                </c:pt>
                <c:pt idx="11">
                  <c:v>5.7472998042378703E-4</c:v>
                </c:pt>
                <c:pt idx="12">
                  <c:v>-1.6245511058302377E-2</c:v>
                </c:pt>
                <c:pt idx="13">
                  <c:v>-3.2986363088036291E-3</c:v>
                </c:pt>
                <c:pt idx="14">
                  <c:v>1.0721450806410933E-2</c:v>
                </c:pt>
                <c:pt idx="15">
                  <c:v>-3.0260018242113853E-2</c:v>
                </c:pt>
                <c:pt idx="16">
                  <c:v>4.5790251619734525E-3</c:v>
                </c:pt>
                <c:pt idx="17">
                  <c:v>2.7499375062949676E-2</c:v>
                </c:pt>
                <c:pt idx="18">
                  <c:v>5.9679999001309349E-3</c:v>
                </c:pt>
                <c:pt idx="19">
                  <c:v>-1.3962481478603688E-2</c:v>
                </c:pt>
                <c:pt idx="20">
                  <c:v>4.1703162328232013E-2</c:v>
                </c:pt>
                <c:pt idx="21">
                  <c:v>3.5550263364180219E-2</c:v>
                </c:pt>
                <c:pt idx="22">
                  <c:v>-4.4043070483953027E-2</c:v>
                </c:pt>
                <c:pt idx="23">
                  <c:v>-4.7013784929864797E-3</c:v>
                </c:pt>
                <c:pt idx="24">
                  <c:v>-4.7220959912021463E-3</c:v>
                </c:pt>
                <c:pt idx="25">
                  <c:v>-3.2245014720762781E-3</c:v>
                </c:pt>
                <c:pt idx="26">
                  <c:v>-1.4649507587428674E-2</c:v>
                </c:pt>
                <c:pt idx="27">
                  <c:v>-9.4557109587434206E-3</c:v>
                </c:pt>
                <c:pt idx="28">
                  <c:v>7.6068078144756815E-3</c:v>
                </c:pt>
                <c:pt idx="29">
                  <c:v>-8.6942629767707905E-3</c:v>
                </c:pt>
                <c:pt idx="30">
                  <c:v>2.9325285664187121E-3</c:v>
                </c:pt>
                <c:pt idx="31">
                  <c:v>-2.9736148915987127E-2</c:v>
                </c:pt>
                <c:pt idx="32">
                  <c:v>-3.0634428739503252E-2</c:v>
                </c:pt>
                <c:pt idx="33">
                  <c:v>-4.0682485383863404E-2</c:v>
                </c:pt>
                <c:pt idx="34">
                  <c:v>-2.1718645374027588E-2</c:v>
                </c:pt>
                <c:pt idx="35">
                  <c:v>-2.4832748670656754E-2</c:v>
                </c:pt>
                <c:pt idx="36">
                  <c:v>-1.1918150282616507E-2</c:v>
                </c:pt>
                <c:pt idx="37">
                  <c:v>9.8607539116509109E-3</c:v>
                </c:pt>
                <c:pt idx="38">
                  <c:v>2.5131032754232622E-2</c:v>
                </c:pt>
                <c:pt idx="39">
                  <c:v>-1.9585583810239289E-2</c:v>
                </c:pt>
                <c:pt idx="40">
                  <c:v>-4.6047408392169163E-2</c:v>
                </c:pt>
                <c:pt idx="41">
                  <c:v>-1.8383561643835618E-4</c:v>
                </c:pt>
                <c:pt idx="42">
                  <c:v>-3.8826098592310836E-2</c:v>
                </c:pt>
                <c:pt idx="43">
                  <c:v>-1.8811339933175669E-2</c:v>
                </c:pt>
                <c:pt idx="44">
                  <c:v>1.280320030544926E-2</c:v>
                </c:pt>
                <c:pt idx="45">
                  <c:v>3.2360792095264435E-2</c:v>
                </c:pt>
                <c:pt idx="46">
                  <c:v>-1.9285693632791086E-2</c:v>
                </c:pt>
                <c:pt idx="47">
                  <c:v>-2.1304503782502032E-3</c:v>
                </c:pt>
                <c:pt idx="48">
                  <c:v>2.2255196838542889E-2</c:v>
                </c:pt>
                <c:pt idx="49">
                  <c:v>1.4129433974225225E-2</c:v>
                </c:pt>
                <c:pt idx="50">
                  <c:v>2.5217564544344408E-2</c:v>
                </c:pt>
                <c:pt idx="51">
                  <c:v>-2.0365083590697049E-2</c:v>
                </c:pt>
                <c:pt idx="52">
                  <c:v>-9.5449073300680094E-3</c:v>
                </c:pt>
                <c:pt idx="53">
                  <c:v>-1.8140928460205413E-2</c:v>
                </c:pt>
                <c:pt idx="54">
                  <c:v>1.1367084875420444E-2</c:v>
                </c:pt>
                <c:pt idx="55">
                  <c:v>-2.01637017502788E-2</c:v>
                </c:pt>
                <c:pt idx="56">
                  <c:v>6.0982341511128531E-2</c:v>
                </c:pt>
                <c:pt idx="57">
                  <c:v>3.0924260576916891E-2</c:v>
                </c:pt>
                <c:pt idx="58">
                  <c:v>-1.0830462300082611E-2</c:v>
                </c:pt>
                <c:pt idx="59">
                  <c:v>-3.1570400901898985E-2</c:v>
                </c:pt>
                <c:pt idx="60">
                  <c:v>-2.8885307037238638E-2</c:v>
                </c:pt>
                <c:pt idx="61">
                  <c:v>1.3164928572555004E-2</c:v>
                </c:pt>
                <c:pt idx="62">
                  <c:v>4.5222922554892953E-3</c:v>
                </c:pt>
                <c:pt idx="63">
                  <c:v>1.7608592951838774E-2</c:v>
                </c:pt>
                <c:pt idx="64">
                  <c:v>-3.8819788848231125E-2</c:v>
                </c:pt>
                <c:pt idx="65">
                  <c:v>3.6458473243697132E-3</c:v>
                </c:pt>
                <c:pt idx="66">
                  <c:v>-4.9481586232424657E-3</c:v>
                </c:pt>
                <c:pt idx="67">
                  <c:v>-3.1791088994091006E-2</c:v>
                </c:pt>
                <c:pt idx="68">
                  <c:v>9.7095390837385193E-3</c:v>
                </c:pt>
                <c:pt idx="69">
                  <c:v>-1.2915043198142791E-2</c:v>
                </c:pt>
                <c:pt idx="70">
                  <c:v>-1.0102518372744076E-2</c:v>
                </c:pt>
                <c:pt idx="71">
                  <c:v>-4.1888524342266345E-3</c:v>
                </c:pt>
                <c:pt idx="72">
                  <c:v>-7.2220510942245667E-3</c:v>
                </c:pt>
                <c:pt idx="73">
                  <c:v>-2.2469462253681242E-2</c:v>
                </c:pt>
                <c:pt idx="74">
                  <c:v>6.0372917243439374E-3</c:v>
                </c:pt>
                <c:pt idx="75">
                  <c:v>-6.3591464479554587E-3</c:v>
                </c:pt>
                <c:pt idx="76">
                  <c:v>-2.0905675447217418E-2</c:v>
                </c:pt>
                <c:pt idx="77">
                  <c:v>-2.3460390743661724E-2</c:v>
                </c:pt>
                <c:pt idx="78">
                  <c:v>9.0367402688939927E-4</c:v>
                </c:pt>
                <c:pt idx="79">
                  <c:v>2.3629468310351932E-2</c:v>
                </c:pt>
                <c:pt idx="80">
                  <c:v>-6.5227171470607437E-3</c:v>
                </c:pt>
                <c:pt idx="81">
                  <c:v>-1.6136854826584435E-2</c:v>
                </c:pt>
                <c:pt idx="82">
                  <c:v>-1.0991135009436125E-2</c:v>
                </c:pt>
                <c:pt idx="83">
                  <c:v>-8.9232237867170935E-3</c:v>
                </c:pt>
                <c:pt idx="84">
                  <c:v>4.2819728792467884E-2</c:v>
                </c:pt>
                <c:pt idx="85">
                  <c:v>2.8364077672499665E-2</c:v>
                </c:pt>
                <c:pt idx="86">
                  <c:v>-7.8283809704755819E-2</c:v>
                </c:pt>
                <c:pt idx="87">
                  <c:v>-1.2893009049775917E-3</c:v>
                </c:pt>
                <c:pt idx="88">
                  <c:v>5.5627875264867191E-2</c:v>
                </c:pt>
                <c:pt idx="89">
                  <c:v>-2.2373431546503845E-2</c:v>
                </c:pt>
                <c:pt idx="90">
                  <c:v>-2.9364555236238349E-2</c:v>
                </c:pt>
                <c:pt idx="91">
                  <c:v>-1.0196800603081504E-2</c:v>
                </c:pt>
                <c:pt idx="92">
                  <c:v>3.9194726196169982E-2</c:v>
                </c:pt>
                <c:pt idx="93">
                  <c:v>3.6620934542360067E-2</c:v>
                </c:pt>
                <c:pt idx="94">
                  <c:v>2.2788291167366182E-2</c:v>
                </c:pt>
                <c:pt idx="95">
                  <c:v>4.9259523856390484E-3</c:v>
                </c:pt>
                <c:pt idx="96">
                  <c:v>-1.3373334207996435E-2</c:v>
                </c:pt>
                <c:pt idx="97">
                  <c:v>-1.2042103005747396E-3</c:v>
                </c:pt>
                <c:pt idx="98">
                  <c:v>-1.2048913580935319E-3</c:v>
                </c:pt>
                <c:pt idx="99">
                  <c:v>-5.3305223518045636E-3</c:v>
                </c:pt>
                <c:pt idx="100">
                  <c:v>8.4798146144085831E-2</c:v>
                </c:pt>
                <c:pt idx="101">
                  <c:v>5.1400635142613352E-2</c:v>
                </c:pt>
                <c:pt idx="102">
                  <c:v>7.0902764703181702E-3</c:v>
                </c:pt>
                <c:pt idx="103">
                  <c:v>-1.911185968323945E-2</c:v>
                </c:pt>
                <c:pt idx="104">
                  <c:v>-1.6719747336803498E-2</c:v>
                </c:pt>
                <c:pt idx="105">
                  <c:v>2.8796304365631346E-2</c:v>
                </c:pt>
                <c:pt idx="106">
                  <c:v>-1.0838434678370431E-3</c:v>
                </c:pt>
                <c:pt idx="107">
                  <c:v>-4.2902864547758324E-2</c:v>
                </c:pt>
                <c:pt idx="108">
                  <c:v>7.7592900094163703E-4</c:v>
                </c:pt>
                <c:pt idx="109">
                  <c:v>-2.1994847823255722E-2</c:v>
                </c:pt>
                <c:pt idx="110">
                  <c:v>3.7654013944358952E-2</c:v>
                </c:pt>
                <c:pt idx="111">
                  <c:v>1.6970444172815836E-3</c:v>
                </c:pt>
                <c:pt idx="112">
                  <c:v>-1.0434018635610798E-2</c:v>
                </c:pt>
                <c:pt idx="113">
                  <c:v>-2.3734735972883541E-2</c:v>
                </c:pt>
                <c:pt idx="114">
                  <c:v>-3.5886074241276995E-2</c:v>
                </c:pt>
                <c:pt idx="115">
                  <c:v>1.3841685633724631E-2</c:v>
                </c:pt>
                <c:pt idx="116">
                  <c:v>-8.0697123444856533E-3</c:v>
                </c:pt>
                <c:pt idx="117">
                  <c:v>8.7848208277936449E-3</c:v>
                </c:pt>
                <c:pt idx="118">
                  <c:v>8.5631166974316705E-2</c:v>
                </c:pt>
                <c:pt idx="119">
                  <c:v>1.9812546966149796E-2</c:v>
                </c:pt>
                <c:pt idx="120">
                  <c:v>2.4762786099153819E-2</c:v>
                </c:pt>
                <c:pt idx="121">
                  <c:v>1.025529108523637E-2</c:v>
                </c:pt>
                <c:pt idx="122">
                  <c:v>1.8746501471692496E-2</c:v>
                </c:pt>
                <c:pt idx="123">
                  <c:v>-4.3893348063173626E-3</c:v>
                </c:pt>
                <c:pt idx="124">
                  <c:v>-2.7122151733135142E-3</c:v>
                </c:pt>
                <c:pt idx="125">
                  <c:v>-1.5463473144167116E-2</c:v>
                </c:pt>
                <c:pt idx="126">
                  <c:v>-2.0880697150175948E-2</c:v>
                </c:pt>
                <c:pt idx="127">
                  <c:v>4.232403401007773E-3</c:v>
                </c:pt>
                <c:pt idx="128">
                  <c:v>3.3160480980015443E-2</c:v>
                </c:pt>
                <c:pt idx="129">
                  <c:v>-3.5692967561199089E-3</c:v>
                </c:pt>
                <c:pt idx="130">
                  <c:v>-2.3172014335572883E-2</c:v>
                </c:pt>
                <c:pt idx="131">
                  <c:v>-1.3251601168384123E-2</c:v>
                </c:pt>
                <c:pt idx="132">
                  <c:v>-3.4626204474044631E-2</c:v>
                </c:pt>
                <c:pt idx="133">
                  <c:v>3.2762577274833844E-2</c:v>
                </c:pt>
                <c:pt idx="134">
                  <c:v>-1.7506849315068493E-4</c:v>
                </c:pt>
                <c:pt idx="135">
                  <c:v>4.2536953216862402E-3</c:v>
                </c:pt>
                <c:pt idx="136">
                  <c:v>-1.6048442809203353E-2</c:v>
                </c:pt>
                <c:pt idx="137">
                  <c:v>7.886787932432469E-3</c:v>
                </c:pt>
                <c:pt idx="138">
                  <c:v>1.2267166189429678E-2</c:v>
                </c:pt>
                <c:pt idx="139">
                  <c:v>-3.3539608816208356E-2</c:v>
                </c:pt>
                <c:pt idx="140">
                  <c:v>-3.7415589214406721E-2</c:v>
                </c:pt>
                <c:pt idx="141">
                  <c:v>-3.0071518514096693E-3</c:v>
                </c:pt>
                <c:pt idx="142">
                  <c:v>-1.3421745823268737E-2</c:v>
                </c:pt>
                <c:pt idx="143">
                  <c:v>6.5346875226841494E-3</c:v>
                </c:pt>
                <c:pt idx="144">
                  <c:v>-3.3510017925080543E-2</c:v>
                </c:pt>
                <c:pt idx="145">
                  <c:v>-5.9288089885216201E-2</c:v>
                </c:pt>
                <c:pt idx="146">
                  <c:v>-3.2635839619043198E-2</c:v>
                </c:pt>
                <c:pt idx="147">
                  <c:v>3.8786277568641607E-2</c:v>
                </c:pt>
                <c:pt idx="148">
                  <c:v>-7.4656499403981226E-3</c:v>
                </c:pt>
                <c:pt idx="149">
                  <c:v>7.9576375555847484E-2</c:v>
                </c:pt>
                <c:pt idx="150">
                  <c:v>-2.058075673634403E-2</c:v>
                </c:pt>
                <c:pt idx="151">
                  <c:v>8.7545255741258658E-3</c:v>
                </c:pt>
                <c:pt idx="152">
                  <c:v>-3.5570216811840187E-2</c:v>
                </c:pt>
                <c:pt idx="153">
                  <c:v>5.2835930505943297E-2</c:v>
                </c:pt>
                <c:pt idx="154">
                  <c:v>3.7584176593046338E-2</c:v>
                </c:pt>
                <c:pt idx="155">
                  <c:v>-6.7002716243397724E-3</c:v>
                </c:pt>
                <c:pt idx="156">
                  <c:v>-3.5850839146163105E-2</c:v>
                </c:pt>
                <c:pt idx="157">
                  <c:v>-1.5749785687122892E-2</c:v>
                </c:pt>
                <c:pt idx="158">
                  <c:v>-8.0805773725549212E-3</c:v>
                </c:pt>
                <c:pt idx="159">
                  <c:v>2.1768391731898439E-2</c:v>
                </c:pt>
                <c:pt idx="160">
                  <c:v>-1.4800407290940516E-2</c:v>
                </c:pt>
                <c:pt idx="161">
                  <c:v>-3.5804689089000856E-2</c:v>
                </c:pt>
                <c:pt idx="162">
                  <c:v>-8.3757742134411128E-3</c:v>
                </c:pt>
                <c:pt idx="163">
                  <c:v>-2.2330671241151106E-3</c:v>
                </c:pt>
                <c:pt idx="164">
                  <c:v>2.8881976033337076E-2</c:v>
                </c:pt>
                <c:pt idx="165">
                  <c:v>1.495744710508334E-2</c:v>
                </c:pt>
                <c:pt idx="166">
                  <c:v>2.1684086924147708E-2</c:v>
                </c:pt>
                <c:pt idx="167">
                  <c:v>-2.0571989613056358E-2</c:v>
                </c:pt>
                <c:pt idx="168">
                  <c:v>-5.3735288305136207E-2</c:v>
                </c:pt>
                <c:pt idx="169">
                  <c:v>-1.2120308735709827E-3</c:v>
                </c:pt>
                <c:pt idx="170">
                  <c:v>1.9348185933792425E-3</c:v>
                </c:pt>
                <c:pt idx="171">
                  <c:v>3.8580343192023858E-2</c:v>
                </c:pt>
                <c:pt idx="172">
                  <c:v>8.9090272192408563E-3</c:v>
                </c:pt>
                <c:pt idx="173">
                  <c:v>-1.8144966627529052E-2</c:v>
                </c:pt>
                <c:pt idx="174">
                  <c:v>2.4251733457818572E-2</c:v>
                </c:pt>
                <c:pt idx="175">
                  <c:v>4.353030509590923E-2</c:v>
                </c:pt>
                <c:pt idx="176">
                  <c:v>-6.8244431524564809E-3</c:v>
                </c:pt>
                <c:pt idx="177">
                  <c:v>-2.7942377464778213E-2</c:v>
                </c:pt>
                <c:pt idx="178">
                  <c:v>6.7326260925855957E-3</c:v>
                </c:pt>
                <c:pt idx="179">
                  <c:v>2.7721887486294138E-3</c:v>
                </c:pt>
                <c:pt idx="180">
                  <c:v>8.6172075988456779E-3</c:v>
                </c:pt>
                <c:pt idx="181">
                  <c:v>3.7046505146396255E-3</c:v>
                </c:pt>
                <c:pt idx="182">
                  <c:v>-6.8562219008431236E-2</c:v>
                </c:pt>
                <c:pt idx="183">
                  <c:v>-4.2560211571371326E-2</c:v>
                </c:pt>
                <c:pt idx="184">
                  <c:v>1.2797389019559654E-2</c:v>
                </c:pt>
                <c:pt idx="185">
                  <c:v>-2.3615370758706972E-2</c:v>
                </c:pt>
                <c:pt idx="186">
                  <c:v>2.0582144768276547E-2</c:v>
                </c:pt>
                <c:pt idx="187">
                  <c:v>9.4654026113921864E-3</c:v>
                </c:pt>
                <c:pt idx="188">
                  <c:v>-1.2871362976043759E-2</c:v>
                </c:pt>
                <c:pt idx="189">
                  <c:v>1.3788522298871175E-2</c:v>
                </c:pt>
                <c:pt idx="190">
                  <c:v>-2.275238763405245E-3</c:v>
                </c:pt>
                <c:pt idx="191">
                  <c:v>-3.4090496331850233E-2</c:v>
                </c:pt>
                <c:pt idx="192">
                  <c:v>-2.1013181740251661E-2</c:v>
                </c:pt>
                <c:pt idx="193">
                  <c:v>3.6837495992659487E-2</c:v>
                </c:pt>
                <c:pt idx="194">
                  <c:v>-4.4821482406186336E-3</c:v>
                </c:pt>
                <c:pt idx="195">
                  <c:v>-5.336117844241068E-2</c:v>
                </c:pt>
                <c:pt idx="196">
                  <c:v>-1.0478277097272875E-2</c:v>
                </c:pt>
                <c:pt idx="197">
                  <c:v>4.7351431622430135E-2</c:v>
                </c:pt>
                <c:pt idx="198">
                  <c:v>-2.2281440682623086E-2</c:v>
                </c:pt>
                <c:pt idx="199">
                  <c:v>-5.8980819431381303E-2</c:v>
                </c:pt>
                <c:pt idx="200">
                  <c:v>2.7487229732561638E-2</c:v>
                </c:pt>
                <c:pt idx="201">
                  <c:v>-1.5359773066589501E-2</c:v>
                </c:pt>
                <c:pt idx="202">
                  <c:v>-2.8658318258896677E-2</c:v>
                </c:pt>
                <c:pt idx="203">
                  <c:v>-2.460269500525776E-2</c:v>
                </c:pt>
                <c:pt idx="204">
                  <c:v>1.613643072088275E-2</c:v>
                </c:pt>
                <c:pt idx="205">
                  <c:v>-3.7143420756576992E-2</c:v>
                </c:pt>
                <c:pt idx="206">
                  <c:v>-5.2704507523563243E-3</c:v>
                </c:pt>
                <c:pt idx="207">
                  <c:v>-1.4355449550364971E-3</c:v>
                </c:pt>
                <c:pt idx="208">
                  <c:v>-6.0715722735818357E-2</c:v>
                </c:pt>
                <c:pt idx="209">
                  <c:v>1.493903309485042E-2</c:v>
                </c:pt>
                <c:pt idx="210">
                  <c:v>-2.1771755787903888E-2</c:v>
                </c:pt>
                <c:pt idx="211">
                  <c:v>-4.2934755431001002E-3</c:v>
                </c:pt>
                <c:pt idx="212">
                  <c:v>-3.8984238890357223E-2</c:v>
                </c:pt>
                <c:pt idx="213">
                  <c:v>-8.0957424012230259E-2</c:v>
                </c:pt>
                <c:pt idx="214">
                  <c:v>-4.1615829673810979E-2</c:v>
                </c:pt>
                <c:pt idx="215">
                  <c:v>4.3113046820628879E-2</c:v>
                </c:pt>
                <c:pt idx="216">
                  <c:v>1.7394270608026827E-2</c:v>
                </c:pt>
                <c:pt idx="217">
                  <c:v>2.9631734444110474E-2</c:v>
                </c:pt>
                <c:pt idx="218">
                  <c:v>-5.342116001658398E-2</c:v>
                </c:pt>
                <c:pt idx="219">
                  <c:v>6.2826168347794881E-3</c:v>
                </c:pt>
                <c:pt idx="220">
                  <c:v>-3.3433175339061378E-3</c:v>
                </c:pt>
                <c:pt idx="221">
                  <c:v>-2.4186953918682984E-2</c:v>
                </c:pt>
                <c:pt idx="222">
                  <c:v>5.8965046532483779E-2</c:v>
                </c:pt>
                <c:pt idx="223">
                  <c:v>6.0541841350748738E-3</c:v>
                </c:pt>
                <c:pt idx="224">
                  <c:v>1.6803367778759369E-2</c:v>
                </c:pt>
                <c:pt idx="225">
                  <c:v>-3.1768177667081585E-3</c:v>
                </c:pt>
                <c:pt idx="226">
                  <c:v>3.6326643075650589E-2</c:v>
                </c:pt>
                <c:pt idx="227">
                  <c:v>-1.0409077049180574E-2</c:v>
                </c:pt>
                <c:pt idx="228">
                  <c:v>1.3354244545915686E-3</c:v>
                </c:pt>
                <c:pt idx="229">
                  <c:v>-1.345966684440938E-2</c:v>
                </c:pt>
                <c:pt idx="230">
                  <c:v>1.3533430074996085E-3</c:v>
                </c:pt>
                <c:pt idx="231">
                  <c:v>-1.4547945205479451E-4</c:v>
                </c:pt>
                <c:pt idx="232">
                  <c:v>-4.6552722182159993E-2</c:v>
                </c:pt>
                <c:pt idx="233">
                  <c:v>7.9917103718199586E-2</c:v>
                </c:pt>
                <c:pt idx="234">
                  <c:v>1.438858150601589E-2</c:v>
                </c:pt>
                <c:pt idx="235">
                  <c:v>-1.590764520906068E-2</c:v>
                </c:pt>
                <c:pt idx="236">
                  <c:v>-4.3816617963967304E-2</c:v>
                </c:pt>
                <c:pt idx="237">
                  <c:v>4.2469804725602689E-2</c:v>
                </c:pt>
                <c:pt idx="238">
                  <c:v>-3.5184744725527455E-2</c:v>
                </c:pt>
                <c:pt idx="239">
                  <c:v>1.1956633943387696E-2</c:v>
                </c:pt>
                <c:pt idx="241">
                  <c:v>-2.7224028540760374E-3</c:v>
                </c:pt>
                <c:pt idx="242">
                  <c:v>8.5631166974316705E-2</c:v>
                </c:pt>
                <c:pt idx="243">
                  <c:v>-8.0957424012230259E-2</c:v>
                </c:pt>
                <c:pt idx="244">
                  <c:v>2.8225005225839418E-2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2-4606-9015-0A9EC513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283087"/>
        <c:axId val="1194857887"/>
      </c:lineChart>
      <c:dateAx>
        <c:axId val="67828308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57887"/>
        <c:crosses val="autoZero"/>
        <c:auto val="1"/>
        <c:lblOffset val="100"/>
        <c:baseTimeUnit val="days"/>
      </c:dateAx>
      <c:valAx>
        <c:axId val="11948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8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unadjusted returns% vs Date(daily equity)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Daily!$C$1:$C$2</c:f>
              <c:strCache>
                <c:ptCount val="2"/>
                <c:pt idx="0">
                  <c:v>risk unadj.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Daily!$A$3:$A$247</c:f>
              <c:numCache>
                <c:formatCode>d\-mmm\-yy</c:formatCode>
                <c:ptCount val="245"/>
                <c:pt idx="0">
                  <c:v>43376</c:v>
                </c:pt>
                <c:pt idx="1">
                  <c:v>43377</c:v>
                </c:pt>
                <c:pt idx="2">
                  <c:v>43378</c:v>
                </c:pt>
                <c:pt idx="3">
                  <c:v>43381</c:v>
                </c:pt>
                <c:pt idx="4">
                  <c:v>43382</c:v>
                </c:pt>
                <c:pt idx="5">
                  <c:v>43383</c:v>
                </c:pt>
                <c:pt idx="6">
                  <c:v>43384</c:v>
                </c:pt>
                <c:pt idx="7">
                  <c:v>43385</c:v>
                </c:pt>
                <c:pt idx="8">
                  <c:v>43388</c:v>
                </c:pt>
                <c:pt idx="9">
                  <c:v>43389</c:v>
                </c:pt>
                <c:pt idx="10">
                  <c:v>43390</c:v>
                </c:pt>
                <c:pt idx="11">
                  <c:v>43392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43402</c:v>
                </c:pt>
                <c:pt idx="18">
                  <c:v>43403</c:v>
                </c:pt>
                <c:pt idx="19">
                  <c:v>43404</c:v>
                </c:pt>
                <c:pt idx="20">
                  <c:v>43405</c:v>
                </c:pt>
                <c:pt idx="21">
                  <c:v>43406</c:v>
                </c:pt>
                <c:pt idx="22">
                  <c:v>43409</c:v>
                </c:pt>
                <c:pt idx="23">
                  <c:v>43410</c:v>
                </c:pt>
                <c:pt idx="24">
                  <c:v>43413</c:v>
                </c:pt>
                <c:pt idx="25">
                  <c:v>43416</c:v>
                </c:pt>
                <c:pt idx="26">
                  <c:v>43417</c:v>
                </c:pt>
                <c:pt idx="27">
                  <c:v>43418</c:v>
                </c:pt>
                <c:pt idx="28">
                  <c:v>43419</c:v>
                </c:pt>
                <c:pt idx="29">
                  <c:v>43420</c:v>
                </c:pt>
                <c:pt idx="30">
                  <c:v>43423</c:v>
                </c:pt>
                <c:pt idx="31">
                  <c:v>43424</c:v>
                </c:pt>
                <c:pt idx="32">
                  <c:v>43426</c:v>
                </c:pt>
                <c:pt idx="33">
                  <c:v>43430</c:v>
                </c:pt>
                <c:pt idx="34">
                  <c:v>43431</c:v>
                </c:pt>
                <c:pt idx="35">
                  <c:v>43432</c:v>
                </c:pt>
                <c:pt idx="36">
                  <c:v>43433</c:v>
                </c:pt>
                <c:pt idx="37">
                  <c:v>43434</c:v>
                </c:pt>
                <c:pt idx="38">
                  <c:v>43437</c:v>
                </c:pt>
                <c:pt idx="39">
                  <c:v>43438</c:v>
                </c:pt>
                <c:pt idx="40">
                  <c:v>43439</c:v>
                </c:pt>
                <c:pt idx="41">
                  <c:v>43440</c:v>
                </c:pt>
                <c:pt idx="42">
                  <c:v>43441</c:v>
                </c:pt>
                <c:pt idx="43">
                  <c:v>43444</c:v>
                </c:pt>
                <c:pt idx="44">
                  <c:v>43445</c:v>
                </c:pt>
                <c:pt idx="45">
                  <c:v>43446</c:v>
                </c:pt>
                <c:pt idx="46">
                  <c:v>43447</c:v>
                </c:pt>
                <c:pt idx="47">
                  <c:v>43448</c:v>
                </c:pt>
                <c:pt idx="48">
                  <c:v>43451</c:v>
                </c:pt>
                <c:pt idx="49">
                  <c:v>43452</c:v>
                </c:pt>
                <c:pt idx="50">
                  <c:v>43453</c:v>
                </c:pt>
                <c:pt idx="51">
                  <c:v>43454</c:v>
                </c:pt>
                <c:pt idx="52">
                  <c:v>43455</c:v>
                </c:pt>
                <c:pt idx="53">
                  <c:v>43458</c:v>
                </c:pt>
                <c:pt idx="54">
                  <c:v>43460</c:v>
                </c:pt>
                <c:pt idx="55">
                  <c:v>43461</c:v>
                </c:pt>
                <c:pt idx="56">
                  <c:v>43462</c:v>
                </c:pt>
                <c:pt idx="57">
                  <c:v>43465</c:v>
                </c:pt>
                <c:pt idx="58">
                  <c:v>43466</c:v>
                </c:pt>
                <c:pt idx="59">
                  <c:v>43467</c:v>
                </c:pt>
                <c:pt idx="60">
                  <c:v>43468</c:v>
                </c:pt>
                <c:pt idx="61">
                  <c:v>43469</c:v>
                </c:pt>
                <c:pt idx="62">
                  <c:v>43472</c:v>
                </c:pt>
                <c:pt idx="63">
                  <c:v>43473</c:v>
                </c:pt>
                <c:pt idx="64">
                  <c:v>43474</c:v>
                </c:pt>
                <c:pt idx="65">
                  <c:v>43475</c:v>
                </c:pt>
                <c:pt idx="66">
                  <c:v>43476</c:v>
                </c:pt>
                <c:pt idx="67">
                  <c:v>43479</c:v>
                </c:pt>
                <c:pt idx="68">
                  <c:v>43480</c:v>
                </c:pt>
                <c:pt idx="69">
                  <c:v>43481</c:v>
                </c:pt>
                <c:pt idx="70">
                  <c:v>43482</c:v>
                </c:pt>
                <c:pt idx="71">
                  <c:v>43483</c:v>
                </c:pt>
                <c:pt idx="72">
                  <c:v>43486</c:v>
                </c:pt>
                <c:pt idx="73">
                  <c:v>43487</c:v>
                </c:pt>
                <c:pt idx="74">
                  <c:v>43488</c:v>
                </c:pt>
                <c:pt idx="75">
                  <c:v>43489</c:v>
                </c:pt>
                <c:pt idx="76">
                  <c:v>43490</c:v>
                </c:pt>
                <c:pt idx="77">
                  <c:v>43493</c:v>
                </c:pt>
                <c:pt idx="78">
                  <c:v>43494</c:v>
                </c:pt>
                <c:pt idx="79">
                  <c:v>43495</c:v>
                </c:pt>
                <c:pt idx="80">
                  <c:v>43496</c:v>
                </c:pt>
                <c:pt idx="81">
                  <c:v>43497</c:v>
                </c:pt>
                <c:pt idx="82">
                  <c:v>43500</c:v>
                </c:pt>
                <c:pt idx="83">
                  <c:v>43501</c:v>
                </c:pt>
                <c:pt idx="84">
                  <c:v>43502</c:v>
                </c:pt>
                <c:pt idx="85">
                  <c:v>43503</c:v>
                </c:pt>
                <c:pt idx="86">
                  <c:v>43504</c:v>
                </c:pt>
                <c:pt idx="87">
                  <c:v>43507</c:v>
                </c:pt>
                <c:pt idx="88">
                  <c:v>43508</c:v>
                </c:pt>
                <c:pt idx="89">
                  <c:v>43509</c:v>
                </c:pt>
                <c:pt idx="90">
                  <c:v>43510</c:v>
                </c:pt>
                <c:pt idx="91">
                  <c:v>43511</c:v>
                </c:pt>
                <c:pt idx="92">
                  <c:v>43514</c:v>
                </c:pt>
                <c:pt idx="93">
                  <c:v>43516</c:v>
                </c:pt>
                <c:pt idx="94">
                  <c:v>43517</c:v>
                </c:pt>
                <c:pt idx="95">
                  <c:v>43518</c:v>
                </c:pt>
                <c:pt idx="96">
                  <c:v>43521</c:v>
                </c:pt>
                <c:pt idx="97">
                  <c:v>43522</c:v>
                </c:pt>
                <c:pt idx="98">
                  <c:v>43523</c:v>
                </c:pt>
                <c:pt idx="99">
                  <c:v>43524</c:v>
                </c:pt>
                <c:pt idx="100">
                  <c:v>43525</c:v>
                </c:pt>
                <c:pt idx="101">
                  <c:v>43529</c:v>
                </c:pt>
                <c:pt idx="102">
                  <c:v>43530</c:v>
                </c:pt>
                <c:pt idx="103">
                  <c:v>43531</c:v>
                </c:pt>
                <c:pt idx="104">
                  <c:v>43532</c:v>
                </c:pt>
                <c:pt idx="105">
                  <c:v>43535</c:v>
                </c:pt>
                <c:pt idx="106">
                  <c:v>43536</c:v>
                </c:pt>
                <c:pt idx="107">
                  <c:v>43537</c:v>
                </c:pt>
                <c:pt idx="108">
                  <c:v>43538</c:v>
                </c:pt>
                <c:pt idx="109">
                  <c:v>43539</c:v>
                </c:pt>
                <c:pt idx="110">
                  <c:v>43542</c:v>
                </c:pt>
                <c:pt idx="111">
                  <c:v>43543</c:v>
                </c:pt>
                <c:pt idx="112">
                  <c:v>43544</c:v>
                </c:pt>
                <c:pt idx="113">
                  <c:v>43546</c:v>
                </c:pt>
                <c:pt idx="114">
                  <c:v>43549</c:v>
                </c:pt>
                <c:pt idx="115">
                  <c:v>43550</c:v>
                </c:pt>
                <c:pt idx="116">
                  <c:v>43551</c:v>
                </c:pt>
                <c:pt idx="117">
                  <c:v>43552</c:v>
                </c:pt>
                <c:pt idx="118">
                  <c:v>43553</c:v>
                </c:pt>
                <c:pt idx="119">
                  <c:v>43557</c:v>
                </c:pt>
                <c:pt idx="120">
                  <c:v>43558</c:v>
                </c:pt>
                <c:pt idx="121">
                  <c:v>43559</c:v>
                </c:pt>
                <c:pt idx="122">
                  <c:v>43560</c:v>
                </c:pt>
                <c:pt idx="123">
                  <c:v>43563</c:v>
                </c:pt>
                <c:pt idx="124">
                  <c:v>43564</c:v>
                </c:pt>
                <c:pt idx="125">
                  <c:v>43565</c:v>
                </c:pt>
                <c:pt idx="126">
                  <c:v>43566</c:v>
                </c:pt>
                <c:pt idx="127">
                  <c:v>43567</c:v>
                </c:pt>
                <c:pt idx="128">
                  <c:v>43570</c:v>
                </c:pt>
                <c:pt idx="129">
                  <c:v>43571</c:v>
                </c:pt>
                <c:pt idx="130">
                  <c:v>43573</c:v>
                </c:pt>
                <c:pt idx="131">
                  <c:v>43577</c:v>
                </c:pt>
                <c:pt idx="132">
                  <c:v>43578</c:v>
                </c:pt>
                <c:pt idx="133">
                  <c:v>43579</c:v>
                </c:pt>
                <c:pt idx="134">
                  <c:v>43580</c:v>
                </c:pt>
                <c:pt idx="135">
                  <c:v>43581</c:v>
                </c:pt>
                <c:pt idx="136">
                  <c:v>43585</c:v>
                </c:pt>
                <c:pt idx="137">
                  <c:v>43587</c:v>
                </c:pt>
                <c:pt idx="138">
                  <c:v>43588</c:v>
                </c:pt>
                <c:pt idx="139">
                  <c:v>43591</c:v>
                </c:pt>
                <c:pt idx="140">
                  <c:v>43592</c:v>
                </c:pt>
                <c:pt idx="141">
                  <c:v>43593</c:v>
                </c:pt>
                <c:pt idx="142">
                  <c:v>43594</c:v>
                </c:pt>
                <c:pt idx="143">
                  <c:v>43595</c:v>
                </c:pt>
                <c:pt idx="144">
                  <c:v>43598</c:v>
                </c:pt>
                <c:pt idx="145">
                  <c:v>43599</c:v>
                </c:pt>
                <c:pt idx="146">
                  <c:v>43600</c:v>
                </c:pt>
                <c:pt idx="147">
                  <c:v>43601</c:v>
                </c:pt>
                <c:pt idx="148">
                  <c:v>43602</c:v>
                </c:pt>
                <c:pt idx="149">
                  <c:v>43605</c:v>
                </c:pt>
                <c:pt idx="150">
                  <c:v>43606</c:v>
                </c:pt>
                <c:pt idx="151">
                  <c:v>43607</c:v>
                </c:pt>
                <c:pt idx="152">
                  <c:v>43608</c:v>
                </c:pt>
                <c:pt idx="153">
                  <c:v>43609</c:v>
                </c:pt>
                <c:pt idx="154">
                  <c:v>43612</c:v>
                </c:pt>
                <c:pt idx="155">
                  <c:v>43613</c:v>
                </c:pt>
                <c:pt idx="156">
                  <c:v>43614</c:v>
                </c:pt>
                <c:pt idx="157">
                  <c:v>43615</c:v>
                </c:pt>
                <c:pt idx="158">
                  <c:v>43616</c:v>
                </c:pt>
                <c:pt idx="159">
                  <c:v>43619</c:v>
                </c:pt>
                <c:pt idx="160">
                  <c:v>43620</c:v>
                </c:pt>
                <c:pt idx="161">
                  <c:v>43622</c:v>
                </c:pt>
                <c:pt idx="162">
                  <c:v>43623</c:v>
                </c:pt>
                <c:pt idx="163">
                  <c:v>43626</c:v>
                </c:pt>
                <c:pt idx="164">
                  <c:v>43627</c:v>
                </c:pt>
                <c:pt idx="165">
                  <c:v>43628</c:v>
                </c:pt>
                <c:pt idx="166">
                  <c:v>43629</c:v>
                </c:pt>
                <c:pt idx="167">
                  <c:v>43630</c:v>
                </c:pt>
                <c:pt idx="168">
                  <c:v>43633</c:v>
                </c:pt>
                <c:pt idx="169">
                  <c:v>43634</c:v>
                </c:pt>
                <c:pt idx="170">
                  <c:v>43635</c:v>
                </c:pt>
                <c:pt idx="171">
                  <c:v>43636</c:v>
                </c:pt>
                <c:pt idx="172">
                  <c:v>43637</c:v>
                </c:pt>
                <c:pt idx="173">
                  <c:v>43640</c:v>
                </c:pt>
                <c:pt idx="174">
                  <c:v>43641</c:v>
                </c:pt>
                <c:pt idx="175">
                  <c:v>43642</c:v>
                </c:pt>
                <c:pt idx="176">
                  <c:v>43643</c:v>
                </c:pt>
                <c:pt idx="177">
                  <c:v>43644</c:v>
                </c:pt>
                <c:pt idx="178">
                  <c:v>43647</c:v>
                </c:pt>
                <c:pt idx="179">
                  <c:v>43648</c:v>
                </c:pt>
                <c:pt idx="180">
                  <c:v>43649</c:v>
                </c:pt>
                <c:pt idx="181">
                  <c:v>43650</c:v>
                </c:pt>
                <c:pt idx="182">
                  <c:v>43651</c:v>
                </c:pt>
                <c:pt idx="183">
                  <c:v>43654</c:v>
                </c:pt>
                <c:pt idx="184">
                  <c:v>43655</c:v>
                </c:pt>
                <c:pt idx="185">
                  <c:v>43656</c:v>
                </c:pt>
                <c:pt idx="186">
                  <c:v>43657</c:v>
                </c:pt>
                <c:pt idx="187">
                  <c:v>43658</c:v>
                </c:pt>
                <c:pt idx="188">
                  <c:v>43661</c:v>
                </c:pt>
                <c:pt idx="189">
                  <c:v>43662</c:v>
                </c:pt>
                <c:pt idx="190">
                  <c:v>43663</c:v>
                </c:pt>
                <c:pt idx="191">
                  <c:v>43664</c:v>
                </c:pt>
                <c:pt idx="192">
                  <c:v>43665</c:v>
                </c:pt>
                <c:pt idx="193">
                  <c:v>43668</c:v>
                </c:pt>
                <c:pt idx="194">
                  <c:v>43669</c:v>
                </c:pt>
                <c:pt idx="195">
                  <c:v>43670</c:v>
                </c:pt>
                <c:pt idx="196">
                  <c:v>43671</c:v>
                </c:pt>
                <c:pt idx="197">
                  <c:v>43672</c:v>
                </c:pt>
                <c:pt idx="198">
                  <c:v>43675</c:v>
                </c:pt>
                <c:pt idx="199">
                  <c:v>43676</c:v>
                </c:pt>
                <c:pt idx="200">
                  <c:v>43677</c:v>
                </c:pt>
                <c:pt idx="201">
                  <c:v>43678</c:v>
                </c:pt>
                <c:pt idx="202">
                  <c:v>43679</c:v>
                </c:pt>
                <c:pt idx="203">
                  <c:v>43682</c:v>
                </c:pt>
                <c:pt idx="204">
                  <c:v>43683</c:v>
                </c:pt>
                <c:pt idx="205">
                  <c:v>43684</c:v>
                </c:pt>
                <c:pt idx="206">
                  <c:v>43685</c:v>
                </c:pt>
                <c:pt idx="207">
                  <c:v>43686</c:v>
                </c:pt>
                <c:pt idx="208">
                  <c:v>43690</c:v>
                </c:pt>
                <c:pt idx="209">
                  <c:v>43691</c:v>
                </c:pt>
                <c:pt idx="210">
                  <c:v>43693</c:v>
                </c:pt>
                <c:pt idx="211">
                  <c:v>43696</c:v>
                </c:pt>
                <c:pt idx="212">
                  <c:v>43697</c:v>
                </c:pt>
                <c:pt idx="213">
                  <c:v>43698</c:v>
                </c:pt>
                <c:pt idx="214">
                  <c:v>43699</c:v>
                </c:pt>
                <c:pt idx="215">
                  <c:v>43700</c:v>
                </c:pt>
                <c:pt idx="216">
                  <c:v>43703</c:v>
                </c:pt>
                <c:pt idx="217">
                  <c:v>43704</c:v>
                </c:pt>
                <c:pt idx="218">
                  <c:v>43705</c:v>
                </c:pt>
                <c:pt idx="219">
                  <c:v>43706</c:v>
                </c:pt>
                <c:pt idx="220">
                  <c:v>43707</c:v>
                </c:pt>
                <c:pt idx="221">
                  <c:v>43711</c:v>
                </c:pt>
                <c:pt idx="222">
                  <c:v>43712</c:v>
                </c:pt>
                <c:pt idx="223">
                  <c:v>43713</c:v>
                </c:pt>
                <c:pt idx="224">
                  <c:v>43714</c:v>
                </c:pt>
                <c:pt idx="225">
                  <c:v>43717</c:v>
                </c:pt>
                <c:pt idx="226">
                  <c:v>43719</c:v>
                </c:pt>
                <c:pt idx="227">
                  <c:v>43720</c:v>
                </c:pt>
                <c:pt idx="228">
                  <c:v>43721</c:v>
                </c:pt>
                <c:pt idx="229">
                  <c:v>43724</c:v>
                </c:pt>
                <c:pt idx="230">
                  <c:v>43725</c:v>
                </c:pt>
                <c:pt idx="231">
                  <c:v>43726</c:v>
                </c:pt>
                <c:pt idx="232">
                  <c:v>43727</c:v>
                </c:pt>
                <c:pt idx="233">
                  <c:v>43728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43738</c:v>
                </c:pt>
              </c:numCache>
            </c:numRef>
          </c:cat>
          <c:val>
            <c:numRef>
              <c:f>Daily!$C$3:$C$247</c:f>
              <c:numCache>
                <c:formatCode>0.0000%</c:formatCode>
                <c:ptCount val="245"/>
                <c:pt idx="0">
                  <c:v>-7.2466612602471692E-4</c:v>
                </c:pt>
                <c:pt idx="1">
                  <c:v>4.3510467450458097E-3</c:v>
                </c:pt>
                <c:pt idx="2">
                  <c:v>-4.8375441105239635E-2</c:v>
                </c:pt>
                <c:pt idx="3">
                  <c:v>-2.1244356183813994E-2</c:v>
                </c:pt>
                <c:pt idx="4">
                  <c:v>-1.4728661755101865E-2</c:v>
                </c:pt>
                <c:pt idx="5">
                  <c:v>5.11408739492182E-2</c:v>
                </c:pt>
                <c:pt idx="6">
                  <c:v>-2.8443133512041981E-2</c:v>
                </c:pt>
                <c:pt idx="7">
                  <c:v>2.5423708251013182E-2</c:v>
                </c:pt>
                <c:pt idx="8">
                  <c:v>7.513244318696528E-3</c:v>
                </c:pt>
                <c:pt idx="9">
                  <c:v>7.4570952128517895E-3</c:v>
                </c:pt>
                <c:pt idx="10">
                  <c:v>-3.2568510038184624E-2</c:v>
                </c:pt>
                <c:pt idx="11">
                  <c:v>7.6514093932789659E-4</c:v>
                </c:pt>
                <c:pt idx="12">
                  <c:v>-1.6055100099398267E-2</c:v>
                </c:pt>
                <c:pt idx="13">
                  <c:v>-3.1079513772967796E-3</c:v>
                </c:pt>
                <c:pt idx="14">
                  <c:v>1.0911861765315042E-2</c:v>
                </c:pt>
                <c:pt idx="15">
                  <c:v>-3.0069333310607002E-2</c:v>
                </c:pt>
                <c:pt idx="16">
                  <c:v>4.7694361208775625E-3</c:v>
                </c:pt>
                <c:pt idx="17">
                  <c:v>2.7689786021853787E-2</c:v>
                </c:pt>
                <c:pt idx="18">
                  <c:v>6.158684831637784E-3</c:v>
                </c:pt>
                <c:pt idx="19">
                  <c:v>-1.3772070519699579E-2</c:v>
                </c:pt>
                <c:pt idx="20">
                  <c:v>4.1893025341930644E-2</c:v>
                </c:pt>
                <c:pt idx="21">
                  <c:v>3.5740948295687067E-2</c:v>
                </c:pt>
                <c:pt idx="22">
                  <c:v>-4.385348144285714E-2</c:v>
                </c:pt>
                <c:pt idx="23">
                  <c:v>-4.5112415066851097E-3</c:v>
                </c:pt>
                <c:pt idx="24">
                  <c:v>-4.5316850322980363E-3</c:v>
                </c:pt>
                <c:pt idx="25">
                  <c:v>-3.0349124309803875E-3</c:v>
                </c:pt>
                <c:pt idx="26">
                  <c:v>-1.4459644573730043E-2</c:v>
                </c:pt>
                <c:pt idx="27">
                  <c:v>-9.2663958902502695E-3</c:v>
                </c:pt>
                <c:pt idx="28">
                  <c:v>7.7942050747496537E-3</c:v>
                </c:pt>
                <c:pt idx="29">
                  <c:v>-8.5074136617022973E-3</c:v>
                </c:pt>
                <c:pt idx="30">
                  <c:v>3.1201997992954243E-3</c:v>
                </c:pt>
                <c:pt idx="31">
                  <c:v>-2.9549025628315895E-2</c:v>
                </c:pt>
                <c:pt idx="32">
                  <c:v>-3.0448675314845717E-2</c:v>
                </c:pt>
                <c:pt idx="33">
                  <c:v>-4.0495910041397652E-2</c:v>
                </c:pt>
                <c:pt idx="34">
                  <c:v>-2.1533165921972793E-2</c:v>
                </c:pt>
                <c:pt idx="35">
                  <c:v>-2.4647817163807439E-2</c:v>
                </c:pt>
                <c:pt idx="36">
                  <c:v>-1.1732944803164452E-2</c:v>
                </c:pt>
                <c:pt idx="37">
                  <c:v>1.0045685418500226E-2</c:v>
                </c:pt>
                <c:pt idx="38">
                  <c:v>2.5316512206287417E-2</c:v>
                </c:pt>
                <c:pt idx="39">
                  <c:v>-1.9400378330787234E-2</c:v>
                </c:pt>
                <c:pt idx="40">
                  <c:v>-4.5863298803128068E-2</c:v>
                </c:pt>
                <c:pt idx="41">
                  <c:v>0</c:v>
                </c:pt>
                <c:pt idx="42">
                  <c:v>-3.8642810921077957E-2</c:v>
                </c:pt>
                <c:pt idx="43">
                  <c:v>-1.8627504316737313E-2</c:v>
                </c:pt>
                <c:pt idx="44">
                  <c:v>1.2987035921887616E-2</c:v>
                </c:pt>
                <c:pt idx="45">
                  <c:v>3.254435373910005E-2</c:v>
                </c:pt>
                <c:pt idx="46">
                  <c:v>-1.9102131988955471E-2</c:v>
                </c:pt>
                <c:pt idx="47">
                  <c:v>-1.9474366796200663E-3</c:v>
                </c:pt>
                <c:pt idx="48">
                  <c:v>2.2439032454981245E-2</c:v>
                </c:pt>
                <c:pt idx="49">
                  <c:v>1.4312995618060842E-2</c:v>
                </c:pt>
                <c:pt idx="50">
                  <c:v>2.5399756325166327E-2</c:v>
                </c:pt>
                <c:pt idx="51">
                  <c:v>-2.018343975508061E-2</c:v>
                </c:pt>
                <c:pt idx="52">
                  <c:v>-9.3632634944515718E-3</c:v>
                </c:pt>
                <c:pt idx="53">
                  <c:v>-1.7958462706780753E-2</c:v>
                </c:pt>
                <c:pt idx="54">
                  <c:v>1.1549550628845101E-2</c:v>
                </c:pt>
                <c:pt idx="55">
                  <c:v>-1.9980962024251404E-2</c:v>
                </c:pt>
                <c:pt idx="56">
                  <c:v>6.116508123715593E-2</c:v>
                </c:pt>
                <c:pt idx="57">
                  <c:v>3.1107000302944287E-2</c:v>
                </c:pt>
                <c:pt idx="58">
                  <c:v>-1.0647722574055213E-2</c:v>
                </c:pt>
                <c:pt idx="59">
                  <c:v>-3.1390126929296241E-2</c:v>
                </c:pt>
                <c:pt idx="60">
                  <c:v>-2.8703663201622199E-2</c:v>
                </c:pt>
                <c:pt idx="61">
                  <c:v>1.3346024462965964E-2</c:v>
                </c:pt>
                <c:pt idx="62">
                  <c:v>4.7036621185029938E-3</c:v>
                </c:pt>
                <c:pt idx="63">
                  <c:v>1.7790236787455213E-2</c:v>
                </c:pt>
                <c:pt idx="64">
                  <c:v>-3.8638418985217429E-2</c:v>
                </c:pt>
                <c:pt idx="65">
                  <c:v>3.8277651325888912E-3</c:v>
                </c:pt>
                <c:pt idx="66">
                  <c:v>-4.7665147876260272E-3</c:v>
                </c:pt>
                <c:pt idx="67">
                  <c:v>-3.160917118587183E-2</c:v>
                </c:pt>
                <c:pt idx="68">
                  <c:v>9.8911829193549568E-3</c:v>
                </c:pt>
                <c:pt idx="69">
                  <c:v>-1.2732577444718134E-2</c:v>
                </c:pt>
                <c:pt idx="70">
                  <c:v>-9.920600564524899E-3</c:v>
                </c:pt>
                <c:pt idx="71">
                  <c:v>-4.0080305164184151E-3</c:v>
                </c:pt>
                <c:pt idx="72">
                  <c:v>-7.0423250668273062E-3</c:v>
                </c:pt>
                <c:pt idx="73">
                  <c:v>-2.2289736226283982E-2</c:v>
                </c:pt>
                <c:pt idx="74">
                  <c:v>6.217565696946677E-3</c:v>
                </c:pt>
                <c:pt idx="75">
                  <c:v>-6.1791464479554591E-3</c:v>
                </c:pt>
                <c:pt idx="76">
                  <c:v>-2.0725401474614678E-2</c:v>
                </c:pt>
                <c:pt idx="77">
                  <c:v>-2.3280390743661724E-2</c:v>
                </c:pt>
                <c:pt idx="78">
                  <c:v>1.0834000542866596E-3</c:v>
                </c:pt>
                <c:pt idx="79">
                  <c:v>2.3809468310351932E-2</c:v>
                </c:pt>
                <c:pt idx="80">
                  <c:v>-6.3424431744580042E-3</c:v>
                </c:pt>
                <c:pt idx="81">
                  <c:v>-1.5957402771789916E-2</c:v>
                </c:pt>
                <c:pt idx="82">
                  <c:v>-1.0810861036833385E-2</c:v>
                </c:pt>
                <c:pt idx="83">
                  <c:v>-8.7432237867170939E-3</c:v>
                </c:pt>
                <c:pt idx="84">
                  <c:v>4.2998906874659668E-2</c:v>
                </c:pt>
                <c:pt idx="85">
                  <c:v>2.8541337946472269E-2</c:v>
                </c:pt>
                <c:pt idx="86">
                  <c:v>-7.8109015184207875E-2</c:v>
                </c:pt>
                <c:pt idx="87">
                  <c:v>-1.1147803570323862E-3</c:v>
                </c:pt>
                <c:pt idx="88">
                  <c:v>5.5803491703223358E-2</c:v>
                </c:pt>
                <c:pt idx="89">
                  <c:v>-2.2198637025955901E-2</c:v>
                </c:pt>
                <c:pt idx="90">
                  <c:v>-2.9189212770484925E-2</c:v>
                </c:pt>
                <c:pt idx="91">
                  <c:v>-1.0022280055136298E-2</c:v>
                </c:pt>
                <c:pt idx="92">
                  <c:v>3.9370068661923406E-2</c:v>
                </c:pt>
                <c:pt idx="93">
                  <c:v>3.6796550980716235E-2</c:v>
                </c:pt>
                <c:pt idx="94">
                  <c:v>2.2964455550927826E-2</c:v>
                </c:pt>
                <c:pt idx="95">
                  <c:v>5.1021167692006921E-3</c:v>
                </c:pt>
                <c:pt idx="96">
                  <c:v>-1.3197991742243011E-2</c:v>
                </c:pt>
                <c:pt idx="97">
                  <c:v>-1.0288678348213149E-3</c:v>
                </c:pt>
                <c:pt idx="98">
                  <c:v>-1.0298228649428468E-3</c:v>
                </c:pt>
                <c:pt idx="99">
                  <c:v>-5.1546319408456599E-3</c:v>
                </c:pt>
                <c:pt idx="100">
                  <c:v>8.4974036555044735E-2</c:v>
                </c:pt>
                <c:pt idx="101">
                  <c:v>5.1575977608366776E-2</c:v>
                </c:pt>
                <c:pt idx="102">
                  <c:v>7.266166881277074E-3</c:v>
                </c:pt>
                <c:pt idx="103">
                  <c:v>-1.8935969272280546E-2</c:v>
                </c:pt>
                <c:pt idx="104">
                  <c:v>-1.6544130898447335E-2</c:v>
                </c:pt>
                <c:pt idx="105">
                  <c:v>2.897192080398751E-2</c:v>
                </c:pt>
                <c:pt idx="106">
                  <c:v>-9.0822702948087863E-4</c:v>
                </c:pt>
                <c:pt idx="107">
                  <c:v>-4.2727248109402156E-2</c:v>
                </c:pt>
                <c:pt idx="108">
                  <c:v>9.4962763107862326E-4</c:v>
                </c:pt>
                <c:pt idx="109">
                  <c:v>-2.1821697138324214E-2</c:v>
                </c:pt>
                <c:pt idx="110">
                  <c:v>3.78274386018932E-2</c:v>
                </c:pt>
                <c:pt idx="111">
                  <c:v>1.8690992118021315E-3</c:v>
                </c:pt>
                <c:pt idx="112">
                  <c:v>-1.026114192328203E-2</c:v>
                </c:pt>
                <c:pt idx="113">
                  <c:v>-2.3562681178362993E-2</c:v>
                </c:pt>
                <c:pt idx="114">
                  <c:v>-3.5714293419359187E-2</c:v>
                </c:pt>
                <c:pt idx="115">
                  <c:v>1.4014014400847919E-2</c:v>
                </c:pt>
                <c:pt idx="116">
                  <c:v>-7.8973835773623654E-3</c:v>
                </c:pt>
                <c:pt idx="117">
                  <c:v>8.9552317866977548E-3</c:v>
                </c:pt>
                <c:pt idx="118">
                  <c:v>8.5798838207193417E-2</c:v>
                </c:pt>
                <c:pt idx="119">
                  <c:v>1.9981862034642948E-2</c:v>
                </c:pt>
                <c:pt idx="120">
                  <c:v>2.4933197058057927E-2</c:v>
                </c:pt>
                <c:pt idx="121">
                  <c:v>1.042570204414048E-2</c:v>
                </c:pt>
                <c:pt idx="122">
                  <c:v>1.8916638457993865E-2</c:v>
                </c:pt>
                <c:pt idx="123">
                  <c:v>-4.2194717926187326E-3</c:v>
                </c:pt>
                <c:pt idx="124">
                  <c:v>-2.5423521596148841E-3</c:v>
                </c:pt>
                <c:pt idx="125">
                  <c:v>-1.5293062185263006E-2</c:v>
                </c:pt>
                <c:pt idx="126">
                  <c:v>-2.070754646524444E-2</c:v>
                </c:pt>
                <c:pt idx="127">
                  <c:v>4.4052801133365399E-3</c:v>
                </c:pt>
                <c:pt idx="128">
                  <c:v>3.3333357692344211E-2</c:v>
                </c:pt>
                <c:pt idx="129">
                  <c:v>-3.3955981259829226E-3</c:v>
                </c:pt>
                <c:pt idx="130">
                  <c:v>-2.2998315705435896E-2</c:v>
                </c:pt>
                <c:pt idx="131">
                  <c:v>-1.3077628565644397E-2</c:v>
                </c:pt>
                <c:pt idx="132">
                  <c:v>-3.4452231871304903E-2</c:v>
                </c:pt>
                <c:pt idx="133">
                  <c:v>3.2936823850176308E-2</c:v>
                </c:pt>
                <c:pt idx="134">
                  <c:v>0</c:v>
                </c:pt>
                <c:pt idx="135">
                  <c:v>4.428763814836925E-3</c:v>
                </c:pt>
                <c:pt idx="136">
                  <c:v>-1.5873100343449929E-2</c:v>
                </c:pt>
                <c:pt idx="137">
                  <c:v>8.0645961516105508E-3</c:v>
                </c:pt>
                <c:pt idx="138">
                  <c:v>1.2444426463402282E-2</c:v>
                </c:pt>
                <c:pt idx="139">
                  <c:v>-3.3362622514838493E-2</c:v>
                </c:pt>
                <c:pt idx="140">
                  <c:v>-3.72388768856396E-2</c:v>
                </c:pt>
                <c:pt idx="141">
                  <c:v>-2.8301655500398062E-3</c:v>
                </c:pt>
                <c:pt idx="142">
                  <c:v>-1.3245033494501613E-2</c:v>
                </c:pt>
                <c:pt idx="143">
                  <c:v>6.711399851451273E-3</c:v>
                </c:pt>
                <c:pt idx="144">
                  <c:v>-3.3333305596313423E-2</c:v>
                </c:pt>
                <c:pt idx="145">
                  <c:v>-5.9113295364668257E-2</c:v>
                </c:pt>
                <c:pt idx="146">
                  <c:v>-3.2460771125892511E-2</c:v>
                </c:pt>
                <c:pt idx="147">
                  <c:v>3.8961072089189551E-2</c:v>
                </c:pt>
                <c:pt idx="148">
                  <c:v>-7.2916773376583968E-3</c:v>
                </c:pt>
                <c:pt idx="149">
                  <c:v>7.9748156377765292E-2</c:v>
                </c:pt>
                <c:pt idx="150">
                  <c:v>-2.0408153996618002E-2</c:v>
                </c:pt>
                <c:pt idx="151">
                  <c:v>8.9284981768655916E-3</c:v>
                </c:pt>
                <c:pt idx="152">
                  <c:v>-3.5398162017319636E-2</c:v>
                </c:pt>
                <c:pt idx="153">
                  <c:v>5.3007163382655625E-2</c:v>
                </c:pt>
                <c:pt idx="154">
                  <c:v>3.775403960674497E-2</c:v>
                </c:pt>
                <c:pt idx="155">
                  <c:v>-6.5298606654356625E-3</c:v>
                </c:pt>
                <c:pt idx="156">
                  <c:v>-3.5680702159861737E-2</c:v>
                </c:pt>
                <c:pt idx="157">
                  <c:v>-1.5579374728218784E-2</c:v>
                </c:pt>
                <c:pt idx="158">
                  <c:v>-7.912906139678209E-3</c:v>
                </c:pt>
                <c:pt idx="159">
                  <c:v>2.1934145156555975E-2</c:v>
                </c:pt>
                <c:pt idx="160">
                  <c:v>-1.4634105921077502E-2</c:v>
                </c:pt>
                <c:pt idx="161">
                  <c:v>-3.5643593198589896E-2</c:v>
                </c:pt>
                <c:pt idx="162">
                  <c:v>-8.2135824326191945E-3</c:v>
                </c:pt>
                <c:pt idx="163">
                  <c:v>-2.0703273980877132E-3</c:v>
                </c:pt>
                <c:pt idx="164">
                  <c:v>2.9045537677172693E-2</c:v>
                </c:pt>
                <c:pt idx="165">
                  <c:v>1.5121008748918956E-2</c:v>
                </c:pt>
                <c:pt idx="166">
                  <c:v>2.1847100622777844E-2</c:v>
                </c:pt>
                <c:pt idx="167">
                  <c:v>-2.0408153996618002E-2</c:v>
                </c:pt>
                <c:pt idx="168">
                  <c:v>-5.3571452688697854E-2</c:v>
                </c:pt>
                <c:pt idx="169">
                  <c:v>-1.0481952571326266E-3</c:v>
                </c:pt>
                <c:pt idx="170">
                  <c:v>2.0986542098175988E-3</c:v>
                </c:pt>
                <c:pt idx="171">
                  <c:v>3.8743356890653995E-2</c:v>
                </c:pt>
                <c:pt idx="172">
                  <c:v>9.0725888630764726E-3</c:v>
                </c:pt>
                <c:pt idx="173">
                  <c:v>-1.7981952928898915E-2</c:v>
                </c:pt>
                <c:pt idx="174">
                  <c:v>2.4415021129051449E-2</c:v>
                </c:pt>
                <c:pt idx="175">
                  <c:v>4.3694140712347583E-2</c:v>
                </c:pt>
                <c:pt idx="176">
                  <c:v>-6.6603335634153847E-3</c:v>
                </c:pt>
                <c:pt idx="177">
                  <c:v>-2.7777719930531637E-2</c:v>
                </c:pt>
                <c:pt idx="178">
                  <c:v>6.896461709023952E-3</c:v>
                </c:pt>
                <c:pt idx="179">
                  <c:v>2.9354764198622906E-3</c:v>
                </c:pt>
                <c:pt idx="180">
                  <c:v>8.7804952700785543E-3</c:v>
                </c:pt>
                <c:pt idx="181">
                  <c:v>3.8684861310779818E-3</c:v>
                </c:pt>
                <c:pt idx="182">
                  <c:v>-6.8400849145417539E-2</c:v>
                </c:pt>
                <c:pt idx="183">
                  <c:v>-4.2399115680960366E-2</c:v>
                </c:pt>
                <c:pt idx="184">
                  <c:v>1.2959032855176092E-2</c:v>
                </c:pt>
                <c:pt idx="185">
                  <c:v>-2.3454274868296012E-2</c:v>
                </c:pt>
                <c:pt idx="186">
                  <c:v>2.0742418740879287E-2</c:v>
                </c:pt>
                <c:pt idx="187">
                  <c:v>9.6256765839949267E-3</c:v>
                </c:pt>
                <c:pt idx="188">
                  <c:v>-1.2711910921249238E-2</c:v>
                </c:pt>
                <c:pt idx="189">
                  <c:v>1.3948522298871176E-2</c:v>
                </c:pt>
                <c:pt idx="190">
                  <c:v>-2.116334653816204E-3</c:v>
                </c:pt>
                <c:pt idx="191">
                  <c:v>-3.3934331948288592E-2</c:v>
                </c:pt>
                <c:pt idx="192">
                  <c:v>-2.0856195438881796E-2</c:v>
                </c:pt>
                <c:pt idx="193">
                  <c:v>3.6995578184440311E-2</c:v>
                </c:pt>
                <c:pt idx="194">
                  <c:v>-4.324340021440551E-3</c:v>
                </c:pt>
                <c:pt idx="195">
                  <c:v>-5.3203096250629855E-2</c:v>
                </c:pt>
                <c:pt idx="196">
                  <c:v>-1.0321016823300272E-2</c:v>
                </c:pt>
                <c:pt idx="197">
                  <c:v>4.7508691896402735E-2</c:v>
                </c:pt>
                <c:pt idx="198">
                  <c:v>-2.2123906436047745E-2</c:v>
                </c:pt>
                <c:pt idx="199">
                  <c:v>-5.8823559157408702E-2</c:v>
                </c:pt>
                <c:pt idx="200">
                  <c:v>2.7644216033931503E-2</c:v>
                </c:pt>
                <c:pt idx="201">
                  <c:v>-1.5204704573438817E-2</c:v>
                </c:pt>
                <c:pt idx="202">
                  <c:v>-2.8503523738348732E-2</c:v>
                </c:pt>
                <c:pt idx="203">
                  <c:v>-2.4449818292928992E-2</c:v>
                </c:pt>
                <c:pt idx="204">
                  <c:v>1.6290677296225214E-2</c:v>
                </c:pt>
                <c:pt idx="205">
                  <c:v>-3.6991365962056447E-2</c:v>
                </c:pt>
                <c:pt idx="206">
                  <c:v>-5.1216836290686532E-3</c:v>
                </c:pt>
                <c:pt idx="207">
                  <c:v>-1.2870518043515656E-3</c:v>
                </c:pt>
                <c:pt idx="208">
                  <c:v>-6.0566955612530685E-2</c:v>
                </c:pt>
                <c:pt idx="209">
                  <c:v>1.5089170081151789E-2</c:v>
                </c:pt>
                <c:pt idx="210">
                  <c:v>-2.1621618801602519E-2</c:v>
                </c:pt>
                <c:pt idx="211">
                  <c:v>-4.1436125294014702E-3</c:v>
                </c:pt>
                <c:pt idx="212">
                  <c:v>-3.883492382186407E-2</c:v>
                </c:pt>
                <c:pt idx="213">
                  <c:v>-8.0808108943737106E-2</c:v>
                </c:pt>
                <c:pt idx="214">
                  <c:v>-4.146733652312605E-2</c:v>
                </c:pt>
                <c:pt idx="215">
                  <c:v>4.3261265998711072E-2</c:v>
                </c:pt>
                <c:pt idx="216">
                  <c:v>1.7543859649122716E-2</c:v>
                </c:pt>
                <c:pt idx="217">
                  <c:v>2.9780501567398147E-2</c:v>
                </c:pt>
                <c:pt idx="218">
                  <c:v>-5.3272392893296307E-2</c:v>
                </c:pt>
                <c:pt idx="219">
                  <c:v>6.4308360128616801E-3</c:v>
                </c:pt>
                <c:pt idx="220">
                  <c:v>-3.1948243832212063E-3</c:v>
                </c:pt>
                <c:pt idx="221">
                  <c:v>-2.4038460767998052E-2</c:v>
                </c:pt>
                <c:pt idx="222">
                  <c:v>5.9113265710565972E-2</c:v>
                </c:pt>
                <c:pt idx="223">
                  <c:v>6.2015813953488468E-3</c:v>
                </c:pt>
                <c:pt idx="224">
                  <c:v>1.6949121203416902E-2</c:v>
                </c:pt>
                <c:pt idx="225">
                  <c:v>-3.0302424242424049E-3</c:v>
                </c:pt>
                <c:pt idx="226">
                  <c:v>3.6474040335924558E-2</c:v>
                </c:pt>
                <c:pt idx="227">
                  <c:v>-1.0263871569728519E-2</c:v>
                </c:pt>
                <c:pt idx="228">
                  <c:v>1.4814518518518425E-3</c:v>
                </c:pt>
                <c:pt idx="229">
                  <c:v>-1.3313639447149106E-2</c:v>
                </c:pt>
                <c:pt idx="230">
                  <c:v>1.4993704047598824E-3</c:v>
                </c:pt>
                <c:pt idx="231">
                  <c:v>0</c:v>
                </c:pt>
                <c:pt idx="232">
                  <c:v>-4.64072427301052E-2</c:v>
                </c:pt>
                <c:pt idx="233">
                  <c:v>8.0062857142857116E-2</c:v>
                </c:pt>
                <c:pt idx="234">
                  <c:v>1.4534882875878903E-2</c:v>
                </c:pt>
                <c:pt idx="235">
                  <c:v>-1.5759426030978487E-2</c:v>
                </c:pt>
                <c:pt idx="236">
                  <c:v>-4.3668124813282375E-2</c:v>
                </c:pt>
                <c:pt idx="237">
                  <c:v>4.2618023903684882E-2</c:v>
                </c:pt>
                <c:pt idx="238">
                  <c:v>-3.5036525547445262E-2</c:v>
                </c:pt>
                <c:pt idx="239">
                  <c:v>1.2102935313250709E-2</c:v>
                </c:pt>
                <c:pt idx="241">
                  <c:v>-2.5508697490532065E-3</c:v>
                </c:pt>
                <c:pt idx="242">
                  <c:v>8.5798838207193417E-2</c:v>
                </c:pt>
                <c:pt idx="243">
                  <c:v>-8.0808108943737106E-2</c:v>
                </c:pt>
                <c:pt idx="244">
                  <c:v>2.8225130020336418E-2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1-4F64-A65C-0A813AF5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637695"/>
        <c:axId val="1194848735"/>
      </c:lineChart>
      <c:dateAx>
        <c:axId val="109763769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48735"/>
        <c:crosses val="autoZero"/>
        <c:auto val="1"/>
        <c:lblOffset val="100"/>
        <c:baseTimeUnit val="days"/>
      </c:dateAx>
      <c:valAx>
        <c:axId val="11948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3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unadjusted returns% vs Date(weekly equity)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327152230971128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Weekly!$C$1:$C$2</c:f>
              <c:strCache>
                <c:ptCount val="2"/>
                <c:pt idx="0">
                  <c:v>risk unadj.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Weekly!$A$3:$A$58</c:f>
              <c:numCache>
                <c:formatCode>d\-mmm\-yy</c:formatCode>
                <c:ptCount val="56"/>
                <c:pt idx="0">
                  <c:v>43387</c:v>
                </c:pt>
                <c:pt idx="1">
                  <c:v>43394</c:v>
                </c:pt>
                <c:pt idx="2">
                  <c:v>43401</c:v>
                </c:pt>
                <c:pt idx="3">
                  <c:v>43408</c:v>
                </c:pt>
                <c:pt idx="4">
                  <c:v>43415</c:v>
                </c:pt>
                <c:pt idx="5">
                  <c:v>43422</c:v>
                </c:pt>
                <c:pt idx="6">
                  <c:v>43429</c:v>
                </c:pt>
                <c:pt idx="7">
                  <c:v>43436</c:v>
                </c:pt>
                <c:pt idx="8">
                  <c:v>43443</c:v>
                </c:pt>
                <c:pt idx="9">
                  <c:v>43450</c:v>
                </c:pt>
                <c:pt idx="10">
                  <c:v>43457</c:v>
                </c:pt>
                <c:pt idx="11">
                  <c:v>43464</c:v>
                </c:pt>
                <c:pt idx="12">
                  <c:v>43471</c:v>
                </c:pt>
                <c:pt idx="13">
                  <c:v>43478</c:v>
                </c:pt>
                <c:pt idx="14">
                  <c:v>43485</c:v>
                </c:pt>
                <c:pt idx="15">
                  <c:v>43492</c:v>
                </c:pt>
                <c:pt idx="16">
                  <c:v>43499</c:v>
                </c:pt>
                <c:pt idx="17">
                  <c:v>43506</c:v>
                </c:pt>
                <c:pt idx="18">
                  <c:v>43513</c:v>
                </c:pt>
                <c:pt idx="19">
                  <c:v>43520</c:v>
                </c:pt>
                <c:pt idx="20">
                  <c:v>43527</c:v>
                </c:pt>
                <c:pt idx="21">
                  <c:v>43534</c:v>
                </c:pt>
                <c:pt idx="22">
                  <c:v>43541</c:v>
                </c:pt>
                <c:pt idx="23">
                  <c:v>43548</c:v>
                </c:pt>
                <c:pt idx="24">
                  <c:v>43555</c:v>
                </c:pt>
                <c:pt idx="25">
                  <c:v>43562</c:v>
                </c:pt>
                <c:pt idx="26">
                  <c:v>43569</c:v>
                </c:pt>
                <c:pt idx="27">
                  <c:v>43576</c:v>
                </c:pt>
                <c:pt idx="28">
                  <c:v>43583</c:v>
                </c:pt>
                <c:pt idx="29">
                  <c:v>43590</c:v>
                </c:pt>
                <c:pt idx="30">
                  <c:v>43597</c:v>
                </c:pt>
                <c:pt idx="31">
                  <c:v>43604</c:v>
                </c:pt>
                <c:pt idx="32">
                  <c:v>43611</c:v>
                </c:pt>
                <c:pt idx="33">
                  <c:v>43618</c:v>
                </c:pt>
                <c:pt idx="34">
                  <c:v>43625</c:v>
                </c:pt>
                <c:pt idx="35">
                  <c:v>43632</c:v>
                </c:pt>
                <c:pt idx="36">
                  <c:v>43639</c:v>
                </c:pt>
                <c:pt idx="37">
                  <c:v>43646</c:v>
                </c:pt>
                <c:pt idx="38">
                  <c:v>43653</c:v>
                </c:pt>
                <c:pt idx="39">
                  <c:v>43660</c:v>
                </c:pt>
                <c:pt idx="40">
                  <c:v>43667</c:v>
                </c:pt>
                <c:pt idx="41">
                  <c:v>43674</c:v>
                </c:pt>
                <c:pt idx="42">
                  <c:v>43681</c:v>
                </c:pt>
                <c:pt idx="43">
                  <c:v>43688</c:v>
                </c:pt>
                <c:pt idx="44">
                  <c:v>43695</c:v>
                </c:pt>
                <c:pt idx="45">
                  <c:v>43702</c:v>
                </c:pt>
                <c:pt idx="46">
                  <c:v>43709</c:v>
                </c:pt>
                <c:pt idx="47">
                  <c:v>43716</c:v>
                </c:pt>
                <c:pt idx="48">
                  <c:v>43723</c:v>
                </c:pt>
                <c:pt idx="49">
                  <c:v>43730</c:v>
                </c:pt>
                <c:pt idx="50">
                  <c:v>43737</c:v>
                </c:pt>
              </c:numCache>
            </c:numRef>
          </c:cat>
          <c:val>
            <c:numRef>
              <c:f>Weekly!$C$3:$C$58</c:f>
              <c:numCache>
                <c:formatCode>0.0000%</c:formatCode>
                <c:ptCount val="56"/>
                <c:pt idx="0">
                  <c:v>-1.7280185619300857E-2</c:v>
                </c:pt>
                <c:pt idx="1">
                  <c:v>-3.3639187816243157E-2</c:v>
                </c:pt>
                <c:pt idx="2">
                  <c:v>0.10047478253869194</c:v>
                </c:pt>
                <c:pt idx="3">
                  <c:v>-5.2480297164832032E-2</c:v>
                </c:pt>
                <c:pt idx="4">
                  <c:v>-2.7314181045774769E-2</c:v>
                </c:pt>
                <c:pt idx="5">
                  <c:v>-5.6162169937811278E-2</c:v>
                </c:pt>
                <c:pt idx="6">
                  <c:v>-8.5950457022538063E-2</c:v>
                </c:pt>
                <c:pt idx="7">
                  <c:v>-7.7757668642114905E-2</c:v>
                </c:pt>
                <c:pt idx="8">
                  <c:v>4.9019538511747007E-3</c:v>
                </c:pt>
                <c:pt idx="9">
                  <c:v>3.219517575481453E-2</c:v>
                </c:pt>
                <c:pt idx="10">
                  <c:v>3.3081256364324643E-2</c:v>
                </c:pt>
                <c:pt idx="11">
                  <c:v>-2.7447390388680229E-2</c:v>
                </c:pt>
                <c:pt idx="12">
                  <c:v>-1.7873992509311844E-2</c:v>
                </c:pt>
                <c:pt idx="13">
                  <c:v>-4.7892654126131889E-2</c:v>
                </c:pt>
                <c:pt idx="14">
                  <c:v>-4.9295825751959108E-2</c:v>
                </c:pt>
                <c:pt idx="15">
                  <c:v>-2.1163970083580889E-2</c:v>
                </c:pt>
                <c:pt idx="16">
                  <c:v>-3.0270336217156614E-2</c:v>
                </c:pt>
                <c:pt idx="17">
                  <c:v>1.1148709656403717E-3</c:v>
                </c:pt>
                <c:pt idx="18">
                  <c:v>9.6881980194515965E-2</c:v>
                </c:pt>
                <c:pt idx="19">
                  <c:v>6.2944071545910224E-2</c:v>
                </c:pt>
                <c:pt idx="20">
                  <c:v>2.1967612864224297E-2</c:v>
                </c:pt>
                <c:pt idx="21">
                  <c:v>-3.6448678455497714E-2</c:v>
                </c:pt>
                <c:pt idx="22">
                  <c:v>4.8497327610592823E-3</c:v>
                </c:pt>
                <c:pt idx="23">
                  <c:v>3.7644772972964605E-2</c:v>
                </c:pt>
                <c:pt idx="24">
                  <c:v>0.10232560645066179</c:v>
                </c:pt>
                <c:pt idx="25">
                  <c:v>-3.797471458221463E-2</c:v>
                </c:pt>
                <c:pt idx="26">
                  <c:v>6.140342231151211E-3</c:v>
                </c:pt>
                <c:pt idx="27">
                  <c:v>-1.1333863268393096E-2</c:v>
                </c:pt>
                <c:pt idx="28">
                  <c:v>4.4091467585915933E-3</c:v>
                </c:pt>
                <c:pt idx="29">
                  <c:v>-7.8138731533744885E-2</c:v>
                </c:pt>
                <c:pt idx="30">
                  <c:v>-9.2380937987189937E-2</c:v>
                </c:pt>
                <c:pt idx="31">
                  <c:v>8.3945464797400185E-2</c:v>
                </c:pt>
                <c:pt idx="32">
                  <c:v>-2.9041623398682909E-2</c:v>
                </c:pt>
                <c:pt idx="33">
                  <c:v>-3.6889399746776581E-2</c:v>
                </c:pt>
                <c:pt idx="34">
                  <c:v>4.3478305681430802E-2</c:v>
                </c:pt>
                <c:pt idx="35">
                  <c:v>-6.9445151364401344E-3</c:v>
                </c:pt>
                <c:pt idx="36">
                  <c:v>1.3986096458281838E-2</c:v>
                </c:pt>
                <c:pt idx="37">
                  <c:v>-4.7290732381488211E-2</c:v>
                </c:pt>
                <c:pt idx="38">
                  <c:v>-2.3784827747466115E-2</c:v>
                </c:pt>
                <c:pt idx="39">
                  <c:v>-5.5084775130671039E-2</c:v>
                </c:pt>
                <c:pt idx="40">
                  <c:v>1.3452987221525466E-2</c:v>
                </c:pt>
                <c:pt idx="41">
                  <c:v>-9.51327841889575E-2</c:v>
                </c:pt>
                <c:pt idx="42">
                  <c:v>-5.134481961776128E-2</c:v>
                </c:pt>
                <c:pt idx="43">
                  <c:v>-6.7010245977241076E-2</c:v>
                </c:pt>
                <c:pt idx="44">
                  <c:v>-0.13397788093807445</c:v>
                </c:pt>
                <c:pt idx="45">
                  <c:v>1.1088005518466263E-2</c:v>
                </c:pt>
                <c:pt idx="46">
                  <c:v>5.7692273791914293E-2</c:v>
                </c:pt>
                <c:pt idx="47">
                  <c:v>2.4242393939393928E-2</c:v>
                </c:pt>
                <c:pt idx="48">
                  <c:v>1.7751568572531642E-2</c:v>
                </c:pt>
                <c:pt idx="49">
                  <c:v>-3.9244270974170319E-2</c:v>
                </c:pt>
                <c:pt idx="50">
                  <c:v>1.2102935313250709E-2</c:v>
                </c:pt>
                <c:pt idx="52">
                  <c:v>-1.1762348643966372E-2</c:v>
                </c:pt>
                <c:pt idx="53">
                  <c:v>0.10232560645066179</c:v>
                </c:pt>
                <c:pt idx="54">
                  <c:v>-0.13397788093807445</c:v>
                </c:pt>
                <c:pt idx="55">
                  <c:v>5.1919733410951678E-2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2-4E18-ABCA-45FDB012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614815"/>
        <c:axId val="1194841247"/>
      </c:lineChart>
      <c:dateAx>
        <c:axId val="120261481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41247"/>
        <c:crosses val="autoZero"/>
        <c:auto val="1"/>
        <c:lblOffset val="100"/>
        <c:baseTimeUnit val="days"/>
      </c:dateAx>
      <c:valAx>
        <c:axId val="11948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1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adjusted returns% vs Date(weekly equity)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Weekly!$F$1:$F$2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Weekly!$A$3:$A$58</c:f>
              <c:numCache>
                <c:formatCode>d\-mmm\-yy</c:formatCode>
                <c:ptCount val="56"/>
                <c:pt idx="0">
                  <c:v>43387</c:v>
                </c:pt>
                <c:pt idx="1">
                  <c:v>43394</c:v>
                </c:pt>
                <c:pt idx="2">
                  <c:v>43401</c:v>
                </c:pt>
                <c:pt idx="3">
                  <c:v>43408</c:v>
                </c:pt>
                <c:pt idx="4">
                  <c:v>43415</c:v>
                </c:pt>
                <c:pt idx="5">
                  <c:v>43422</c:v>
                </c:pt>
                <c:pt idx="6">
                  <c:v>43429</c:v>
                </c:pt>
                <c:pt idx="7">
                  <c:v>43436</c:v>
                </c:pt>
                <c:pt idx="8">
                  <c:v>43443</c:v>
                </c:pt>
                <c:pt idx="9">
                  <c:v>43450</c:v>
                </c:pt>
                <c:pt idx="10">
                  <c:v>43457</c:v>
                </c:pt>
                <c:pt idx="11">
                  <c:v>43464</c:v>
                </c:pt>
                <c:pt idx="12">
                  <c:v>43471</c:v>
                </c:pt>
                <c:pt idx="13">
                  <c:v>43478</c:v>
                </c:pt>
                <c:pt idx="14">
                  <c:v>43485</c:v>
                </c:pt>
                <c:pt idx="15">
                  <c:v>43492</c:v>
                </c:pt>
                <c:pt idx="16">
                  <c:v>43499</c:v>
                </c:pt>
                <c:pt idx="17">
                  <c:v>43506</c:v>
                </c:pt>
                <c:pt idx="18">
                  <c:v>43513</c:v>
                </c:pt>
                <c:pt idx="19">
                  <c:v>43520</c:v>
                </c:pt>
                <c:pt idx="20">
                  <c:v>43527</c:v>
                </c:pt>
                <c:pt idx="21">
                  <c:v>43534</c:v>
                </c:pt>
                <c:pt idx="22">
                  <c:v>43541</c:v>
                </c:pt>
                <c:pt idx="23">
                  <c:v>43548</c:v>
                </c:pt>
                <c:pt idx="24">
                  <c:v>43555</c:v>
                </c:pt>
                <c:pt idx="25">
                  <c:v>43562</c:v>
                </c:pt>
                <c:pt idx="26">
                  <c:v>43569</c:v>
                </c:pt>
                <c:pt idx="27">
                  <c:v>43576</c:v>
                </c:pt>
                <c:pt idx="28">
                  <c:v>43583</c:v>
                </c:pt>
                <c:pt idx="29">
                  <c:v>43590</c:v>
                </c:pt>
                <c:pt idx="30">
                  <c:v>43597</c:v>
                </c:pt>
                <c:pt idx="31">
                  <c:v>43604</c:v>
                </c:pt>
                <c:pt idx="32">
                  <c:v>43611</c:v>
                </c:pt>
                <c:pt idx="33">
                  <c:v>43618</c:v>
                </c:pt>
                <c:pt idx="34">
                  <c:v>43625</c:v>
                </c:pt>
                <c:pt idx="35">
                  <c:v>43632</c:v>
                </c:pt>
                <c:pt idx="36">
                  <c:v>43639</c:v>
                </c:pt>
                <c:pt idx="37">
                  <c:v>43646</c:v>
                </c:pt>
                <c:pt idx="38">
                  <c:v>43653</c:v>
                </c:pt>
                <c:pt idx="39">
                  <c:v>43660</c:v>
                </c:pt>
                <c:pt idx="40">
                  <c:v>43667</c:v>
                </c:pt>
                <c:pt idx="41">
                  <c:v>43674</c:v>
                </c:pt>
                <c:pt idx="42">
                  <c:v>43681</c:v>
                </c:pt>
                <c:pt idx="43">
                  <c:v>43688</c:v>
                </c:pt>
                <c:pt idx="44">
                  <c:v>43695</c:v>
                </c:pt>
                <c:pt idx="45">
                  <c:v>43702</c:v>
                </c:pt>
                <c:pt idx="46">
                  <c:v>43709</c:v>
                </c:pt>
                <c:pt idx="47">
                  <c:v>43716</c:v>
                </c:pt>
                <c:pt idx="48">
                  <c:v>43723</c:v>
                </c:pt>
                <c:pt idx="49">
                  <c:v>43730</c:v>
                </c:pt>
                <c:pt idx="50">
                  <c:v>43737</c:v>
                </c:pt>
              </c:numCache>
            </c:numRef>
          </c:cat>
          <c:val>
            <c:numRef>
              <c:f>Weekly!$F$3:$F$58</c:f>
              <c:numCache>
                <c:formatCode>0.0000%</c:formatCode>
                <c:ptCount val="56"/>
                <c:pt idx="0">
                  <c:v>-1.8616724080839319E-2</c:v>
                </c:pt>
                <c:pt idx="1">
                  <c:v>-3.4975726277781616E-2</c:v>
                </c:pt>
                <c:pt idx="2">
                  <c:v>9.9136321000230399E-2</c:v>
                </c:pt>
                <c:pt idx="3">
                  <c:v>-5.3816835626370491E-2</c:v>
                </c:pt>
                <c:pt idx="4">
                  <c:v>-2.862571950731323E-2</c:v>
                </c:pt>
                <c:pt idx="5">
                  <c:v>-5.7466016091657433E-2</c:v>
                </c:pt>
                <c:pt idx="6">
                  <c:v>-8.7248533945614992E-2</c:v>
                </c:pt>
                <c:pt idx="7">
                  <c:v>-7.9044207103653369E-2</c:v>
                </c:pt>
                <c:pt idx="8">
                  <c:v>3.6173384665593158E-3</c:v>
                </c:pt>
                <c:pt idx="9">
                  <c:v>3.0920175754814531E-2</c:v>
                </c:pt>
                <c:pt idx="10">
                  <c:v>3.1798564056632332E-2</c:v>
                </c:pt>
                <c:pt idx="11">
                  <c:v>-2.8718544234834074E-2</c:v>
                </c:pt>
                <c:pt idx="12">
                  <c:v>-1.9148992509311846E-2</c:v>
                </c:pt>
                <c:pt idx="13">
                  <c:v>-4.9161884895362662E-2</c:v>
                </c:pt>
                <c:pt idx="14">
                  <c:v>-5.056121036734372E-2</c:v>
                </c:pt>
                <c:pt idx="15">
                  <c:v>-2.2423585468196273E-2</c:v>
                </c:pt>
                <c:pt idx="16">
                  <c:v>-3.1497259294079691E-2</c:v>
                </c:pt>
                <c:pt idx="17">
                  <c:v>-1.1012903435962825E-4</c:v>
                </c:pt>
                <c:pt idx="18">
                  <c:v>9.564544173297751E-2</c:v>
                </c:pt>
                <c:pt idx="19">
                  <c:v>6.1709456161294841E-2</c:v>
                </c:pt>
                <c:pt idx="20">
                  <c:v>2.0734920556531991E-2</c:v>
                </c:pt>
                <c:pt idx="21">
                  <c:v>-3.7664063070882332E-2</c:v>
                </c:pt>
                <c:pt idx="22">
                  <c:v>3.6420404533669746E-3</c:v>
                </c:pt>
                <c:pt idx="23">
                  <c:v>3.6467849896041529E-2</c:v>
                </c:pt>
                <c:pt idx="24">
                  <c:v>0.10113137568143102</c:v>
                </c:pt>
                <c:pt idx="25">
                  <c:v>-3.9188176120676169E-2</c:v>
                </c:pt>
                <c:pt idx="26">
                  <c:v>4.9211114619204417E-3</c:v>
                </c:pt>
                <c:pt idx="27">
                  <c:v>-1.2562709422239249E-2</c:v>
                </c:pt>
                <c:pt idx="28">
                  <c:v>3.1649159893608241E-3</c:v>
                </c:pt>
                <c:pt idx="29">
                  <c:v>-7.937719307220642E-2</c:v>
                </c:pt>
                <c:pt idx="30">
                  <c:v>-9.3602091833343781E-2</c:v>
                </c:pt>
                <c:pt idx="31">
                  <c:v>8.2743541720477112E-2</c:v>
                </c:pt>
                <c:pt idx="32">
                  <c:v>-3.0218546475605984E-2</c:v>
                </c:pt>
                <c:pt idx="33">
                  <c:v>-3.8027861285238121E-2</c:v>
                </c:pt>
                <c:pt idx="34">
                  <c:v>4.2328305681430804E-2</c:v>
                </c:pt>
                <c:pt idx="35">
                  <c:v>-8.0925920595170571E-3</c:v>
                </c:pt>
                <c:pt idx="36">
                  <c:v>1.2830327227512607E-2</c:v>
                </c:pt>
                <c:pt idx="37">
                  <c:v>-4.8423424689180518E-2</c:v>
                </c:pt>
                <c:pt idx="38">
                  <c:v>-2.4909827747466116E-2</c:v>
                </c:pt>
                <c:pt idx="39">
                  <c:v>-5.6186698207594116E-2</c:v>
                </c:pt>
                <c:pt idx="40">
                  <c:v>1.2349141067679313E-2</c:v>
                </c:pt>
                <c:pt idx="41">
                  <c:v>-9.6219322650495959E-2</c:v>
                </c:pt>
                <c:pt idx="42">
                  <c:v>-5.2387127310068969E-2</c:v>
                </c:pt>
                <c:pt idx="43">
                  <c:v>-6.8064092131087231E-2</c:v>
                </c:pt>
                <c:pt idx="44">
                  <c:v>-0.13501826555345905</c:v>
                </c:pt>
                <c:pt idx="45">
                  <c:v>1.0045697826158571E-2</c:v>
                </c:pt>
                <c:pt idx="46">
                  <c:v>5.6669196868837368E-2</c:v>
                </c:pt>
                <c:pt idx="47">
                  <c:v>2.3217393939393927E-2</c:v>
                </c:pt>
                <c:pt idx="48">
                  <c:v>1.6728491649454721E-2</c:v>
                </c:pt>
                <c:pt idx="49">
                  <c:v>-4.0284655589554935E-2</c:v>
                </c:pt>
                <c:pt idx="50">
                  <c:v>1.10952430055584E-2</c:v>
                </c:pt>
                <c:pt idx="52" formatCode="0.000%">
                  <c:v>-1.295578755799353E-2</c:v>
                </c:pt>
                <c:pt idx="53" formatCode="0.000%">
                  <c:v>0.10113137568143102</c:v>
                </c:pt>
                <c:pt idx="54" formatCode="0.000%">
                  <c:v>-0.13501826555345905</c:v>
                </c:pt>
                <c:pt idx="55" formatCode="0.000%">
                  <c:v>5.1916401062888182E-2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8-4B37-B6CB-CC703E5E4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926143"/>
        <c:axId val="1194883263"/>
      </c:lineChart>
      <c:dateAx>
        <c:axId val="1112926143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83263"/>
        <c:crosses val="autoZero"/>
        <c:auto val="1"/>
        <c:lblOffset val="100"/>
        <c:baseTimeUnit val="days"/>
      </c:dateAx>
      <c:valAx>
        <c:axId val="11948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2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adjusted returns% vs Date(monthly equity)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Monthly!$F$1:$F$2</c:f>
              <c:strCache>
                <c:ptCount val="2"/>
                <c:pt idx="0">
                  <c:v>risk 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Monthly!$A$3:$A$18</c:f>
              <c:numCache>
                <c:formatCode>m/d/yyyy</c:formatCode>
                <c:ptCount val="16"/>
                <c:pt idx="0">
                  <c:v>43422</c:v>
                </c:pt>
                <c:pt idx="1">
                  <c:v>43452</c:v>
                </c:pt>
                <c:pt idx="2">
                  <c:v>43484</c:v>
                </c:pt>
                <c:pt idx="3">
                  <c:v>43515</c:v>
                </c:pt>
                <c:pt idx="4">
                  <c:v>43543</c:v>
                </c:pt>
                <c:pt idx="5">
                  <c:v>43574</c:v>
                </c:pt>
                <c:pt idx="6">
                  <c:v>43604</c:v>
                </c:pt>
                <c:pt idx="7">
                  <c:v>43635</c:v>
                </c:pt>
                <c:pt idx="8">
                  <c:v>43665</c:v>
                </c:pt>
                <c:pt idx="9">
                  <c:v>43696</c:v>
                </c:pt>
                <c:pt idx="10">
                  <c:v>43727</c:v>
                </c:pt>
              </c:numCache>
            </c:numRef>
          </c:cat>
          <c:val>
            <c:numRef>
              <c:f>Monthly!$F$3:$F$18</c:f>
              <c:numCache>
                <c:formatCode>0.0000%</c:formatCode>
                <c:ptCount val="16"/>
                <c:pt idx="0">
                  <c:v>-0.14759548495417296</c:v>
                </c:pt>
                <c:pt idx="1">
                  <c:v>1.342900029950591E-2</c:v>
                </c:pt>
                <c:pt idx="2">
                  <c:v>-0.17141055979685965</c:v>
                </c:pt>
                <c:pt idx="3">
                  <c:v>2.1245750544748546E-2</c:v>
                </c:pt>
                <c:pt idx="4">
                  <c:v>0.108889644942568</c:v>
                </c:pt>
                <c:pt idx="5">
                  <c:v>3.2806147483659738E-2</c:v>
                </c:pt>
                <c:pt idx="6">
                  <c:v>-0.10635439664234295</c:v>
                </c:pt>
                <c:pt idx="7">
                  <c:v>6.9557568928994649E-3</c:v>
                </c:pt>
                <c:pt idx="8">
                  <c:v>-0.16241050101607901</c:v>
                </c:pt>
                <c:pt idx="9">
                  <c:v>-0.2746921066807127</c:v>
                </c:pt>
                <c:pt idx="10">
                  <c:v>8.4764584481906574E-2</c:v>
                </c:pt>
                <c:pt idx="12">
                  <c:v>-5.403383313135264E-2</c:v>
                </c:pt>
                <c:pt idx="13">
                  <c:v>0.108889644942568</c:v>
                </c:pt>
                <c:pt idx="14">
                  <c:v>-0.2746921066807127</c:v>
                </c:pt>
                <c:pt idx="15">
                  <c:v>0.12369006355620037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B-47A5-AC18-6BE59F043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022703"/>
        <c:axId val="1194877023"/>
      </c:lineChart>
      <c:dateAx>
        <c:axId val="1113022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77023"/>
        <c:crosses val="autoZero"/>
        <c:auto val="1"/>
        <c:lblOffset val="100"/>
        <c:baseTimeUnit val="months"/>
      </c:dateAx>
      <c:valAx>
        <c:axId val="11948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2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Risk unadjusted returns% vs Date(monthly equity)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Monthly!$C$1:$C$2</c:f>
              <c:strCache>
                <c:ptCount val="2"/>
                <c:pt idx="0">
                  <c:v>risk unadjusted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Monthly!$A$3:$A$18</c:f>
              <c:numCache>
                <c:formatCode>m/d/yyyy</c:formatCode>
                <c:ptCount val="16"/>
                <c:pt idx="0">
                  <c:v>43422</c:v>
                </c:pt>
                <c:pt idx="1">
                  <c:v>43452</c:v>
                </c:pt>
                <c:pt idx="2">
                  <c:v>43484</c:v>
                </c:pt>
                <c:pt idx="3">
                  <c:v>43515</c:v>
                </c:pt>
                <c:pt idx="4">
                  <c:v>43543</c:v>
                </c:pt>
                <c:pt idx="5">
                  <c:v>43574</c:v>
                </c:pt>
                <c:pt idx="6">
                  <c:v>43604</c:v>
                </c:pt>
                <c:pt idx="7">
                  <c:v>43635</c:v>
                </c:pt>
                <c:pt idx="8">
                  <c:v>43665</c:v>
                </c:pt>
                <c:pt idx="9">
                  <c:v>43696</c:v>
                </c:pt>
                <c:pt idx="10">
                  <c:v>43727</c:v>
                </c:pt>
              </c:numCache>
            </c:numRef>
          </c:cat>
          <c:val>
            <c:numRef>
              <c:f>Monthly!$C$3:$C$18</c:f>
              <c:numCache>
                <c:formatCode>0.0000%</c:formatCode>
                <c:ptCount val="16"/>
                <c:pt idx="0">
                  <c:v>-0.14197048495417297</c:v>
                </c:pt>
                <c:pt idx="1">
                  <c:v>1.8987333632839241E-2</c:v>
                </c:pt>
                <c:pt idx="2">
                  <c:v>-0.16592722646352631</c:v>
                </c:pt>
                <c:pt idx="3">
                  <c:v>2.6595750544748546E-2</c:v>
                </c:pt>
                <c:pt idx="4">
                  <c:v>0.113989644942568</c:v>
                </c:pt>
                <c:pt idx="5">
                  <c:v>3.8139480816993074E-2</c:v>
                </c:pt>
                <c:pt idx="6">
                  <c:v>-0.10125439664234295</c:v>
                </c:pt>
                <c:pt idx="7">
                  <c:v>1.1964090226232798E-2</c:v>
                </c:pt>
                <c:pt idx="8">
                  <c:v>-0.15763550101607901</c:v>
                </c:pt>
                <c:pt idx="9">
                  <c:v>-0.27017544001404603</c:v>
                </c:pt>
                <c:pt idx="10">
                  <c:v>8.921458448190657E-2</c:v>
                </c:pt>
                <c:pt idx="12">
                  <c:v>-4.891565131317082E-2</c:v>
                </c:pt>
                <c:pt idx="13">
                  <c:v>0.113989644942568</c:v>
                </c:pt>
                <c:pt idx="14">
                  <c:v>-0.27017544001404603</c:v>
                </c:pt>
                <c:pt idx="15">
                  <c:v>0.12372630220989295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D-4684-BF21-DCF9DD5E7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485823"/>
        <c:axId val="1194874943"/>
      </c:lineChart>
      <c:dateAx>
        <c:axId val="11944858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74943"/>
        <c:crosses val="autoZero"/>
        <c:auto val="1"/>
        <c:lblOffset val="100"/>
        <c:baseTimeUnit val="months"/>
      </c:dateAx>
      <c:valAx>
        <c:axId val="11948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8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Monthly!$F$22</c:f>
              <c:strCache>
                <c:ptCount val="1"/>
                <c:pt idx="0">
                  <c:v>Sharpe Ratio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Monthly!$E$23:$E$25</c:f>
              <c:strCache>
                <c:ptCount val="3"/>
                <c:pt idx="0">
                  <c:v>Daily </c:v>
                </c:pt>
                <c:pt idx="1">
                  <c:v>Weekly </c:v>
                </c:pt>
                <c:pt idx="2">
                  <c:v>Monthly </c:v>
                </c:pt>
              </c:strCache>
            </c:strRef>
          </c:cat>
          <c:val>
            <c:numRef>
              <c:f>Monthly!$F$23:$F$25</c:f>
              <c:numCache>
                <c:formatCode>0.0000</c:formatCode>
                <c:ptCount val="3"/>
                <c:pt idx="0">
                  <c:v>-9.8629615683246338E-2</c:v>
                </c:pt>
                <c:pt idx="1">
                  <c:v>-0.24955095678338179</c:v>
                </c:pt>
                <c:pt idx="2">
                  <c:v>-0.43684861643556017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4-4513-B1BE-B49438907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158816"/>
        <c:axId val="1929296864"/>
      </c:lineChart>
      <c:catAx>
        <c:axId val="18551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96864"/>
        <c:crosses val="autoZero"/>
        <c:auto val="1"/>
        <c:lblAlgn val="ctr"/>
        <c:lblOffset val="100"/>
        <c:noMultiLvlLbl val="0"/>
      </c:catAx>
      <c:valAx>
        <c:axId val="19292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65314</xdr:colOff>
      <xdr:row>7</xdr:row>
      <xdr:rowOff>59871</xdr:rowOff>
    </xdr:from>
    <xdr:to>
      <xdr:col>21</xdr:col>
      <xdr:colOff>370114</xdr:colOff>
      <xdr:row>22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4C3A9-70C6-4BFC-8B99-5E6F7E535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185057</xdr:colOff>
      <xdr:row>25</xdr:row>
      <xdr:rowOff>136071</xdr:rowOff>
    </xdr:from>
    <xdr:to>
      <xdr:col>21</xdr:col>
      <xdr:colOff>489857</xdr:colOff>
      <xdr:row>40</xdr:row>
      <xdr:rowOff>103414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7550C6-992D-4572-9662-7AC8A7DF7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2</xdr:row>
      <xdr:rowOff>121920</xdr:rowOff>
    </xdr:from>
    <xdr:to>
      <xdr:col>17</xdr:col>
      <xdr:colOff>45720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116D9-631B-43AB-ADA7-DA5060B27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19</xdr:row>
      <xdr:rowOff>30480</xdr:rowOff>
    </xdr:from>
    <xdr:to>
      <xdr:col>17</xdr:col>
      <xdr:colOff>0</xdr:colOff>
      <xdr:row>34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CABB6-38AF-4002-BF1C-63CA23DEE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1059180</xdr:colOff>
      <xdr:row>20</xdr:row>
      <xdr:rowOff>152400</xdr:rowOff>
    </xdr:from>
    <xdr:to>
      <xdr:col>13</xdr:col>
      <xdr:colOff>541020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BC991-B300-49FD-9004-7F0710967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449580</xdr:colOff>
      <xdr:row>4</xdr:row>
      <xdr:rowOff>7620</xdr:rowOff>
    </xdr:from>
    <xdr:to>
      <xdr:col>20</xdr:col>
      <xdr:colOff>144780</xdr:colOff>
      <xdr:row>19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36055-D728-440E-BB25-BA5033D65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205740</xdr:colOff>
      <xdr:row>28</xdr:row>
      <xdr:rowOff>80010</xdr:rowOff>
    </xdr:from>
    <xdr:to>
      <xdr:col>6</xdr:col>
      <xdr:colOff>236220</xdr:colOff>
      <xdr:row>43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00354-DE53-4AF9-9473-EA251041E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2</xdr:row>
      <xdr:rowOff>15240</xdr:rowOff>
    </xdr:from>
    <xdr:to>
      <xdr:col>13</xdr:col>
      <xdr:colOff>0</xdr:colOff>
      <xdr:row>4</xdr:row>
      <xdr:rowOff>30480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620AEEC-F700-4936-BB5C-B3B058ED4A2E}"/>
            </a:ext>
          </a:extLst>
        </xdr:cNvPr>
        <xdr:cNvCxnSpPr/>
      </xdr:nvCxnSpPr>
      <xdr:spPr>
        <a:xfrm flipV="1">
          <a:off x="9860280" y="381000"/>
          <a:ext cx="121158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2026920</xdr:colOff>
      <xdr:row>4</xdr:row>
      <xdr:rowOff>152400</xdr:rowOff>
    </xdr:from>
    <xdr:to>
      <xdr:col>13</xdr:col>
      <xdr:colOff>15240</xdr:colOff>
      <xdr:row>6</xdr:row>
      <xdr:rowOff>175260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C906AD7-9B70-4C40-8CB1-CCB88FA42E9D}"/>
            </a:ext>
          </a:extLst>
        </xdr:cNvPr>
        <xdr:cNvCxnSpPr/>
      </xdr:nvCxnSpPr>
      <xdr:spPr>
        <a:xfrm>
          <a:off x="9829800" y="883920"/>
          <a:ext cx="1257300" cy="388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2</xdr:row>
      <xdr:rowOff>53340</xdr:rowOff>
    </xdr:from>
    <xdr:to>
      <xdr:col>15</xdr:col>
      <xdr:colOff>45720</xdr:colOff>
      <xdr:row>2</xdr:row>
      <xdr:rowOff>91440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A59D943-3623-4390-8FD9-E27C1FF23CE2}"/>
            </a:ext>
          </a:extLst>
        </xdr:cNvPr>
        <xdr:cNvCxnSpPr/>
      </xdr:nvCxnSpPr>
      <xdr:spPr>
        <a:xfrm>
          <a:off x="11696700" y="419100"/>
          <a:ext cx="64008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68580</xdr:rowOff>
    </xdr:from>
    <xdr:to>
      <xdr:col>15</xdr:col>
      <xdr:colOff>45720</xdr:colOff>
      <xdr:row>7</xdr:row>
      <xdr:rowOff>76200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4C89D48A-88C1-4521-8ABF-738A76B80129}"/>
            </a:ext>
          </a:extLst>
        </xdr:cNvPr>
        <xdr:cNvCxnSpPr/>
      </xdr:nvCxnSpPr>
      <xdr:spPr>
        <a:xfrm>
          <a:off x="11681460" y="1348740"/>
          <a:ext cx="6553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</xdr:colOff>
      <xdr:row>27</xdr:row>
      <xdr:rowOff>15240</xdr:rowOff>
    </xdr:from>
    <xdr:to>
      <xdr:col>13</xdr:col>
      <xdr:colOff>0</xdr:colOff>
      <xdr:row>29</xdr:row>
      <xdr:rowOff>30480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496F865-FB5B-4E0D-B261-CC7C1E518AFB}"/>
            </a:ext>
          </a:extLst>
        </xdr:cNvPr>
        <xdr:cNvCxnSpPr/>
      </xdr:nvCxnSpPr>
      <xdr:spPr>
        <a:xfrm flipV="1">
          <a:off x="9860280" y="4953000"/>
          <a:ext cx="121158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2026920</xdr:colOff>
      <xdr:row>29</xdr:row>
      <xdr:rowOff>152400</xdr:rowOff>
    </xdr:from>
    <xdr:to>
      <xdr:col>13</xdr:col>
      <xdr:colOff>15240</xdr:colOff>
      <xdr:row>31</xdr:row>
      <xdr:rowOff>175260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DD04D64-E645-4911-84A9-FB0EE4341773}"/>
            </a:ext>
          </a:extLst>
        </xdr:cNvPr>
        <xdr:cNvCxnSpPr/>
      </xdr:nvCxnSpPr>
      <xdr:spPr>
        <a:xfrm>
          <a:off x="9829800" y="5455920"/>
          <a:ext cx="1257300" cy="388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27</xdr:row>
      <xdr:rowOff>53340</xdr:rowOff>
    </xdr:from>
    <xdr:to>
      <xdr:col>15</xdr:col>
      <xdr:colOff>45720</xdr:colOff>
      <xdr:row>27</xdr:row>
      <xdr:rowOff>91440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23051B2F-9B1F-44B3-A4D3-A72AF47F0A81}"/>
            </a:ext>
          </a:extLst>
        </xdr:cNvPr>
        <xdr:cNvCxnSpPr/>
      </xdr:nvCxnSpPr>
      <xdr:spPr>
        <a:xfrm>
          <a:off x="11696700" y="4991100"/>
          <a:ext cx="64008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32</xdr:row>
      <xdr:rowOff>68580</xdr:rowOff>
    </xdr:from>
    <xdr:to>
      <xdr:col>15</xdr:col>
      <xdr:colOff>45720</xdr:colOff>
      <xdr:row>32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80850BE-39FD-467A-BA9B-B45F57F6709A}"/>
            </a:ext>
          </a:extLst>
        </xdr:cNvPr>
        <xdr:cNvCxnSpPr/>
      </xdr:nvCxnSpPr>
      <xdr:spPr>
        <a:xfrm>
          <a:off x="11681460" y="5920740"/>
          <a:ext cx="6553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8"/>
  <sheetViews>
    <sheetView topLeftCell="A232" zoomScale="70" zoomScaleNormal="70" workbookViewId="0">
      <selection activeCell="G244" sqref="G244"/>
    </sheetView>
  </sheetViews>
  <sheetFormatPr defaultRowHeight="14.4" x14ac:dyDescent="0.3"/>
  <cols>
    <col min="1" max="1" width="10.109375" bestFit="1" customWidth="1"/>
    <col min="3" max="3" width="11.33203125" style="22" customWidth="1"/>
    <col min="5" max="5" width="12.5546875" style="22" customWidth="1"/>
    <col min="6" max="6" width="17.5546875" customWidth="1"/>
    <col min="7" max="7" width="11.6640625" style="25" customWidth="1"/>
  </cols>
  <sheetData>
    <row r="1" spans="1:7" x14ac:dyDescent="0.3">
      <c r="A1" s="2" t="s">
        <v>0</v>
      </c>
      <c r="B1" s="2" t="s">
        <v>2</v>
      </c>
      <c r="C1" s="21" t="s">
        <v>36</v>
      </c>
      <c r="D1" s="2" t="s">
        <v>1</v>
      </c>
      <c r="E1" s="21" t="s">
        <v>3</v>
      </c>
      <c r="F1" s="2" t="s">
        <v>5</v>
      </c>
      <c r="G1" s="24" t="s">
        <v>6</v>
      </c>
    </row>
    <row r="2" spans="1:7" x14ac:dyDescent="0.3">
      <c r="A2" s="1">
        <v>43374</v>
      </c>
      <c r="B2">
        <v>67.916793999999996</v>
      </c>
      <c r="D2">
        <v>1.9260273972602739E-2</v>
      </c>
    </row>
    <row r="3" spans="1:7" x14ac:dyDescent="0.3">
      <c r="A3" s="1">
        <v>43376</v>
      </c>
      <c r="B3">
        <v>67.867576999999997</v>
      </c>
      <c r="C3" s="22">
        <f>(B3-B2)/B2</f>
        <v>-7.2466612602471692E-4</v>
      </c>
      <c r="D3">
        <v>1.9232876712328765E-2</v>
      </c>
      <c r="E3" s="22">
        <f t="shared" ref="E3:E66" si="0">D3/100</f>
        <v>1.9232876712328766E-4</v>
      </c>
      <c r="F3" s="23">
        <f>C3-E3</f>
        <v>-9.1699489314800453E-4</v>
      </c>
      <c r="G3" s="25">
        <f>F3/_xlfn.STDEV.S($F$3:$F$242)</f>
        <v>-3.2488741306184572E-2</v>
      </c>
    </row>
    <row r="4" spans="1:7" x14ac:dyDescent="0.3">
      <c r="A4" s="1">
        <v>43377</v>
      </c>
      <c r="B4">
        <v>68.162871999999993</v>
      </c>
      <c r="C4" s="22">
        <f t="shared" ref="C4:C67" si="1">(B4-B3)/B3</f>
        <v>4.3510467450458097E-3</v>
      </c>
      <c r="D4">
        <v>1.9506849315068492E-2</v>
      </c>
      <c r="E4" s="22">
        <f t="shared" si="0"/>
        <v>1.9506849315068493E-4</v>
      </c>
      <c r="F4" s="23">
        <f t="shared" ref="F4:F67" si="2">C4-E4</f>
        <v>4.1559782518951248E-3</v>
      </c>
      <c r="G4" s="25">
        <f t="shared" ref="G4:G67" si="3">F4/_xlfn.STDEV.S($F$3:$F$242)</f>
        <v>0.14724455207860906</v>
      </c>
    </row>
    <row r="5" spans="1:7" x14ac:dyDescent="0.3">
      <c r="A5" s="1">
        <v>43378</v>
      </c>
      <c r="B5">
        <v>64.865463000000005</v>
      </c>
      <c r="C5" s="22">
        <f t="shared" si="1"/>
        <v>-4.8375441105239635E-2</v>
      </c>
      <c r="D5">
        <v>1.8986301369863012E-2</v>
      </c>
      <c r="E5" s="22">
        <f t="shared" si="0"/>
        <v>1.8986301369863012E-4</v>
      </c>
      <c r="F5" s="23">
        <f t="shared" si="2"/>
        <v>-4.8565304118938266E-2</v>
      </c>
      <c r="G5" s="25">
        <f t="shared" si="3"/>
        <v>-1.7206481887371883</v>
      </c>
    </row>
    <row r="6" spans="1:7" x14ac:dyDescent="0.3">
      <c r="A6" s="1">
        <v>43381</v>
      </c>
      <c r="B6">
        <v>63.487437999999997</v>
      </c>
      <c r="C6" s="22">
        <f t="shared" si="1"/>
        <v>-2.1244356183813994E-2</v>
      </c>
      <c r="D6">
        <v>1.893150684931507E-2</v>
      </c>
      <c r="E6" s="22">
        <f t="shared" si="0"/>
        <v>1.893150684931507E-4</v>
      </c>
      <c r="F6" s="23">
        <f t="shared" si="2"/>
        <v>-2.1433671252307145E-2</v>
      </c>
      <c r="G6" s="25">
        <f t="shared" si="3"/>
        <v>-0.75938590908337744</v>
      </c>
    </row>
    <row r="7" spans="1:7" x14ac:dyDescent="0.3">
      <c r="A7" s="1">
        <v>43382</v>
      </c>
      <c r="B7">
        <v>62.552352999999997</v>
      </c>
      <c r="C7" s="22">
        <f t="shared" si="1"/>
        <v>-1.4728661755101865E-2</v>
      </c>
      <c r="D7">
        <v>1.882191780821918E-2</v>
      </c>
      <c r="E7" s="22">
        <f t="shared" si="0"/>
        <v>1.8821917808219178E-4</v>
      </c>
      <c r="F7" s="23">
        <f t="shared" si="2"/>
        <v>-1.4916880933184056E-2</v>
      </c>
      <c r="G7" s="25">
        <f t="shared" si="3"/>
        <v>-0.52849878374966452</v>
      </c>
    </row>
    <row r="8" spans="1:7" x14ac:dyDescent="0.3">
      <c r="A8" s="1">
        <v>43383</v>
      </c>
      <c r="B8">
        <v>65.751334999999997</v>
      </c>
      <c r="C8" s="22">
        <f t="shared" si="1"/>
        <v>5.11408739492182E-2</v>
      </c>
      <c r="D8">
        <v>1.8958904109589041E-2</v>
      </c>
      <c r="E8" s="22">
        <f t="shared" si="0"/>
        <v>1.8958904109589041E-4</v>
      </c>
      <c r="F8" s="23">
        <f t="shared" si="2"/>
        <v>5.0951284908122313E-2</v>
      </c>
      <c r="G8" s="25">
        <f t="shared" si="3"/>
        <v>1.8051824791684166</v>
      </c>
    </row>
    <row r="9" spans="1:7" x14ac:dyDescent="0.3">
      <c r="A9" s="1">
        <v>43384</v>
      </c>
      <c r="B9">
        <v>63.881160999999999</v>
      </c>
      <c r="C9" s="22">
        <f t="shared" si="1"/>
        <v>-2.8443133512041981E-2</v>
      </c>
      <c r="D9">
        <v>1.9013698630136987E-2</v>
      </c>
      <c r="E9" s="22">
        <f t="shared" si="0"/>
        <v>1.9013698630136988E-4</v>
      </c>
      <c r="F9" s="23">
        <f t="shared" si="2"/>
        <v>-2.8633270498343352E-2</v>
      </c>
      <c r="G9" s="25">
        <f t="shared" si="3"/>
        <v>-1.0144646659668348</v>
      </c>
    </row>
    <row r="10" spans="1:7" x14ac:dyDescent="0.3">
      <c r="A10" s="1">
        <v>43385</v>
      </c>
      <c r="B10">
        <v>65.505257</v>
      </c>
      <c r="C10" s="22">
        <f t="shared" si="1"/>
        <v>2.5423708251013182E-2</v>
      </c>
      <c r="D10">
        <v>1.8876712328767122E-2</v>
      </c>
      <c r="E10" s="22">
        <f t="shared" si="0"/>
        <v>1.8876712328767123E-4</v>
      </c>
      <c r="F10" s="23">
        <f t="shared" si="2"/>
        <v>2.5234941127725511E-2</v>
      </c>
      <c r="G10" s="25">
        <f t="shared" si="3"/>
        <v>0.89406329337446633</v>
      </c>
    </row>
    <row r="11" spans="1:7" x14ac:dyDescent="0.3">
      <c r="A11" s="1">
        <v>43388</v>
      </c>
      <c r="B11">
        <v>65.997414000000006</v>
      </c>
      <c r="C11" s="22">
        <f t="shared" si="1"/>
        <v>7.513244318696528E-3</v>
      </c>
      <c r="D11">
        <v>1.893150684931507E-2</v>
      </c>
      <c r="E11" s="22">
        <f t="shared" si="0"/>
        <v>1.893150684931507E-4</v>
      </c>
      <c r="F11" s="23">
        <f t="shared" si="2"/>
        <v>7.323929250203377E-3</v>
      </c>
      <c r="G11" s="25">
        <f t="shared" si="3"/>
        <v>0.2594837163572416</v>
      </c>
    </row>
    <row r="12" spans="1:7" x14ac:dyDescent="0.3">
      <c r="A12" s="1">
        <v>43389</v>
      </c>
      <c r="B12">
        <v>66.489563000000004</v>
      </c>
      <c r="C12" s="22">
        <f t="shared" si="1"/>
        <v>7.4570952128517895E-3</v>
      </c>
      <c r="D12">
        <v>1.8986301369863012E-2</v>
      </c>
      <c r="E12" s="22">
        <f t="shared" si="0"/>
        <v>1.8986301369863012E-4</v>
      </c>
      <c r="F12" s="23">
        <f t="shared" si="2"/>
        <v>7.2672321991531594E-3</v>
      </c>
      <c r="G12" s="25">
        <f t="shared" si="3"/>
        <v>0.25747496381329832</v>
      </c>
    </row>
    <row r="13" spans="1:7" x14ac:dyDescent="0.3">
      <c r="A13" s="1">
        <v>43390</v>
      </c>
      <c r="B13">
        <v>64.324096999999995</v>
      </c>
      <c r="C13" s="22">
        <f t="shared" si="1"/>
        <v>-3.2568510038184624E-2</v>
      </c>
      <c r="D13">
        <v>1.8958904109589041E-2</v>
      </c>
      <c r="E13" s="22">
        <f t="shared" si="0"/>
        <v>1.8958904109589041E-4</v>
      </c>
      <c r="F13" s="23">
        <f t="shared" si="2"/>
        <v>-3.2758099079280512E-2</v>
      </c>
      <c r="G13" s="25">
        <f t="shared" si="3"/>
        <v>-1.1606055983752712</v>
      </c>
    </row>
    <row r="14" spans="1:7" x14ac:dyDescent="0.3">
      <c r="A14" s="1">
        <v>43392</v>
      </c>
      <c r="B14">
        <v>64.373313999999993</v>
      </c>
      <c r="C14" s="22">
        <f t="shared" si="1"/>
        <v>7.6514093932789659E-4</v>
      </c>
      <c r="D14">
        <v>1.9041095890410958E-2</v>
      </c>
      <c r="E14" s="22">
        <f t="shared" si="0"/>
        <v>1.9041095890410959E-4</v>
      </c>
      <c r="F14" s="23">
        <f t="shared" si="2"/>
        <v>5.7472998042378703E-4</v>
      </c>
      <c r="G14" s="25">
        <f t="shared" si="3"/>
        <v>2.0362440177606536E-2</v>
      </c>
    </row>
    <row r="15" spans="1:7" x14ac:dyDescent="0.3">
      <c r="A15" s="1">
        <v>43395</v>
      </c>
      <c r="B15">
        <v>63.339793999999998</v>
      </c>
      <c r="C15" s="22">
        <f t="shared" si="1"/>
        <v>-1.6055100099398267E-2</v>
      </c>
      <c r="D15">
        <v>1.9041095890410958E-2</v>
      </c>
      <c r="E15" s="22">
        <f t="shared" si="0"/>
        <v>1.9041095890410959E-4</v>
      </c>
      <c r="F15" s="23">
        <f t="shared" si="2"/>
        <v>-1.6245511058302377E-2</v>
      </c>
      <c r="G15" s="25">
        <f t="shared" si="3"/>
        <v>-0.57557158726156565</v>
      </c>
    </row>
    <row r="16" spans="1:7" x14ac:dyDescent="0.3">
      <c r="A16" s="1">
        <v>43396</v>
      </c>
      <c r="B16">
        <v>63.142937000000003</v>
      </c>
      <c r="C16" s="22">
        <f t="shared" si="1"/>
        <v>-3.1079513772967796E-3</v>
      </c>
      <c r="D16">
        <v>1.9068493150684932E-2</v>
      </c>
      <c r="E16" s="22">
        <f t="shared" si="0"/>
        <v>1.9068493150684932E-4</v>
      </c>
      <c r="F16" s="23">
        <f t="shared" si="2"/>
        <v>-3.2986363088036291E-3</v>
      </c>
      <c r="G16" s="25">
        <f t="shared" si="3"/>
        <v>-0.11686928956823699</v>
      </c>
    </row>
    <row r="17" spans="1:7" x14ac:dyDescent="0.3">
      <c r="A17" s="1">
        <v>43397</v>
      </c>
      <c r="B17">
        <v>63.831944</v>
      </c>
      <c r="C17" s="22">
        <f t="shared" si="1"/>
        <v>1.0911861765315042E-2</v>
      </c>
      <c r="D17">
        <v>1.9041095890410958E-2</v>
      </c>
      <c r="E17" s="22">
        <f t="shared" si="0"/>
        <v>1.9041095890410959E-4</v>
      </c>
      <c r="F17" s="23">
        <f t="shared" si="2"/>
        <v>1.0721450806410933E-2</v>
      </c>
      <c r="G17" s="25">
        <f t="shared" si="3"/>
        <v>0.379856468426644</v>
      </c>
    </row>
    <row r="18" spans="1:7" x14ac:dyDescent="0.3">
      <c r="A18" s="1">
        <v>43398</v>
      </c>
      <c r="B18">
        <v>61.912559999999999</v>
      </c>
      <c r="C18" s="22">
        <f t="shared" si="1"/>
        <v>-3.0069333310607002E-2</v>
      </c>
      <c r="D18">
        <v>1.9068493150684932E-2</v>
      </c>
      <c r="E18" s="22">
        <f t="shared" si="0"/>
        <v>1.9068493150684932E-4</v>
      </c>
      <c r="F18" s="23">
        <f t="shared" si="2"/>
        <v>-3.0260018242113853E-2</v>
      </c>
      <c r="G18" s="25">
        <f t="shared" si="3"/>
        <v>-1.0720996506463503</v>
      </c>
    </row>
    <row r="19" spans="1:7" x14ac:dyDescent="0.3">
      <c r="A19" s="1">
        <v>43399</v>
      </c>
      <c r="B19">
        <v>62.207847999999998</v>
      </c>
      <c r="C19" s="22">
        <f t="shared" si="1"/>
        <v>4.7694361208775625E-3</v>
      </c>
      <c r="D19">
        <v>1.9041095890410958E-2</v>
      </c>
      <c r="E19" s="22">
        <f t="shared" si="0"/>
        <v>1.9041095890410959E-4</v>
      </c>
      <c r="F19" s="23">
        <f t="shared" si="2"/>
        <v>4.5790251619734525E-3</v>
      </c>
      <c r="G19" s="25">
        <f t="shared" si="3"/>
        <v>0.16223292521418023</v>
      </c>
    </row>
    <row r="20" spans="1:7" x14ac:dyDescent="0.3">
      <c r="A20" s="1">
        <v>43402</v>
      </c>
      <c r="B20">
        <v>63.930370000000003</v>
      </c>
      <c r="C20" s="22">
        <f t="shared" si="1"/>
        <v>2.7689786021853787E-2</v>
      </c>
      <c r="D20">
        <v>1.9041095890410958E-2</v>
      </c>
      <c r="E20" s="22">
        <f t="shared" si="0"/>
        <v>1.9041095890410959E-4</v>
      </c>
      <c r="F20" s="23">
        <f t="shared" si="2"/>
        <v>2.7499375062949676E-2</v>
      </c>
      <c r="G20" s="25">
        <f t="shared" si="3"/>
        <v>0.97429123016687902</v>
      </c>
    </row>
    <row r="21" spans="1:7" x14ac:dyDescent="0.3">
      <c r="A21" s="1">
        <v>43403</v>
      </c>
      <c r="B21">
        <v>64.324096999999995</v>
      </c>
      <c r="C21" s="22">
        <f t="shared" si="1"/>
        <v>6.158684831637784E-3</v>
      </c>
      <c r="D21">
        <v>1.9068493150684932E-2</v>
      </c>
      <c r="E21" s="22">
        <f t="shared" si="0"/>
        <v>1.9068493150684932E-4</v>
      </c>
      <c r="F21" s="23">
        <f t="shared" si="2"/>
        <v>5.9679999001309349E-3</v>
      </c>
      <c r="G21" s="25">
        <f t="shared" si="3"/>
        <v>0.21144371284889443</v>
      </c>
    </row>
    <row r="22" spans="1:7" x14ac:dyDescent="0.3">
      <c r="A22" s="1">
        <v>43404</v>
      </c>
      <c r="B22">
        <v>63.438220999999999</v>
      </c>
      <c r="C22" s="22">
        <f t="shared" si="1"/>
        <v>-1.3772070519699579E-2</v>
      </c>
      <c r="D22">
        <v>1.9041095890410958E-2</v>
      </c>
      <c r="E22" s="22">
        <f t="shared" si="0"/>
        <v>1.9041095890410959E-4</v>
      </c>
      <c r="F22" s="23">
        <f t="shared" si="2"/>
        <v>-1.3962481478603688E-2</v>
      </c>
      <c r="G22" s="25">
        <f t="shared" si="3"/>
        <v>-0.49468481464872577</v>
      </c>
    </row>
    <row r="23" spans="1:7" x14ac:dyDescent="0.3">
      <c r="A23" s="1">
        <v>43405</v>
      </c>
      <c r="B23">
        <v>66.095839999999995</v>
      </c>
      <c r="C23" s="22">
        <f t="shared" si="1"/>
        <v>4.1893025341930644E-2</v>
      </c>
      <c r="D23">
        <v>1.8986301369863012E-2</v>
      </c>
      <c r="E23" s="22">
        <f t="shared" si="0"/>
        <v>1.8986301369863012E-4</v>
      </c>
      <c r="F23" s="23">
        <f t="shared" si="2"/>
        <v>4.1703162328232013E-2</v>
      </c>
      <c r="G23" s="25">
        <f t="shared" si="3"/>
        <v>1.477525406799699</v>
      </c>
    </row>
    <row r="24" spans="1:7" x14ac:dyDescent="0.3">
      <c r="A24" s="1">
        <v>43406</v>
      </c>
      <c r="B24">
        <v>68.458168000000001</v>
      </c>
      <c r="C24" s="22">
        <f t="shared" si="1"/>
        <v>3.5740948295687067E-2</v>
      </c>
      <c r="D24">
        <v>1.9068493150684932E-2</v>
      </c>
      <c r="E24" s="22">
        <f t="shared" si="0"/>
        <v>1.9068493150684932E-4</v>
      </c>
      <c r="F24" s="23">
        <f t="shared" si="2"/>
        <v>3.5550263364180219E-2</v>
      </c>
      <c r="G24" s="25">
        <f t="shared" si="3"/>
        <v>1.2595307983020203</v>
      </c>
    </row>
    <row r="25" spans="1:7" x14ac:dyDescent="0.3">
      <c r="A25" s="1">
        <v>43409</v>
      </c>
      <c r="B25">
        <v>65.456039000000004</v>
      </c>
      <c r="C25" s="22">
        <f t="shared" si="1"/>
        <v>-4.385348144285714E-2</v>
      </c>
      <c r="D25">
        <v>1.8958904109589041E-2</v>
      </c>
      <c r="E25" s="22">
        <f t="shared" si="0"/>
        <v>1.8958904109589041E-4</v>
      </c>
      <c r="F25" s="23">
        <f t="shared" si="2"/>
        <v>-4.4043070483953027E-2</v>
      </c>
      <c r="G25" s="25">
        <f t="shared" si="3"/>
        <v>-1.5604273633094847</v>
      </c>
    </row>
    <row r="26" spans="1:7" x14ac:dyDescent="0.3">
      <c r="A26" s="1">
        <v>43410</v>
      </c>
      <c r="B26">
        <v>65.160751000000005</v>
      </c>
      <c r="C26" s="22">
        <f t="shared" si="1"/>
        <v>-4.5112415066851097E-3</v>
      </c>
      <c r="D26">
        <v>1.9013698630136987E-2</v>
      </c>
      <c r="E26" s="22">
        <f t="shared" si="0"/>
        <v>1.9013698630136988E-4</v>
      </c>
      <c r="F26" s="23">
        <f t="shared" si="2"/>
        <v>-4.7013784929864797E-3</v>
      </c>
      <c r="G26" s="25">
        <f t="shared" si="3"/>
        <v>-0.16656785199396398</v>
      </c>
    </row>
    <row r="27" spans="1:7" x14ac:dyDescent="0.3">
      <c r="A27" s="1">
        <v>43413</v>
      </c>
      <c r="B27">
        <v>64.865463000000005</v>
      </c>
      <c r="C27" s="22">
        <f t="shared" si="1"/>
        <v>-4.5316850322980363E-3</v>
      </c>
      <c r="D27">
        <v>1.9041095890410958E-2</v>
      </c>
      <c r="E27" s="22">
        <f t="shared" si="0"/>
        <v>1.9041095890410959E-4</v>
      </c>
      <c r="F27" s="23">
        <f t="shared" si="2"/>
        <v>-4.7220959912021463E-3</v>
      </c>
      <c r="G27" s="25">
        <f t="shared" si="3"/>
        <v>-0.16730186419519821</v>
      </c>
    </row>
    <row r="28" spans="1:7" x14ac:dyDescent="0.3">
      <c r="A28" s="1">
        <v>43416</v>
      </c>
      <c r="B28">
        <v>64.668602000000007</v>
      </c>
      <c r="C28" s="22">
        <f t="shared" si="1"/>
        <v>-3.0349124309803875E-3</v>
      </c>
      <c r="D28">
        <v>1.8958904109589041E-2</v>
      </c>
      <c r="E28" s="22">
        <f t="shared" si="0"/>
        <v>1.8958904109589041E-4</v>
      </c>
      <c r="F28" s="23">
        <f t="shared" si="2"/>
        <v>-3.2245014720762781E-3</v>
      </c>
      <c r="G28" s="25">
        <f t="shared" si="3"/>
        <v>-0.11424272365144905</v>
      </c>
    </row>
    <row r="29" spans="1:7" x14ac:dyDescent="0.3">
      <c r="A29" s="1">
        <v>43417</v>
      </c>
      <c r="B29">
        <v>63.733516999999999</v>
      </c>
      <c r="C29" s="22">
        <f t="shared" si="1"/>
        <v>-1.4459644573730043E-2</v>
      </c>
      <c r="D29">
        <v>1.8986301369863012E-2</v>
      </c>
      <c r="E29" s="22">
        <f t="shared" si="0"/>
        <v>1.8986301369863012E-4</v>
      </c>
      <c r="F29" s="23">
        <f t="shared" si="2"/>
        <v>-1.4649507587428674E-2</v>
      </c>
      <c r="G29" s="25">
        <f t="shared" si="3"/>
        <v>-0.51902585917034116</v>
      </c>
    </row>
    <row r="30" spans="1:7" x14ac:dyDescent="0.3">
      <c r="A30" s="1">
        <v>43418</v>
      </c>
      <c r="B30">
        <v>63.142937000000003</v>
      </c>
      <c r="C30" s="22">
        <f t="shared" si="1"/>
        <v>-9.2663958902502695E-3</v>
      </c>
      <c r="D30">
        <v>1.893150684931507E-2</v>
      </c>
      <c r="E30" s="22">
        <f t="shared" si="0"/>
        <v>1.893150684931507E-4</v>
      </c>
      <c r="F30" s="23">
        <f t="shared" si="2"/>
        <v>-9.4557109587434206E-3</v>
      </c>
      <c r="G30" s="25">
        <f t="shared" si="3"/>
        <v>-0.33501184085120772</v>
      </c>
    </row>
    <row r="31" spans="1:7" x14ac:dyDescent="0.3">
      <c r="A31" s="1">
        <v>43419</v>
      </c>
      <c r="B31">
        <v>63.635086000000001</v>
      </c>
      <c r="C31" s="22">
        <f t="shared" si="1"/>
        <v>7.7942050747496537E-3</v>
      </c>
      <c r="D31">
        <v>1.873972602739726E-2</v>
      </c>
      <c r="E31" s="22">
        <f t="shared" si="0"/>
        <v>1.873972602739726E-4</v>
      </c>
      <c r="F31" s="23">
        <f t="shared" si="2"/>
        <v>7.6068078144756815E-3</v>
      </c>
      <c r="G31" s="25">
        <f t="shared" si="3"/>
        <v>0.26950598427212347</v>
      </c>
    </row>
    <row r="32" spans="1:7" x14ac:dyDescent="0.3">
      <c r="A32" s="1">
        <v>43420</v>
      </c>
      <c r="B32">
        <v>63.093716000000001</v>
      </c>
      <c r="C32" s="22">
        <f t="shared" si="1"/>
        <v>-8.5074136617022973E-3</v>
      </c>
      <c r="D32">
        <v>1.8684931506849314E-2</v>
      </c>
      <c r="E32" s="22">
        <f t="shared" si="0"/>
        <v>1.8684931506849313E-4</v>
      </c>
      <c r="F32" s="23">
        <f t="shared" si="2"/>
        <v>-8.6942629767707905E-3</v>
      </c>
      <c r="G32" s="25">
        <f t="shared" si="3"/>
        <v>-0.3080340608338088</v>
      </c>
    </row>
    <row r="33" spans="1:7" x14ac:dyDescent="0.3">
      <c r="A33" s="1">
        <v>43423</v>
      </c>
      <c r="B33">
        <v>63.290581000000003</v>
      </c>
      <c r="C33" s="22">
        <f t="shared" si="1"/>
        <v>3.1201997992954243E-3</v>
      </c>
      <c r="D33">
        <v>1.8767123287671231E-2</v>
      </c>
      <c r="E33" s="22">
        <f t="shared" si="0"/>
        <v>1.8767123287671231E-4</v>
      </c>
      <c r="F33" s="23">
        <f t="shared" si="2"/>
        <v>2.9325285664187121E-3</v>
      </c>
      <c r="G33" s="25">
        <f t="shared" si="3"/>
        <v>0.10389824706689663</v>
      </c>
    </row>
    <row r="34" spans="1:7" x14ac:dyDescent="0.3">
      <c r="A34" s="1">
        <v>43424</v>
      </c>
      <c r="B34">
        <v>61.420406</v>
      </c>
      <c r="C34" s="22">
        <f t="shared" si="1"/>
        <v>-2.9549025628315895E-2</v>
      </c>
      <c r="D34">
        <v>1.8712328767123289E-2</v>
      </c>
      <c r="E34" s="22">
        <f t="shared" si="0"/>
        <v>1.8712328767123289E-4</v>
      </c>
      <c r="F34" s="23">
        <f t="shared" si="2"/>
        <v>-2.9736148915987127E-2</v>
      </c>
      <c r="G34" s="25">
        <f t="shared" si="3"/>
        <v>-1.0535391819436861</v>
      </c>
    </row>
    <row r="35" spans="1:7" x14ac:dyDescent="0.3">
      <c r="A35" s="1">
        <v>43426</v>
      </c>
      <c r="B35">
        <v>59.550235999999998</v>
      </c>
      <c r="C35" s="22">
        <f t="shared" si="1"/>
        <v>-3.0448675314845717E-2</v>
      </c>
      <c r="D35">
        <v>1.8575342465753427E-2</v>
      </c>
      <c r="E35" s="22">
        <f t="shared" si="0"/>
        <v>1.8575342465753427E-4</v>
      </c>
      <c r="F35" s="23">
        <f t="shared" si="2"/>
        <v>-3.0634428739503252E-2</v>
      </c>
      <c r="G35" s="25">
        <f t="shared" si="3"/>
        <v>-1.0853648562466185</v>
      </c>
    </row>
    <row r="36" spans="1:7" x14ac:dyDescent="0.3">
      <c r="A36" s="1">
        <v>43430</v>
      </c>
      <c r="B36">
        <v>57.138694999999998</v>
      </c>
      <c r="C36" s="22">
        <f t="shared" si="1"/>
        <v>-4.0495910041397652E-2</v>
      </c>
      <c r="D36">
        <v>1.865753424657534E-2</v>
      </c>
      <c r="E36" s="22">
        <f t="shared" si="0"/>
        <v>1.865753424657534E-4</v>
      </c>
      <c r="F36" s="23">
        <f t="shared" si="2"/>
        <v>-4.0682485383863404E-2</v>
      </c>
      <c r="G36" s="25">
        <f t="shared" si="3"/>
        <v>-1.4413632542614878</v>
      </c>
    </row>
    <row r="37" spans="1:7" x14ac:dyDescent="0.3">
      <c r="A37" s="1">
        <v>43431</v>
      </c>
      <c r="B37">
        <v>55.908318000000001</v>
      </c>
      <c r="C37" s="22">
        <f t="shared" si="1"/>
        <v>-2.1533165921972793E-2</v>
      </c>
      <c r="D37">
        <v>1.8547945205479453E-2</v>
      </c>
      <c r="E37" s="22">
        <f t="shared" si="0"/>
        <v>1.8547945205479453E-4</v>
      </c>
      <c r="F37" s="23">
        <f t="shared" si="2"/>
        <v>-2.1718645374027588E-2</v>
      </c>
      <c r="G37" s="25">
        <f t="shared" si="3"/>
        <v>-0.76948242171252501</v>
      </c>
    </row>
    <row r="38" spans="1:7" x14ac:dyDescent="0.3">
      <c r="A38" s="1">
        <v>43432</v>
      </c>
      <c r="B38">
        <v>54.530299999999997</v>
      </c>
      <c r="C38" s="22">
        <f t="shared" si="1"/>
        <v>-2.4647817163807439E-2</v>
      </c>
      <c r="D38">
        <v>1.8493150684931507E-2</v>
      </c>
      <c r="E38" s="22">
        <f t="shared" si="0"/>
        <v>1.8493150684931506E-4</v>
      </c>
      <c r="F38" s="23">
        <f t="shared" si="2"/>
        <v>-2.4832748670656754E-2</v>
      </c>
      <c r="G38" s="25">
        <f t="shared" si="3"/>
        <v>-0.87981378469056504</v>
      </c>
    </row>
    <row r="39" spans="1:7" x14ac:dyDescent="0.3">
      <c r="A39" s="1">
        <v>43433</v>
      </c>
      <c r="B39">
        <v>53.890498999999998</v>
      </c>
      <c r="C39" s="22">
        <f t="shared" si="1"/>
        <v>-1.1732944803164452E-2</v>
      </c>
      <c r="D39">
        <v>1.8520547945205478E-2</v>
      </c>
      <c r="E39" s="22">
        <f t="shared" si="0"/>
        <v>1.8520547945205477E-4</v>
      </c>
      <c r="F39" s="23">
        <f t="shared" si="2"/>
        <v>-1.1918150282616507E-2</v>
      </c>
      <c r="G39" s="25">
        <f t="shared" si="3"/>
        <v>-0.42225502483541377</v>
      </c>
    </row>
    <row r="40" spans="1:7" x14ac:dyDescent="0.3">
      <c r="A40" s="1">
        <v>43434</v>
      </c>
      <c r="B40">
        <v>54.431865999999999</v>
      </c>
      <c r="C40" s="22">
        <f t="shared" si="1"/>
        <v>1.0045685418500226E-2</v>
      </c>
      <c r="D40">
        <v>1.8493150684931507E-2</v>
      </c>
      <c r="E40" s="22">
        <f t="shared" si="0"/>
        <v>1.8493150684931506E-4</v>
      </c>
      <c r="F40" s="23">
        <f t="shared" si="2"/>
        <v>9.8607539116509109E-3</v>
      </c>
      <c r="G40" s="25">
        <f t="shared" si="3"/>
        <v>0.34936234139732208</v>
      </c>
    </row>
    <row r="41" spans="1:7" x14ac:dyDescent="0.3">
      <c r="A41" s="1">
        <v>43437</v>
      </c>
      <c r="B41">
        <v>55.809891</v>
      </c>
      <c r="C41" s="22">
        <f t="shared" si="1"/>
        <v>2.5316512206287417E-2</v>
      </c>
      <c r="D41">
        <v>1.8547945205479453E-2</v>
      </c>
      <c r="E41" s="22">
        <f t="shared" si="0"/>
        <v>1.8547945205479453E-4</v>
      </c>
      <c r="F41" s="23">
        <f t="shared" si="2"/>
        <v>2.5131032754232622E-2</v>
      </c>
      <c r="G41" s="25">
        <f t="shared" si="3"/>
        <v>0.8903818636400348</v>
      </c>
    </row>
    <row r="42" spans="1:7" x14ac:dyDescent="0.3">
      <c r="A42" s="1">
        <v>43438</v>
      </c>
      <c r="B42">
        <v>54.727158000000003</v>
      </c>
      <c r="C42" s="22">
        <f t="shared" si="1"/>
        <v>-1.9400378330787234E-2</v>
      </c>
      <c r="D42">
        <v>1.8520547945205478E-2</v>
      </c>
      <c r="E42" s="22">
        <f t="shared" si="0"/>
        <v>1.8520547945205477E-4</v>
      </c>
      <c r="F42" s="23">
        <f t="shared" si="2"/>
        <v>-1.9585583810239289E-2</v>
      </c>
      <c r="G42" s="25">
        <f t="shared" si="3"/>
        <v>-0.69390895248830942</v>
      </c>
    </row>
    <row r="43" spans="1:7" x14ac:dyDescent="0.3">
      <c r="A43" s="1">
        <v>43439</v>
      </c>
      <c r="B43">
        <v>52.217190000000002</v>
      </c>
      <c r="C43" s="22">
        <f t="shared" si="1"/>
        <v>-4.5863298803128068E-2</v>
      </c>
      <c r="D43">
        <v>1.8410958904109587E-2</v>
      </c>
      <c r="E43" s="22">
        <f t="shared" si="0"/>
        <v>1.8410958904109588E-4</v>
      </c>
      <c r="F43" s="23">
        <f t="shared" si="2"/>
        <v>-4.6047408392169163E-2</v>
      </c>
      <c r="G43" s="25">
        <f t="shared" si="3"/>
        <v>-1.6314402078485251</v>
      </c>
    </row>
    <row r="44" spans="1:7" x14ac:dyDescent="0.3">
      <c r="A44" s="1">
        <v>43440</v>
      </c>
      <c r="B44">
        <v>52.217190000000002</v>
      </c>
      <c r="C44" s="22">
        <f t="shared" si="1"/>
        <v>0</v>
      </c>
      <c r="D44">
        <v>1.8383561643835616E-2</v>
      </c>
      <c r="E44" s="22">
        <f t="shared" si="0"/>
        <v>1.8383561643835618E-4</v>
      </c>
      <c r="F44" s="23">
        <f t="shared" si="2"/>
        <v>-1.8383561643835618E-4</v>
      </c>
      <c r="G44" s="25">
        <f t="shared" si="3"/>
        <v>-6.5132181541655981E-3</v>
      </c>
    </row>
    <row r="45" spans="1:7" x14ac:dyDescent="0.3">
      <c r="A45" s="1">
        <v>43441</v>
      </c>
      <c r="B45">
        <v>50.199370999999999</v>
      </c>
      <c r="C45" s="22">
        <f t="shared" si="1"/>
        <v>-3.8642810921077957E-2</v>
      </c>
      <c r="D45">
        <v>1.8328767123287671E-2</v>
      </c>
      <c r="E45" s="22">
        <f t="shared" si="0"/>
        <v>1.832876712328767E-4</v>
      </c>
      <c r="F45" s="23">
        <f t="shared" si="2"/>
        <v>-3.8826098592310836E-2</v>
      </c>
      <c r="G45" s="25">
        <f t="shared" si="3"/>
        <v>-1.3755922552236175</v>
      </c>
    </row>
    <row r="46" spans="1:7" x14ac:dyDescent="0.3">
      <c r="A46" s="1">
        <v>43444</v>
      </c>
      <c r="B46">
        <v>49.264282000000001</v>
      </c>
      <c r="C46" s="22">
        <f t="shared" si="1"/>
        <v>-1.8627504316737313E-2</v>
      </c>
      <c r="D46">
        <v>1.8383561643835616E-2</v>
      </c>
      <c r="E46" s="22">
        <f t="shared" si="0"/>
        <v>1.8383561643835618E-4</v>
      </c>
      <c r="F46" s="23">
        <f t="shared" si="2"/>
        <v>-1.8811339933175669E-2</v>
      </c>
      <c r="G46" s="25">
        <f t="shared" si="3"/>
        <v>-0.66647781931867522</v>
      </c>
    </row>
    <row r="47" spans="1:7" x14ac:dyDescent="0.3">
      <c r="A47" s="1">
        <v>43445</v>
      </c>
      <c r="B47">
        <v>49.904079000000003</v>
      </c>
      <c r="C47" s="22">
        <f t="shared" si="1"/>
        <v>1.2987035921887616E-2</v>
      </c>
      <c r="D47">
        <v>1.8383561643835616E-2</v>
      </c>
      <c r="E47" s="22">
        <f t="shared" si="0"/>
        <v>1.8383561643835618E-4</v>
      </c>
      <c r="F47" s="23">
        <f t="shared" si="2"/>
        <v>1.280320030544926E-2</v>
      </c>
      <c r="G47" s="25">
        <f t="shared" si="3"/>
        <v>0.45361197289445288</v>
      </c>
    </row>
    <row r="48" spans="1:7" x14ac:dyDescent="0.3">
      <c r="A48" s="1">
        <v>43446</v>
      </c>
      <c r="B48">
        <v>51.528174999999997</v>
      </c>
      <c r="C48" s="22">
        <f t="shared" si="1"/>
        <v>3.254435373910005E-2</v>
      </c>
      <c r="D48">
        <v>1.8356164383561645E-2</v>
      </c>
      <c r="E48" s="22">
        <f t="shared" si="0"/>
        <v>1.8356164383561647E-4</v>
      </c>
      <c r="F48" s="23">
        <f t="shared" si="2"/>
        <v>3.2360792095264435E-2</v>
      </c>
      <c r="G48" s="25">
        <f t="shared" si="3"/>
        <v>1.146529179935768</v>
      </c>
    </row>
    <row r="49" spans="1:7" x14ac:dyDescent="0.3">
      <c r="A49" s="1">
        <v>43447</v>
      </c>
      <c r="B49">
        <v>50.543877000000002</v>
      </c>
      <c r="C49" s="22">
        <f t="shared" si="1"/>
        <v>-1.9102131988955471E-2</v>
      </c>
      <c r="D49">
        <v>1.8356164383561645E-2</v>
      </c>
      <c r="E49" s="22">
        <f t="shared" si="0"/>
        <v>1.8356164383561647E-4</v>
      </c>
      <c r="F49" s="23">
        <f t="shared" si="2"/>
        <v>-1.9285693632791086E-2</v>
      </c>
      <c r="G49" s="25">
        <f t="shared" si="3"/>
        <v>-0.68328397031209143</v>
      </c>
    </row>
    <row r="50" spans="1:7" x14ac:dyDescent="0.3">
      <c r="A50" s="1">
        <v>43448</v>
      </c>
      <c r="B50">
        <v>50.445445999999997</v>
      </c>
      <c r="C50" s="22">
        <f t="shared" si="1"/>
        <v>-1.9474366796200663E-3</v>
      </c>
      <c r="D50">
        <v>1.8301369863013697E-2</v>
      </c>
      <c r="E50" s="22">
        <f t="shared" si="0"/>
        <v>1.8301369863013697E-4</v>
      </c>
      <c r="F50" s="23">
        <f t="shared" si="2"/>
        <v>-2.1304503782502032E-3</v>
      </c>
      <c r="G50" s="25">
        <f t="shared" si="3"/>
        <v>-7.548095602475989E-2</v>
      </c>
    </row>
    <row r="51" spans="1:7" x14ac:dyDescent="0.3">
      <c r="A51" s="1">
        <v>43451</v>
      </c>
      <c r="B51">
        <v>51.577393000000001</v>
      </c>
      <c r="C51" s="22">
        <f t="shared" si="1"/>
        <v>2.2439032454981245E-2</v>
      </c>
      <c r="D51">
        <v>1.8383561643835616E-2</v>
      </c>
      <c r="E51" s="22">
        <f t="shared" si="0"/>
        <v>1.8383561643835618E-4</v>
      </c>
      <c r="F51" s="23">
        <f t="shared" si="2"/>
        <v>2.2255196838542889E-2</v>
      </c>
      <c r="G51" s="25">
        <f t="shared" si="3"/>
        <v>0.78849221321556073</v>
      </c>
    </row>
    <row r="52" spans="1:7" x14ac:dyDescent="0.3">
      <c r="A52" s="1">
        <v>43452</v>
      </c>
      <c r="B52">
        <v>52.315620000000003</v>
      </c>
      <c r="C52" s="22">
        <f t="shared" si="1"/>
        <v>1.4312995618060842E-2</v>
      </c>
      <c r="D52">
        <v>1.8356164383561645E-2</v>
      </c>
      <c r="E52" s="22">
        <f t="shared" si="0"/>
        <v>1.8356164383561647E-4</v>
      </c>
      <c r="F52" s="23">
        <f t="shared" si="2"/>
        <v>1.4129433974225225E-2</v>
      </c>
      <c r="G52" s="25">
        <f t="shared" si="3"/>
        <v>0.50059987097150349</v>
      </c>
    </row>
    <row r="53" spans="1:7" x14ac:dyDescent="0.3">
      <c r="A53" s="1">
        <v>43453</v>
      </c>
      <c r="B53">
        <v>53.644424000000001</v>
      </c>
      <c r="C53" s="22">
        <f t="shared" si="1"/>
        <v>2.5399756325166327E-2</v>
      </c>
      <c r="D53">
        <v>1.821917808219178E-2</v>
      </c>
      <c r="E53" s="22">
        <f t="shared" si="0"/>
        <v>1.8219178082191782E-4</v>
      </c>
      <c r="F53" s="23">
        <f t="shared" si="2"/>
        <v>2.5217564544344408E-2</v>
      </c>
      <c r="G53" s="25">
        <f t="shared" si="3"/>
        <v>0.8934476483730901</v>
      </c>
    </row>
    <row r="54" spans="1:7" x14ac:dyDescent="0.3">
      <c r="A54" s="1">
        <v>43454</v>
      </c>
      <c r="B54">
        <v>52.561695</v>
      </c>
      <c r="C54" s="22">
        <f t="shared" si="1"/>
        <v>-2.018343975508061E-2</v>
      </c>
      <c r="D54">
        <v>1.8164383561643835E-2</v>
      </c>
      <c r="E54" s="22">
        <f t="shared" si="0"/>
        <v>1.8164383561643834E-4</v>
      </c>
      <c r="F54" s="23">
        <f t="shared" si="2"/>
        <v>-2.0365083590697049E-2</v>
      </c>
      <c r="G54" s="25">
        <f t="shared" si="3"/>
        <v>-0.72152630009270047</v>
      </c>
    </row>
    <row r="55" spans="1:7" x14ac:dyDescent="0.3">
      <c r="A55" s="1">
        <v>43455</v>
      </c>
      <c r="B55">
        <v>52.069546000000003</v>
      </c>
      <c r="C55" s="22">
        <f t="shared" si="1"/>
        <v>-9.3632634944515718E-3</v>
      </c>
      <c r="D55">
        <v>1.8164383561643835E-2</v>
      </c>
      <c r="E55" s="22">
        <f t="shared" si="0"/>
        <v>1.8164383561643834E-4</v>
      </c>
      <c r="F55" s="23">
        <f t="shared" si="2"/>
        <v>-9.5449073300680094E-3</v>
      </c>
      <c r="G55" s="25">
        <f t="shared" si="3"/>
        <v>-0.33817203056989487</v>
      </c>
    </row>
    <row r="56" spans="1:7" x14ac:dyDescent="0.3">
      <c r="A56" s="1">
        <v>43458</v>
      </c>
      <c r="B56">
        <v>51.134456999999998</v>
      </c>
      <c r="C56" s="22">
        <f t="shared" si="1"/>
        <v>-1.7958462706780753E-2</v>
      </c>
      <c r="D56">
        <v>1.8246575342465755E-2</v>
      </c>
      <c r="E56" s="22">
        <f t="shared" si="0"/>
        <v>1.8246575342465755E-4</v>
      </c>
      <c r="F56" s="23">
        <f t="shared" si="2"/>
        <v>-1.8140928460205413E-2</v>
      </c>
      <c r="G56" s="25">
        <f t="shared" si="3"/>
        <v>-0.64272542431977164</v>
      </c>
    </row>
    <row r="57" spans="1:7" x14ac:dyDescent="0.3">
      <c r="A57" s="1">
        <v>43460</v>
      </c>
      <c r="B57">
        <v>51.725037</v>
      </c>
      <c r="C57" s="22">
        <f t="shared" si="1"/>
        <v>1.1549550628845101E-2</v>
      </c>
      <c r="D57">
        <v>1.8246575342465755E-2</v>
      </c>
      <c r="E57" s="22">
        <f t="shared" si="0"/>
        <v>1.8246575342465755E-4</v>
      </c>
      <c r="F57" s="23">
        <f t="shared" si="2"/>
        <v>1.1367084875420444E-2</v>
      </c>
      <c r="G57" s="25">
        <f t="shared" si="3"/>
        <v>0.40273101048052629</v>
      </c>
    </row>
    <row r="58" spans="1:7" x14ac:dyDescent="0.3">
      <c r="A58" s="1">
        <v>43461</v>
      </c>
      <c r="B58">
        <v>50.691521000000002</v>
      </c>
      <c r="C58" s="22">
        <f t="shared" si="1"/>
        <v>-1.9980962024251404E-2</v>
      </c>
      <c r="D58">
        <v>1.8273972602739726E-2</v>
      </c>
      <c r="E58" s="22">
        <f t="shared" si="0"/>
        <v>1.8273972602739726E-4</v>
      </c>
      <c r="F58" s="23">
        <f t="shared" si="2"/>
        <v>-2.01637017502788E-2</v>
      </c>
      <c r="G58" s="25">
        <f t="shared" si="3"/>
        <v>-0.71439142664247735</v>
      </c>
    </row>
    <row r="59" spans="1:7" x14ac:dyDescent="0.3">
      <c r="A59" s="1">
        <v>43462</v>
      </c>
      <c r="B59">
        <v>53.792071999999997</v>
      </c>
      <c r="C59" s="22">
        <f t="shared" si="1"/>
        <v>6.116508123715593E-2</v>
      </c>
      <c r="D59">
        <v>1.8273972602739726E-2</v>
      </c>
      <c r="E59" s="22">
        <f t="shared" si="0"/>
        <v>1.8273972602739726E-4</v>
      </c>
      <c r="F59" s="23">
        <f t="shared" si="2"/>
        <v>6.0982341511128531E-2</v>
      </c>
      <c r="G59" s="25">
        <f t="shared" si="3"/>
        <v>2.1605785729067088</v>
      </c>
    </row>
    <row r="60" spans="1:7" x14ac:dyDescent="0.3">
      <c r="A60" s="1">
        <v>43465</v>
      </c>
      <c r="B60">
        <v>55.465381999999998</v>
      </c>
      <c r="C60" s="22">
        <f t="shared" si="1"/>
        <v>3.1107000302944287E-2</v>
      </c>
      <c r="D60">
        <v>1.8273972602739726E-2</v>
      </c>
      <c r="E60" s="22">
        <f t="shared" si="0"/>
        <v>1.8273972602739726E-4</v>
      </c>
      <c r="F60" s="23">
        <f t="shared" si="2"/>
        <v>3.0924260576916891E-2</v>
      </c>
      <c r="G60" s="25">
        <f t="shared" si="3"/>
        <v>1.095633475688655</v>
      </c>
    </row>
    <row r="61" spans="1:7" x14ac:dyDescent="0.3">
      <c r="A61" s="1">
        <v>43466</v>
      </c>
      <c r="B61">
        <v>54.874802000000003</v>
      </c>
      <c r="C61" s="22">
        <f t="shared" si="1"/>
        <v>-1.0647722574055213E-2</v>
      </c>
      <c r="D61">
        <v>1.8273972602739726E-2</v>
      </c>
      <c r="E61" s="22">
        <f t="shared" si="0"/>
        <v>1.8273972602739726E-4</v>
      </c>
      <c r="F61" s="23">
        <f t="shared" si="2"/>
        <v>-1.0830462300082611E-2</v>
      </c>
      <c r="G61" s="25">
        <f t="shared" si="3"/>
        <v>-0.38371869955111798</v>
      </c>
    </row>
    <row r="62" spans="1:7" x14ac:dyDescent="0.3">
      <c r="A62" s="1">
        <v>43467</v>
      </c>
      <c r="B62">
        <v>53.152275000000003</v>
      </c>
      <c r="C62" s="22">
        <f t="shared" si="1"/>
        <v>-3.1390126929296241E-2</v>
      </c>
      <c r="D62">
        <v>1.8027397260273973E-2</v>
      </c>
      <c r="E62" s="22">
        <f t="shared" si="0"/>
        <v>1.8027397260273972E-4</v>
      </c>
      <c r="F62" s="23">
        <f t="shared" si="2"/>
        <v>-3.1570400901898985E-2</v>
      </c>
      <c r="G62" s="25">
        <f t="shared" si="3"/>
        <v>-1.1185259541775718</v>
      </c>
    </row>
    <row r="63" spans="1:7" x14ac:dyDescent="0.3">
      <c r="A63" s="1">
        <v>43468</v>
      </c>
      <c r="B63">
        <v>51.626609999999999</v>
      </c>
      <c r="C63" s="22">
        <f t="shared" si="1"/>
        <v>-2.8703663201622199E-2</v>
      </c>
      <c r="D63">
        <v>1.8164383561643835E-2</v>
      </c>
      <c r="E63" s="22">
        <f t="shared" si="0"/>
        <v>1.8164383561643834E-4</v>
      </c>
      <c r="F63" s="23">
        <f t="shared" si="2"/>
        <v>-2.8885307037238638E-2</v>
      </c>
      <c r="G63" s="25">
        <f t="shared" si="3"/>
        <v>-1.0233942139643868</v>
      </c>
    </row>
    <row r="64" spans="1:7" x14ac:dyDescent="0.3">
      <c r="A64" s="1">
        <v>43469</v>
      </c>
      <c r="B64">
        <v>52.315620000000003</v>
      </c>
      <c r="C64" s="22">
        <f t="shared" si="1"/>
        <v>1.3346024462965964E-2</v>
      </c>
      <c r="D64">
        <v>1.8109589041095893E-2</v>
      </c>
      <c r="E64" s="22">
        <f t="shared" si="0"/>
        <v>1.8109589041095893E-4</v>
      </c>
      <c r="F64" s="23">
        <f t="shared" si="2"/>
        <v>1.3164928572555004E-2</v>
      </c>
      <c r="G64" s="25">
        <f t="shared" si="3"/>
        <v>0.46642785243854556</v>
      </c>
    </row>
    <row r="65" spans="1:7" x14ac:dyDescent="0.3">
      <c r="A65" s="1">
        <v>43472</v>
      </c>
      <c r="B65">
        <v>52.561695</v>
      </c>
      <c r="C65" s="22">
        <f t="shared" si="1"/>
        <v>4.7036621185029938E-3</v>
      </c>
      <c r="D65">
        <v>1.8136986301369864E-2</v>
      </c>
      <c r="E65" s="22">
        <f t="shared" si="0"/>
        <v>1.8136986301369864E-4</v>
      </c>
      <c r="F65" s="23">
        <f t="shared" si="2"/>
        <v>4.5222922554892953E-3</v>
      </c>
      <c r="G65" s="25">
        <f t="shared" si="3"/>
        <v>0.16022290232737421</v>
      </c>
    </row>
    <row r="66" spans="1:7" x14ac:dyDescent="0.3">
      <c r="A66" s="1">
        <v>43473</v>
      </c>
      <c r="B66">
        <v>53.496780000000001</v>
      </c>
      <c r="C66" s="22">
        <f t="shared" si="1"/>
        <v>1.7790236787455213E-2</v>
      </c>
      <c r="D66">
        <v>1.8164383561643835E-2</v>
      </c>
      <c r="E66" s="22">
        <f t="shared" si="0"/>
        <v>1.8164383561643834E-4</v>
      </c>
      <c r="F66" s="23">
        <f t="shared" si="2"/>
        <v>1.7608592951838774E-2</v>
      </c>
      <c r="G66" s="25">
        <f t="shared" si="3"/>
        <v>0.62386500236033493</v>
      </c>
    </row>
    <row r="67" spans="1:7" x14ac:dyDescent="0.3">
      <c r="A67" s="1">
        <v>43474</v>
      </c>
      <c r="B67">
        <v>51.429749000000001</v>
      </c>
      <c r="C67" s="22">
        <f t="shared" si="1"/>
        <v>-3.8638418985217429E-2</v>
      </c>
      <c r="D67">
        <v>1.8136986301369864E-2</v>
      </c>
      <c r="E67" s="22">
        <f t="shared" ref="E67:E130" si="4">D67/100</f>
        <v>1.8136986301369864E-4</v>
      </c>
      <c r="F67" s="23">
        <f t="shared" si="2"/>
        <v>-3.8819788848231125E-2</v>
      </c>
      <c r="G67" s="25">
        <f t="shared" si="3"/>
        <v>-1.3753687036589952</v>
      </c>
    </row>
    <row r="68" spans="1:7" x14ac:dyDescent="0.3">
      <c r="A68" s="1">
        <v>43475</v>
      </c>
      <c r="B68">
        <v>51.626609999999999</v>
      </c>
      <c r="C68" s="22">
        <f t="shared" ref="C68:C131" si="5">(B68-B67)/B67</f>
        <v>3.8277651325888912E-3</v>
      </c>
      <c r="D68">
        <v>1.8191780821917806E-2</v>
      </c>
      <c r="E68" s="22">
        <f t="shared" si="4"/>
        <v>1.8191780821917805E-4</v>
      </c>
      <c r="F68" s="23">
        <f t="shared" ref="F68:F131" si="6">C68-E68</f>
        <v>3.6458473243697132E-3</v>
      </c>
      <c r="G68" s="25">
        <f t="shared" ref="G68:G131" si="7">F68/_xlfn.STDEV.S($F$3:$F$242)</f>
        <v>0.12917082902900631</v>
      </c>
    </row>
    <row r="69" spans="1:7" x14ac:dyDescent="0.3">
      <c r="A69" s="1">
        <v>43476</v>
      </c>
      <c r="B69">
        <v>51.380530999999998</v>
      </c>
      <c r="C69" s="22">
        <f t="shared" si="5"/>
        <v>-4.7665147876260272E-3</v>
      </c>
      <c r="D69">
        <v>1.8164383561643835E-2</v>
      </c>
      <c r="E69" s="22">
        <f t="shared" si="4"/>
        <v>1.8164383561643834E-4</v>
      </c>
      <c r="F69" s="23">
        <f t="shared" si="6"/>
        <v>-4.9481586232424657E-3</v>
      </c>
      <c r="G69" s="25">
        <f t="shared" si="7"/>
        <v>-0.17531116765613661</v>
      </c>
    </row>
    <row r="70" spans="1:7" x14ac:dyDescent="0.3">
      <c r="A70" s="1">
        <v>43479</v>
      </c>
      <c r="B70">
        <v>49.756435000000003</v>
      </c>
      <c r="C70" s="22">
        <f t="shared" si="5"/>
        <v>-3.160917118587183E-2</v>
      </c>
      <c r="D70">
        <v>1.8191780821917806E-2</v>
      </c>
      <c r="E70" s="22">
        <f t="shared" si="4"/>
        <v>1.8191780821917805E-4</v>
      </c>
      <c r="F70" s="23">
        <f t="shared" si="6"/>
        <v>-3.1791088994091006E-2</v>
      </c>
      <c r="G70" s="25">
        <f t="shared" si="7"/>
        <v>-1.1263448399643488</v>
      </c>
    </row>
    <row r="71" spans="1:7" x14ac:dyDescent="0.3">
      <c r="A71" s="1">
        <v>43480</v>
      </c>
      <c r="B71">
        <v>50.248584999999999</v>
      </c>
      <c r="C71" s="22">
        <f t="shared" si="5"/>
        <v>9.8911829193549568E-3</v>
      </c>
      <c r="D71">
        <v>1.8164383561643835E-2</v>
      </c>
      <c r="E71" s="22">
        <f t="shared" si="4"/>
        <v>1.8164383561643834E-4</v>
      </c>
      <c r="F71" s="23">
        <f t="shared" si="6"/>
        <v>9.7095390837385193E-3</v>
      </c>
      <c r="G71" s="25">
        <f t="shared" si="7"/>
        <v>0.34400486398669056</v>
      </c>
    </row>
    <row r="72" spans="1:7" x14ac:dyDescent="0.3">
      <c r="A72" s="1">
        <v>43481</v>
      </c>
      <c r="B72">
        <v>49.608790999999997</v>
      </c>
      <c r="C72" s="22">
        <f t="shared" si="5"/>
        <v>-1.2732577444718134E-2</v>
      </c>
      <c r="D72">
        <v>1.8246575342465755E-2</v>
      </c>
      <c r="E72" s="22">
        <f t="shared" si="4"/>
        <v>1.8246575342465755E-4</v>
      </c>
      <c r="F72" s="23">
        <f t="shared" si="6"/>
        <v>-1.2915043198142791E-2</v>
      </c>
      <c r="G72" s="25">
        <f t="shared" si="7"/>
        <v>-0.45757451928899318</v>
      </c>
    </row>
    <row r="73" spans="1:7" x14ac:dyDescent="0.3">
      <c r="A73" s="1">
        <v>43482</v>
      </c>
      <c r="B73">
        <v>49.116641999999999</v>
      </c>
      <c r="C73" s="22">
        <f t="shared" si="5"/>
        <v>-9.920600564524899E-3</v>
      </c>
      <c r="D73">
        <v>1.8191780821917806E-2</v>
      </c>
      <c r="E73" s="22">
        <f t="shared" si="4"/>
        <v>1.8191780821917805E-4</v>
      </c>
      <c r="F73" s="23">
        <f t="shared" si="6"/>
        <v>-1.0102518372744076E-2</v>
      </c>
      <c r="G73" s="25">
        <f t="shared" si="7"/>
        <v>-0.3579279540219687</v>
      </c>
    </row>
    <row r="74" spans="1:7" x14ac:dyDescent="0.3">
      <c r="A74" s="1">
        <v>43483</v>
      </c>
      <c r="B74">
        <v>48.919781</v>
      </c>
      <c r="C74" s="22">
        <f t="shared" si="5"/>
        <v>-4.0080305164184151E-3</v>
      </c>
      <c r="D74">
        <v>1.8082191780821918E-2</v>
      </c>
      <c r="E74" s="22">
        <f t="shared" si="4"/>
        <v>1.8082191780821919E-4</v>
      </c>
      <c r="F74" s="23">
        <f t="shared" si="6"/>
        <v>-4.1888524342266345E-3</v>
      </c>
      <c r="G74" s="25">
        <f t="shared" si="7"/>
        <v>-0.14840927045752414</v>
      </c>
    </row>
    <row r="75" spans="1:7" x14ac:dyDescent="0.3">
      <c r="A75" s="1">
        <v>43486</v>
      </c>
      <c r="B75">
        <v>48.575271999999998</v>
      </c>
      <c r="C75" s="22">
        <f t="shared" si="5"/>
        <v>-7.0423250668273062E-3</v>
      </c>
      <c r="D75">
        <v>1.7972602739726028E-2</v>
      </c>
      <c r="E75" s="22">
        <f t="shared" si="4"/>
        <v>1.7972602739726028E-4</v>
      </c>
      <c r="F75" s="23">
        <f t="shared" si="6"/>
        <v>-7.2220510942245667E-3</v>
      </c>
      <c r="G75" s="25">
        <f t="shared" si="7"/>
        <v>-0.25587421637084146</v>
      </c>
    </row>
    <row r="76" spans="1:7" x14ac:dyDescent="0.3">
      <c r="A76" s="1">
        <v>43487</v>
      </c>
      <c r="B76">
        <v>47.492542</v>
      </c>
      <c r="C76" s="22">
        <f t="shared" si="5"/>
        <v>-2.2289736226283982E-2</v>
      </c>
      <c r="D76">
        <v>1.7972602739726028E-2</v>
      </c>
      <c r="E76" s="22">
        <f t="shared" si="4"/>
        <v>1.7972602739726028E-4</v>
      </c>
      <c r="F76" s="23">
        <f t="shared" si="6"/>
        <v>-2.2469462253681242E-2</v>
      </c>
      <c r="G76" s="25">
        <f t="shared" si="7"/>
        <v>-0.7960835462702025</v>
      </c>
    </row>
    <row r="77" spans="1:7" x14ac:dyDescent="0.3">
      <c r="A77" s="1">
        <v>43488</v>
      </c>
      <c r="B77">
        <v>47.78783</v>
      </c>
      <c r="C77" s="22">
        <f t="shared" si="5"/>
        <v>6.217565696946677E-3</v>
      </c>
      <c r="D77">
        <v>1.8027397260273973E-2</v>
      </c>
      <c r="E77" s="22">
        <f t="shared" si="4"/>
        <v>1.8027397260273972E-4</v>
      </c>
      <c r="F77" s="23">
        <f t="shared" si="6"/>
        <v>6.0372917243439374E-3</v>
      </c>
      <c r="G77" s="25">
        <f t="shared" si="7"/>
        <v>0.21389869288020255</v>
      </c>
    </row>
    <row r="78" spans="1:7" x14ac:dyDescent="0.3">
      <c r="A78" s="1">
        <v>43489</v>
      </c>
      <c r="B78">
        <v>47.492542</v>
      </c>
      <c r="C78" s="22">
        <f t="shared" si="5"/>
        <v>-6.1791464479554591E-3</v>
      </c>
      <c r="D78">
        <v>1.8000000000000002E-2</v>
      </c>
      <c r="E78" s="22">
        <f t="shared" si="4"/>
        <v>1.8000000000000001E-4</v>
      </c>
      <c r="F78" s="23">
        <f t="shared" si="6"/>
        <v>-6.3591464479554587E-3</v>
      </c>
      <c r="G78" s="25">
        <f t="shared" si="7"/>
        <v>-0.22530186963911666</v>
      </c>
    </row>
    <row r="79" spans="1:7" x14ac:dyDescent="0.3">
      <c r="A79" s="1">
        <v>43490</v>
      </c>
      <c r="B79">
        <v>46.508240000000001</v>
      </c>
      <c r="C79" s="22">
        <f t="shared" si="5"/>
        <v>-2.0725401474614678E-2</v>
      </c>
      <c r="D79">
        <v>1.8027397260273973E-2</v>
      </c>
      <c r="E79" s="22">
        <f t="shared" si="4"/>
        <v>1.8027397260273972E-4</v>
      </c>
      <c r="F79" s="23">
        <f t="shared" si="6"/>
        <v>-2.0905675447217418E-2</v>
      </c>
      <c r="G79" s="25">
        <f t="shared" si="7"/>
        <v>-0.74067924097596616</v>
      </c>
    </row>
    <row r="80" spans="1:7" x14ac:dyDescent="0.3">
      <c r="A80" s="1">
        <v>43493</v>
      </c>
      <c r="B80">
        <v>45.425510000000003</v>
      </c>
      <c r="C80" s="22">
        <f t="shared" si="5"/>
        <v>-2.3280390743661724E-2</v>
      </c>
      <c r="D80">
        <v>1.8000000000000002E-2</v>
      </c>
      <c r="E80" s="22">
        <f t="shared" si="4"/>
        <v>1.8000000000000001E-4</v>
      </c>
      <c r="F80" s="23">
        <f t="shared" si="6"/>
        <v>-2.3460390743661724E-2</v>
      </c>
      <c r="G80" s="25">
        <f t="shared" si="7"/>
        <v>-0.83119172364879546</v>
      </c>
    </row>
    <row r="81" spans="1:7" x14ac:dyDescent="0.3">
      <c r="A81" s="1">
        <v>43494</v>
      </c>
      <c r="B81">
        <v>45.474724000000002</v>
      </c>
      <c r="C81" s="22">
        <f t="shared" si="5"/>
        <v>1.0834000542866596E-3</v>
      </c>
      <c r="D81">
        <v>1.7972602739726028E-2</v>
      </c>
      <c r="E81" s="22">
        <f t="shared" si="4"/>
        <v>1.7972602739726028E-4</v>
      </c>
      <c r="F81" s="23">
        <f t="shared" si="6"/>
        <v>9.0367402688939927E-4</v>
      </c>
      <c r="G81" s="25">
        <f t="shared" si="7"/>
        <v>3.2016788647468666E-2</v>
      </c>
    </row>
    <row r="82" spans="1:7" x14ac:dyDescent="0.3">
      <c r="A82" s="1">
        <v>43495</v>
      </c>
      <c r="B82">
        <v>46.557453000000002</v>
      </c>
      <c r="C82" s="22">
        <f t="shared" si="5"/>
        <v>2.3809468310351932E-2</v>
      </c>
      <c r="D82">
        <v>1.8000000000000002E-2</v>
      </c>
      <c r="E82" s="22">
        <f t="shared" si="4"/>
        <v>1.8000000000000001E-4</v>
      </c>
      <c r="F82" s="23">
        <f t="shared" si="6"/>
        <v>2.3629468310351932E-2</v>
      </c>
      <c r="G82" s="25">
        <f t="shared" si="7"/>
        <v>0.83718207034093428</v>
      </c>
    </row>
    <row r="83" spans="1:7" x14ac:dyDescent="0.3">
      <c r="A83" s="1">
        <v>43496</v>
      </c>
      <c r="B83">
        <v>46.262165000000003</v>
      </c>
      <c r="C83" s="22">
        <f t="shared" si="5"/>
        <v>-6.3424431744580042E-3</v>
      </c>
      <c r="D83">
        <v>1.8027397260273973E-2</v>
      </c>
      <c r="E83" s="22">
        <f t="shared" si="4"/>
        <v>1.8027397260273972E-4</v>
      </c>
      <c r="F83" s="23">
        <f t="shared" si="6"/>
        <v>-6.5227171470607437E-3</v>
      </c>
      <c r="G83" s="25">
        <f t="shared" si="7"/>
        <v>-0.2310971103413412</v>
      </c>
    </row>
    <row r="84" spans="1:7" x14ac:dyDescent="0.3">
      <c r="A84" s="1">
        <v>43497</v>
      </c>
      <c r="B84">
        <v>45.523941000000001</v>
      </c>
      <c r="C84" s="22">
        <f t="shared" si="5"/>
        <v>-1.5957402771789916E-2</v>
      </c>
      <c r="D84">
        <v>1.7945205479452053E-2</v>
      </c>
      <c r="E84" s="22">
        <f t="shared" si="4"/>
        <v>1.7945205479452054E-4</v>
      </c>
      <c r="F84" s="23">
        <f t="shared" si="6"/>
        <v>-1.6136854826584435E-2</v>
      </c>
      <c r="G84" s="25">
        <f t="shared" si="7"/>
        <v>-0.57172194291788736</v>
      </c>
    </row>
    <row r="85" spans="1:7" x14ac:dyDescent="0.3">
      <c r="A85" s="1">
        <v>43500</v>
      </c>
      <c r="B85">
        <v>45.031787999999999</v>
      </c>
      <c r="C85" s="22">
        <f t="shared" si="5"/>
        <v>-1.0810861036833385E-2</v>
      </c>
      <c r="D85">
        <v>1.8027397260273973E-2</v>
      </c>
      <c r="E85" s="22">
        <f t="shared" si="4"/>
        <v>1.8027397260273972E-4</v>
      </c>
      <c r="F85" s="23">
        <f t="shared" si="6"/>
        <v>-1.0991135009436125E-2</v>
      </c>
      <c r="G85" s="25">
        <f t="shared" si="7"/>
        <v>-0.38941126570187362</v>
      </c>
    </row>
    <row r="86" spans="1:7" x14ac:dyDescent="0.3">
      <c r="A86" s="1">
        <v>43501</v>
      </c>
      <c r="B86">
        <v>44.638064999999997</v>
      </c>
      <c r="C86" s="22">
        <f t="shared" si="5"/>
        <v>-8.7432237867170939E-3</v>
      </c>
      <c r="D86">
        <v>1.8000000000000002E-2</v>
      </c>
      <c r="E86" s="22">
        <f t="shared" si="4"/>
        <v>1.8000000000000001E-4</v>
      </c>
      <c r="F86" s="23">
        <f t="shared" si="6"/>
        <v>-8.9232237867170935E-3</v>
      </c>
      <c r="G86" s="25">
        <f t="shared" si="7"/>
        <v>-0.3161460455124403</v>
      </c>
    </row>
    <row r="87" spans="1:7" x14ac:dyDescent="0.3">
      <c r="A87" s="1">
        <v>43502</v>
      </c>
      <c r="B87">
        <v>46.557453000000002</v>
      </c>
      <c r="C87" s="22">
        <f t="shared" si="5"/>
        <v>4.2998906874659668E-2</v>
      </c>
      <c r="D87">
        <v>1.7917808219178082E-2</v>
      </c>
      <c r="E87" s="22">
        <f t="shared" si="4"/>
        <v>1.7917808219178083E-4</v>
      </c>
      <c r="F87" s="23">
        <f t="shared" si="6"/>
        <v>4.2819728792467884E-2</v>
      </c>
      <c r="G87" s="25">
        <f t="shared" si="7"/>
        <v>1.5170848844792169</v>
      </c>
    </row>
    <row r="88" spans="1:7" x14ac:dyDescent="0.3">
      <c r="A88" s="1">
        <v>43503</v>
      </c>
      <c r="B88">
        <v>47.886265000000002</v>
      </c>
      <c r="C88" s="22">
        <f t="shared" si="5"/>
        <v>2.8541337946472269E-2</v>
      </c>
      <c r="D88">
        <v>1.7726027397260272E-2</v>
      </c>
      <c r="E88" s="22">
        <f t="shared" si="4"/>
        <v>1.7726027397260271E-4</v>
      </c>
      <c r="F88" s="23">
        <f t="shared" si="6"/>
        <v>2.8364077672499665E-2</v>
      </c>
      <c r="G88" s="25">
        <f t="shared" si="7"/>
        <v>1.0049272779773635</v>
      </c>
    </row>
    <row r="89" spans="1:7" x14ac:dyDescent="0.3">
      <c r="A89" s="1">
        <v>43504</v>
      </c>
      <c r="B89">
        <v>44.145916</v>
      </c>
      <c r="C89" s="22">
        <f t="shared" si="5"/>
        <v>-7.8109015184207875E-2</v>
      </c>
      <c r="D89">
        <v>1.7479452054794519E-2</v>
      </c>
      <c r="E89" s="22">
        <f t="shared" si="4"/>
        <v>1.747945205479452E-4</v>
      </c>
      <c r="F89" s="23">
        <f t="shared" si="6"/>
        <v>-7.8283809704755819E-2</v>
      </c>
      <c r="G89" s="25">
        <f t="shared" si="7"/>
        <v>-2.7735622749535787</v>
      </c>
    </row>
    <row r="90" spans="1:7" x14ac:dyDescent="0.3">
      <c r="A90" s="1">
        <v>43507</v>
      </c>
      <c r="B90">
        <v>44.096702999999998</v>
      </c>
      <c r="C90" s="22">
        <f t="shared" si="5"/>
        <v>-1.1147803570323862E-3</v>
      </c>
      <c r="D90">
        <v>1.7452054794520548E-2</v>
      </c>
      <c r="E90" s="22">
        <f t="shared" si="4"/>
        <v>1.7452054794520549E-4</v>
      </c>
      <c r="F90" s="23">
        <f t="shared" si="6"/>
        <v>-1.2893009049775917E-3</v>
      </c>
      <c r="G90" s="25">
        <f t="shared" si="7"/>
        <v>-4.5679385872965682E-2</v>
      </c>
    </row>
    <row r="91" spans="1:7" x14ac:dyDescent="0.3">
      <c r="A91" s="1">
        <v>43508</v>
      </c>
      <c r="B91">
        <v>46.557453000000002</v>
      </c>
      <c r="C91" s="22">
        <f t="shared" si="5"/>
        <v>5.5803491703223358E-2</v>
      </c>
      <c r="D91">
        <v>1.7561643835616439E-2</v>
      </c>
      <c r="E91" s="22">
        <f t="shared" si="4"/>
        <v>1.7561643835616438E-4</v>
      </c>
      <c r="F91" s="23">
        <f t="shared" si="6"/>
        <v>5.5627875264867191E-2</v>
      </c>
      <c r="G91" s="25">
        <f t="shared" si="7"/>
        <v>1.9708720979771868</v>
      </c>
    </row>
    <row r="92" spans="1:7" x14ac:dyDescent="0.3">
      <c r="A92" s="1">
        <v>43509</v>
      </c>
      <c r="B92">
        <v>45.523941000000001</v>
      </c>
      <c r="C92" s="22">
        <f t="shared" si="5"/>
        <v>-2.2198637025955901E-2</v>
      </c>
      <c r="D92">
        <v>1.7479452054794519E-2</v>
      </c>
      <c r="E92" s="22">
        <f t="shared" si="4"/>
        <v>1.747945205479452E-4</v>
      </c>
      <c r="F92" s="23">
        <f t="shared" si="6"/>
        <v>-2.2373431546503845E-2</v>
      </c>
      <c r="G92" s="25">
        <f t="shared" si="7"/>
        <v>-0.79268121892219967</v>
      </c>
    </row>
    <row r="93" spans="1:7" x14ac:dyDescent="0.3">
      <c r="A93" s="1">
        <v>43510</v>
      </c>
      <c r="B93">
        <v>44.195132999999998</v>
      </c>
      <c r="C93" s="22">
        <f t="shared" si="5"/>
        <v>-2.9189212770484925E-2</v>
      </c>
      <c r="D93">
        <v>1.7534246575342468E-2</v>
      </c>
      <c r="E93" s="22">
        <f t="shared" si="4"/>
        <v>1.7534246575342467E-4</v>
      </c>
      <c r="F93" s="23">
        <f t="shared" si="6"/>
        <v>-2.9364555236238349E-2</v>
      </c>
      <c r="G93" s="25">
        <f t="shared" si="7"/>
        <v>-1.0403737750013133</v>
      </c>
    </row>
    <row r="94" spans="1:7" x14ac:dyDescent="0.3">
      <c r="A94" s="1">
        <v>43511</v>
      </c>
      <c r="B94">
        <v>43.752197000000002</v>
      </c>
      <c r="C94" s="22">
        <f t="shared" si="5"/>
        <v>-1.0022280055136298E-2</v>
      </c>
      <c r="D94">
        <v>1.7452054794520548E-2</v>
      </c>
      <c r="E94" s="22">
        <f t="shared" si="4"/>
        <v>1.7452054794520549E-4</v>
      </c>
      <c r="F94" s="23">
        <f t="shared" si="6"/>
        <v>-1.0196800603081504E-2</v>
      </c>
      <c r="G94" s="25">
        <f t="shared" si="7"/>
        <v>-0.36126833357488775</v>
      </c>
    </row>
    <row r="95" spans="1:7" x14ac:dyDescent="0.3">
      <c r="A95" s="1">
        <v>43514</v>
      </c>
      <c r="B95">
        <v>45.474724000000002</v>
      </c>
      <c r="C95" s="22">
        <f t="shared" si="5"/>
        <v>3.9370068661923406E-2</v>
      </c>
      <c r="D95">
        <v>1.7534246575342468E-2</v>
      </c>
      <c r="E95" s="22">
        <f t="shared" si="4"/>
        <v>1.7534246575342467E-4</v>
      </c>
      <c r="F95" s="23">
        <f t="shared" si="6"/>
        <v>3.9194726196169982E-2</v>
      </c>
      <c r="G95" s="25">
        <f t="shared" si="7"/>
        <v>1.3886525753514478</v>
      </c>
    </row>
    <row r="96" spans="1:7" x14ac:dyDescent="0.3">
      <c r="A96" s="1">
        <v>43516</v>
      </c>
      <c r="B96">
        <v>47.148037000000002</v>
      </c>
      <c r="C96" s="22">
        <f t="shared" si="5"/>
        <v>3.6796550980716235E-2</v>
      </c>
      <c r="D96">
        <v>1.7561643835616439E-2</v>
      </c>
      <c r="E96" s="22">
        <f t="shared" si="4"/>
        <v>1.7561643835616438E-4</v>
      </c>
      <c r="F96" s="23">
        <f t="shared" si="6"/>
        <v>3.6620934542360067E-2</v>
      </c>
      <c r="G96" s="25">
        <f t="shared" si="7"/>
        <v>1.2974642254037334</v>
      </c>
    </row>
    <row r="97" spans="1:7" x14ac:dyDescent="0.3">
      <c r="A97" s="1">
        <v>43517</v>
      </c>
      <c r="B97">
        <v>48.230766000000003</v>
      </c>
      <c r="C97" s="22">
        <f t="shared" si="5"/>
        <v>2.2964455550927826E-2</v>
      </c>
      <c r="D97">
        <v>1.7616438356164384E-2</v>
      </c>
      <c r="E97" s="22">
        <f t="shared" si="4"/>
        <v>1.7616438356164385E-4</v>
      </c>
      <c r="F97" s="23">
        <f t="shared" si="6"/>
        <v>2.2788291167366182E-2</v>
      </c>
      <c r="G97" s="25">
        <f t="shared" si="7"/>
        <v>0.8073795198629039</v>
      </c>
    </row>
    <row r="98" spans="1:7" x14ac:dyDescent="0.3">
      <c r="A98" s="1">
        <v>43518</v>
      </c>
      <c r="B98">
        <v>48.476844999999997</v>
      </c>
      <c r="C98" s="22">
        <f t="shared" si="5"/>
        <v>5.1021167692006921E-3</v>
      </c>
      <c r="D98">
        <v>1.7616438356164384E-2</v>
      </c>
      <c r="E98" s="22">
        <f t="shared" si="4"/>
        <v>1.7616438356164385E-4</v>
      </c>
      <c r="F98" s="23">
        <f t="shared" si="6"/>
        <v>4.9259523856390484E-3</v>
      </c>
      <c r="G98" s="25">
        <f t="shared" si="7"/>
        <v>0.17452441004791877</v>
      </c>
    </row>
    <row r="99" spans="1:7" x14ac:dyDescent="0.3">
      <c r="A99" s="1">
        <v>43521</v>
      </c>
      <c r="B99">
        <v>47.837048000000003</v>
      </c>
      <c r="C99" s="22">
        <f t="shared" si="5"/>
        <v>-1.3197991742243011E-2</v>
      </c>
      <c r="D99">
        <v>1.7534246575342468E-2</v>
      </c>
      <c r="E99" s="22">
        <f t="shared" si="4"/>
        <v>1.7534246575342467E-4</v>
      </c>
      <c r="F99" s="23">
        <f t="shared" si="6"/>
        <v>-1.3373334207996435E-2</v>
      </c>
      <c r="G99" s="25">
        <f t="shared" si="7"/>
        <v>-0.47381157597637641</v>
      </c>
    </row>
    <row r="100" spans="1:7" x14ac:dyDescent="0.3">
      <c r="A100" s="1">
        <v>43522</v>
      </c>
      <c r="B100">
        <v>47.78783</v>
      </c>
      <c r="C100" s="22">
        <f t="shared" si="5"/>
        <v>-1.0288678348213149E-3</v>
      </c>
      <c r="D100">
        <v>1.7534246575342468E-2</v>
      </c>
      <c r="E100" s="22">
        <f t="shared" si="4"/>
        <v>1.7534246575342467E-4</v>
      </c>
      <c r="F100" s="23">
        <f t="shared" si="6"/>
        <v>-1.2042103005747396E-3</v>
      </c>
      <c r="G100" s="25">
        <f t="shared" si="7"/>
        <v>-4.2664661740161862E-2</v>
      </c>
    </row>
    <row r="101" spans="1:7" x14ac:dyDescent="0.3">
      <c r="A101" s="1">
        <v>43523</v>
      </c>
      <c r="B101">
        <v>47.738616999999998</v>
      </c>
      <c r="C101" s="22">
        <f t="shared" si="5"/>
        <v>-1.0298228649428468E-3</v>
      </c>
      <c r="D101">
        <v>1.7506849315068494E-2</v>
      </c>
      <c r="E101" s="22">
        <f t="shared" si="4"/>
        <v>1.7506849315068493E-4</v>
      </c>
      <c r="F101" s="23">
        <f t="shared" si="6"/>
        <v>-1.2048913580935319E-3</v>
      </c>
      <c r="G101" s="25">
        <f t="shared" si="7"/>
        <v>-4.268879132006248E-2</v>
      </c>
    </row>
    <row r="102" spans="1:7" x14ac:dyDescent="0.3">
      <c r="A102" s="1">
        <v>43524</v>
      </c>
      <c r="B102">
        <v>47.492542</v>
      </c>
      <c r="C102" s="22">
        <f t="shared" si="5"/>
        <v>-5.1546319408456599E-3</v>
      </c>
      <c r="D102">
        <v>1.758904109589041E-2</v>
      </c>
      <c r="E102" s="22">
        <f t="shared" si="4"/>
        <v>1.7589041095890411E-4</v>
      </c>
      <c r="F102" s="23">
        <f t="shared" si="6"/>
        <v>-5.3305223518045636E-3</v>
      </c>
      <c r="G102" s="25">
        <f t="shared" si="7"/>
        <v>-0.18885815287377092</v>
      </c>
    </row>
    <row r="103" spans="1:7" x14ac:dyDescent="0.3">
      <c r="A103" s="1">
        <v>43525</v>
      </c>
      <c r="B103">
        <v>51.528174999999997</v>
      </c>
      <c r="C103" s="22">
        <f t="shared" si="5"/>
        <v>8.4974036555044735E-2</v>
      </c>
      <c r="D103">
        <v>1.758904109589041E-2</v>
      </c>
      <c r="E103" s="22">
        <f t="shared" si="4"/>
        <v>1.7589041095890411E-4</v>
      </c>
      <c r="F103" s="23">
        <f t="shared" si="6"/>
        <v>8.4798146144085831E-2</v>
      </c>
      <c r="G103" s="25">
        <f t="shared" si="7"/>
        <v>3.0043624603638639</v>
      </c>
    </row>
    <row r="104" spans="1:7" x14ac:dyDescent="0.3">
      <c r="A104" s="1">
        <v>43529</v>
      </c>
      <c r="B104">
        <v>54.185791000000002</v>
      </c>
      <c r="C104" s="22">
        <f t="shared" si="5"/>
        <v>5.1575977608366776E-2</v>
      </c>
      <c r="D104">
        <v>1.7534246575342468E-2</v>
      </c>
      <c r="E104" s="22">
        <f t="shared" si="4"/>
        <v>1.7534246575342467E-4</v>
      </c>
      <c r="F104" s="23">
        <f t="shared" si="6"/>
        <v>5.1400635142613352E-2</v>
      </c>
      <c r="G104" s="25">
        <f t="shared" si="7"/>
        <v>1.8211027679653755</v>
      </c>
    </row>
    <row r="105" spans="1:7" x14ac:dyDescent="0.3">
      <c r="A105" s="1">
        <v>43530</v>
      </c>
      <c r="B105">
        <v>54.579514000000003</v>
      </c>
      <c r="C105" s="22">
        <f t="shared" si="5"/>
        <v>7.266166881277074E-3</v>
      </c>
      <c r="D105">
        <v>1.758904109589041E-2</v>
      </c>
      <c r="E105" s="22">
        <f t="shared" si="4"/>
        <v>1.7589041095890411E-4</v>
      </c>
      <c r="F105" s="23">
        <f t="shared" si="6"/>
        <v>7.0902764703181702E-3</v>
      </c>
      <c r="G105" s="25">
        <f t="shared" si="7"/>
        <v>0.25120549716770879</v>
      </c>
    </row>
    <row r="106" spans="1:7" x14ac:dyDescent="0.3">
      <c r="A106" s="1">
        <v>43531</v>
      </c>
      <c r="B106">
        <v>53.545997999999997</v>
      </c>
      <c r="C106" s="22">
        <f t="shared" si="5"/>
        <v>-1.8935969272280546E-2</v>
      </c>
      <c r="D106">
        <v>1.758904109589041E-2</v>
      </c>
      <c r="E106" s="22">
        <f t="shared" si="4"/>
        <v>1.7589041095890411E-4</v>
      </c>
      <c r="F106" s="23">
        <f t="shared" si="6"/>
        <v>-1.911185968323945E-2</v>
      </c>
      <c r="G106" s="25">
        <f t="shared" si="7"/>
        <v>-0.67712510698644379</v>
      </c>
    </row>
    <row r="107" spans="1:7" x14ac:dyDescent="0.3">
      <c r="A107" s="1">
        <v>43532</v>
      </c>
      <c r="B107">
        <v>52.660125999999998</v>
      </c>
      <c r="C107" s="22">
        <f t="shared" si="5"/>
        <v>-1.6544130898447335E-2</v>
      </c>
      <c r="D107">
        <v>1.7561643835616439E-2</v>
      </c>
      <c r="E107" s="22">
        <f t="shared" si="4"/>
        <v>1.7561643835616438E-4</v>
      </c>
      <c r="F107" s="23">
        <f t="shared" si="6"/>
        <v>-1.6719747336803498E-2</v>
      </c>
      <c r="G107" s="25">
        <f t="shared" si="7"/>
        <v>-0.5923735780745546</v>
      </c>
    </row>
    <row r="108" spans="1:7" x14ac:dyDescent="0.3">
      <c r="A108" s="1">
        <v>43535</v>
      </c>
      <c r="B108">
        <v>54.185791000000002</v>
      </c>
      <c r="C108" s="22">
        <f t="shared" si="5"/>
        <v>2.897192080398751E-2</v>
      </c>
      <c r="D108">
        <v>1.7561643835616439E-2</v>
      </c>
      <c r="E108" s="22">
        <f t="shared" si="4"/>
        <v>1.7561643835616438E-4</v>
      </c>
      <c r="F108" s="23">
        <f t="shared" si="6"/>
        <v>2.8796304365631346E-2</v>
      </c>
      <c r="G108" s="25">
        <f t="shared" si="7"/>
        <v>1.0202408869447761</v>
      </c>
    </row>
    <row r="109" spans="1:7" x14ac:dyDescent="0.3">
      <c r="A109" s="1">
        <v>43536</v>
      </c>
      <c r="B109">
        <v>54.136578</v>
      </c>
      <c r="C109" s="22">
        <f t="shared" si="5"/>
        <v>-9.0822702948087863E-4</v>
      </c>
      <c r="D109">
        <v>1.7561643835616439E-2</v>
      </c>
      <c r="E109" s="22">
        <f t="shared" si="4"/>
        <v>1.7561643835616438E-4</v>
      </c>
      <c r="F109" s="23">
        <f t="shared" si="6"/>
        <v>-1.0838434678370431E-3</v>
      </c>
      <c r="G109" s="25">
        <f t="shared" si="7"/>
        <v>-3.8400115754267654E-2</v>
      </c>
    </row>
    <row r="110" spans="1:7" x14ac:dyDescent="0.3">
      <c r="A110" s="1">
        <v>43537</v>
      </c>
      <c r="B110">
        <v>51.823470999999998</v>
      </c>
      <c r="C110" s="22">
        <f t="shared" si="5"/>
        <v>-4.2727248109402156E-2</v>
      </c>
      <c r="D110">
        <v>1.7561643835616439E-2</v>
      </c>
      <c r="E110" s="22">
        <f t="shared" si="4"/>
        <v>1.7561643835616438E-4</v>
      </c>
      <c r="F110" s="23">
        <f t="shared" si="6"/>
        <v>-4.2902864547758324E-2</v>
      </c>
      <c r="G110" s="25">
        <f t="shared" si="7"/>
        <v>-1.5200303491345903</v>
      </c>
    </row>
    <row r="111" spans="1:7" x14ac:dyDescent="0.3">
      <c r="A111" s="1">
        <v>43538</v>
      </c>
      <c r="B111">
        <v>51.872684</v>
      </c>
      <c r="C111" s="22">
        <f t="shared" si="5"/>
        <v>9.4962763107862326E-4</v>
      </c>
      <c r="D111">
        <v>1.7369863013698628E-2</v>
      </c>
      <c r="E111" s="22">
        <f t="shared" si="4"/>
        <v>1.7369863013698628E-4</v>
      </c>
      <c r="F111" s="23">
        <f t="shared" si="6"/>
        <v>7.7592900094163703E-4</v>
      </c>
      <c r="G111" s="25">
        <f t="shared" si="7"/>
        <v>2.749083639606521E-2</v>
      </c>
    </row>
    <row r="112" spans="1:7" x14ac:dyDescent="0.3">
      <c r="A112" s="1">
        <v>43539</v>
      </c>
      <c r="B112">
        <v>50.740734000000003</v>
      </c>
      <c r="C112" s="22">
        <f t="shared" si="5"/>
        <v>-2.1821697138324214E-2</v>
      </c>
      <c r="D112">
        <v>1.7315068493150686E-2</v>
      </c>
      <c r="E112" s="22">
        <f t="shared" si="4"/>
        <v>1.7315068493150686E-4</v>
      </c>
      <c r="F112" s="23">
        <f t="shared" si="6"/>
        <v>-2.1994847823255722E-2</v>
      </c>
      <c r="G112" s="25">
        <f t="shared" si="7"/>
        <v>-0.77926815769443636</v>
      </c>
    </row>
    <row r="113" spans="1:7" x14ac:dyDescent="0.3">
      <c r="A113" s="1">
        <v>43542</v>
      </c>
      <c r="B113">
        <v>52.660125999999998</v>
      </c>
      <c r="C113" s="22">
        <f t="shared" si="5"/>
        <v>3.78274386018932E-2</v>
      </c>
      <c r="D113">
        <v>1.7342465753424657E-2</v>
      </c>
      <c r="E113" s="22">
        <f t="shared" si="4"/>
        <v>1.7342465753424657E-4</v>
      </c>
      <c r="F113" s="23">
        <f t="shared" si="6"/>
        <v>3.7654013944358952E-2</v>
      </c>
      <c r="G113" s="25">
        <f t="shared" si="7"/>
        <v>1.3340657917713146</v>
      </c>
    </row>
    <row r="114" spans="1:7" x14ac:dyDescent="0.3">
      <c r="A114" s="1">
        <v>43543</v>
      </c>
      <c r="B114">
        <v>52.758552999999999</v>
      </c>
      <c r="C114" s="22">
        <f t="shared" si="5"/>
        <v>1.8690992118021315E-3</v>
      </c>
      <c r="D114">
        <v>1.7205479452054796E-2</v>
      </c>
      <c r="E114" s="22">
        <f t="shared" si="4"/>
        <v>1.7205479452054795E-4</v>
      </c>
      <c r="F114" s="23">
        <f t="shared" si="6"/>
        <v>1.6970444172815836E-3</v>
      </c>
      <c r="G114" s="25">
        <f t="shared" si="7"/>
        <v>6.0125566096546693E-2</v>
      </c>
    </row>
    <row r="115" spans="1:7" x14ac:dyDescent="0.3">
      <c r="A115" s="1">
        <v>43544</v>
      </c>
      <c r="B115">
        <v>52.217190000000002</v>
      </c>
      <c r="C115" s="22">
        <f t="shared" si="5"/>
        <v>-1.026114192328203E-2</v>
      </c>
      <c r="D115">
        <v>1.7287671232876712E-2</v>
      </c>
      <c r="E115" s="22">
        <f t="shared" si="4"/>
        <v>1.7287671232876713E-4</v>
      </c>
      <c r="F115" s="23">
        <f t="shared" si="6"/>
        <v>-1.0434018635610798E-2</v>
      </c>
      <c r="G115" s="25">
        <f t="shared" si="7"/>
        <v>-0.36967286815800715</v>
      </c>
    </row>
    <row r="116" spans="1:7" x14ac:dyDescent="0.3">
      <c r="A116" s="1">
        <v>43546</v>
      </c>
      <c r="B116">
        <v>50.986812999999998</v>
      </c>
      <c r="C116" s="22">
        <f t="shared" si="5"/>
        <v>-2.3562681178362993E-2</v>
      </c>
      <c r="D116">
        <v>1.7205479452054796E-2</v>
      </c>
      <c r="E116" s="22">
        <f t="shared" si="4"/>
        <v>1.7205479452054795E-4</v>
      </c>
      <c r="F116" s="23">
        <f t="shared" si="6"/>
        <v>-2.3734735972883541E-2</v>
      </c>
      <c r="G116" s="25">
        <f t="shared" si="7"/>
        <v>-0.84091165911122223</v>
      </c>
    </row>
    <row r="117" spans="1:7" x14ac:dyDescent="0.3">
      <c r="A117" s="1">
        <v>43549</v>
      </c>
      <c r="B117">
        <v>49.165855000000001</v>
      </c>
      <c r="C117" s="22">
        <f t="shared" si="5"/>
        <v>-3.5714293419359187E-2</v>
      </c>
      <c r="D117">
        <v>1.7178082191780821E-2</v>
      </c>
      <c r="E117" s="22">
        <f t="shared" si="4"/>
        <v>1.7178082191780821E-4</v>
      </c>
      <c r="F117" s="23">
        <f t="shared" si="6"/>
        <v>-3.5886074241276995E-2</v>
      </c>
      <c r="G117" s="25">
        <f t="shared" si="7"/>
        <v>-1.2714284356774548</v>
      </c>
    </row>
    <row r="118" spans="1:7" x14ac:dyDescent="0.3">
      <c r="A118" s="1">
        <v>43550</v>
      </c>
      <c r="B118">
        <v>49.854866000000001</v>
      </c>
      <c r="C118" s="22">
        <f t="shared" si="5"/>
        <v>1.4014014400847919E-2</v>
      </c>
      <c r="D118">
        <v>1.7232876712328767E-2</v>
      </c>
      <c r="E118" s="22">
        <f t="shared" si="4"/>
        <v>1.7232876712328766E-4</v>
      </c>
      <c r="F118" s="23">
        <f t="shared" si="6"/>
        <v>1.3841685633724631E-2</v>
      </c>
      <c r="G118" s="25">
        <f t="shared" si="7"/>
        <v>0.4904050689440741</v>
      </c>
    </row>
    <row r="119" spans="1:7" x14ac:dyDescent="0.3">
      <c r="A119" s="1">
        <v>43551</v>
      </c>
      <c r="B119">
        <v>49.461143</v>
      </c>
      <c r="C119" s="22">
        <f t="shared" si="5"/>
        <v>-7.8973835773623654E-3</v>
      </c>
      <c r="D119">
        <v>1.7232876712328767E-2</v>
      </c>
      <c r="E119" s="22">
        <f t="shared" si="4"/>
        <v>1.7232876712328766E-4</v>
      </c>
      <c r="F119" s="23">
        <f t="shared" si="6"/>
        <v>-8.0697123444856533E-3</v>
      </c>
      <c r="G119" s="25">
        <f t="shared" si="7"/>
        <v>-0.28590649602778445</v>
      </c>
    </row>
    <row r="120" spans="1:7" x14ac:dyDescent="0.3">
      <c r="A120" s="1">
        <v>43552</v>
      </c>
      <c r="B120">
        <v>49.904079000000003</v>
      </c>
      <c r="C120" s="22">
        <f t="shared" si="5"/>
        <v>8.9552317866977548E-3</v>
      </c>
      <c r="D120">
        <v>1.7041095890410959E-2</v>
      </c>
      <c r="E120" s="22">
        <f t="shared" si="4"/>
        <v>1.7041095890410959E-4</v>
      </c>
      <c r="F120" s="23">
        <f t="shared" si="6"/>
        <v>8.7848208277936449E-3</v>
      </c>
      <c r="G120" s="25">
        <f t="shared" si="7"/>
        <v>0.31124248720249376</v>
      </c>
    </row>
    <row r="121" spans="1:7" x14ac:dyDescent="0.3">
      <c r="A121" s="1">
        <v>43553</v>
      </c>
      <c r="B121">
        <v>54.185791000000002</v>
      </c>
      <c r="C121" s="22">
        <f t="shared" si="5"/>
        <v>8.5798838207193417E-2</v>
      </c>
      <c r="D121">
        <v>1.6767123287671232E-2</v>
      </c>
      <c r="E121" s="22">
        <f t="shared" si="4"/>
        <v>1.6767123287671231E-4</v>
      </c>
      <c r="F121" s="23">
        <f t="shared" si="6"/>
        <v>8.5631166974316705E-2</v>
      </c>
      <c r="G121" s="25">
        <f t="shared" si="7"/>
        <v>3.0338760361299459</v>
      </c>
    </row>
    <row r="122" spans="1:7" x14ac:dyDescent="0.3">
      <c r="A122" s="1">
        <v>43557</v>
      </c>
      <c r="B122">
        <v>55.268523999999999</v>
      </c>
      <c r="C122" s="22">
        <f t="shared" si="5"/>
        <v>1.9981862034642948E-2</v>
      </c>
      <c r="D122">
        <v>1.6931506849315069E-2</v>
      </c>
      <c r="E122" s="22">
        <f t="shared" si="4"/>
        <v>1.6931506849315067E-4</v>
      </c>
      <c r="F122" s="23">
        <f t="shared" si="6"/>
        <v>1.9812546966149796E-2</v>
      </c>
      <c r="G122" s="25">
        <f t="shared" si="7"/>
        <v>0.70195016112917541</v>
      </c>
    </row>
    <row r="123" spans="1:7" x14ac:dyDescent="0.3">
      <c r="A123" s="1">
        <v>43558</v>
      </c>
      <c r="B123">
        <v>56.646545000000003</v>
      </c>
      <c r="C123" s="22">
        <f t="shared" si="5"/>
        <v>2.4933197058057927E-2</v>
      </c>
      <c r="D123">
        <v>1.7041095890410959E-2</v>
      </c>
      <c r="E123" s="22">
        <f t="shared" si="4"/>
        <v>1.7041095890410959E-4</v>
      </c>
      <c r="F123" s="23">
        <f t="shared" si="6"/>
        <v>2.4762786099153819E-2</v>
      </c>
      <c r="G123" s="25">
        <f t="shared" si="7"/>
        <v>0.87733504036640508</v>
      </c>
    </row>
    <row r="124" spans="1:7" x14ac:dyDescent="0.3">
      <c r="A124" s="1">
        <v>43559</v>
      </c>
      <c r="B124">
        <v>57.237124999999999</v>
      </c>
      <c r="C124" s="22">
        <f t="shared" si="5"/>
        <v>1.042570204414048E-2</v>
      </c>
      <c r="D124">
        <v>1.7041095890410959E-2</v>
      </c>
      <c r="E124" s="22">
        <f t="shared" si="4"/>
        <v>1.7041095890410959E-4</v>
      </c>
      <c r="F124" s="23">
        <f t="shared" si="6"/>
        <v>1.025529108523637E-2</v>
      </c>
      <c r="G124" s="25">
        <f t="shared" si="7"/>
        <v>0.36334062662450312</v>
      </c>
    </row>
    <row r="125" spans="1:7" x14ac:dyDescent="0.3">
      <c r="A125" s="1">
        <v>43560</v>
      </c>
      <c r="B125">
        <v>58.319859000000001</v>
      </c>
      <c r="C125" s="22">
        <f t="shared" si="5"/>
        <v>1.8916638457993865E-2</v>
      </c>
      <c r="D125">
        <v>1.7013698630136985E-2</v>
      </c>
      <c r="E125" s="22">
        <f t="shared" si="4"/>
        <v>1.7013698630136985E-4</v>
      </c>
      <c r="F125" s="23">
        <f t="shared" si="6"/>
        <v>1.8746501471692496E-2</v>
      </c>
      <c r="G125" s="25">
        <f t="shared" si="7"/>
        <v>0.66418062004574785</v>
      </c>
    </row>
    <row r="126" spans="1:7" x14ac:dyDescent="0.3">
      <c r="A126" s="1">
        <v>43563</v>
      </c>
      <c r="B126">
        <v>58.073779999999999</v>
      </c>
      <c r="C126" s="22">
        <f t="shared" si="5"/>
        <v>-4.2194717926187326E-3</v>
      </c>
      <c r="D126">
        <v>1.6986301369863014E-2</v>
      </c>
      <c r="E126" s="22">
        <f t="shared" si="4"/>
        <v>1.6986301369863014E-4</v>
      </c>
      <c r="F126" s="23">
        <f t="shared" si="6"/>
        <v>-4.3893348063173626E-3</v>
      </c>
      <c r="G126" s="25">
        <f t="shared" si="7"/>
        <v>-0.15551227612524995</v>
      </c>
    </row>
    <row r="127" spans="1:7" x14ac:dyDescent="0.3">
      <c r="A127" s="1">
        <v>43564</v>
      </c>
      <c r="B127">
        <v>57.926136</v>
      </c>
      <c r="C127" s="22">
        <f t="shared" si="5"/>
        <v>-2.5423521596148841E-3</v>
      </c>
      <c r="D127">
        <v>1.6986301369863014E-2</v>
      </c>
      <c r="E127" s="22">
        <f t="shared" si="4"/>
        <v>1.6986301369863014E-4</v>
      </c>
      <c r="F127" s="23">
        <f t="shared" si="6"/>
        <v>-2.7122151733135142E-3</v>
      </c>
      <c r="G127" s="25">
        <f t="shared" si="7"/>
        <v>-9.6092636710321547E-2</v>
      </c>
    </row>
    <row r="128" spans="1:7" x14ac:dyDescent="0.3">
      <c r="A128" s="1">
        <v>43565</v>
      </c>
      <c r="B128">
        <v>57.040267999999998</v>
      </c>
      <c r="C128" s="22">
        <f t="shared" si="5"/>
        <v>-1.5293062185263006E-2</v>
      </c>
      <c r="D128">
        <v>1.7041095890410959E-2</v>
      </c>
      <c r="E128" s="22">
        <f t="shared" si="4"/>
        <v>1.7041095890410959E-4</v>
      </c>
      <c r="F128" s="23">
        <f t="shared" si="6"/>
        <v>-1.5463473144167116E-2</v>
      </c>
      <c r="G128" s="25">
        <f t="shared" si="7"/>
        <v>-0.54786431465424923</v>
      </c>
    </row>
    <row r="129" spans="1:7" x14ac:dyDescent="0.3">
      <c r="A129" s="1">
        <v>43566</v>
      </c>
      <c r="B129">
        <v>55.859104000000002</v>
      </c>
      <c r="C129" s="22">
        <f t="shared" si="5"/>
        <v>-2.070754646524444E-2</v>
      </c>
      <c r="D129">
        <v>1.7315068493150686E-2</v>
      </c>
      <c r="E129" s="22">
        <f t="shared" si="4"/>
        <v>1.7315068493150686E-4</v>
      </c>
      <c r="F129" s="23">
        <f t="shared" si="6"/>
        <v>-2.0880697150175948E-2</v>
      </c>
      <c r="G129" s="25">
        <f t="shared" si="7"/>
        <v>-0.73979427047404389</v>
      </c>
    </row>
    <row r="130" spans="1:7" x14ac:dyDescent="0.3">
      <c r="A130" s="1">
        <v>43567</v>
      </c>
      <c r="B130">
        <v>56.105179</v>
      </c>
      <c r="C130" s="22">
        <f t="shared" si="5"/>
        <v>4.4052801133365399E-3</v>
      </c>
      <c r="D130">
        <v>1.7287671232876712E-2</v>
      </c>
      <c r="E130" s="22">
        <f t="shared" si="4"/>
        <v>1.7287671232876713E-4</v>
      </c>
      <c r="F130" s="23">
        <f t="shared" si="6"/>
        <v>4.232403401007773E-3</v>
      </c>
      <c r="G130" s="25">
        <f t="shared" si="7"/>
        <v>0.14995226279473259</v>
      </c>
    </row>
    <row r="131" spans="1:7" x14ac:dyDescent="0.3">
      <c r="A131" s="1">
        <v>43570</v>
      </c>
      <c r="B131">
        <v>57.975352999999998</v>
      </c>
      <c r="C131" s="22">
        <f t="shared" si="5"/>
        <v>3.3333357692344211E-2</v>
      </c>
      <c r="D131">
        <v>1.7287671232876712E-2</v>
      </c>
      <c r="E131" s="22">
        <f t="shared" ref="E131:E194" si="8">D131/100</f>
        <v>1.7287671232876713E-4</v>
      </c>
      <c r="F131" s="23">
        <f t="shared" si="6"/>
        <v>3.3160480980015443E-2</v>
      </c>
      <c r="G131" s="25">
        <f t="shared" si="7"/>
        <v>1.1748618189681572</v>
      </c>
    </row>
    <row r="132" spans="1:7" x14ac:dyDescent="0.3">
      <c r="A132" s="1">
        <v>43571</v>
      </c>
      <c r="B132">
        <v>57.778492</v>
      </c>
      <c r="C132" s="22">
        <f t="shared" ref="C132:C195" si="9">(B132-B131)/B131</f>
        <v>-3.3955981259829226E-3</v>
      </c>
      <c r="D132">
        <v>1.7369863013698628E-2</v>
      </c>
      <c r="E132" s="22">
        <f t="shared" si="8"/>
        <v>1.7369863013698628E-4</v>
      </c>
      <c r="F132" s="23">
        <f t="shared" ref="F132:F195" si="10">C132-E132</f>
        <v>-3.5692967561199089E-3</v>
      </c>
      <c r="G132" s="25">
        <f t="shared" ref="G132:G195" si="11">F132/_xlfn.STDEV.S($F$3:$F$242)</f>
        <v>-0.12645867476588774</v>
      </c>
    </row>
    <row r="133" spans="1:7" x14ac:dyDescent="0.3">
      <c r="A133" s="1">
        <v>43573</v>
      </c>
      <c r="B133">
        <v>56.449683999999998</v>
      </c>
      <c r="C133" s="22">
        <f t="shared" si="9"/>
        <v>-2.2998315705435896E-2</v>
      </c>
      <c r="D133">
        <v>1.7369863013698628E-2</v>
      </c>
      <c r="E133" s="22">
        <f t="shared" si="8"/>
        <v>1.7369863013698628E-4</v>
      </c>
      <c r="F133" s="23">
        <f t="shared" si="10"/>
        <v>-2.3172014335572883E-2</v>
      </c>
      <c r="G133" s="25">
        <f t="shared" si="11"/>
        <v>-0.82097466945229747</v>
      </c>
    </row>
    <row r="134" spans="1:7" x14ac:dyDescent="0.3">
      <c r="A134" s="1">
        <v>43577</v>
      </c>
      <c r="B134">
        <v>55.711455999999998</v>
      </c>
      <c r="C134" s="22">
        <f t="shared" si="9"/>
        <v>-1.3077628565644397E-2</v>
      </c>
      <c r="D134">
        <v>1.7397260273972603E-2</v>
      </c>
      <c r="E134" s="22">
        <f t="shared" si="8"/>
        <v>1.7397260273972602E-4</v>
      </c>
      <c r="F134" s="23">
        <f t="shared" si="10"/>
        <v>-1.3251601168384123E-2</v>
      </c>
      <c r="G134" s="25">
        <f t="shared" si="11"/>
        <v>-0.46949862585862523</v>
      </c>
    </row>
    <row r="135" spans="1:7" x14ac:dyDescent="0.3">
      <c r="A135" s="1">
        <v>43578</v>
      </c>
      <c r="B135">
        <v>53.792071999999997</v>
      </c>
      <c r="C135" s="22">
        <f t="shared" si="9"/>
        <v>-3.4452231871304903E-2</v>
      </c>
      <c r="D135">
        <v>1.7397260273972603E-2</v>
      </c>
      <c r="E135" s="22">
        <f t="shared" si="8"/>
        <v>1.7397260273972602E-4</v>
      </c>
      <c r="F135" s="23">
        <f t="shared" si="10"/>
        <v>-3.4626204474044631E-2</v>
      </c>
      <c r="G135" s="25">
        <f t="shared" si="11"/>
        <v>-1.2267917825696288</v>
      </c>
    </row>
    <row r="136" spans="1:7" x14ac:dyDescent="0.3">
      <c r="A136" s="1">
        <v>43579</v>
      </c>
      <c r="B136">
        <v>55.563811999999999</v>
      </c>
      <c r="C136" s="22">
        <f t="shared" si="9"/>
        <v>3.2936823850176308E-2</v>
      </c>
      <c r="D136">
        <v>1.7424657534246577E-2</v>
      </c>
      <c r="E136" s="22">
        <f t="shared" si="8"/>
        <v>1.7424657534246578E-4</v>
      </c>
      <c r="F136" s="23">
        <f t="shared" si="10"/>
        <v>3.2762577274833844E-2</v>
      </c>
      <c r="G136" s="25">
        <f t="shared" si="11"/>
        <v>1.1607642589500877</v>
      </c>
    </row>
    <row r="137" spans="1:7" x14ac:dyDescent="0.3">
      <c r="A137" s="1">
        <v>43580</v>
      </c>
      <c r="B137">
        <v>55.563811999999999</v>
      </c>
      <c r="C137" s="22">
        <f t="shared" si="9"/>
        <v>0</v>
      </c>
      <c r="D137">
        <v>1.7506849315068494E-2</v>
      </c>
      <c r="E137" s="22">
        <f t="shared" si="8"/>
        <v>1.7506849315068493E-4</v>
      </c>
      <c r="F137" s="23">
        <f t="shared" si="10"/>
        <v>-1.7506849315068493E-4</v>
      </c>
      <c r="G137" s="25">
        <f t="shared" si="11"/>
        <v>-6.2026026833261055E-3</v>
      </c>
    </row>
    <row r="138" spans="1:7" x14ac:dyDescent="0.3">
      <c r="A138" s="1">
        <v>43581</v>
      </c>
      <c r="B138">
        <v>55.809891</v>
      </c>
      <c r="C138" s="22">
        <f t="shared" si="9"/>
        <v>4.428763814836925E-3</v>
      </c>
      <c r="D138">
        <v>1.7506849315068494E-2</v>
      </c>
      <c r="E138" s="22">
        <f t="shared" si="8"/>
        <v>1.7506849315068493E-4</v>
      </c>
      <c r="F138" s="23">
        <f t="shared" si="10"/>
        <v>4.2536953216862402E-3</v>
      </c>
      <c r="G138" s="25">
        <f t="shared" si="11"/>
        <v>0.15070662654092509</v>
      </c>
    </row>
    <row r="139" spans="1:7" x14ac:dyDescent="0.3">
      <c r="A139" s="1">
        <v>43585</v>
      </c>
      <c r="B139">
        <v>54.924014999999997</v>
      </c>
      <c r="C139" s="22">
        <f t="shared" si="9"/>
        <v>-1.5873100343449929E-2</v>
      </c>
      <c r="D139">
        <v>1.7534246575342468E-2</v>
      </c>
      <c r="E139" s="22">
        <f t="shared" si="8"/>
        <v>1.7534246575342467E-4</v>
      </c>
      <c r="F139" s="23">
        <f t="shared" si="10"/>
        <v>-1.6048442809203353E-2</v>
      </c>
      <c r="G139" s="25">
        <f t="shared" si="11"/>
        <v>-0.56858954252774874</v>
      </c>
    </row>
    <row r="140" spans="1:7" x14ac:dyDescent="0.3">
      <c r="A140" s="1">
        <v>43587</v>
      </c>
      <c r="B140">
        <v>55.366954999999997</v>
      </c>
      <c r="C140" s="22">
        <f t="shared" si="9"/>
        <v>8.0645961516105508E-3</v>
      </c>
      <c r="D140">
        <v>1.7780821917808221E-2</v>
      </c>
      <c r="E140" s="22">
        <f t="shared" si="8"/>
        <v>1.7780821917808221E-4</v>
      </c>
      <c r="F140" s="23">
        <f t="shared" si="10"/>
        <v>7.886787932432469E-3</v>
      </c>
      <c r="G140" s="25">
        <f t="shared" si="11"/>
        <v>0.27942556145967601</v>
      </c>
    </row>
    <row r="141" spans="1:7" x14ac:dyDescent="0.3">
      <c r="A141" s="1">
        <v>43588</v>
      </c>
      <c r="B141">
        <v>56.055965</v>
      </c>
      <c r="C141" s="22">
        <f t="shared" si="9"/>
        <v>1.2444426463402282E-2</v>
      </c>
      <c r="D141">
        <v>1.7726027397260272E-2</v>
      </c>
      <c r="E141" s="22">
        <f t="shared" si="8"/>
        <v>1.7726027397260271E-4</v>
      </c>
      <c r="F141" s="23">
        <f t="shared" si="10"/>
        <v>1.2267166189429678E-2</v>
      </c>
      <c r="G141" s="25">
        <f t="shared" si="11"/>
        <v>0.43462051082985581</v>
      </c>
    </row>
    <row r="142" spans="1:7" x14ac:dyDescent="0.3">
      <c r="A142" s="1">
        <v>43591</v>
      </c>
      <c r="B142">
        <v>54.185791000000002</v>
      </c>
      <c r="C142" s="22">
        <f t="shared" si="9"/>
        <v>-3.3362622514838493E-2</v>
      </c>
      <c r="D142">
        <v>1.7698630136986301E-2</v>
      </c>
      <c r="E142" s="22">
        <f t="shared" si="8"/>
        <v>1.76986301369863E-4</v>
      </c>
      <c r="F142" s="23">
        <f t="shared" si="10"/>
        <v>-3.3539608816208356E-2</v>
      </c>
      <c r="G142" s="25">
        <f t="shared" si="11"/>
        <v>-1.1882941578874724</v>
      </c>
    </row>
    <row r="143" spans="1:7" x14ac:dyDescent="0.3">
      <c r="A143" s="1">
        <v>43592</v>
      </c>
      <c r="B143">
        <v>52.167973000000003</v>
      </c>
      <c r="C143" s="22">
        <f t="shared" si="9"/>
        <v>-3.72388768856396E-2</v>
      </c>
      <c r="D143">
        <v>1.767123287671233E-2</v>
      </c>
      <c r="E143" s="22">
        <f t="shared" si="8"/>
        <v>1.7671232876712329E-4</v>
      </c>
      <c r="F143" s="23">
        <f t="shared" si="10"/>
        <v>-3.7415589214406721E-2</v>
      </c>
      <c r="G143" s="25">
        <f t="shared" si="11"/>
        <v>-1.3256185044087614</v>
      </c>
    </row>
    <row r="144" spans="1:7" x14ac:dyDescent="0.3">
      <c r="A144" s="1">
        <v>43593</v>
      </c>
      <c r="B144">
        <v>52.020328999999997</v>
      </c>
      <c r="C144" s="22">
        <f t="shared" si="9"/>
        <v>-2.8301655500398062E-3</v>
      </c>
      <c r="D144">
        <v>1.7698630136986301E-2</v>
      </c>
      <c r="E144" s="22">
        <f t="shared" si="8"/>
        <v>1.76986301369863E-4</v>
      </c>
      <c r="F144" s="23">
        <f t="shared" si="10"/>
        <v>-3.0071518514096693E-3</v>
      </c>
      <c r="G144" s="25">
        <f t="shared" si="11"/>
        <v>-0.10654211849912017</v>
      </c>
    </row>
    <row r="145" spans="1:7" x14ac:dyDescent="0.3">
      <c r="A145" s="1">
        <v>43594</v>
      </c>
      <c r="B145">
        <v>51.331318000000003</v>
      </c>
      <c r="C145" s="22">
        <f t="shared" si="9"/>
        <v>-1.3245033494501613E-2</v>
      </c>
      <c r="D145">
        <v>1.767123287671233E-2</v>
      </c>
      <c r="E145" s="22">
        <f t="shared" si="8"/>
        <v>1.7671232876712329E-4</v>
      </c>
      <c r="F145" s="23">
        <f t="shared" si="10"/>
        <v>-1.3421745823268737E-2</v>
      </c>
      <c r="G145" s="25">
        <f t="shared" si="11"/>
        <v>-0.47552677903426577</v>
      </c>
    </row>
    <row r="146" spans="1:7" x14ac:dyDescent="0.3">
      <c r="A146" s="1">
        <v>43595</v>
      </c>
      <c r="B146">
        <v>51.675823000000001</v>
      </c>
      <c r="C146" s="22">
        <f t="shared" si="9"/>
        <v>6.711399851451273E-3</v>
      </c>
      <c r="D146">
        <v>1.767123287671233E-2</v>
      </c>
      <c r="E146" s="22">
        <f t="shared" si="8"/>
        <v>1.7671232876712329E-4</v>
      </c>
      <c r="F146" s="23">
        <f t="shared" si="10"/>
        <v>6.5346875226841494E-3</v>
      </c>
      <c r="G146" s="25">
        <f t="shared" si="11"/>
        <v>0.23152121568791689</v>
      </c>
    </row>
    <row r="147" spans="1:7" x14ac:dyDescent="0.3">
      <c r="A147" s="1">
        <v>43598</v>
      </c>
      <c r="B147">
        <v>49.953296999999999</v>
      </c>
      <c r="C147" s="22">
        <f t="shared" si="9"/>
        <v>-3.3333305596313423E-2</v>
      </c>
      <c r="D147">
        <v>1.767123287671233E-2</v>
      </c>
      <c r="E147" s="22">
        <f t="shared" si="8"/>
        <v>1.7671232876712329E-4</v>
      </c>
      <c r="F147" s="23">
        <f t="shared" si="10"/>
        <v>-3.3510017925080543E-2</v>
      </c>
      <c r="G147" s="25">
        <f t="shared" si="11"/>
        <v>-1.1872457651275403</v>
      </c>
    </row>
    <row r="148" spans="1:7" x14ac:dyDescent="0.3">
      <c r="A148" s="1">
        <v>43599</v>
      </c>
      <c r="B148">
        <v>47.000393000000003</v>
      </c>
      <c r="C148" s="22">
        <f t="shared" si="9"/>
        <v>-5.9113295364668257E-2</v>
      </c>
      <c r="D148">
        <v>1.7479452054794519E-2</v>
      </c>
      <c r="E148" s="22">
        <f t="shared" si="8"/>
        <v>1.747945205479452E-4</v>
      </c>
      <c r="F148" s="23">
        <f t="shared" si="10"/>
        <v>-5.9288089885216201E-2</v>
      </c>
      <c r="G148" s="25">
        <f t="shared" si="11"/>
        <v>-2.1005519542274227</v>
      </c>
    </row>
    <row r="149" spans="1:7" x14ac:dyDescent="0.3">
      <c r="A149" s="1">
        <v>43600</v>
      </c>
      <c r="B149">
        <v>45.474724000000002</v>
      </c>
      <c r="C149" s="22">
        <f t="shared" si="9"/>
        <v>-3.2460771125892511E-2</v>
      </c>
      <c r="D149">
        <v>1.7506849315068494E-2</v>
      </c>
      <c r="E149" s="22">
        <f t="shared" si="8"/>
        <v>1.7506849315068493E-4</v>
      </c>
      <c r="F149" s="23">
        <f t="shared" si="10"/>
        <v>-3.2635839619043198E-2</v>
      </c>
      <c r="G149" s="25">
        <f t="shared" si="11"/>
        <v>-1.156273997397377</v>
      </c>
    </row>
    <row r="150" spans="1:7" x14ac:dyDescent="0.3">
      <c r="A150" s="1">
        <v>43601</v>
      </c>
      <c r="B150">
        <v>47.246468</v>
      </c>
      <c r="C150" s="22">
        <f t="shared" si="9"/>
        <v>3.8961072089189551E-2</v>
      </c>
      <c r="D150">
        <v>1.7479452054794519E-2</v>
      </c>
      <c r="E150" s="22">
        <f t="shared" si="8"/>
        <v>1.747945205479452E-4</v>
      </c>
      <c r="F150" s="23">
        <f t="shared" si="10"/>
        <v>3.8786277568641607E-2</v>
      </c>
      <c r="G150" s="25">
        <f t="shared" si="11"/>
        <v>1.3741814131936301</v>
      </c>
    </row>
    <row r="151" spans="1:7" x14ac:dyDescent="0.3">
      <c r="A151" s="1">
        <v>43602</v>
      </c>
      <c r="B151">
        <v>46.901961999999997</v>
      </c>
      <c r="C151" s="22">
        <f t="shared" si="9"/>
        <v>-7.2916773376583968E-3</v>
      </c>
      <c r="D151">
        <v>1.7397260273972603E-2</v>
      </c>
      <c r="E151" s="22">
        <f t="shared" si="8"/>
        <v>1.7397260273972602E-4</v>
      </c>
      <c r="F151" s="23">
        <f t="shared" si="10"/>
        <v>-7.4656499403981226E-3</v>
      </c>
      <c r="G151" s="25">
        <f t="shared" si="11"/>
        <v>-0.26450482048320301</v>
      </c>
    </row>
    <row r="152" spans="1:7" x14ac:dyDescent="0.3">
      <c r="A152" s="1">
        <v>43605</v>
      </c>
      <c r="B152">
        <v>50.642307000000002</v>
      </c>
      <c r="C152" s="22">
        <f t="shared" si="9"/>
        <v>7.9748156377765292E-2</v>
      </c>
      <c r="D152">
        <v>1.7178082191780821E-2</v>
      </c>
      <c r="E152" s="22">
        <f t="shared" si="8"/>
        <v>1.7178082191780821E-4</v>
      </c>
      <c r="F152" s="23">
        <f t="shared" si="10"/>
        <v>7.9576375555847484E-2</v>
      </c>
      <c r="G152" s="25">
        <f t="shared" si="11"/>
        <v>2.8193573364867595</v>
      </c>
    </row>
    <row r="153" spans="1:7" x14ac:dyDescent="0.3">
      <c r="A153" s="1">
        <v>43606</v>
      </c>
      <c r="B153">
        <v>49.608790999999997</v>
      </c>
      <c r="C153" s="22">
        <f t="shared" si="9"/>
        <v>-2.0408153996618002E-2</v>
      </c>
      <c r="D153">
        <v>1.7260273972602738E-2</v>
      </c>
      <c r="E153" s="22">
        <f t="shared" si="8"/>
        <v>1.7260273972602737E-4</v>
      </c>
      <c r="F153" s="23">
        <f t="shared" si="10"/>
        <v>-2.058075673634403E-2</v>
      </c>
      <c r="G153" s="25">
        <f t="shared" si="11"/>
        <v>-0.72916750844399369</v>
      </c>
    </row>
    <row r="154" spans="1:7" x14ac:dyDescent="0.3">
      <c r="A154" s="1">
        <v>43607</v>
      </c>
      <c r="B154">
        <v>50.051723000000003</v>
      </c>
      <c r="C154" s="22">
        <f t="shared" si="9"/>
        <v>8.9284981768655916E-3</v>
      </c>
      <c r="D154">
        <v>1.7397260273972603E-2</v>
      </c>
      <c r="E154" s="22">
        <f t="shared" si="8"/>
        <v>1.7397260273972602E-4</v>
      </c>
      <c r="F154" s="23">
        <f t="shared" si="10"/>
        <v>8.7545255741258658E-3</v>
      </c>
      <c r="G154" s="25">
        <f t="shared" si="11"/>
        <v>0.31016913917561567</v>
      </c>
    </row>
    <row r="155" spans="1:7" x14ac:dyDescent="0.3">
      <c r="A155" s="1">
        <v>43608</v>
      </c>
      <c r="B155">
        <v>48.279983999999999</v>
      </c>
      <c r="C155" s="22">
        <f t="shared" si="9"/>
        <v>-3.5398162017319636E-2</v>
      </c>
      <c r="D155">
        <v>1.7205479452054796E-2</v>
      </c>
      <c r="E155" s="22">
        <f t="shared" si="8"/>
        <v>1.7205479452054795E-4</v>
      </c>
      <c r="F155" s="23">
        <f t="shared" si="10"/>
        <v>-3.5570216811840187E-2</v>
      </c>
      <c r="G155" s="25">
        <f t="shared" si="11"/>
        <v>-1.2602377405151506</v>
      </c>
    </row>
    <row r="156" spans="1:7" x14ac:dyDescent="0.3">
      <c r="A156" s="1">
        <v>43609</v>
      </c>
      <c r="B156">
        <v>50.839168999999998</v>
      </c>
      <c r="C156" s="22">
        <f t="shared" si="9"/>
        <v>5.3007163382655625E-2</v>
      </c>
      <c r="D156">
        <v>1.7123287671232876E-2</v>
      </c>
      <c r="E156" s="22">
        <f t="shared" si="8"/>
        <v>1.7123287671232877E-4</v>
      </c>
      <c r="F156" s="23">
        <f t="shared" si="10"/>
        <v>5.2835930505943297E-2</v>
      </c>
      <c r="G156" s="25">
        <f t="shared" si="11"/>
        <v>1.8719546757629324</v>
      </c>
    </row>
    <row r="157" spans="1:7" x14ac:dyDescent="0.3">
      <c r="A157" s="1">
        <v>43612</v>
      </c>
      <c r="B157">
        <v>52.758552999999999</v>
      </c>
      <c r="C157" s="22">
        <f t="shared" si="9"/>
        <v>3.775403960674497E-2</v>
      </c>
      <c r="D157">
        <v>1.6986301369863014E-2</v>
      </c>
      <c r="E157" s="22">
        <f t="shared" si="8"/>
        <v>1.6986301369863014E-4</v>
      </c>
      <c r="F157" s="23">
        <f t="shared" si="10"/>
        <v>3.7584176593046338E-2</v>
      </c>
      <c r="G157" s="25">
        <f t="shared" si="11"/>
        <v>1.3315914839455474</v>
      </c>
    </row>
    <row r="158" spans="1:7" x14ac:dyDescent="0.3">
      <c r="A158" s="1">
        <v>43613</v>
      </c>
      <c r="B158">
        <v>52.414046999999997</v>
      </c>
      <c r="C158" s="22">
        <f t="shared" si="9"/>
        <v>-6.5298606654356625E-3</v>
      </c>
      <c r="D158">
        <v>1.7041095890410959E-2</v>
      </c>
      <c r="E158" s="22">
        <f t="shared" si="8"/>
        <v>1.7041095890410959E-4</v>
      </c>
      <c r="F158" s="23">
        <f t="shared" si="10"/>
        <v>-6.7002716243397724E-3</v>
      </c>
      <c r="G158" s="25">
        <f t="shared" si="11"/>
        <v>-0.23738779039111782</v>
      </c>
    </row>
    <row r="159" spans="1:7" x14ac:dyDescent="0.3">
      <c r="A159" s="1">
        <v>43614</v>
      </c>
      <c r="B159">
        <v>50.543877000000002</v>
      </c>
      <c r="C159" s="22">
        <f t="shared" si="9"/>
        <v>-3.5680702159861737E-2</v>
      </c>
      <c r="D159">
        <v>1.7013698630136985E-2</v>
      </c>
      <c r="E159" s="22">
        <f t="shared" si="8"/>
        <v>1.7013698630136985E-4</v>
      </c>
      <c r="F159" s="23">
        <f t="shared" si="10"/>
        <v>-3.5850839146163105E-2</v>
      </c>
      <c r="G159" s="25">
        <f t="shared" si="11"/>
        <v>-1.2701800711569893</v>
      </c>
    </row>
    <row r="160" spans="1:7" x14ac:dyDescent="0.3">
      <c r="A160" s="1">
        <v>43615</v>
      </c>
      <c r="B160">
        <v>49.756435000000003</v>
      </c>
      <c r="C160" s="22">
        <f t="shared" si="9"/>
        <v>-1.5579374728218784E-2</v>
      </c>
      <c r="D160">
        <v>1.7041095890410959E-2</v>
      </c>
      <c r="E160" s="22">
        <f t="shared" si="8"/>
        <v>1.7041095890410959E-4</v>
      </c>
      <c r="F160" s="23">
        <f t="shared" si="10"/>
        <v>-1.5749785687122892E-2</v>
      </c>
      <c r="G160" s="25">
        <f t="shared" si="11"/>
        <v>-0.5580082469818034</v>
      </c>
    </row>
    <row r="161" spans="1:7" x14ac:dyDescent="0.3">
      <c r="A161" s="1">
        <v>43616</v>
      </c>
      <c r="B161">
        <v>49.362717000000004</v>
      </c>
      <c r="C161" s="22">
        <f t="shared" si="9"/>
        <v>-7.912906139678209E-3</v>
      </c>
      <c r="D161">
        <v>1.6767123287671232E-2</v>
      </c>
      <c r="E161" s="22">
        <f t="shared" si="8"/>
        <v>1.6767123287671231E-4</v>
      </c>
      <c r="F161" s="23">
        <f t="shared" si="10"/>
        <v>-8.0805773725549212E-3</v>
      </c>
      <c r="G161" s="25">
        <f t="shared" si="11"/>
        <v>-0.28629143937792145</v>
      </c>
    </row>
    <row r="162" spans="1:7" x14ac:dyDescent="0.3">
      <c r="A162" s="1">
        <v>43619</v>
      </c>
      <c r="B162">
        <v>50.445445999999997</v>
      </c>
      <c r="C162" s="22">
        <f t="shared" si="9"/>
        <v>2.1934145156555975E-2</v>
      </c>
      <c r="D162">
        <v>1.6575342465753425E-2</v>
      </c>
      <c r="E162" s="22">
        <f t="shared" si="8"/>
        <v>1.6575342465753425E-4</v>
      </c>
      <c r="F162" s="23">
        <f t="shared" si="10"/>
        <v>2.1768391731898439E-2</v>
      </c>
      <c r="G162" s="25">
        <f t="shared" si="11"/>
        <v>0.77124491413627516</v>
      </c>
    </row>
    <row r="163" spans="1:7" x14ac:dyDescent="0.3">
      <c r="A163" s="1">
        <v>43620</v>
      </c>
      <c r="B163">
        <v>49.707222000000002</v>
      </c>
      <c r="C163" s="22">
        <f t="shared" si="9"/>
        <v>-1.4634105921077502E-2</v>
      </c>
      <c r="D163">
        <v>1.6630136986301371E-2</v>
      </c>
      <c r="E163" s="22">
        <f t="shared" si="8"/>
        <v>1.6630136986301372E-4</v>
      </c>
      <c r="F163" s="23">
        <f t="shared" si="10"/>
        <v>-1.4800407290940516E-2</v>
      </c>
      <c r="G163" s="25">
        <f t="shared" si="11"/>
        <v>-0.52437217185671392</v>
      </c>
    </row>
    <row r="164" spans="1:7" x14ac:dyDescent="0.3">
      <c r="A164" s="1">
        <v>43622</v>
      </c>
      <c r="B164">
        <v>47.935478000000003</v>
      </c>
      <c r="C164" s="22">
        <f t="shared" si="9"/>
        <v>-3.5643593198589896E-2</v>
      </c>
      <c r="D164">
        <v>1.6109589041095891E-2</v>
      </c>
      <c r="E164" s="22">
        <f t="shared" si="8"/>
        <v>1.610958904109589E-4</v>
      </c>
      <c r="F164" s="23">
        <f t="shared" si="10"/>
        <v>-3.5804689089000856E-2</v>
      </c>
      <c r="G164" s="25">
        <f t="shared" si="11"/>
        <v>-1.2685449941466227</v>
      </c>
    </row>
    <row r="165" spans="1:7" x14ac:dyDescent="0.3">
      <c r="A165" s="1">
        <v>43623</v>
      </c>
      <c r="B165">
        <v>47.541755999999999</v>
      </c>
      <c r="C165" s="22">
        <f t="shared" si="9"/>
        <v>-8.2135824326191945E-3</v>
      </c>
      <c r="D165">
        <v>1.6219178082191782E-2</v>
      </c>
      <c r="E165" s="22">
        <f t="shared" si="8"/>
        <v>1.6219178082191782E-4</v>
      </c>
      <c r="F165" s="23">
        <f t="shared" si="10"/>
        <v>-8.3757742134411128E-3</v>
      </c>
      <c r="G165" s="25">
        <f t="shared" si="11"/>
        <v>-0.29675013862435928</v>
      </c>
    </row>
    <row r="166" spans="1:7" x14ac:dyDescent="0.3">
      <c r="A166" s="1">
        <v>43626</v>
      </c>
      <c r="B166">
        <v>47.443328999999999</v>
      </c>
      <c r="C166" s="22">
        <f t="shared" si="9"/>
        <v>-2.0703273980877132E-3</v>
      </c>
      <c r="D166">
        <v>1.6273972602739727E-2</v>
      </c>
      <c r="E166" s="22">
        <f t="shared" si="8"/>
        <v>1.6273972602739726E-4</v>
      </c>
      <c r="F166" s="23">
        <f t="shared" si="10"/>
        <v>-2.2330671241151106E-3</v>
      </c>
      <c r="G166" s="25">
        <f t="shared" si="11"/>
        <v>-7.9116623938506242E-2</v>
      </c>
    </row>
    <row r="167" spans="1:7" x14ac:dyDescent="0.3">
      <c r="A167" s="1">
        <v>43627</v>
      </c>
      <c r="B167">
        <v>48.821345999999998</v>
      </c>
      <c r="C167" s="22">
        <f t="shared" si="9"/>
        <v>2.9045537677172693E-2</v>
      </c>
      <c r="D167">
        <v>1.6356164383561644E-2</v>
      </c>
      <c r="E167" s="22">
        <f t="shared" si="8"/>
        <v>1.6356164383561644E-4</v>
      </c>
      <c r="F167" s="23">
        <f t="shared" si="10"/>
        <v>2.8881976033337076E-2</v>
      </c>
      <c r="G167" s="25">
        <f t="shared" si="11"/>
        <v>1.023276197904694</v>
      </c>
    </row>
    <row r="168" spans="1:7" x14ac:dyDescent="0.3">
      <c r="A168" s="1">
        <v>43628</v>
      </c>
      <c r="B168">
        <v>49.559573999999998</v>
      </c>
      <c r="C168" s="22">
        <f t="shared" si="9"/>
        <v>1.5121008748918956E-2</v>
      </c>
      <c r="D168">
        <v>1.6356164383561644E-2</v>
      </c>
      <c r="E168" s="22">
        <f t="shared" si="8"/>
        <v>1.6356164383561644E-4</v>
      </c>
      <c r="F168" s="23">
        <f t="shared" si="10"/>
        <v>1.495744710508334E-2</v>
      </c>
      <c r="G168" s="25">
        <f t="shared" si="11"/>
        <v>0.52993602606635137</v>
      </c>
    </row>
    <row r="169" spans="1:7" x14ac:dyDescent="0.3">
      <c r="A169" s="1">
        <v>43629</v>
      </c>
      <c r="B169">
        <v>50.642307000000002</v>
      </c>
      <c r="C169" s="22">
        <f t="shared" si="9"/>
        <v>2.1847100622777844E-2</v>
      </c>
      <c r="D169">
        <v>1.6301369863013698E-2</v>
      </c>
      <c r="E169" s="22">
        <f t="shared" si="8"/>
        <v>1.6301369863013697E-4</v>
      </c>
      <c r="F169" s="23">
        <f t="shared" si="10"/>
        <v>2.1684086924147708E-2</v>
      </c>
      <c r="G169" s="25">
        <f t="shared" si="11"/>
        <v>0.76825803044657603</v>
      </c>
    </row>
    <row r="170" spans="1:7" x14ac:dyDescent="0.3">
      <c r="A170" s="1">
        <v>43630</v>
      </c>
      <c r="B170">
        <v>49.608790999999997</v>
      </c>
      <c r="C170" s="22">
        <f t="shared" si="9"/>
        <v>-2.0408153996618002E-2</v>
      </c>
      <c r="D170">
        <v>1.6383561643835618E-2</v>
      </c>
      <c r="E170" s="22">
        <f t="shared" si="8"/>
        <v>1.6383561643835618E-4</v>
      </c>
      <c r="F170" s="23">
        <f t="shared" si="10"/>
        <v>-2.0571989613056358E-2</v>
      </c>
      <c r="G170" s="25">
        <f t="shared" si="11"/>
        <v>-0.72885689297315415</v>
      </c>
    </row>
    <row r="171" spans="1:7" x14ac:dyDescent="0.3">
      <c r="A171" s="1">
        <v>43633</v>
      </c>
      <c r="B171">
        <v>46.951175999999997</v>
      </c>
      <c r="C171" s="22">
        <f t="shared" si="9"/>
        <v>-5.3571452688697854E-2</v>
      </c>
      <c r="D171">
        <v>1.6383561643835618E-2</v>
      </c>
      <c r="E171" s="22">
        <f t="shared" si="8"/>
        <v>1.6383561643835618E-4</v>
      </c>
      <c r="F171" s="23">
        <f t="shared" si="10"/>
        <v>-5.3735288305136207E-2</v>
      </c>
      <c r="G171" s="25">
        <f t="shared" si="11"/>
        <v>-1.903818542288263</v>
      </c>
    </row>
    <row r="172" spans="1:7" x14ac:dyDescent="0.3">
      <c r="A172" s="1">
        <v>43634</v>
      </c>
      <c r="B172">
        <v>46.901961999999997</v>
      </c>
      <c r="C172" s="22">
        <f t="shared" si="9"/>
        <v>-1.0481952571326266E-3</v>
      </c>
      <c r="D172">
        <v>1.6383561643835618E-2</v>
      </c>
      <c r="E172" s="22">
        <f t="shared" si="8"/>
        <v>1.6383561643835618E-4</v>
      </c>
      <c r="F172" s="23">
        <f t="shared" si="10"/>
        <v>-1.2120308735709827E-3</v>
      </c>
      <c r="G172" s="25">
        <f t="shared" si="11"/>
        <v>-4.2941741334431821E-2</v>
      </c>
    </row>
    <row r="173" spans="1:7" x14ac:dyDescent="0.3">
      <c r="A173" s="1">
        <v>43635</v>
      </c>
      <c r="B173">
        <v>47.000393000000003</v>
      </c>
      <c r="C173" s="22">
        <f t="shared" si="9"/>
        <v>2.0986542098175988E-3</v>
      </c>
      <c r="D173">
        <v>1.6383561643835618E-2</v>
      </c>
      <c r="E173" s="22">
        <f t="shared" si="8"/>
        <v>1.6383561643835618E-4</v>
      </c>
      <c r="F173" s="23">
        <f t="shared" si="10"/>
        <v>1.9348185933792425E-3</v>
      </c>
      <c r="G173" s="25">
        <f t="shared" si="11"/>
        <v>6.854980461112388E-2</v>
      </c>
    </row>
    <row r="174" spans="1:7" x14ac:dyDescent="0.3">
      <c r="A174" s="1">
        <v>43636</v>
      </c>
      <c r="B174">
        <v>48.821345999999998</v>
      </c>
      <c r="C174" s="22">
        <f t="shared" si="9"/>
        <v>3.8743356890653995E-2</v>
      </c>
      <c r="D174">
        <v>1.6301369863013698E-2</v>
      </c>
      <c r="E174" s="22">
        <f t="shared" si="8"/>
        <v>1.6301369863013697E-4</v>
      </c>
      <c r="F174" s="23">
        <f t="shared" si="10"/>
        <v>3.8580343192023858E-2</v>
      </c>
      <c r="G174" s="25">
        <f t="shared" si="11"/>
        <v>1.3668852453109324</v>
      </c>
    </row>
    <row r="175" spans="1:7" x14ac:dyDescent="0.3">
      <c r="A175" s="1">
        <v>43637</v>
      </c>
      <c r="B175">
        <v>49.264282000000001</v>
      </c>
      <c r="C175" s="22">
        <f t="shared" si="9"/>
        <v>9.0725888630764726E-3</v>
      </c>
      <c r="D175">
        <v>1.6356164383561644E-2</v>
      </c>
      <c r="E175" s="22">
        <f t="shared" si="8"/>
        <v>1.6356164383561644E-4</v>
      </c>
      <c r="F175" s="23">
        <f t="shared" si="10"/>
        <v>8.9090272192408563E-3</v>
      </c>
      <c r="G175" s="25">
        <f t="shared" si="11"/>
        <v>0.31564306712988038</v>
      </c>
    </row>
    <row r="176" spans="1:7" x14ac:dyDescent="0.3">
      <c r="A176" s="1">
        <v>43640</v>
      </c>
      <c r="B176">
        <v>48.378413999999999</v>
      </c>
      <c r="C176" s="22">
        <f t="shared" si="9"/>
        <v>-1.7981952928898915E-2</v>
      </c>
      <c r="D176">
        <v>1.6301369863013698E-2</v>
      </c>
      <c r="E176" s="22">
        <f t="shared" si="8"/>
        <v>1.6301369863013697E-4</v>
      </c>
      <c r="F176" s="23">
        <f t="shared" si="10"/>
        <v>-1.8144966627529052E-2</v>
      </c>
      <c r="G176" s="25">
        <f t="shared" si="11"/>
        <v>-0.64286849488047937</v>
      </c>
    </row>
    <row r="177" spans="1:7" x14ac:dyDescent="0.3">
      <c r="A177" s="1">
        <v>43641</v>
      </c>
      <c r="B177">
        <v>49.559573999999998</v>
      </c>
      <c r="C177" s="22">
        <f t="shared" si="9"/>
        <v>2.4415021129051449E-2</v>
      </c>
      <c r="D177">
        <v>1.6328767123287673E-2</v>
      </c>
      <c r="E177" s="22">
        <f t="shared" si="8"/>
        <v>1.6328767123287673E-4</v>
      </c>
      <c r="F177" s="23">
        <f t="shared" si="10"/>
        <v>2.4251733457818572E-2</v>
      </c>
      <c r="G177" s="25">
        <f t="shared" si="11"/>
        <v>0.8592286613862733</v>
      </c>
    </row>
    <row r="178" spans="1:7" x14ac:dyDescent="0.3">
      <c r="A178" s="1">
        <v>43642</v>
      </c>
      <c r="B178">
        <v>51.725037</v>
      </c>
      <c r="C178" s="22">
        <f t="shared" si="9"/>
        <v>4.3694140712347583E-2</v>
      </c>
      <c r="D178">
        <v>1.6383561643835618E-2</v>
      </c>
      <c r="E178" s="22">
        <f t="shared" si="8"/>
        <v>1.6383561643835618E-4</v>
      </c>
      <c r="F178" s="23">
        <f t="shared" si="10"/>
        <v>4.353030509590923E-2</v>
      </c>
      <c r="G178" s="25">
        <f t="shared" si="11"/>
        <v>1.5422603024377166</v>
      </c>
    </row>
    <row r="179" spans="1:7" x14ac:dyDescent="0.3">
      <c r="A179" s="1">
        <v>43643</v>
      </c>
      <c r="B179">
        <v>51.380530999999998</v>
      </c>
      <c r="C179" s="22">
        <f t="shared" si="9"/>
        <v>-6.6603335634153847E-3</v>
      </c>
      <c r="D179">
        <v>1.6410958904109589E-2</v>
      </c>
      <c r="E179" s="22">
        <f t="shared" si="8"/>
        <v>1.6410958904109589E-4</v>
      </c>
      <c r="F179" s="23">
        <f t="shared" si="10"/>
        <v>-6.8244431524564809E-3</v>
      </c>
      <c r="G179" s="25">
        <f t="shared" si="11"/>
        <v>-0.24178713512544692</v>
      </c>
    </row>
    <row r="180" spans="1:7" x14ac:dyDescent="0.3">
      <c r="A180" s="1">
        <v>43644</v>
      </c>
      <c r="B180">
        <v>49.953296999999999</v>
      </c>
      <c r="C180" s="22">
        <f t="shared" si="9"/>
        <v>-2.7777719930531637E-2</v>
      </c>
      <c r="D180">
        <v>1.6465753424657534E-2</v>
      </c>
      <c r="E180" s="22">
        <f t="shared" si="8"/>
        <v>1.6465753424657536E-4</v>
      </c>
      <c r="F180" s="23">
        <f t="shared" si="10"/>
        <v>-2.7942377464778213E-2</v>
      </c>
      <c r="G180" s="25">
        <f t="shared" si="11"/>
        <v>-0.9899866179368334</v>
      </c>
    </row>
    <row r="181" spans="1:7" x14ac:dyDescent="0.3">
      <c r="A181" s="1">
        <v>43647</v>
      </c>
      <c r="B181">
        <v>50.297798</v>
      </c>
      <c r="C181" s="22">
        <f t="shared" si="9"/>
        <v>6.896461709023952E-3</v>
      </c>
      <c r="D181">
        <v>1.6383561643835618E-2</v>
      </c>
      <c r="E181" s="22">
        <f t="shared" si="8"/>
        <v>1.6383561643835618E-4</v>
      </c>
      <c r="F181" s="23">
        <f t="shared" si="10"/>
        <v>6.7326260925855957E-3</v>
      </c>
      <c r="G181" s="25">
        <f t="shared" si="11"/>
        <v>0.23853409551974197</v>
      </c>
    </row>
    <row r="182" spans="1:7" x14ac:dyDescent="0.3">
      <c r="A182" s="1">
        <v>43648</v>
      </c>
      <c r="B182">
        <v>50.445445999999997</v>
      </c>
      <c r="C182" s="22">
        <f t="shared" si="9"/>
        <v>2.9354764198622906E-3</v>
      </c>
      <c r="D182">
        <v>1.6328767123287673E-2</v>
      </c>
      <c r="E182" s="22">
        <f t="shared" si="8"/>
        <v>1.6328767123287673E-4</v>
      </c>
      <c r="F182" s="23">
        <f t="shared" si="10"/>
        <v>2.7721887486294138E-3</v>
      </c>
      <c r="G182" s="25">
        <f t="shared" si="11"/>
        <v>9.8217475123495504E-2</v>
      </c>
    </row>
    <row r="183" spans="1:7" x14ac:dyDescent="0.3">
      <c r="A183" s="1">
        <v>43649</v>
      </c>
      <c r="B183">
        <v>50.888382</v>
      </c>
      <c r="C183" s="22">
        <f t="shared" si="9"/>
        <v>8.7804952700785543E-3</v>
      </c>
      <c r="D183">
        <v>1.6328767123287673E-2</v>
      </c>
      <c r="E183" s="22">
        <f t="shared" si="8"/>
        <v>1.6328767123287673E-4</v>
      </c>
      <c r="F183" s="23">
        <f t="shared" si="10"/>
        <v>8.6172075988456779E-3</v>
      </c>
      <c r="G183" s="25">
        <f t="shared" si="11"/>
        <v>0.30530402137735657</v>
      </c>
    </row>
    <row r="184" spans="1:7" x14ac:dyDescent="0.3">
      <c r="A184" s="1">
        <v>43650</v>
      </c>
      <c r="B184">
        <v>51.085242999999998</v>
      </c>
      <c r="C184" s="22">
        <f t="shared" si="9"/>
        <v>3.8684861310779818E-3</v>
      </c>
      <c r="D184">
        <v>1.6383561643835618E-2</v>
      </c>
      <c r="E184" s="22">
        <f t="shared" si="8"/>
        <v>1.6383561643835618E-4</v>
      </c>
      <c r="F184" s="23">
        <f t="shared" si="10"/>
        <v>3.7046505146396255E-3</v>
      </c>
      <c r="G184" s="25">
        <f t="shared" si="11"/>
        <v>0.13125420119490688</v>
      </c>
    </row>
    <row r="185" spans="1:7" x14ac:dyDescent="0.3">
      <c r="A185" s="1">
        <v>43651</v>
      </c>
      <c r="B185">
        <v>47.590969000000001</v>
      </c>
      <c r="C185" s="22">
        <f t="shared" si="9"/>
        <v>-6.8400849145417539E-2</v>
      </c>
      <c r="D185">
        <v>1.6136986301369862E-2</v>
      </c>
      <c r="E185" s="22">
        <f t="shared" si="8"/>
        <v>1.6136986301369861E-4</v>
      </c>
      <c r="F185" s="23">
        <f t="shared" si="10"/>
        <v>-6.8562219008431236E-2</v>
      </c>
      <c r="G185" s="25">
        <f t="shared" si="11"/>
        <v>-2.4291304274290768</v>
      </c>
    </row>
    <row r="186" spans="1:7" x14ac:dyDescent="0.3">
      <c r="A186" s="1">
        <v>43654</v>
      </c>
      <c r="B186">
        <v>45.573154000000002</v>
      </c>
      <c r="C186" s="22">
        <f t="shared" si="9"/>
        <v>-4.2399115680960366E-2</v>
      </c>
      <c r="D186">
        <v>1.6109589041095891E-2</v>
      </c>
      <c r="E186" s="22">
        <f t="shared" si="8"/>
        <v>1.610958904109589E-4</v>
      </c>
      <c r="F186" s="23">
        <f t="shared" si="10"/>
        <v>-4.2560211571371326E-2</v>
      </c>
      <c r="G186" s="25">
        <f t="shared" si="11"/>
        <v>-1.5078902990745355</v>
      </c>
    </row>
    <row r="187" spans="1:7" x14ac:dyDescent="0.3">
      <c r="A187" s="1">
        <v>43655</v>
      </c>
      <c r="B187">
        <v>46.163738000000002</v>
      </c>
      <c r="C187" s="22">
        <f t="shared" si="9"/>
        <v>1.2959032855176092E-2</v>
      </c>
      <c r="D187">
        <v>1.6164383561643837E-2</v>
      </c>
      <c r="E187" s="22">
        <f t="shared" si="8"/>
        <v>1.6164383561643837E-4</v>
      </c>
      <c r="F187" s="23">
        <f t="shared" si="10"/>
        <v>1.2797389019559654E-2</v>
      </c>
      <c r="G187" s="25">
        <f t="shared" si="11"/>
        <v>0.45340608149272915</v>
      </c>
    </row>
    <row r="188" spans="1:7" x14ac:dyDescent="0.3">
      <c r="A188" s="1">
        <v>43656</v>
      </c>
      <c r="B188">
        <v>45.081001000000001</v>
      </c>
      <c r="C188" s="22">
        <f t="shared" si="9"/>
        <v>-2.3454274868296012E-2</v>
      </c>
      <c r="D188">
        <v>1.6109589041095891E-2</v>
      </c>
      <c r="E188" s="22">
        <f t="shared" si="8"/>
        <v>1.610958904109589E-4</v>
      </c>
      <c r="F188" s="23">
        <f t="shared" si="10"/>
        <v>-2.3615370758706972E-2</v>
      </c>
      <c r="G188" s="25">
        <f t="shared" si="11"/>
        <v>-0.83668260004740691</v>
      </c>
    </row>
    <row r="189" spans="1:7" x14ac:dyDescent="0.3">
      <c r="A189" s="1">
        <v>43657</v>
      </c>
      <c r="B189">
        <v>46.016089999999998</v>
      </c>
      <c r="C189" s="22">
        <f t="shared" si="9"/>
        <v>2.0742418740879287E-2</v>
      </c>
      <c r="D189">
        <v>1.6027397260273971E-2</v>
      </c>
      <c r="E189" s="22">
        <f t="shared" si="8"/>
        <v>1.6027397260273972E-4</v>
      </c>
      <c r="F189" s="23">
        <f t="shared" si="10"/>
        <v>2.0582144768276547E-2</v>
      </c>
      <c r="G189" s="25">
        <f t="shared" si="11"/>
        <v>0.72921668582842325</v>
      </c>
    </row>
    <row r="190" spans="1:7" x14ac:dyDescent="0.3">
      <c r="A190" s="1">
        <v>43658</v>
      </c>
      <c r="B190">
        <v>46.459026000000001</v>
      </c>
      <c r="C190" s="22">
        <f t="shared" si="9"/>
        <v>9.6256765839949267E-3</v>
      </c>
      <c r="D190">
        <v>1.6027397260273971E-2</v>
      </c>
      <c r="E190" s="22">
        <f t="shared" si="8"/>
        <v>1.6027397260273972E-4</v>
      </c>
      <c r="F190" s="23">
        <f t="shared" si="10"/>
        <v>9.4654026113921864E-3</v>
      </c>
      <c r="G190" s="25">
        <f t="shared" si="11"/>
        <v>0.3353552120063667</v>
      </c>
    </row>
    <row r="191" spans="1:7" x14ac:dyDescent="0.3">
      <c r="A191" s="1">
        <v>43661</v>
      </c>
      <c r="B191">
        <v>45.868442999999999</v>
      </c>
      <c r="C191" s="22">
        <f t="shared" si="9"/>
        <v>-1.2711910921249238E-2</v>
      </c>
      <c r="D191">
        <v>1.5945205479452055E-2</v>
      </c>
      <c r="E191" s="22">
        <f t="shared" si="8"/>
        <v>1.5945205479452054E-4</v>
      </c>
      <c r="F191" s="23">
        <f t="shared" si="10"/>
        <v>-1.2871362976043759E-2</v>
      </c>
      <c r="G191" s="25">
        <f t="shared" si="11"/>
        <v>-0.4560269474905283</v>
      </c>
    </row>
    <row r="192" spans="1:7" x14ac:dyDescent="0.3">
      <c r="A192" s="1">
        <v>43662</v>
      </c>
      <c r="B192">
        <v>46.508240000000001</v>
      </c>
      <c r="C192" s="22">
        <f t="shared" si="9"/>
        <v>1.3948522298871176E-2</v>
      </c>
      <c r="D192">
        <v>1.6E-2</v>
      </c>
      <c r="E192" s="22">
        <f t="shared" si="8"/>
        <v>1.6000000000000001E-4</v>
      </c>
      <c r="F192" s="23">
        <f t="shared" si="10"/>
        <v>1.3788522298871175E-2</v>
      </c>
      <c r="G192" s="25">
        <f t="shared" si="11"/>
        <v>0.48852151447072412</v>
      </c>
    </row>
    <row r="193" spans="1:7" x14ac:dyDescent="0.3">
      <c r="A193" s="1">
        <v>43663</v>
      </c>
      <c r="B193">
        <v>46.409813</v>
      </c>
      <c r="C193" s="22">
        <f t="shared" si="9"/>
        <v>-2.116334653816204E-3</v>
      </c>
      <c r="D193">
        <v>1.589041095890411E-2</v>
      </c>
      <c r="E193" s="22">
        <f t="shared" si="8"/>
        <v>1.589041095890411E-4</v>
      </c>
      <c r="F193" s="23">
        <f t="shared" si="10"/>
        <v>-2.275238763405245E-3</v>
      </c>
      <c r="G193" s="25">
        <f t="shared" si="11"/>
        <v>-8.0610747285967205E-2</v>
      </c>
    </row>
    <row r="194" spans="1:7" x14ac:dyDescent="0.3">
      <c r="A194" s="1">
        <v>43664</v>
      </c>
      <c r="B194">
        <v>44.834927</v>
      </c>
      <c r="C194" s="22">
        <f t="shared" si="9"/>
        <v>-3.3934331948288592E-2</v>
      </c>
      <c r="D194">
        <v>1.5616438356164384E-2</v>
      </c>
      <c r="E194" s="22">
        <f t="shared" si="8"/>
        <v>1.5616438356164385E-4</v>
      </c>
      <c r="F194" s="23">
        <f t="shared" si="10"/>
        <v>-3.4090496331850233E-2</v>
      </c>
      <c r="G194" s="25">
        <f t="shared" si="11"/>
        <v>-1.2078118696198177</v>
      </c>
    </row>
    <row r="195" spans="1:7" x14ac:dyDescent="0.3">
      <c r="A195" s="1">
        <v>43665</v>
      </c>
      <c r="B195">
        <v>43.899841000000002</v>
      </c>
      <c r="C195" s="22">
        <f t="shared" si="9"/>
        <v>-2.0856195438881796E-2</v>
      </c>
      <c r="D195">
        <v>1.5698630136986302E-2</v>
      </c>
      <c r="E195" s="22">
        <f t="shared" ref="E195:E242" si="12">D195/100</f>
        <v>1.5698630136986303E-4</v>
      </c>
      <c r="F195" s="23">
        <f t="shared" si="10"/>
        <v>-2.1013181740251661E-2</v>
      </c>
      <c r="G195" s="25">
        <f t="shared" si="11"/>
        <v>-0.74448814347834102</v>
      </c>
    </row>
    <row r="196" spans="1:7" x14ac:dyDescent="0.3">
      <c r="A196" s="1">
        <v>43668</v>
      </c>
      <c r="B196">
        <v>45.523941000000001</v>
      </c>
      <c r="C196" s="22">
        <f t="shared" ref="C196:C242" si="13">(B196-B195)/B195</f>
        <v>3.6995578184440311E-2</v>
      </c>
      <c r="D196">
        <v>1.580821917808219E-2</v>
      </c>
      <c r="E196" s="22">
        <f t="shared" si="12"/>
        <v>1.5808219178082189E-4</v>
      </c>
      <c r="F196" s="23">
        <f t="shared" ref="F196:F242" si="14">C196-E196</f>
        <v>3.6837495992659487E-2</v>
      </c>
      <c r="G196" s="25">
        <f t="shared" ref="G196:G241" si="15">F196/_xlfn.STDEV.S($F$3:$F$242)</f>
        <v>1.3051369060132365</v>
      </c>
    </row>
    <row r="197" spans="1:7" x14ac:dyDescent="0.3">
      <c r="A197" s="1">
        <v>43669</v>
      </c>
      <c r="B197">
        <v>45.327080000000002</v>
      </c>
      <c r="C197" s="22">
        <f t="shared" si="13"/>
        <v>-4.324340021440551E-3</v>
      </c>
      <c r="D197">
        <v>1.5780821917808219E-2</v>
      </c>
      <c r="E197" s="22">
        <f t="shared" si="12"/>
        <v>1.5780821917808218E-4</v>
      </c>
      <c r="F197" s="23">
        <f t="shared" si="14"/>
        <v>-4.4821482406186336E-3</v>
      </c>
      <c r="G197" s="25">
        <f t="shared" si="15"/>
        <v>-0.15880061685569921</v>
      </c>
    </row>
    <row r="198" spans="1:7" x14ac:dyDescent="0.3">
      <c r="A198" s="1">
        <v>43670</v>
      </c>
      <c r="B198">
        <v>42.915539000000003</v>
      </c>
      <c r="C198" s="22">
        <f t="shared" si="13"/>
        <v>-5.3203096250629855E-2</v>
      </c>
      <c r="D198">
        <v>1.580821917808219E-2</v>
      </c>
      <c r="E198" s="22">
        <f t="shared" si="12"/>
        <v>1.5808219178082189E-4</v>
      </c>
      <c r="F198" s="23">
        <f t="shared" si="14"/>
        <v>-5.336117844241068E-2</v>
      </c>
      <c r="G198" s="25">
        <f t="shared" si="15"/>
        <v>-1.8905639880470104</v>
      </c>
    </row>
    <row r="199" spans="1:7" x14ac:dyDescent="0.3">
      <c r="A199" s="1">
        <v>43671</v>
      </c>
      <c r="B199">
        <v>42.472607000000004</v>
      </c>
      <c r="C199" s="22">
        <f t="shared" si="13"/>
        <v>-1.0321016823300272E-2</v>
      </c>
      <c r="D199">
        <v>1.5726027397260273E-2</v>
      </c>
      <c r="E199" s="22">
        <f t="shared" si="12"/>
        <v>1.5726027397260274E-4</v>
      </c>
      <c r="F199" s="23">
        <f t="shared" si="14"/>
        <v>-1.0478277097272875E-2</v>
      </c>
      <c r="G199" s="25">
        <f t="shared" si="15"/>
        <v>-0.37124092673967785</v>
      </c>
    </row>
    <row r="200" spans="1:7" x14ac:dyDescent="0.3">
      <c r="A200" s="1">
        <v>43672</v>
      </c>
      <c r="B200">
        <v>44.490425000000002</v>
      </c>
      <c r="C200" s="22">
        <f t="shared" si="13"/>
        <v>4.7508691896402735E-2</v>
      </c>
      <c r="D200">
        <v>1.5726027397260273E-2</v>
      </c>
      <c r="E200" s="22">
        <f t="shared" si="12"/>
        <v>1.5726027397260274E-4</v>
      </c>
      <c r="F200" s="23">
        <f t="shared" si="14"/>
        <v>4.7351431622430135E-2</v>
      </c>
      <c r="G200" s="25">
        <f t="shared" si="15"/>
        <v>1.6776411994808371</v>
      </c>
    </row>
    <row r="201" spans="1:7" x14ac:dyDescent="0.3">
      <c r="A201" s="1">
        <v>43675</v>
      </c>
      <c r="B201">
        <v>43.506123000000002</v>
      </c>
      <c r="C201" s="22">
        <f t="shared" si="13"/>
        <v>-2.2123906436047745E-2</v>
      </c>
      <c r="D201">
        <v>1.5753424657534248E-2</v>
      </c>
      <c r="E201" s="22">
        <f t="shared" si="12"/>
        <v>1.5753424657534247E-4</v>
      </c>
      <c r="F201" s="23">
        <f t="shared" si="14"/>
        <v>-2.2281440682623086E-2</v>
      </c>
      <c r="G201" s="25">
        <f t="shared" si="15"/>
        <v>-0.78942202151391916</v>
      </c>
    </row>
    <row r="202" spans="1:7" x14ac:dyDescent="0.3">
      <c r="A202" s="1">
        <v>43676</v>
      </c>
      <c r="B202">
        <v>40.946938000000003</v>
      </c>
      <c r="C202" s="22">
        <f t="shared" si="13"/>
        <v>-5.8823559157408702E-2</v>
      </c>
      <c r="D202">
        <v>1.5726027397260273E-2</v>
      </c>
      <c r="E202" s="22">
        <f t="shared" si="12"/>
        <v>1.5726027397260274E-4</v>
      </c>
      <c r="F202" s="23">
        <f t="shared" si="14"/>
        <v>-5.8980819431381303E-2</v>
      </c>
      <c r="G202" s="25">
        <f t="shared" si="15"/>
        <v>-2.0896654919796283</v>
      </c>
    </row>
    <row r="203" spans="1:7" x14ac:dyDescent="0.3">
      <c r="A203" s="1">
        <v>43677</v>
      </c>
      <c r="B203">
        <v>42.078884000000002</v>
      </c>
      <c r="C203" s="22">
        <f t="shared" si="13"/>
        <v>2.7644216033931503E-2</v>
      </c>
      <c r="D203">
        <v>1.5698630136986302E-2</v>
      </c>
      <c r="E203" s="22">
        <f t="shared" si="12"/>
        <v>1.5698630136986303E-4</v>
      </c>
      <c r="F203" s="23">
        <f t="shared" si="14"/>
        <v>2.7487229732561638E-2</v>
      </c>
      <c r="G203" s="25">
        <f t="shared" si="15"/>
        <v>0.97386092624697329</v>
      </c>
    </row>
    <row r="204" spans="1:7" x14ac:dyDescent="0.3">
      <c r="A204" s="1">
        <v>43678</v>
      </c>
      <c r="B204">
        <v>41.439087000000001</v>
      </c>
      <c r="C204" s="22">
        <f t="shared" si="13"/>
        <v>-1.5204704573438817E-2</v>
      </c>
      <c r="D204">
        <v>1.5506849315068493E-2</v>
      </c>
      <c r="E204" s="22">
        <f t="shared" si="12"/>
        <v>1.5506849315068493E-4</v>
      </c>
      <c r="F204" s="23">
        <f t="shared" si="14"/>
        <v>-1.5359773066589501E-2</v>
      </c>
      <c r="G204" s="25">
        <f t="shared" si="15"/>
        <v>-0.54419026475601651</v>
      </c>
    </row>
    <row r="205" spans="1:7" x14ac:dyDescent="0.3">
      <c r="A205" s="1">
        <v>43679</v>
      </c>
      <c r="B205">
        <v>40.257927000000002</v>
      </c>
      <c r="C205" s="22">
        <f t="shared" si="13"/>
        <v>-2.8503523738348732E-2</v>
      </c>
      <c r="D205">
        <v>1.5479452054794521E-2</v>
      </c>
      <c r="E205" s="22">
        <f t="shared" si="12"/>
        <v>1.547945205479452E-4</v>
      </c>
      <c r="F205" s="23">
        <f t="shared" si="14"/>
        <v>-2.8658318258896677E-2</v>
      </c>
      <c r="G205" s="25">
        <f t="shared" si="15"/>
        <v>-1.015352097531609</v>
      </c>
    </row>
    <row r="206" spans="1:7" x14ac:dyDescent="0.3">
      <c r="A206" s="1">
        <v>43682</v>
      </c>
      <c r="B206">
        <v>39.273628000000002</v>
      </c>
      <c r="C206" s="22">
        <f t="shared" si="13"/>
        <v>-2.4449818292928992E-2</v>
      </c>
      <c r="D206">
        <v>1.5287671232876712E-2</v>
      </c>
      <c r="E206" s="22">
        <f t="shared" si="12"/>
        <v>1.5287671232876713E-4</v>
      </c>
      <c r="F206" s="23">
        <f t="shared" si="14"/>
        <v>-2.460269500525776E-2</v>
      </c>
      <c r="G206" s="25">
        <f t="shared" si="15"/>
        <v>-0.87166308060536668</v>
      </c>
    </row>
    <row r="207" spans="1:7" x14ac:dyDescent="0.3">
      <c r="A207" s="1">
        <v>43683</v>
      </c>
      <c r="B207">
        <v>39.913421999999997</v>
      </c>
      <c r="C207" s="22">
        <f t="shared" si="13"/>
        <v>1.6290677296225214E-2</v>
      </c>
      <c r="D207">
        <v>1.5424657534246575E-2</v>
      </c>
      <c r="E207" s="22">
        <f t="shared" si="12"/>
        <v>1.5424657534246575E-4</v>
      </c>
      <c r="F207" s="23">
        <f t="shared" si="14"/>
        <v>1.613643072088275E-2</v>
      </c>
      <c r="G207" s="25">
        <f t="shared" si="15"/>
        <v>0.57170691703221288</v>
      </c>
    </row>
    <row r="208" spans="1:7" x14ac:dyDescent="0.3">
      <c r="A208" s="1">
        <v>43684</v>
      </c>
      <c r="B208">
        <v>38.436970000000002</v>
      </c>
      <c r="C208" s="22">
        <f t="shared" si="13"/>
        <v>-3.6991365962056447E-2</v>
      </c>
      <c r="D208">
        <v>1.5205479452054794E-2</v>
      </c>
      <c r="E208" s="22">
        <f t="shared" si="12"/>
        <v>1.5205479452054795E-4</v>
      </c>
      <c r="F208" s="23">
        <f t="shared" si="14"/>
        <v>-3.7143420756576992E-2</v>
      </c>
      <c r="G208" s="25">
        <f t="shared" si="15"/>
        <v>-1.3159756910362923</v>
      </c>
    </row>
    <row r="209" spans="1:7" x14ac:dyDescent="0.3">
      <c r="A209" s="1">
        <v>43685</v>
      </c>
      <c r="B209">
        <v>38.240107999999999</v>
      </c>
      <c r="C209" s="22">
        <f t="shared" si="13"/>
        <v>-5.1216836290686532E-3</v>
      </c>
      <c r="D209">
        <v>1.4876712328767123E-2</v>
      </c>
      <c r="E209" s="22">
        <f t="shared" si="12"/>
        <v>1.4876712328767123E-4</v>
      </c>
      <c r="F209" s="23">
        <f t="shared" si="14"/>
        <v>-5.2704507523563243E-3</v>
      </c>
      <c r="G209" s="25">
        <f t="shared" si="15"/>
        <v>-0.18672984150703836</v>
      </c>
    </row>
    <row r="210" spans="1:7" x14ac:dyDescent="0.3">
      <c r="A210" s="1">
        <v>43686</v>
      </c>
      <c r="B210">
        <v>38.190891000000001</v>
      </c>
      <c r="C210" s="22">
        <f t="shared" si="13"/>
        <v>-1.2870518043515656E-3</v>
      </c>
      <c r="D210">
        <v>1.484931506849315E-2</v>
      </c>
      <c r="E210" s="22">
        <f t="shared" si="12"/>
        <v>1.4849315068493149E-4</v>
      </c>
      <c r="F210" s="23">
        <f t="shared" si="14"/>
        <v>-1.4355449550364971E-3</v>
      </c>
      <c r="G210" s="25">
        <f t="shared" si="15"/>
        <v>-5.0860750726178253E-2</v>
      </c>
    </row>
    <row r="211" spans="1:7" x14ac:dyDescent="0.3">
      <c r="A211" s="1">
        <v>43690</v>
      </c>
      <c r="B211">
        <v>35.877785000000003</v>
      </c>
      <c r="C211" s="22">
        <f t="shared" si="13"/>
        <v>-6.0566955612530685E-2</v>
      </c>
      <c r="D211">
        <v>1.4876712328767123E-2</v>
      </c>
      <c r="E211" s="22">
        <f t="shared" si="12"/>
        <v>1.4876712328767123E-4</v>
      </c>
      <c r="F211" s="23">
        <f t="shared" si="14"/>
        <v>-6.0715722735818357E-2</v>
      </c>
      <c r="G211" s="25">
        <f t="shared" si="15"/>
        <v>-2.1511323824391839</v>
      </c>
    </row>
    <row r="212" spans="1:7" x14ac:dyDescent="0.3">
      <c r="A212" s="1">
        <v>43691</v>
      </c>
      <c r="B212">
        <v>36.419150999999999</v>
      </c>
      <c r="C212" s="22">
        <f t="shared" si="13"/>
        <v>1.5089170081151789E-2</v>
      </c>
      <c r="D212">
        <v>1.5013698630136987E-2</v>
      </c>
      <c r="E212" s="22">
        <f t="shared" si="12"/>
        <v>1.5013698630136985E-4</v>
      </c>
      <c r="F212" s="23">
        <f t="shared" si="14"/>
        <v>1.493903309485042E-2</v>
      </c>
      <c r="G212" s="25">
        <f t="shared" si="15"/>
        <v>0.52928362547029895</v>
      </c>
    </row>
    <row r="213" spans="1:7" x14ac:dyDescent="0.3">
      <c r="A213" s="1">
        <v>43693</v>
      </c>
      <c r="B213">
        <v>35.631709999999998</v>
      </c>
      <c r="C213" s="22">
        <f t="shared" si="13"/>
        <v>-2.1621618801602519E-2</v>
      </c>
      <c r="D213">
        <v>1.5013698630136987E-2</v>
      </c>
      <c r="E213" s="22">
        <f t="shared" si="12"/>
        <v>1.5013698630136985E-4</v>
      </c>
      <c r="F213" s="23">
        <f t="shared" si="14"/>
        <v>-2.1771755787903888E-2</v>
      </c>
      <c r="G213" s="25">
        <f t="shared" si="15"/>
        <v>-0.77136410121803234</v>
      </c>
    </row>
    <row r="214" spans="1:7" x14ac:dyDescent="0.3">
      <c r="A214" s="1">
        <v>43696</v>
      </c>
      <c r="B214">
        <v>35.484065999999999</v>
      </c>
      <c r="C214" s="22">
        <f t="shared" si="13"/>
        <v>-4.1436125294014702E-3</v>
      </c>
      <c r="D214">
        <v>1.4986301369863012E-2</v>
      </c>
      <c r="E214" s="22">
        <f t="shared" si="12"/>
        <v>1.4986301369863012E-4</v>
      </c>
      <c r="F214" s="23">
        <f t="shared" si="14"/>
        <v>-4.2934755431001002E-3</v>
      </c>
      <c r="G214" s="25">
        <f t="shared" si="15"/>
        <v>-0.15211602296425833</v>
      </c>
    </row>
    <row r="215" spans="1:7" x14ac:dyDescent="0.3">
      <c r="A215" s="1">
        <v>43697</v>
      </c>
      <c r="B215">
        <v>34.106045000000002</v>
      </c>
      <c r="C215" s="22">
        <f t="shared" si="13"/>
        <v>-3.883492382186407E-2</v>
      </c>
      <c r="D215">
        <v>1.4931506849315069E-2</v>
      </c>
      <c r="E215" s="22">
        <f t="shared" si="12"/>
        <v>1.4931506849315067E-4</v>
      </c>
      <c r="F215" s="23">
        <f t="shared" si="14"/>
        <v>-3.8984238890357223E-2</v>
      </c>
      <c r="G215" s="25">
        <f t="shared" si="15"/>
        <v>-1.3811950991126105</v>
      </c>
    </row>
    <row r="216" spans="1:7" x14ac:dyDescent="0.3">
      <c r="A216" s="1">
        <v>43698</v>
      </c>
      <c r="B216">
        <v>31.35</v>
      </c>
      <c r="C216" s="22">
        <f t="shared" si="13"/>
        <v>-8.0808108943737106E-2</v>
      </c>
      <c r="D216">
        <v>1.4931506849315069E-2</v>
      </c>
      <c r="E216" s="22">
        <f t="shared" si="12"/>
        <v>1.4931506849315067E-4</v>
      </c>
      <c r="F216" s="23">
        <f t="shared" si="14"/>
        <v>-8.0957424012230259E-2</v>
      </c>
      <c r="G216" s="25">
        <f t="shared" si="15"/>
        <v>-2.8682872993098822</v>
      </c>
    </row>
    <row r="217" spans="1:7" x14ac:dyDescent="0.3">
      <c r="A217" s="1">
        <v>43699</v>
      </c>
      <c r="B217">
        <v>30.049999</v>
      </c>
      <c r="C217" s="22">
        <f t="shared" si="13"/>
        <v>-4.146733652312605E-2</v>
      </c>
      <c r="D217">
        <v>1.484931506849315E-2</v>
      </c>
      <c r="E217" s="22">
        <f t="shared" si="12"/>
        <v>1.4849315068493149E-4</v>
      </c>
      <c r="F217" s="23">
        <f t="shared" si="14"/>
        <v>-4.1615829673810979E-2</v>
      </c>
      <c r="G217" s="25">
        <f t="shared" si="15"/>
        <v>-1.4744312477828183</v>
      </c>
    </row>
    <row r="218" spans="1:7" x14ac:dyDescent="0.3">
      <c r="A218" s="1">
        <v>43700</v>
      </c>
      <c r="B218">
        <v>31.35</v>
      </c>
      <c r="C218" s="22">
        <f t="shared" si="13"/>
        <v>4.3261265998711072E-2</v>
      </c>
      <c r="D218">
        <v>1.4821917808219178E-2</v>
      </c>
      <c r="E218" s="22">
        <f t="shared" si="12"/>
        <v>1.4821917808219179E-4</v>
      </c>
      <c r="F218" s="23">
        <f t="shared" si="14"/>
        <v>4.3113046820628879E-2</v>
      </c>
      <c r="G218" s="25">
        <f t="shared" si="15"/>
        <v>1.5274770181852708</v>
      </c>
    </row>
    <row r="219" spans="1:7" x14ac:dyDescent="0.3">
      <c r="A219" s="1">
        <v>43703</v>
      </c>
      <c r="B219">
        <v>31.9</v>
      </c>
      <c r="C219" s="22">
        <f t="shared" si="13"/>
        <v>1.7543859649122716E-2</v>
      </c>
      <c r="D219">
        <v>1.4958904109589041E-2</v>
      </c>
      <c r="E219" s="22">
        <f t="shared" si="12"/>
        <v>1.4958904109589041E-4</v>
      </c>
      <c r="F219" s="23">
        <f t="shared" si="14"/>
        <v>1.7394270608026827E-2</v>
      </c>
      <c r="G219" s="25">
        <f t="shared" si="15"/>
        <v>0.61627165234686032</v>
      </c>
    </row>
    <row r="220" spans="1:7" x14ac:dyDescent="0.3">
      <c r="A220" s="1">
        <v>43704</v>
      </c>
      <c r="B220">
        <v>32.849997999999999</v>
      </c>
      <c r="C220" s="22">
        <f t="shared" si="13"/>
        <v>2.9780501567398147E-2</v>
      </c>
      <c r="D220">
        <v>1.4876712328767123E-2</v>
      </c>
      <c r="E220" s="22">
        <f t="shared" si="12"/>
        <v>1.4876712328767123E-4</v>
      </c>
      <c r="F220" s="23">
        <f t="shared" si="14"/>
        <v>2.9631734444110474E-2</v>
      </c>
      <c r="G220" s="25">
        <f t="shared" si="15"/>
        <v>1.0498398213575253</v>
      </c>
    </row>
    <row r="221" spans="1:7" x14ac:dyDescent="0.3">
      <c r="A221" s="1">
        <v>43705</v>
      </c>
      <c r="B221">
        <v>31.1</v>
      </c>
      <c r="C221" s="22">
        <f t="shared" si="13"/>
        <v>-5.3272392893296307E-2</v>
      </c>
      <c r="D221">
        <v>1.4876712328767123E-2</v>
      </c>
      <c r="E221" s="22">
        <f t="shared" si="12"/>
        <v>1.4876712328767123E-4</v>
      </c>
      <c r="F221" s="23">
        <f t="shared" si="14"/>
        <v>-5.342116001658398E-2</v>
      </c>
      <c r="G221" s="25">
        <f t="shared" si="15"/>
        <v>-1.8926891098563197</v>
      </c>
    </row>
    <row r="222" spans="1:7" x14ac:dyDescent="0.3">
      <c r="A222" s="1">
        <v>43706</v>
      </c>
      <c r="B222">
        <v>31.299999</v>
      </c>
      <c r="C222" s="22">
        <f t="shared" si="13"/>
        <v>6.4308360128616801E-3</v>
      </c>
      <c r="D222">
        <v>1.4821917808219178E-2</v>
      </c>
      <c r="E222" s="22">
        <f t="shared" si="12"/>
        <v>1.4821917808219179E-4</v>
      </c>
      <c r="F222" s="23">
        <f t="shared" si="14"/>
        <v>6.2826168347794881E-3</v>
      </c>
      <c r="G222" s="25">
        <f t="shared" si="15"/>
        <v>0.22259045780540301</v>
      </c>
    </row>
    <row r="223" spans="1:7" x14ac:dyDescent="0.3">
      <c r="A223" s="1">
        <v>43707</v>
      </c>
      <c r="B223">
        <v>31.200001</v>
      </c>
      <c r="C223" s="22">
        <f t="shared" si="13"/>
        <v>-3.1948243832212063E-3</v>
      </c>
      <c r="D223">
        <v>1.484931506849315E-2</v>
      </c>
      <c r="E223" s="22">
        <f t="shared" si="12"/>
        <v>1.4849315068493149E-4</v>
      </c>
      <c r="F223" s="23">
        <f t="shared" si="14"/>
        <v>-3.3433175339061378E-3</v>
      </c>
      <c r="G223" s="25">
        <f t="shared" si="15"/>
        <v>-0.11845232647983352</v>
      </c>
    </row>
    <row r="224" spans="1:7" x14ac:dyDescent="0.3">
      <c r="A224" s="1">
        <v>43711</v>
      </c>
      <c r="B224">
        <v>30.450001</v>
      </c>
      <c r="C224" s="22">
        <f t="shared" si="13"/>
        <v>-2.4038460767998052E-2</v>
      </c>
      <c r="D224">
        <v>1.484931506849315E-2</v>
      </c>
      <c r="E224" s="22">
        <f t="shared" si="12"/>
        <v>1.4849315068493149E-4</v>
      </c>
      <c r="F224" s="23">
        <f t="shared" si="14"/>
        <v>-2.4186953918682984E-2</v>
      </c>
      <c r="G224" s="25">
        <f t="shared" si="15"/>
        <v>-0.85693354970720503</v>
      </c>
    </row>
    <row r="225" spans="1:7" x14ac:dyDescent="0.3">
      <c r="A225" s="1">
        <v>43712</v>
      </c>
      <c r="B225">
        <v>32.25</v>
      </c>
      <c r="C225" s="22">
        <f t="shared" si="13"/>
        <v>5.9113265710565972E-2</v>
      </c>
      <c r="D225">
        <v>1.4821917808219178E-2</v>
      </c>
      <c r="E225" s="22">
        <f t="shared" si="12"/>
        <v>1.4821917808219179E-4</v>
      </c>
      <c r="F225" s="23">
        <f t="shared" si="14"/>
        <v>5.8965046532483779E-2</v>
      </c>
      <c r="G225" s="25">
        <f t="shared" si="15"/>
        <v>2.0891066648413754</v>
      </c>
    </row>
    <row r="226" spans="1:7" x14ac:dyDescent="0.3">
      <c r="A226" s="1">
        <v>43713</v>
      </c>
      <c r="B226">
        <v>32.450001</v>
      </c>
      <c r="C226" s="22">
        <f t="shared" si="13"/>
        <v>6.2015813953488468E-3</v>
      </c>
      <c r="D226">
        <v>1.473972602739726E-2</v>
      </c>
      <c r="E226" s="22">
        <f t="shared" si="12"/>
        <v>1.4739726027397261E-4</v>
      </c>
      <c r="F226" s="23">
        <f t="shared" si="14"/>
        <v>6.0541841350748738E-3</v>
      </c>
      <c r="G226" s="25">
        <f t="shared" si="15"/>
        <v>0.21449718384931923</v>
      </c>
    </row>
    <row r="227" spans="1:7" x14ac:dyDescent="0.3">
      <c r="A227" s="1">
        <v>43714</v>
      </c>
      <c r="B227">
        <v>33</v>
      </c>
      <c r="C227" s="22">
        <f t="shared" si="13"/>
        <v>1.6949121203416902E-2</v>
      </c>
      <c r="D227">
        <v>1.4575342465753425E-2</v>
      </c>
      <c r="E227" s="22">
        <f t="shared" si="12"/>
        <v>1.4575342465753425E-4</v>
      </c>
      <c r="F227" s="23">
        <f t="shared" si="14"/>
        <v>1.6803367778759369E-2</v>
      </c>
      <c r="G227" s="25">
        <f t="shared" si="15"/>
        <v>0.59533621497353095</v>
      </c>
    </row>
    <row r="228" spans="1:7" x14ac:dyDescent="0.3">
      <c r="A228" s="1">
        <v>43717</v>
      </c>
      <c r="B228">
        <v>32.900002000000001</v>
      </c>
      <c r="C228" s="22">
        <f t="shared" si="13"/>
        <v>-3.0302424242424049E-3</v>
      </c>
      <c r="D228">
        <v>1.4657534246575342E-2</v>
      </c>
      <c r="E228" s="22">
        <f t="shared" si="12"/>
        <v>1.4657534246575343E-4</v>
      </c>
      <c r="F228" s="23">
        <f t="shared" si="14"/>
        <v>-3.1768177667081585E-3</v>
      </c>
      <c r="G228" s="25">
        <f t="shared" si="15"/>
        <v>-0.11255331013366285</v>
      </c>
    </row>
    <row r="229" spans="1:7" x14ac:dyDescent="0.3">
      <c r="A229" s="1">
        <v>43719</v>
      </c>
      <c r="B229">
        <v>34.099997999999999</v>
      </c>
      <c r="C229" s="22">
        <f t="shared" si="13"/>
        <v>3.6474040335924558E-2</v>
      </c>
      <c r="D229">
        <v>1.473972602739726E-2</v>
      </c>
      <c r="E229" s="22">
        <f t="shared" si="12"/>
        <v>1.4739726027397261E-4</v>
      </c>
      <c r="F229" s="23">
        <f t="shared" si="14"/>
        <v>3.6326643075650589E-2</v>
      </c>
      <c r="G229" s="25">
        <f t="shared" si="15"/>
        <v>1.2870376031815323</v>
      </c>
    </row>
    <row r="230" spans="1:7" x14ac:dyDescent="0.3">
      <c r="A230" s="1">
        <v>43720</v>
      </c>
      <c r="B230">
        <v>33.75</v>
      </c>
      <c r="C230" s="22">
        <f t="shared" si="13"/>
        <v>-1.0263871569728519E-2</v>
      </c>
      <c r="D230">
        <v>1.452054794520548E-2</v>
      </c>
      <c r="E230" s="22">
        <f t="shared" si="12"/>
        <v>1.452054794520548E-4</v>
      </c>
      <c r="F230" s="23">
        <f t="shared" si="14"/>
        <v>-1.0409077049180574E-2</v>
      </c>
      <c r="G230" s="25">
        <f t="shared" si="15"/>
        <v>-0.36878919829751794</v>
      </c>
    </row>
    <row r="231" spans="1:7" x14ac:dyDescent="0.3">
      <c r="A231" s="1">
        <v>43721</v>
      </c>
      <c r="B231">
        <v>33.799999</v>
      </c>
      <c r="C231" s="22">
        <f t="shared" si="13"/>
        <v>1.4814518518518425E-3</v>
      </c>
      <c r="D231">
        <v>1.4602739726027398E-2</v>
      </c>
      <c r="E231" s="22">
        <f t="shared" si="12"/>
        <v>1.4602739726027398E-4</v>
      </c>
      <c r="F231" s="23">
        <f t="shared" si="14"/>
        <v>1.3354244545915686E-3</v>
      </c>
      <c r="G231" s="25">
        <f t="shared" si="15"/>
        <v>4.7313523732105983E-2</v>
      </c>
    </row>
    <row r="232" spans="1:7" x14ac:dyDescent="0.3">
      <c r="A232" s="1">
        <v>43724</v>
      </c>
      <c r="B232">
        <v>33.349997999999999</v>
      </c>
      <c r="C232" s="22">
        <f t="shared" si="13"/>
        <v>-1.3313639447149106E-2</v>
      </c>
      <c r="D232">
        <v>1.4602739726027398E-2</v>
      </c>
      <c r="E232" s="22">
        <f t="shared" si="12"/>
        <v>1.4602739726027398E-4</v>
      </c>
      <c r="F232" s="23">
        <f t="shared" si="14"/>
        <v>-1.345966684440938E-2</v>
      </c>
      <c r="G232" s="25">
        <f t="shared" si="15"/>
        <v>-0.47687030477809544</v>
      </c>
    </row>
    <row r="233" spans="1:7" x14ac:dyDescent="0.3">
      <c r="A233" s="1">
        <v>43725</v>
      </c>
      <c r="B233">
        <v>33.400002000000001</v>
      </c>
      <c r="C233" s="22">
        <f t="shared" si="13"/>
        <v>1.4993704047598824E-3</v>
      </c>
      <c r="D233">
        <v>1.4602739726027398E-2</v>
      </c>
      <c r="E233" s="22">
        <f t="shared" si="12"/>
        <v>1.4602739726027398E-4</v>
      </c>
      <c r="F233" s="23">
        <f t="shared" si="14"/>
        <v>1.3533430074996085E-3</v>
      </c>
      <c r="G233" s="25">
        <f t="shared" si="15"/>
        <v>4.7948370484645668E-2</v>
      </c>
    </row>
    <row r="234" spans="1:7" x14ac:dyDescent="0.3">
      <c r="A234" s="1">
        <v>43726</v>
      </c>
      <c r="B234">
        <v>33.400002000000001</v>
      </c>
      <c r="C234" s="22">
        <f t="shared" si="13"/>
        <v>0</v>
      </c>
      <c r="D234">
        <v>1.4547945205479451E-2</v>
      </c>
      <c r="E234" s="22">
        <f t="shared" si="12"/>
        <v>1.4547945205479451E-4</v>
      </c>
      <c r="F234" s="23">
        <f t="shared" si="14"/>
        <v>-1.4547945205479451E-4</v>
      </c>
      <c r="G234" s="25">
        <f t="shared" si="15"/>
        <v>-5.1542754692428198E-3</v>
      </c>
    </row>
    <row r="235" spans="1:7" x14ac:dyDescent="0.3">
      <c r="A235" s="1">
        <v>43727</v>
      </c>
      <c r="B235">
        <v>31.85</v>
      </c>
      <c r="C235" s="22">
        <f t="shared" si="13"/>
        <v>-4.64072427301052E-2</v>
      </c>
      <c r="D235">
        <v>1.4547945205479451E-2</v>
      </c>
      <c r="E235" s="22">
        <f t="shared" si="12"/>
        <v>1.4547945205479451E-4</v>
      </c>
      <c r="F235" s="23">
        <f t="shared" si="14"/>
        <v>-4.6552722182159993E-2</v>
      </c>
      <c r="G235" s="25">
        <f t="shared" si="15"/>
        <v>-1.6493432617522397</v>
      </c>
    </row>
    <row r="236" spans="1:7" x14ac:dyDescent="0.3">
      <c r="A236" s="1">
        <v>43728</v>
      </c>
      <c r="B236">
        <v>34.400002000000001</v>
      </c>
      <c r="C236" s="22">
        <f t="shared" si="13"/>
        <v>8.0062857142857116E-2</v>
      </c>
      <c r="D236">
        <v>1.4575342465753425E-2</v>
      </c>
      <c r="E236" s="22">
        <f t="shared" si="12"/>
        <v>1.4575342465753425E-4</v>
      </c>
      <c r="F236" s="23">
        <f t="shared" si="14"/>
        <v>7.9917103718199586E-2</v>
      </c>
      <c r="G236" s="25">
        <f t="shared" si="15"/>
        <v>2.8314291911994798</v>
      </c>
    </row>
    <row r="237" spans="1:7" x14ac:dyDescent="0.3">
      <c r="A237" s="1">
        <v>43731</v>
      </c>
      <c r="B237">
        <v>34.900002000000001</v>
      </c>
      <c r="C237" s="22">
        <f t="shared" si="13"/>
        <v>1.4534882875878903E-2</v>
      </c>
      <c r="D237">
        <v>1.4630136986301369E-2</v>
      </c>
      <c r="E237" s="22">
        <f t="shared" si="12"/>
        <v>1.4630136986301369E-4</v>
      </c>
      <c r="F237" s="23">
        <f t="shared" si="14"/>
        <v>1.438858150601589E-2</v>
      </c>
      <c r="G237" s="25">
        <f t="shared" si="15"/>
        <v>0.50978135844040295</v>
      </c>
    </row>
    <row r="238" spans="1:7" x14ac:dyDescent="0.3">
      <c r="A238" s="1">
        <v>43732</v>
      </c>
      <c r="B238">
        <v>34.349997999999999</v>
      </c>
      <c r="C238" s="22">
        <f t="shared" si="13"/>
        <v>-1.5759426030978487E-2</v>
      </c>
      <c r="D238">
        <v>1.4821917808219178E-2</v>
      </c>
      <c r="E238" s="22">
        <f t="shared" si="12"/>
        <v>1.4821917808219179E-4</v>
      </c>
      <c r="F238" s="23">
        <f t="shared" si="14"/>
        <v>-1.590764520906068E-2</v>
      </c>
      <c r="G238" s="25">
        <f t="shared" si="15"/>
        <v>-0.56360114309199683</v>
      </c>
    </row>
    <row r="239" spans="1:7" x14ac:dyDescent="0.3">
      <c r="A239" s="1">
        <v>43733</v>
      </c>
      <c r="B239">
        <v>32.849997999999999</v>
      </c>
      <c r="C239" s="22">
        <f t="shared" si="13"/>
        <v>-4.3668124813282375E-2</v>
      </c>
      <c r="D239">
        <v>1.484931506849315E-2</v>
      </c>
      <c r="E239" s="22">
        <f t="shared" si="12"/>
        <v>1.4849315068493149E-4</v>
      </c>
      <c r="F239" s="23">
        <f t="shared" si="14"/>
        <v>-4.3816617963967304E-2</v>
      </c>
      <c r="G239" s="25">
        <f t="shared" si="15"/>
        <v>-1.5524042462835075</v>
      </c>
    </row>
    <row r="240" spans="1:7" x14ac:dyDescent="0.3">
      <c r="A240" s="1">
        <v>43734</v>
      </c>
      <c r="B240">
        <v>34.25</v>
      </c>
      <c r="C240" s="22">
        <f t="shared" si="13"/>
        <v>4.2618023903684882E-2</v>
      </c>
      <c r="D240">
        <v>1.4821917808219178E-2</v>
      </c>
      <c r="E240" s="22">
        <f t="shared" si="12"/>
        <v>1.4821917808219179E-4</v>
      </c>
      <c r="F240" s="23">
        <f t="shared" si="14"/>
        <v>4.2469804725602689E-2</v>
      </c>
      <c r="G240" s="25">
        <f t="shared" si="15"/>
        <v>1.5046872227581538</v>
      </c>
    </row>
    <row r="241" spans="1:7" x14ac:dyDescent="0.3">
      <c r="A241" s="1">
        <v>43735</v>
      </c>
      <c r="B241">
        <v>33.049999</v>
      </c>
      <c r="C241" s="22">
        <f t="shared" si="13"/>
        <v>-3.5036525547445262E-2</v>
      </c>
      <c r="D241">
        <v>1.4821917808219178E-2</v>
      </c>
      <c r="E241" s="22">
        <f t="shared" si="12"/>
        <v>1.4821917808219179E-4</v>
      </c>
      <c r="F241" s="23">
        <f t="shared" si="14"/>
        <v>-3.5184744725527455E-2</v>
      </c>
      <c r="G241" s="25">
        <f t="shared" si="15"/>
        <v>-1.2465806274968034</v>
      </c>
    </row>
    <row r="242" spans="1:7" x14ac:dyDescent="0.3">
      <c r="A242" s="1">
        <v>43738</v>
      </c>
      <c r="B242">
        <v>33.450001</v>
      </c>
      <c r="C242" s="22">
        <f t="shared" si="13"/>
        <v>1.2102935313250709E-2</v>
      </c>
      <c r="D242">
        <v>1.4630136986301369E-2</v>
      </c>
      <c r="E242" s="22">
        <f t="shared" si="12"/>
        <v>1.4630136986301369E-4</v>
      </c>
      <c r="F242" s="23">
        <f t="shared" si="14"/>
        <v>1.1956633943387696E-2</v>
      </c>
      <c r="G242" s="25" t="s">
        <v>37</v>
      </c>
    </row>
    <row r="244" spans="1:7" x14ac:dyDescent="0.3">
      <c r="B244" t="s">
        <v>7</v>
      </c>
      <c r="C244" s="22">
        <f>AVERAGE(C3:C242)</f>
        <v>-2.5508697490532065E-3</v>
      </c>
      <c r="D244" s="6"/>
      <c r="F244" s="22">
        <f t="shared" ref="F244:G244" si="16">AVERAGE(F3:F242)</f>
        <v>-2.7224028540760374E-3</v>
      </c>
      <c r="G244" s="26">
        <f t="shared" si="16"/>
        <v>-9.8629615683246338E-2</v>
      </c>
    </row>
    <row r="245" spans="1:7" x14ac:dyDescent="0.3">
      <c r="B245" t="s">
        <v>8</v>
      </c>
      <c r="C245" s="22">
        <f>MAX(C3:C242)</f>
        <v>8.5798838207193417E-2</v>
      </c>
      <c r="D245" s="6"/>
      <c r="F245" s="22">
        <f t="shared" ref="F245" si="17">MAX(F3:F242)</f>
        <v>8.5631166974316705E-2</v>
      </c>
      <c r="G245" s="26"/>
    </row>
    <row r="246" spans="1:7" x14ac:dyDescent="0.3">
      <c r="B246" t="s">
        <v>9</v>
      </c>
      <c r="C246" s="22">
        <f>MIN(C3:C242)</f>
        <v>-8.0808108943737106E-2</v>
      </c>
      <c r="D246" s="6"/>
      <c r="F246" s="22">
        <f t="shared" ref="F246" si="18">MIN(F3:F242)</f>
        <v>-8.0957424012230259E-2</v>
      </c>
      <c r="G246" s="26"/>
    </row>
    <row r="247" spans="1:7" x14ac:dyDescent="0.3">
      <c r="B247" t="s">
        <v>10</v>
      </c>
      <c r="C247" s="22">
        <f>_xlfn.STDEV.S(C3:C242)</f>
        <v>2.8225130020336418E-2</v>
      </c>
      <c r="D247" s="6"/>
      <c r="F247" s="22">
        <f t="shared" ref="F247" si="19">_xlfn.STDEV.S(F3:F242)</f>
        <v>2.8225005225839418E-2</v>
      </c>
      <c r="G247" s="26"/>
    </row>
    <row r="248" spans="1:7" x14ac:dyDescent="0.3">
      <c r="F248" s="2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8"/>
  <sheetViews>
    <sheetView topLeftCell="A29" workbookViewId="0">
      <selection activeCell="G55" sqref="G55"/>
    </sheetView>
  </sheetViews>
  <sheetFormatPr defaultRowHeight="14.4" x14ac:dyDescent="0.3"/>
  <cols>
    <col min="1" max="1" width="11" customWidth="1"/>
    <col min="2" max="2" width="12.44140625" customWidth="1"/>
    <col min="3" max="3" width="13.21875" style="22" customWidth="1"/>
    <col min="5" max="5" width="8.88671875" style="22"/>
    <col min="6" max="6" width="16.77734375" customWidth="1"/>
    <col min="7" max="7" width="20.88671875" style="25" bestFit="1" customWidth="1"/>
  </cols>
  <sheetData>
    <row r="1" spans="1:7" x14ac:dyDescent="0.3">
      <c r="A1" s="2" t="s">
        <v>0</v>
      </c>
      <c r="B1" s="2" t="s">
        <v>2</v>
      </c>
      <c r="C1" s="21" t="s">
        <v>36</v>
      </c>
      <c r="D1" s="2" t="s">
        <v>1</v>
      </c>
      <c r="E1" s="21" t="s">
        <v>4</v>
      </c>
      <c r="F1" s="2" t="s">
        <v>5</v>
      </c>
      <c r="G1" s="24" t="s">
        <v>6</v>
      </c>
    </row>
    <row r="2" spans="1:7" x14ac:dyDescent="0.3">
      <c r="A2" s="1">
        <v>43380</v>
      </c>
      <c r="B2">
        <v>65.505257</v>
      </c>
      <c r="D2" s="3">
        <v>0.13250000000000001</v>
      </c>
    </row>
    <row r="3" spans="1:7" x14ac:dyDescent="0.3">
      <c r="A3" s="1">
        <v>43387</v>
      </c>
      <c r="B3">
        <v>64.373313999999993</v>
      </c>
      <c r="C3" s="22">
        <f t="shared" ref="C3:C34" si="0">(B3-B2)/B2</f>
        <v>-1.7280185619300857E-2</v>
      </c>
      <c r="D3" s="3">
        <v>0.13365384615384615</v>
      </c>
      <c r="E3" s="22">
        <f t="shared" ref="E3:E34" si="1">D3/100</f>
        <v>1.3365384615384615E-3</v>
      </c>
      <c r="F3" s="23">
        <f>C3-E3</f>
        <v>-1.8616724080839319E-2</v>
      </c>
      <c r="G3" s="25">
        <f>F3/_xlfn.STDEV.S($F$3:$F$53)</f>
        <v>-0.35859042036230937</v>
      </c>
    </row>
    <row r="4" spans="1:7" x14ac:dyDescent="0.3">
      <c r="A4" s="1">
        <v>43394</v>
      </c>
      <c r="B4">
        <v>62.207847999999998</v>
      </c>
      <c r="C4" s="22">
        <f t="shared" si="0"/>
        <v>-3.3639187816243157E-2</v>
      </c>
      <c r="D4" s="3">
        <v>0.13365384615384615</v>
      </c>
      <c r="E4" s="22">
        <f t="shared" si="1"/>
        <v>1.3365384615384615E-3</v>
      </c>
      <c r="F4" s="23">
        <f t="shared" ref="F4:F53" si="2">C4-E4</f>
        <v>-3.4975726277781616E-2</v>
      </c>
      <c r="G4" s="25">
        <f t="shared" ref="G4:G53" si="3">F4/_xlfn.STDEV.S($F$3:$F$53)</f>
        <v>-0.67369319832887253</v>
      </c>
    </row>
    <row r="5" spans="1:7" x14ac:dyDescent="0.3">
      <c r="A5" s="1">
        <v>43401</v>
      </c>
      <c r="B5">
        <v>68.458168000000001</v>
      </c>
      <c r="C5" s="22">
        <f t="shared" si="0"/>
        <v>0.10047478253869194</v>
      </c>
      <c r="D5" s="3">
        <v>0.13384615384615384</v>
      </c>
      <c r="E5" s="22">
        <f t="shared" si="1"/>
        <v>1.3384615384615384E-3</v>
      </c>
      <c r="F5" s="23">
        <f t="shared" si="2"/>
        <v>9.9136321000230399E-2</v>
      </c>
      <c r="G5" s="25">
        <f t="shared" si="3"/>
        <v>1.9095376214569082</v>
      </c>
    </row>
    <row r="6" spans="1:7" x14ac:dyDescent="0.3">
      <c r="A6" s="1">
        <v>43408</v>
      </c>
      <c r="B6">
        <v>64.865463000000005</v>
      </c>
      <c r="C6" s="22">
        <f t="shared" si="0"/>
        <v>-5.2480297164832032E-2</v>
      </c>
      <c r="D6" s="3">
        <v>0.13365384615384615</v>
      </c>
      <c r="E6" s="22">
        <f t="shared" si="1"/>
        <v>1.3365384615384615E-3</v>
      </c>
      <c r="F6" s="23">
        <f t="shared" si="2"/>
        <v>-5.3816835626370491E-2</v>
      </c>
      <c r="G6" s="25">
        <f t="shared" si="3"/>
        <v>-1.0366056684318361</v>
      </c>
    </row>
    <row r="7" spans="1:7" x14ac:dyDescent="0.3">
      <c r="A7" s="1">
        <v>43415</v>
      </c>
      <c r="B7">
        <v>63.093716000000001</v>
      </c>
      <c r="C7" s="22">
        <f t="shared" si="0"/>
        <v>-2.7314181045774769E-2</v>
      </c>
      <c r="D7" s="3">
        <v>0.13115384615384615</v>
      </c>
      <c r="E7" s="22">
        <f t="shared" si="1"/>
        <v>1.3115384615384614E-3</v>
      </c>
      <c r="F7" s="23">
        <f t="shared" si="2"/>
        <v>-2.862571950731323E-2</v>
      </c>
      <c r="G7" s="25">
        <f t="shared" si="3"/>
        <v>-0.5513810457053423</v>
      </c>
    </row>
    <row r="8" spans="1:7" x14ac:dyDescent="0.3">
      <c r="A8" s="1">
        <v>43422</v>
      </c>
      <c r="B8">
        <v>59.550235999999998</v>
      </c>
      <c r="C8" s="22">
        <f t="shared" si="0"/>
        <v>-5.6162169937811278E-2</v>
      </c>
      <c r="D8" s="3">
        <v>0.13038461538461538</v>
      </c>
      <c r="E8" s="22">
        <f t="shared" si="1"/>
        <v>1.3038461538461537E-3</v>
      </c>
      <c r="F8" s="23">
        <f t="shared" si="2"/>
        <v>-5.7466016091657433E-2</v>
      </c>
      <c r="G8" s="25">
        <f t="shared" si="3"/>
        <v>-1.1068952183732228</v>
      </c>
    </row>
    <row r="9" spans="1:7" x14ac:dyDescent="0.3">
      <c r="A9" s="1">
        <v>43429</v>
      </c>
      <c r="B9">
        <v>54.431865999999999</v>
      </c>
      <c r="C9" s="22">
        <f t="shared" si="0"/>
        <v>-8.5950457022538063E-2</v>
      </c>
      <c r="D9" s="3">
        <v>0.12980769230769232</v>
      </c>
      <c r="E9" s="22">
        <f t="shared" si="1"/>
        <v>1.2980769230769233E-3</v>
      </c>
      <c r="F9" s="23">
        <f t="shared" si="2"/>
        <v>-8.7248533945614992E-2</v>
      </c>
      <c r="G9" s="25">
        <f t="shared" si="3"/>
        <v>-1.6805582081841102</v>
      </c>
    </row>
    <row r="10" spans="1:7" x14ac:dyDescent="0.3">
      <c r="A10" s="1">
        <v>43436</v>
      </c>
      <c r="B10">
        <v>50.199370999999999</v>
      </c>
      <c r="C10" s="22">
        <f t="shared" si="0"/>
        <v>-7.7757668642114905E-2</v>
      </c>
      <c r="D10" s="3">
        <v>0.12865384615384617</v>
      </c>
      <c r="E10" s="22">
        <f t="shared" si="1"/>
        <v>1.2865384615384618E-3</v>
      </c>
      <c r="F10" s="23">
        <f t="shared" si="2"/>
        <v>-7.9044207103653369E-2</v>
      </c>
      <c r="G10" s="25">
        <f t="shared" si="3"/>
        <v>-1.5225286322891356</v>
      </c>
    </row>
    <row r="11" spans="1:7" x14ac:dyDescent="0.3">
      <c r="A11" s="1">
        <v>43443</v>
      </c>
      <c r="B11">
        <v>50.445445999999997</v>
      </c>
      <c r="C11" s="22">
        <f t="shared" si="0"/>
        <v>4.9019538511747007E-3</v>
      </c>
      <c r="D11" s="3">
        <v>0.12846153846153846</v>
      </c>
      <c r="E11" s="22">
        <f t="shared" si="1"/>
        <v>1.2846153846153847E-3</v>
      </c>
      <c r="F11" s="23">
        <f t="shared" si="2"/>
        <v>3.6173384665593158E-3</v>
      </c>
      <c r="G11" s="25">
        <f t="shared" si="3"/>
        <v>6.9676217775140173E-2</v>
      </c>
    </row>
    <row r="12" spans="1:7" x14ac:dyDescent="0.3">
      <c r="A12" s="1">
        <v>43450</v>
      </c>
      <c r="B12">
        <v>52.069546000000003</v>
      </c>
      <c r="C12" s="22">
        <f t="shared" si="0"/>
        <v>3.219517575481453E-2</v>
      </c>
      <c r="D12" s="3">
        <v>0.1275</v>
      </c>
      <c r="E12" s="22">
        <f t="shared" si="1"/>
        <v>1.2750000000000001E-3</v>
      </c>
      <c r="F12" s="23">
        <f t="shared" si="2"/>
        <v>3.0920175754814531E-2</v>
      </c>
      <c r="G12" s="25">
        <f t="shared" si="3"/>
        <v>0.59557625570693595</v>
      </c>
    </row>
    <row r="13" spans="1:7" x14ac:dyDescent="0.3">
      <c r="A13" s="1">
        <v>43457</v>
      </c>
      <c r="B13">
        <v>53.792071999999997</v>
      </c>
      <c r="C13" s="22">
        <f t="shared" si="0"/>
        <v>3.3081256364324643E-2</v>
      </c>
      <c r="D13" s="3">
        <v>0.12826923076923077</v>
      </c>
      <c r="E13" s="22">
        <f t="shared" si="1"/>
        <v>1.2826923076923078E-3</v>
      </c>
      <c r="F13" s="23">
        <f t="shared" si="2"/>
        <v>3.1798564056632332E-2</v>
      </c>
      <c r="G13" s="25">
        <f t="shared" si="3"/>
        <v>0.61249553909011534</v>
      </c>
    </row>
    <row r="14" spans="1:7" x14ac:dyDescent="0.3">
      <c r="A14" s="1">
        <v>43464</v>
      </c>
      <c r="B14">
        <v>52.315620000000003</v>
      </c>
      <c r="C14" s="22">
        <f t="shared" si="0"/>
        <v>-2.7447390388680229E-2</v>
      </c>
      <c r="D14" s="3">
        <v>0.12711538461538463</v>
      </c>
      <c r="E14" s="22">
        <f t="shared" si="1"/>
        <v>1.2711538461538463E-3</v>
      </c>
      <c r="F14" s="23">
        <f t="shared" si="2"/>
        <v>-2.8718544234834074E-2</v>
      </c>
      <c r="G14" s="25">
        <f t="shared" si="3"/>
        <v>-0.55316901108083905</v>
      </c>
    </row>
    <row r="15" spans="1:7" x14ac:dyDescent="0.3">
      <c r="A15" s="1">
        <v>43471</v>
      </c>
      <c r="B15">
        <v>51.380530999999998</v>
      </c>
      <c r="C15" s="22">
        <f t="shared" si="0"/>
        <v>-1.7873992509311844E-2</v>
      </c>
      <c r="D15" s="3">
        <v>0.1275</v>
      </c>
      <c r="E15" s="22">
        <f t="shared" si="1"/>
        <v>1.2750000000000001E-3</v>
      </c>
      <c r="F15" s="23">
        <f t="shared" si="2"/>
        <v>-1.9148992509311846E-2</v>
      </c>
      <c r="G15" s="25">
        <f t="shared" si="3"/>
        <v>-0.36884283419638414</v>
      </c>
    </row>
    <row r="16" spans="1:7" x14ac:dyDescent="0.3">
      <c r="A16" s="1">
        <v>43478</v>
      </c>
      <c r="B16">
        <v>48.919781</v>
      </c>
      <c r="C16" s="22">
        <f t="shared" si="0"/>
        <v>-4.7892654126131889E-2</v>
      </c>
      <c r="D16" s="3">
        <v>0.12692307692307692</v>
      </c>
      <c r="E16" s="22">
        <f t="shared" si="1"/>
        <v>1.2692307692307692E-3</v>
      </c>
      <c r="F16" s="23">
        <f t="shared" si="2"/>
        <v>-4.9161884895362662E-2</v>
      </c>
      <c r="G16" s="25">
        <f t="shared" si="3"/>
        <v>-0.94694323737523955</v>
      </c>
    </row>
    <row r="17" spans="1:7" x14ac:dyDescent="0.3">
      <c r="A17" s="1">
        <v>43485</v>
      </c>
      <c r="B17">
        <v>46.508240000000001</v>
      </c>
      <c r="C17" s="22">
        <f t="shared" si="0"/>
        <v>-4.9295825751959108E-2</v>
      </c>
      <c r="D17" s="3">
        <v>0.12653846153846154</v>
      </c>
      <c r="E17" s="22">
        <f t="shared" si="1"/>
        <v>1.2653846153846155E-3</v>
      </c>
      <c r="F17" s="23">
        <f t="shared" si="2"/>
        <v>-5.056121036734372E-2</v>
      </c>
      <c r="G17" s="25">
        <f t="shared" si="3"/>
        <v>-0.97389667488886855</v>
      </c>
    </row>
    <row r="18" spans="1:7" x14ac:dyDescent="0.3">
      <c r="A18" s="1">
        <v>43492</v>
      </c>
      <c r="B18">
        <v>45.523941000000001</v>
      </c>
      <c r="C18" s="22">
        <f t="shared" si="0"/>
        <v>-2.1163970083580889E-2</v>
      </c>
      <c r="D18" s="3">
        <v>0.12596153846153846</v>
      </c>
      <c r="E18" s="22">
        <f t="shared" si="1"/>
        <v>1.2596153846153846E-3</v>
      </c>
      <c r="F18" s="23">
        <f t="shared" si="2"/>
        <v>-2.2423585468196273E-2</v>
      </c>
      <c r="G18" s="25">
        <f t="shared" si="3"/>
        <v>-0.43191717856239276</v>
      </c>
    </row>
    <row r="19" spans="1:7" x14ac:dyDescent="0.3">
      <c r="A19" s="1">
        <v>43499</v>
      </c>
      <c r="B19">
        <v>44.145916</v>
      </c>
      <c r="C19" s="22">
        <f t="shared" si="0"/>
        <v>-3.0270336217156614E-2</v>
      </c>
      <c r="D19" s="3">
        <v>0.12269230769230768</v>
      </c>
      <c r="E19" s="22">
        <f t="shared" si="1"/>
        <v>1.2269230769230768E-3</v>
      </c>
      <c r="F19" s="23">
        <f t="shared" si="2"/>
        <v>-3.1497259294079691E-2</v>
      </c>
      <c r="G19" s="25">
        <f t="shared" si="3"/>
        <v>-0.60669188636411719</v>
      </c>
    </row>
    <row r="20" spans="1:7" x14ac:dyDescent="0.3">
      <c r="A20" s="1">
        <v>43506</v>
      </c>
      <c r="B20">
        <v>44.195132999999998</v>
      </c>
      <c r="C20" s="22">
        <f t="shared" si="0"/>
        <v>1.1148709656403717E-3</v>
      </c>
      <c r="D20" s="3">
        <v>0.1225</v>
      </c>
      <c r="E20" s="22">
        <f t="shared" si="1"/>
        <v>1.225E-3</v>
      </c>
      <c r="F20" s="23">
        <f t="shared" si="2"/>
        <v>-1.1012903435962825E-4</v>
      </c>
      <c r="G20" s="25">
        <f t="shared" si="3"/>
        <v>-2.1212763617074505E-3</v>
      </c>
    </row>
    <row r="21" spans="1:7" x14ac:dyDescent="0.3">
      <c r="A21" s="1">
        <v>43513</v>
      </c>
      <c r="B21">
        <v>48.476844999999997</v>
      </c>
      <c r="C21" s="22">
        <f t="shared" si="0"/>
        <v>9.6881980194515965E-2</v>
      </c>
      <c r="D21" s="3">
        <v>0.12365384615384614</v>
      </c>
      <c r="E21" s="22">
        <f t="shared" si="1"/>
        <v>1.2365384615384614E-3</v>
      </c>
      <c r="F21" s="23">
        <f t="shared" si="2"/>
        <v>9.564544173297751E-2</v>
      </c>
      <c r="G21" s="25">
        <f t="shared" si="3"/>
        <v>1.842297227365949</v>
      </c>
    </row>
    <row r="22" spans="1:7" x14ac:dyDescent="0.3">
      <c r="A22" s="1">
        <v>43520</v>
      </c>
      <c r="B22">
        <v>51.528174999999997</v>
      </c>
      <c r="C22" s="22">
        <f t="shared" si="0"/>
        <v>6.2944071545910224E-2</v>
      </c>
      <c r="D22" s="3">
        <v>0.12346153846153846</v>
      </c>
      <c r="E22" s="22">
        <f t="shared" si="1"/>
        <v>1.2346153846153846E-3</v>
      </c>
      <c r="F22" s="23">
        <f t="shared" si="2"/>
        <v>6.1709456161294841E-2</v>
      </c>
      <c r="G22" s="25">
        <f t="shared" si="3"/>
        <v>1.18863123979923</v>
      </c>
    </row>
    <row r="23" spans="1:7" x14ac:dyDescent="0.3">
      <c r="A23" s="1">
        <v>43527</v>
      </c>
      <c r="B23">
        <v>52.660125999999998</v>
      </c>
      <c r="C23" s="22">
        <f t="shared" si="0"/>
        <v>2.1967612864224297E-2</v>
      </c>
      <c r="D23" s="3">
        <v>0.12326923076923077</v>
      </c>
      <c r="E23" s="22">
        <f t="shared" si="1"/>
        <v>1.2326923076923077E-3</v>
      </c>
      <c r="F23" s="23">
        <f t="shared" si="2"/>
        <v>2.0734920556531991E-2</v>
      </c>
      <c r="G23" s="25">
        <f t="shared" si="3"/>
        <v>0.39939056121041683</v>
      </c>
    </row>
    <row r="24" spans="1:7" x14ac:dyDescent="0.3">
      <c r="A24" s="1">
        <v>43534</v>
      </c>
      <c r="B24">
        <v>50.740734000000003</v>
      </c>
      <c r="C24" s="22">
        <f t="shared" si="0"/>
        <v>-3.6448678455497714E-2</v>
      </c>
      <c r="D24" s="3">
        <v>0.12153846153846154</v>
      </c>
      <c r="E24" s="22">
        <f t="shared" si="1"/>
        <v>1.2153846153846154E-3</v>
      </c>
      <c r="F24" s="23">
        <f t="shared" si="2"/>
        <v>-3.7664063070882332E-2</v>
      </c>
      <c r="G24" s="25">
        <f t="shared" si="3"/>
        <v>-0.72547523132927716</v>
      </c>
    </row>
    <row r="25" spans="1:7" x14ac:dyDescent="0.3">
      <c r="A25" s="1">
        <v>43541</v>
      </c>
      <c r="B25">
        <v>50.986812999999998</v>
      </c>
      <c r="C25" s="22">
        <f t="shared" si="0"/>
        <v>4.8497327610592823E-3</v>
      </c>
      <c r="D25" s="3">
        <v>0.12076923076923077</v>
      </c>
      <c r="E25" s="22">
        <f t="shared" si="1"/>
        <v>1.2076923076923076E-3</v>
      </c>
      <c r="F25" s="23">
        <f t="shared" si="2"/>
        <v>3.6420404533669746E-3</v>
      </c>
      <c r="G25" s="25">
        <f t="shared" si="3"/>
        <v>7.0152020918307523E-2</v>
      </c>
    </row>
    <row r="26" spans="1:7" x14ac:dyDescent="0.3">
      <c r="A26" s="1">
        <v>43548</v>
      </c>
      <c r="B26">
        <v>52.906199999999998</v>
      </c>
      <c r="C26" s="22">
        <f t="shared" si="0"/>
        <v>3.7644772972964605E-2</v>
      </c>
      <c r="D26" s="3">
        <v>0.11769230769230769</v>
      </c>
      <c r="E26" s="22">
        <f t="shared" si="1"/>
        <v>1.1769230769230769E-3</v>
      </c>
      <c r="F26" s="23">
        <f t="shared" si="2"/>
        <v>3.6467849896041529E-2</v>
      </c>
      <c r="G26" s="25">
        <f t="shared" si="3"/>
        <v>0.70243408921713824</v>
      </c>
    </row>
    <row r="27" spans="1:7" x14ac:dyDescent="0.3">
      <c r="A27" s="1">
        <v>43555</v>
      </c>
      <c r="B27">
        <v>58.319859000000001</v>
      </c>
      <c r="C27" s="22">
        <f t="shared" si="0"/>
        <v>0.10232560645066179</v>
      </c>
      <c r="D27" s="3">
        <v>0.11942307692307692</v>
      </c>
      <c r="E27" s="22">
        <f t="shared" si="1"/>
        <v>1.1942307692307693E-3</v>
      </c>
      <c r="F27" s="23">
        <f t="shared" si="2"/>
        <v>0.10113137568143102</v>
      </c>
      <c r="G27" s="25">
        <f t="shared" si="3"/>
        <v>1.9479658375958493</v>
      </c>
    </row>
    <row r="28" spans="1:7" x14ac:dyDescent="0.3">
      <c r="A28" s="1">
        <v>43562</v>
      </c>
      <c r="B28">
        <v>56.105179</v>
      </c>
      <c r="C28" s="22">
        <f t="shared" si="0"/>
        <v>-3.797471458221463E-2</v>
      </c>
      <c r="D28" s="3">
        <v>0.12134615384615384</v>
      </c>
      <c r="E28" s="22">
        <f t="shared" si="1"/>
        <v>1.2134615384615385E-3</v>
      </c>
      <c r="F28" s="23">
        <f t="shared" si="2"/>
        <v>-3.9188176120676169E-2</v>
      </c>
      <c r="G28" s="25">
        <f t="shared" si="3"/>
        <v>-0.75483229419554987</v>
      </c>
    </row>
    <row r="29" spans="1:7" x14ac:dyDescent="0.3">
      <c r="A29" s="1">
        <v>43569</v>
      </c>
      <c r="B29">
        <v>56.449683999999998</v>
      </c>
      <c r="C29" s="22">
        <f t="shared" si="0"/>
        <v>6.140342231151211E-3</v>
      </c>
      <c r="D29" s="3">
        <v>0.12192307692307693</v>
      </c>
      <c r="E29" s="22">
        <f t="shared" si="1"/>
        <v>1.2192307692307693E-3</v>
      </c>
      <c r="F29" s="23">
        <f t="shared" si="2"/>
        <v>4.9211114619204417E-3</v>
      </c>
      <c r="G29" s="25">
        <f t="shared" si="3"/>
        <v>9.4789148730847594E-2</v>
      </c>
    </row>
    <row r="30" spans="1:7" x14ac:dyDescent="0.3">
      <c r="A30" s="1">
        <v>43576</v>
      </c>
      <c r="B30">
        <v>55.809891</v>
      </c>
      <c r="C30" s="22">
        <f t="shared" si="0"/>
        <v>-1.1333863268393096E-2</v>
      </c>
      <c r="D30" s="3">
        <v>0.12288461538461538</v>
      </c>
      <c r="E30" s="22">
        <f t="shared" si="1"/>
        <v>1.2288461538461539E-3</v>
      </c>
      <c r="F30" s="23">
        <f t="shared" si="2"/>
        <v>-1.2562709422239249E-2</v>
      </c>
      <c r="G30" s="25">
        <f t="shared" si="3"/>
        <v>-0.24197958959099636</v>
      </c>
    </row>
    <row r="31" spans="1:7" x14ac:dyDescent="0.3">
      <c r="A31" s="1">
        <v>43583</v>
      </c>
      <c r="B31">
        <v>56.055965</v>
      </c>
      <c r="C31" s="22">
        <f t="shared" si="0"/>
        <v>4.4091467585915933E-3</v>
      </c>
      <c r="D31" s="3">
        <v>0.12442307692307691</v>
      </c>
      <c r="E31" s="22">
        <f t="shared" si="1"/>
        <v>1.2442307692307692E-3</v>
      </c>
      <c r="F31" s="23">
        <f t="shared" si="2"/>
        <v>3.1649159893608241E-3</v>
      </c>
      <c r="G31" s="25">
        <f t="shared" si="3"/>
        <v>6.0961775557728838E-2</v>
      </c>
    </row>
    <row r="32" spans="1:7" x14ac:dyDescent="0.3">
      <c r="A32" s="1">
        <v>43590</v>
      </c>
      <c r="B32">
        <v>51.675823000000001</v>
      </c>
      <c r="C32" s="22">
        <f t="shared" si="0"/>
        <v>-7.8138731533744885E-2</v>
      </c>
      <c r="D32" s="3">
        <v>0.12384615384615386</v>
      </c>
      <c r="E32" s="22">
        <f t="shared" si="1"/>
        <v>1.2384615384615385E-3</v>
      </c>
      <c r="F32" s="23">
        <f t="shared" si="2"/>
        <v>-7.937719307220642E-2</v>
      </c>
      <c r="G32" s="25">
        <f t="shared" si="3"/>
        <v>-1.5289425200343529</v>
      </c>
    </row>
    <row r="33" spans="1:7" x14ac:dyDescent="0.3">
      <c r="A33" s="1">
        <v>43597</v>
      </c>
      <c r="B33">
        <v>46.901961999999997</v>
      </c>
      <c r="C33" s="22">
        <f t="shared" si="0"/>
        <v>-9.2380937987189937E-2</v>
      </c>
      <c r="D33" s="3">
        <v>0.12211538461538461</v>
      </c>
      <c r="E33" s="22">
        <f t="shared" si="1"/>
        <v>1.2211538461538462E-3</v>
      </c>
      <c r="F33" s="23">
        <f t="shared" si="2"/>
        <v>-9.3602091833343781E-2</v>
      </c>
      <c r="G33" s="25">
        <f t="shared" si="3"/>
        <v>-1.8029387614900394</v>
      </c>
    </row>
    <row r="34" spans="1:7" x14ac:dyDescent="0.3">
      <c r="A34" s="1">
        <v>43604</v>
      </c>
      <c r="B34">
        <v>50.839168999999998</v>
      </c>
      <c r="C34" s="22">
        <f t="shared" si="0"/>
        <v>8.3945464797400185E-2</v>
      </c>
      <c r="D34" s="3">
        <v>0.1201923076923077</v>
      </c>
      <c r="E34" s="22">
        <f t="shared" si="1"/>
        <v>1.201923076923077E-3</v>
      </c>
      <c r="F34" s="23">
        <f t="shared" si="2"/>
        <v>8.2743541720477112E-2</v>
      </c>
      <c r="G34" s="25">
        <f t="shared" si="3"/>
        <v>1.5937842382457699</v>
      </c>
    </row>
    <row r="35" spans="1:7" x14ac:dyDescent="0.3">
      <c r="A35" s="1">
        <v>43611</v>
      </c>
      <c r="B35">
        <v>49.362717000000004</v>
      </c>
      <c r="C35" s="22">
        <f t="shared" ref="C35:C53" si="4">(B35-B34)/B34</f>
        <v>-2.9041623398682909E-2</v>
      </c>
      <c r="D35" s="3">
        <v>0.11769230769230769</v>
      </c>
      <c r="E35" s="22">
        <f t="shared" ref="E35:E53" si="5">D35/100</f>
        <v>1.1769230769230769E-3</v>
      </c>
      <c r="F35" s="23">
        <f t="shared" si="2"/>
        <v>-3.0218546475605984E-2</v>
      </c>
      <c r="G35" s="25">
        <f t="shared" si="3"/>
        <v>-0.58206165791425302</v>
      </c>
    </row>
    <row r="36" spans="1:7" x14ac:dyDescent="0.3">
      <c r="A36" s="1">
        <v>43618</v>
      </c>
      <c r="B36">
        <v>47.541755999999999</v>
      </c>
      <c r="C36" s="22">
        <f t="shared" si="4"/>
        <v>-3.6889399746776581E-2</v>
      </c>
      <c r="D36" s="3">
        <v>0.11384615384615385</v>
      </c>
      <c r="E36" s="22">
        <f t="shared" si="5"/>
        <v>1.1384615384615385E-3</v>
      </c>
      <c r="F36" s="23">
        <f t="shared" si="2"/>
        <v>-3.8027861285238121E-2</v>
      </c>
      <c r="G36" s="25">
        <f t="shared" si="3"/>
        <v>-0.73248261641198165</v>
      </c>
    </row>
    <row r="37" spans="1:7" x14ac:dyDescent="0.3">
      <c r="A37" s="1">
        <v>43625</v>
      </c>
      <c r="B37">
        <v>49.608790999999997</v>
      </c>
      <c r="C37" s="22">
        <f t="shared" si="4"/>
        <v>4.3478305681430802E-2</v>
      </c>
      <c r="D37" s="3">
        <v>0.115</v>
      </c>
      <c r="E37" s="22">
        <f t="shared" si="5"/>
        <v>1.15E-3</v>
      </c>
      <c r="F37" s="23">
        <f t="shared" si="2"/>
        <v>4.2328305681430804E-2</v>
      </c>
      <c r="G37" s="25">
        <f t="shared" si="3"/>
        <v>0.81531664011449911</v>
      </c>
    </row>
    <row r="38" spans="1:7" x14ac:dyDescent="0.3">
      <c r="A38" s="1">
        <v>43632</v>
      </c>
      <c r="B38">
        <v>49.264282000000001</v>
      </c>
      <c r="C38" s="22">
        <f t="shared" si="4"/>
        <v>-6.9445151364401344E-3</v>
      </c>
      <c r="D38" s="3">
        <v>0.11480769230769231</v>
      </c>
      <c r="E38" s="22">
        <f t="shared" si="5"/>
        <v>1.1480769230769231E-3</v>
      </c>
      <c r="F38" s="23">
        <f t="shared" si="2"/>
        <v>-8.0925920595170571E-3</v>
      </c>
      <c r="G38" s="25">
        <f t="shared" si="3"/>
        <v>-0.15587737003792332</v>
      </c>
    </row>
    <row r="39" spans="1:7" x14ac:dyDescent="0.3">
      <c r="A39" s="1">
        <v>43639</v>
      </c>
      <c r="B39">
        <v>49.953296999999999</v>
      </c>
      <c r="C39" s="22">
        <f t="shared" si="4"/>
        <v>1.3986096458281838E-2</v>
      </c>
      <c r="D39" s="3">
        <v>0.11557692307692308</v>
      </c>
      <c r="E39" s="22">
        <f t="shared" si="5"/>
        <v>1.1557692307692308E-3</v>
      </c>
      <c r="F39" s="23">
        <f t="shared" si="2"/>
        <v>1.2830327227512607E-2</v>
      </c>
      <c r="G39" s="25">
        <f t="shared" si="3"/>
        <v>0.24713437304659805</v>
      </c>
    </row>
    <row r="40" spans="1:7" x14ac:dyDescent="0.3">
      <c r="A40" s="1">
        <v>43646</v>
      </c>
      <c r="B40">
        <v>47.590969000000001</v>
      </c>
      <c r="C40" s="22">
        <f t="shared" si="4"/>
        <v>-4.7290732381488211E-2</v>
      </c>
      <c r="D40" s="3">
        <v>0.11326923076923076</v>
      </c>
      <c r="E40" s="22">
        <f t="shared" si="5"/>
        <v>1.1326923076923076E-3</v>
      </c>
      <c r="F40" s="23">
        <f t="shared" si="2"/>
        <v>-4.8423424689180518E-2</v>
      </c>
      <c r="G40" s="25">
        <f t="shared" si="3"/>
        <v>-0.9327192119986033</v>
      </c>
    </row>
    <row r="41" spans="1:7" x14ac:dyDescent="0.3">
      <c r="A41" s="1">
        <v>43653</v>
      </c>
      <c r="B41">
        <v>46.459026000000001</v>
      </c>
      <c r="C41" s="22">
        <f t="shared" si="4"/>
        <v>-2.3784827747466115E-2</v>
      </c>
      <c r="D41" s="3">
        <v>0.11249999999999999</v>
      </c>
      <c r="E41" s="22">
        <f t="shared" si="5"/>
        <v>1.1249999999999999E-3</v>
      </c>
      <c r="F41" s="23">
        <f t="shared" si="2"/>
        <v>-2.4909827747466116E-2</v>
      </c>
      <c r="G41" s="25">
        <f t="shared" si="3"/>
        <v>-0.4798065204344954</v>
      </c>
    </row>
    <row r="42" spans="1:7" x14ac:dyDescent="0.3">
      <c r="A42" s="1">
        <v>43660</v>
      </c>
      <c r="B42">
        <v>43.899841000000002</v>
      </c>
      <c r="C42" s="22">
        <f t="shared" si="4"/>
        <v>-5.5084775130671039E-2</v>
      </c>
      <c r="D42" s="3">
        <v>0.1101923076923077</v>
      </c>
      <c r="E42" s="22">
        <f t="shared" si="5"/>
        <v>1.1019230769230769E-3</v>
      </c>
      <c r="F42" s="23">
        <f t="shared" si="2"/>
        <v>-5.6186698207594116E-2</v>
      </c>
      <c r="G42" s="25">
        <f t="shared" si="3"/>
        <v>-1.0822533353098411</v>
      </c>
    </row>
    <row r="43" spans="1:7" x14ac:dyDescent="0.3">
      <c r="A43" s="1">
        <v>43667</v>
      </c>
      <c r="B43">
        <v>44.490425000000002</v>
      </c>
      <c r="C43" s="22">
        <f t="shared" si="4"/>
        <v>1.3452987221525466E-2</v>
      </c>
      <c r="D43" s="3">
        <v>0.11038461538461539</v>
      </c>
      <c r="E43" s="22">
        <f t="shared" si="5"/>
        <v>1.1038461538461538E-3</v>
      </c>
      <c r="F43" s="23">
        <f t="shared" si="2"/>
        <v>1.2349141067679313E-2</v>
      </c>
      <c r="G43" s="25">
        <f t="shared" si="3"/>
        <v>0.23786589237417208</v>
      </c>
    </row>
    <row r="44" spans="1:7" x14ac:dyDescent="0.3">
      <c r="A44" s="1">
        <v>43674</v>
      </c>
      <c r="B44">
        <v>40.257927000000002</v>
      </c>
      <c r="C44" s="22">
        <f t="shared" si="4"/>
        <v>-9.51327841889575E-2</v>
      </c>
      <c r="D44" s="3">
        <v>0.10865384615384616</v>
      </c>
      <c r="E44" s="22">
        <f t="shared" si="5"/>
        <v>1.0865384615384615E-3</v>
      </c>
      <c r="F44" s="23">
        <f t="shared" si="2"/>
        <v>-9.6219322650495959E-2</v>
      </c>
      <c r="G44" s="25">
        <f t="shared" si="3"/>
        <v>-1.8533511699692371</v>
      </c>
    </row>
    <row r="45" spans="1:7" x14ac:dyDescent="0.3">
      <c r="A45" s="1">
        <v>43681</v>
      </c>
      <c r="B45">
        <v>38.190891000000001</v>
      </c>
      <c r="C45" s="22">
        <f t="shared" si="4"/>
        <v>-5.134481961776128E-2</v>
      </c>
      <c r="D45" s="3">
        <v>0.10423076923076922</v>
      </c>
      <c r="E45" s="22">
        <f t="shared" si="5"/>
        <v>1.0423076923076922E-3</v>
      </c>
      <c r="F45" s="23">
        <f t="shared" si="2"/>
        <v>-5.2387127310068969E-2</v>
      </c>
      <c r="G45" s="25">
        <f t="shared" si="3"/>
        <v>-1.0090670045986159</v>
      </c>
    </row>
    <row r="46" spans="1:7" x14ac:dyDescent="0.3">
      <c r="A46" s="1">
        <v>43688</v>
      </c>
      <c r="B46">
        <v>35.631709999999998</v>
      </c>
      <c r="C46" s="22">
        <f t="shared" si="4"/>
        <v>-6.7010245977241076E-2</v>
      </c>
      <c r="D46" s="3">
        <v>0.1053846153846154</v>
      </c>
      <c r="E46" s="22">
        <f t="shared" si="5"/>
        <v>1.0538461538461539E-3</v>
      </c>
      <c r="F46" s="23">
        <f t="shared" si="2"/>
        <v>-6.8064092131087231E-2</v>
      </c>
      <c r="G46" s="25">
        <f t="shared" si="3"/>
        <v>-1.3110325588370191</v>
      </c>
    </row>
    <row r="47" spans="1:7" x14ac:dyDescent="0.3">
      <c r="A47" s="1">
        <v>43695</v>
      </c>
      <c r="B47">
        <v>30.857849000000002</v>
      </c>
      <c r="C47" s="22">
        <f t="shared" si="4"/>
        <v>-0.13397788093807445</v>
      </c>
      <c r="D47" s="3">
        <v>0.10403846153846154</v>
      </c>
      <c r="E47" s="22">
        <f t="shared" si="5"/>
        <v>1.0403846153846153E-3</v>
      </c>
      <c r="F47" s="23">
        <f t="shared" si="2"/>
        <v>-0.13501826555345905</v>
      </c>
      <c r="G47" s="25">
        <f t="shared" si="3"/>
        <v>-2.6006861567678126</v>
      </c>
    </row>
    <row r="48" spans="1:7" x14ac:dyDescent="0.3">
      <c r="A48" s="1">
        <v>43702</v>
      </c>
      <c r="B48">
        <v>31.200001</v>
      </c>
      <c r="C48" s="22">
        <f t="shared" si="4"/>
        <v>1.1088005518466263E-2</v>
      </c>
      <c r="D48" s="3">
        <v>0.10423076923076922</v>
      </c>
      <c r="E48" s="22">
        <f t="shared" si="5"/>
        <v>1.0423076923076922E-3</v>
      </c>
      <c r="F48" s="23">
        <f t="shared" si="2"/>
        <v>1.0045697826158571E-2</v>
      </c>
      <c r="G48" s="25">
        <f t="shared" si="3"/>
        <v>0.19349757726830602</v>
      </c>
    </row>
    <row r="49" spans="1:7" x14ac:dyDescent="0.3">
      <c r="A49" s="1">
        <v>43709</v>
      </c>
      <c r="B49">
        <v>33</v>
      </c>
      <c r="C49" s="22">
        <f t="shared" si="4"/>
        <v>5.7692273791914293E-2</v>
      </c>
      <c r="D49" s="3">
        <v>0.10230769230769231</v>
      </c>
      <c r="E49" s="22">
        <f t="shared" si="5"/>
        <v>1.023076923076923E-3</v>
      </c>
      <c r="F49" s="23">
        <f t="shared" si="2"/>
        <v>5.6669196868837368E-2</v>
      </c>
      <c r="G49" s="25">
        <f t="shared" si="3"/>
        <v>1.0915470970376386</v>
      </c>
    </row>
    <row r="50" spans="1:7" x14ac:dyDescent="0.3">
      <c r="A50" s="1">
        <v>43716</v>
      </c>
      <c r="B50">
        <v>33.799999</v>
      </c>
      <c r="C50" s="22">
        <f t="shared" si="4"/>
        <v>2.4242393939393928E-2</v>
      </c>
      <c r="D50" s="3">
        <v>0.10250000000000001</v>
      </c>
      <c r="E50" s="22">
        <f t="shared" si="5"/>
        <v>1.0250000000000001E-3</v>
      </c>
      <c r="F50" s="23">
        <f t="shared" si="2"/>
        <v>2.3217393939393927E-2</v>
      </c>
      <c r="G50" s="25">
        <f t="shared" si="3"/>
        <v>0.44720730759572247</v>
      </c>
    </row>
    <row r="51" spans="1:7" x14ac:dyDescent="0.3">
      <c r="A51" s="1">
        <v>43723</v>
      </c>
      <c r="B51">
        <v>34.400002000000001</v>
      </c>
      <c r="C51" s="22">
        <f t="shared" si="4"/>
        <v>1.7751568572531642E-2</v>
      </c>
      <c r="D51" s="3">
        <v>0.10230769230769231</v>
      </c>
      <c r="E51" s="22">
        <f t="shared" si="5"/>
        <v>1.023076923076923E-3</v>
      </c>
      <c r="F51" s="23">
        <f t="shared" si="2"/>
        <v>1.6728491649454721E-2</v>
      </c>
      <c r="G51" s="25">
        <f t="shared" si="3"/>
        <v>0.32221978617491037</v>
      </c>
    </row>
    <row r="52" spans="1:7" x14ac:dyDescent="0.3">
      <c r="A52" s="1">
        <v>43730</v>
      </c>
      <c r="B52">
        <v>33.049999</v>
      </c>
      <c r="C52" s="22">
        <f t="shared" si="4"/>
        <v>-3.9244270974170319E-2</v>
      </c>
      <c r="D52" s="3">
        <v>0.10403846153846154</v>
      </c>
      <c r="E52" s="22">
        <f t="shared" si="5"/>
        <v>1.0403846153846153E-3</v>
      </c>
      <c r="F52" s="23">
        <f t="shared" si="2"/>
        <v>-4.0284655589554935E-2</v>
      </c>
      <c r="G52" s="25">
        <f t="shared" si="3"/>
        <v>-0.7759523920149376</v>
      </c>
    </row>
    <row r="53" spans="1:7" x14ac:dyDescent="0.3">
      <c r="A53" s="1">
        <v>43737</v>
      </c>
      <c r="B53">
        <v>33.450001</v>
      </c>
      <c r="C53" s="22">
        <f t="shared" si="4"/>
        <v>1.2102935313250709E-2</v>
      </c>
      <c r="D53" s="3">
        <v>0.10076923076923078</v>
      </c>
      <c r="E53" s="22">
        <f t="shared" si="5"/>
        <v>1.0076923076923077E-3</v>
      </c>
      <c r="F53" s="23">
        <f t="shared" si="2"/>
        <v>1.10952430055584E-2</v>
      </c>
      <c r="G53" s="25">
        <f t="shared" si="3"/>
        <v>0.21371363920465786</v>
      </c>
    </row>
    <row r="55" spans="1:7" x14ac:dyDescent="0.3">
      <c r="B55" t="s">
        <v>7</v>
      </c>
      <c r="C55" s="22">
        <f>AVERAGE(C3:C53)</f>
        <v>-1.1762348643966372E-2</v>
      </c>
      <c r="D55" s="6"/>
      <c r="F55" s="6">
        <f t="shared" ref="F55:G55" si="6">AVERAGE(F3:F53)</f>
        <v>-1.295578755799353E-2</v>
      </c>
      <c r="G55" s="26">
        <f t="shared" si="6"/>
        <v>-0.24955095678338179</v>
      </c>
    </row>
    <row r="56" spans="1:7" x14ac:dyDescent="0.3">
      <c r="B56" t="s">
        <v>8</v>
      </c>
      <c r="C56" s="22">
        <f>MAX(C3:C53)</f>
        <v>0.10232560645066179</v>
      </c>
      <c r="D56" s="6"/>
      <c r="F56" s="6">
        <f t="shared" ref="F56" si="7">MAX(F3:F53)</f>
        <v>0.10113137568143102</v>
      </c>
      <c r="G56" s="26"/>
    </row>
    <row r="57" spans="1:7" x14ac:dyDescent="0.3">
      <c r="B57" t="s">
        <v>9</v>
      </c>
      <c r="C57" s="22">
        <f>MIN(C3:C53)</f>
        <v>-0.13397788093807445</v>
      </c>
      <c r="D57" s="6"/>
      <c r="F57" s="6">
        <f t="shared" ref="F57" si="8">MIN(F3:F53)</f>
        <v>-0.13501826555345905</v>
      </c>
      <c r="G57" s="26"/>
    </row>
    <row r="58" spans="1:7" x14ac:dyDescent="0.3">
      <c r="B58" t="s">
        <v>10</v>
      </c>
      <c r="C58" s="22">
        <f>_xlfn.STDEV.S(C3:C53)</f>
        <v>5.1919733410951678E-2</v>
      </c>
      <c r="D58" s="6"/>
      <c r="F58" s="6">
        <f t="shared" ref="F58" si="9">_xlfn.STDEV.S(F3:F53)</f>
        <v>5.1916401062888182E-2</v>
      </c>
      <c r="G58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G19" sqref="G19"/>
    </sheetView>
  </sheetViews>
  <sheetFormatPr defaultRowHeight="14.4" x14ac:dyDescent="0.3"/>
  <cols>
    <col min="1" max="1" width="9.109375" style="19"/>
    <col min="3" max="3" width="10.44140625" style="22" customWidth="1"/>
    <col min="4" max="4" width="8.88671875" style="5"/>
    <col min="5" max="5" width="12" style="22" customWidth="1"/>
    <col min="6" max="6" width="16.88671875" customWidth="1"/>
    <col min="7" max="7" width="20.88671875" style="9" bestFit="1" customWidth="1"/>
  </cols>
  <sheetData>
    <row r="1" spans="1:7" x14ac:dyDescent="0.3">
      <c r="A1" s="18" t="s">
        <v>0</v>
      </c>
      <c r="B1" s="2" t="s">
        <v>2</v>
      </c>
      <c r="C1" s="21" t="s">
        <v>38</v>
      </c>
      <c r="D1" s="2" t="s">
        <v>1</v>
      </c>
      <c r="E1" s="21" t="s">
        <v>3</v>
      </c>
      <c r="F1" s="2" t="s">
        <v>5</v>
      </c>
      <c r="G1" s="8" t="s">
        <v>6</v>
      </c>
    </row>
    <row r="2" spans="1:7" x14ac:dyDescent="0.3">
      <c r="A2" s="19">
        <v>43391</v>
      </c>
      <c r="B2">
        <v>63.438220999999999</v>
      </c>
      <c r="D2" s="4">
        <v>0.57916666666666672</v>
      </c>
    </row>
    <row r="3" spans="1:7" x14ac:dyDescent="0.3">
      <c r="A3" s="19">
        <v>43422</v>
      </c>
      <c r="B3">
        <v>54.431865999999999</v>
      </c>
      <c r="C3" s="22">
        <f>(B3-B2)/B2</f>
        <v>-0.14197048495417297</v>
      </c>
      <c r="D3" s="4">
        <v>0.5625</v>
      </c>
      <c r="E3" s="22">
        <f t="shared" ref="E3:E13" si="0">D3/100</f>
        <v>5.6249999999999998E-3</v>
      </c>
      <c r="F3" s="23">
        <f>C3-E3</f>
        <v>-0.14759548495417296</v>
      </c>
      <c r="G3" s="25">
        <f>F3/(_xlfn.STDEV.S($F$3:$F$13))</f>
        <v>-1.193268729198371</v>
      </c>
    </row>
    <row r="4" spans="1:7" x14ac:dyDescent="0.3">
      <c r="A4" s="19">
        <v>43452</v>
      </c>
      <c r="B4">
        <v>55.465381999999998</v>
      </c>
      <c r="C4" s="22">
        <f t="shared" ref="C4:C13" si="1">(B4-B3)/B3</f>
        <v>1.8987333632839241E-2</v>
      </c>
      <c r="D4" s="4">
        <v>0.55583333333333329</v>
      </c>
      <c r="E4" s="22">
        <f t="shared" si="0"/>
        <v>5.5583333333333327E-3</v>
      </c>
      <c r="F4" s="23">
        <f t="shared" ref="F4:F13" si="2">C4-E4</f>
        <v>1.342900029950591E-2</v>
      </c>
      <c r="G4" s="25">
        <f t="shared" ref="G4:G13" si="3">F4/(_xlfn.STDEV.S($F$3:$F$13))</f>
        <v>0.10856975826036543</v>
      </c>
    </row>
    <row r="5" spans="1:7" x14ac:dyDescent="0.3">
      <c r="A5" s="19">
        <v>43484</v>
      </c>
      <c r="B5">
        <v>46.262165000000003</v>
      </c>
      <c r="C5" s="22">
        <f t="shared" si="1"/>
        <v>-0.16592722646352631</v>
      </c>
      <c r="D5" s="4">
        <v>0.54833333333333334</v>
      </c>
      <c r="E5" s="22">
        <f t="shared" si="0"/>
        <v>5.4833333333333331E-3</v>
      </c>
      <c r="F5" s="23">
        <f t="shared" si="2"/>
        <v>-0.17141055979685965</v>
      </c>
      <c r="G5" s="25">
        <f t="shared" si="3"/>
        <v>-1.3858070314514537</v>
      </c>
    </row>
    <row r="6" spans="1:7" x14ac:dyDescent="0.3">
      <c r="A6" s="19">
        <v>43515</v>
      </c>
      <c r="B6">
        <v>47.492542</v>
      </c>
      <c r="C6" s="22">
        <f t="shared" si="1"/>
        <v>2.6595750544748546E-2</v>
      </c>
      <c r="D6" s="4">
        <v>0.53500000000000003</v>
      </c>
      <c r="E6" s="22">
        <f t="shared" si="0"/>
        <v>5.3500000000000006E-3</v>
      </c>
      <c r="F6" s="23">
        <f t="shared" si="2"/>
        <v>2.1245750544748546E-2</v>
      </c>
      <c r="G6" s="25">
        <f t="shared" si="3"/>
        <v>0.17176602496525706</v>
      </c>
    </row>
    <row r="7" spans="1:7" x14ac:dyDescent="0.3">
      <c r="A7" s="19">
        <v>43543</v>
      </c>
      <c r="B7">
        <v>52.906199999999998</v>
      </c>
      <c r="C7" s="22">
        <f t="shared" si="1"/>
        <v>0.113989644942568</v>
      </c>
      <c r="D7" s="4">
        <v>0.51</v>
      </c>
      <c r="E7" s="22">
        <f t="shared" si="0"/>
        <v>5.1000000000000004E-3</v>
      </c>
      <c r="F7" s="23">
        <f t="shared" si="2"/>
        <v>0.108889644942568</v>
      </c>
      <c r="G7" s="25">
        <f t="shared" si="3"/>
        <v>0.88034270346293764</v>
      </c>
    </row>
    <row r="8" spans="1:7" x14ac:dyDescent="0.3">
      <c r="A8" s="19">
        <v>43574</v>
      </c>
      <c r="B8">
        <v>54.924014999999997</v>
      </c>
      <c r="C8" s="22">
        <f t="shared" si="1"/>
        <v>3.8139480816993074E-2</v>
      </c>
      <c r="D8" s="4">
        <v>0.53333333333333333</v>
      </c>
      <c r="E8" s="22">
        <f t="shared" si="0"/>
        <v>5.3333333333333332E-3</v>
      </c>
      <c r="F8" s="23">
        <f t="shared" si="2"/>
        <v>3.2806147483659738E-2</v>
      </c>
      <c r="G8" s="25">
        <f t="shared" si="3"/>
        <v>0.26522864117337763</v>
      </c>
    </row>
    <row r="9" spans="1:7" x14ac:dyDescent="0.3">
      <c r="A9" s="19">
        <v>43604</v>
      </c>
      <c r="B9">
        <v>49.362717000000004</v>
      </c>
      <c r="C9" s="22">
        <f t="shared" si="1"/>
        <v>-0.10125439664234295</v>
      </c>
      <c r="D9" s="4">
        <v>0.51</v>
      </c>
      <c r="E9" s="22">
        <f t="shared" si="0"/>
        <v>5.1000000000000004E-3</v>
      </c>
      <c r="F9" s="23">
        <f t="shared" si="2"/>
        <v>-0.10635439664234295</v>
      </c>
      <c r="G9" s="25">
        <f t="shared" si="3"/>
        <v>-0.85984592120465109</v>
      </c>
    </row>
    <row r="10" spans="1:7" x14ac:dyDescent="0.3">
      <c r="A10" s="19">
        <v>43635</v>
      </c>
      <c r="B10">
        <v>49.953296999999999</v>
      </c>
      <c r="C10" s="22">
        <f t="shared" si="1"/>
        <v>1.1964090226232798E-2</v>
      </c>
      <c r="D10" s="4">
        <v>0.50083333333333335</v>
      </c>
      <c r="E10" s="22">
        <f t="shared" si="0"/>
        <v>5.0083333333333334E-3</v>
      </c>
      <c r="F10" s="23">
        <f t="shared" si="2"/>
        <v>6.9557568928994649E-3</v>
      </c>
      <c r="G10" s="25">
        <f t="shared" si="3"/>
        <v>5.6235373262129629E-2</v>
      </c>
    </row>
    <row r="11" spans="1:7" x14ac:dyDescent="0.3">
      <c r="A11" s="19">
        <v>43665</v>
      </c>
      <c r="B11">
        <v>42.078884000000002</v>
      </c>
      <c r="C11" s="22">
        <f t="shared" si="1"/>
        <v>-0.15763550101607901</v>
      </c>
      <c r="D11" s="4">
        <v>0.47750000000000004</v>
      </c>
      <c r="E11" s="22">
        <f t="shared" si="0"/>
        <v>4.7750000000000006E-3</v>
      </c>
      <c r="F11" s="23">
        <f t="shared" si="2"/>
        <v>-0.16241050101607901</v>
      </c>
      <c r="G11" s="25">
        <f t="shared" si="3"/>
        <v>-1.3130440420728335</v>
      </c>
    </row>
    <row r="12" spans="1:7" x14ac:dyDescent="0.3">
      <c r="A12" s="19">
        <v>43696</v>
      </c>
      <c r="B12">
        <v>30.710203</v>
      </c>
      <c r="C12" s="22">
        <f t="shared" si="1"/>
        <v>-0.27017544001404603</v>
      </c>
      <c r="D12" s="4">
        <v>0.45166666666666666</v>
      </c>
      <c r="E12" s="22">
        <f t="shared" si="0"/>
        <v>4.5166666666666662E-3</v>
      </c>
      <c r="F12" s="23">
        <f t="shared" si="2"/>
        <v>-0.2746921066807127</v>
      </c>
      <c r="G12" s="25">
        <f t="shared" si="3"/>
        <v>-2.2208098110961223</v>
      </c>
    </row>
    <row r="13" spans="1:7" x14ac:dyDescent="0.3">
      <c r="A13" s="19">
        <v>43727</v>
      </c>
      <c r="B13">
        <v>33.450001</v>
      </c>
      <c r="C13" s="22">
        <f t="shared" si="1"/>
        <v>8.921458448190657E-2</v>
      </c>
      <c r="D13" s="4">
        <v>0.44500000000000001</v>
      </c>
      <c r="E13" s="22">
        <f t="shared" si="0"/>
        <v>4.45E-3</v>
      </c>
      <c r="F13" s="23">
        <f t="shared" si="2"/>
        <v>8.4764584481906574E-2</v>
      </c>
      <c r="G13" s="25">
        <f t="shared" si="3"/>
        <v>0.68529825310820192</v>
      </c>
    </row>
    <row r="14" spans="1:7" x14ac:dyDescent="0.3">
      <c r="G14" s="25"/>
    </row>
    <row r="15" spans="1:7" x14ac:dyDescent="0.3">
      <c r="B15" t="s">
        <v>7</v>
      </c>
      <c r="C15" s="22">
        <f>AVERAGE(C3:C13)</f>
        <v>-4.891565131317082E-2</v>
      </c>
      <c r="D15" s="6"/>
      <c r="F15" s="22">
        <f t="shared" ref="F15:G15" si="4">AVERAGE(F3:F13)</f>
        <v>-5.403383313135264E-2</v>
      </c>
      <c r="G15" s="26">
        <f t="shared" si="4"/>
        <v>-0.43684861643556017</v>
      </c>
    </row>
    <row r="16" spans="1:7" x14ac:dyDescent="0.3">
      <c r="B16" t="s">
        <v>8</v>
      </c>
      <c r="C16" s="22">
        <f>MAX(C3:C13)</f>
        <v>0.113989644942568</v>
      </c>
      <c r="D16" s="6"/>
      <c r="F16" s="22">
        <f t="shared" ref="F16" si="5">MAX(F3:F13)</f>
        <v>0.108889644942568</v>
      </c>
      <c r="G16" s="10"/>
    </row>
    <row r="17" spans="2:7" x14ac:dyDescent="0.3">
      <c r="B17" t="s">
        <v>9</v>
      </c>
      <c r="C17" s="22">
        <f>MIN(C3:C13)</f>
        <v>-0.27017544001404603</v>
      </c>
      <c r="D17" s="6"/>
      <c r="F17" s="22">
        <f t="shared" ref="F17" si="6">MIN(F3:F13)</f>
        <v>-0.2746921066807127</v>
      </c>
      <c r="G17" s="10"/>
    </row>
    <row r="18" spans="2:7" x14ac:dyDescent="0.3">
      <c r="B18" t="s">
        <v>10</v>
      </c>
      <c r="C18" s="22">
        <f>_xlfn.STDEV.S(C3:C13)</f>
        <v>0.12372630220989295</v>
      </c>
      <c r="D18" s="6"/>
      <c r="F18" s="22">
        <f t="shared" ref="F18" si="7">_xlfn.STDEV.S(F3:F13)</f>
        <v>0.12369006355620037</v>
      </c>
      <c r="G18" s="10"/>
    </row>
    <row r="21" spans="2:7" ht="15" thickBot="1" x14ac:dyDescent="0.35"/>
    <row r="22" spans="2:7" ht="15" thickBot="1" x14ac:dyDescent="0.35">
      <c r="E22" s="27" t="s">
        <v>39</v>
      </c>
      <c r="F22" s="20" t="s">
        <v>40</v>
      </c>
    </row>
    <row r="23" spans="2:7" ht="15" thickBot="1" x14ac:dyDescent="0.35">
      <c r="E23" s="28" t="s">
        <v>41</v>
      </c>
      <c r="F23" s="29">
        <v>-9.8629615683246338E-2</v>
      </c>
    </row>
    <row r="24" spans="2:7" ht="15" thickBot="1" x14ac:dyDescent="0.35">
      <c r="E24" s="28" t="s">
        <v>42</v>
      </c>
      <c r="F24" s="29">
        <v>-0.24955095678338179</v>
      </c>
    </row>
    <row r="25" spans="2:7" ht="15" thickBot="1" x14ac:dyDescent="0.35">
      <c r="E25" s="28" t="s">
        <v>43</v>
      </c>
      <c r="F25" s="26">
        <v>-0.43684861643556017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995D-760C-45E4-8B53-417B4841E5BB}">
  <dimension ref="A1:R60"/>
  <sheetViews>
    <sheetView tabSelected="1" topLeftCell="H15" workbookViewId="0">
      <selection activeCell="M38" sqref="M38"/>
    </sheetView>
  </sheetViews>
  <sheetFormatPr defaultRowHeight="14.4" x14ac:dyDescent="0.3"/>
  <cols>
    <col min="2" max="2" width="11.109375" customWidth="1"/>
    <col min="5" max="5" width="35.5546875" customWidth="1"/>
    <col min="6" max="6" width="16" customWidth="1"/>
    <col min="10" max="10" width="12" customWidth="1"/>
    <col min="11" max="11" width="17.77734375" customWidth="1"/>
  </cols>
  <sheetData>
    <row r="1" spans="1:16" s="2" customFormat="1" x14ac:dyDescent="0.3">
      <c r="A1" s="17" t="s">
        <v>30</v>
      </c>
      <c r="B1" s="2" t="s">
        <v>31</v>
      </c>
      <c r="C1" s="2" t="s">
        <v>32</v>
      </c>
      <c r="F1" s="11"/>
      <c r="K1" s="2" t="s">
        <v>11</v>
      </c>
      <c r="P1" s="12" t="s">
        <v>12</v>
      </c>
    </row>
    <row r="2" spans="1:16" x14ac:dyDescent="0.3">
      <c r="A2" s="1">
        <v>43557</v>
      </c>
      <c r="B2">
        <v>55.268523999999999</v>
      </c>
      <c r="C2" s="6"/>
      <c r="E2" s="13"/>
      <c r="F2" s="3"/>
      <c r="L2" t="s">
        <v>13</v>
      </c>
      <c r="N2" s="2" t="s">
        <v>34</v>
      </c>
      <c r="P2" s="14"/>
    </row>
    <row r="3" spans="1:16" x14ac:dyDescent="0.3">
      <c r="A3" s="1">
        <v>43558</v>
      </c>
      <c r="B3">
        <v>56.646545000000003</v>
      </c>
      <c r="C3" s="6">
        <f>(B3-B2)/B2</f>
        <v>2.4933197058057927E-2</v>
      </c>
      <c r="E3" s="13"/>
      <c r="F3" s="3"/>
      <c r="L3" s="25">
        <v>1.2413825324174879</v>
      </c>
      <c r="N3">
        <f>K5*L3</f>
        <v>63.434647406533628</v>
      </c>
      <c r="P3" s="14">
        <f>MAX(N3-K10,0)</f>
        <v>26.434647406533628</v>
      </c>
    </row>
    <row r="4" spans="1:16" x14ac:dyDescent="0.3">
      <c r="A4" s="1">
        <v>43559</v>
      </c>
      <c r="B4">
        <v>57.237124999999999</v>
      </c>
      <c r="C4" s="6">
        <f t="shared" ref="C4:C11" si="0">(B4-B3)/B3</f>
        <v>1.042570204414048E-2</v>
      </c>
      <c r="E4" s="13"/>
      <c r="F4" s="3"/>
      <c r="K4" t="s">
        <v>14</v>
      </c>
      <c r="P4" s="14"/>
    </row>
    <row r="5" spans="1:16" x14ac:dyDescent="0.3">
      <c r="A5" s="1">
        <v>43560</v>
      </c>
      <c r="B5">
        <v>58.319859000000001</v>
      </c>
      <c r="C5" s="6">
        <f t="shared" si="0"/>
        <v>1.8916638457993865E-2</v>
      </c>
      <c r="E5" s="13"/>
      <c r="F5" s="3"/>
      <c r="I5" t="s">
        <v>15</v>
      </c>
      <c r="K5">
        <v>51.1</v>
      </c>
      <c r="P5" s="14"/>
    </row>
    <row r="6" spans="1:16" x14ac:dyDescent="0.3">
      <c r="A6" s="1">
        <v>43563</v>
      </c>
      <c r="B6">
        <v>58.073779999999999</v>
      </c>
      <c r="C6" s="6">
        <f t="shared" si="0"/>
        <v>-4.2194717926187326E-3</v>
      </c>
      <c r="E6" s="13"/>
      <c r="F6" s="3"/>
      <c r="P6" s="14"/>
    </row>
    <row r="7" spans="1:16" x14ac:dyDescent="0.3">
      <c r="A7" s="1">
        <v>43564</v>
      </c>
      <c r="B7">
        <v>57.926136</v>
      </c>
      <c r="C7" s="6">
        <f t="shared" si="0"/>
        <v>-2.5423521596148841E-3</v>
      </c>
      <c r="E7" s="13" t="s">
        <v>16</v>
      </c>
      <c r="F7" s="25">
        <f>_xlfn.STDEV.S(C3:C60)</f>
        <v>2.7241878090927478E-2</v>
      </c>
      <c r="L7" t="s">
        <v>17</v>
      </c>
      <c r="N7" s="2" t="s">
        <v>35</v>
      </c>
      <c r="P7" s="14"/>
    </row>
    <row r="8" spans="1:16" x14ac:dyDescent="0.3">
      <c r="A8" s="1">
        <v>43565</v>
      </c>
      <c r="B8">
        <v>57.040267999999998</v>
      </c>
      <c r="C8" s="6">
        <f t="shared" si="0"/>
        <v>-1.5293062185263006E-2</v>
      </c>
      <c r="E8" s="13"/>
      <c r="F8" s="3"/>
      <c r="L8" s="25">
        <v>0.80555346469438738</v>
      </c>
      <c r="N8">
        <f>K5*L8</f>
        <v>41.163782045883195</v>
      </c>
      <c r="P8" s="14">
        <f>MAX(0,N8-K10)</f>
        <v>4.1637820458831953</v>
      </c>
    </row>
    <row r="9" spans="1:16" x14ac:dyDescent="0.3">
      <c r="A9" s="1">
        <v>43566</v>
      </c>
      <c r="B9">
        <v>55.859104000000002</v>
      </c>
      <c r="C9" s="6">
        <f t="shared" si="0"/>
        <v>-2.070754646524444E-2</v>
      </c>
      <c r="E9" s="13" t="s">
        <v>18</v>
      </c>
      <c r="F9" s="25">
        <f>SQRT(252)*F7</f>
        <v>0.43245140804959875</v>
      </c>
      <c r="P9" s="14"/>
    </row>
    <row r="10" spans="1:16" x14ac:dyDescent="0.3">
      <c r="A10" s="1">
        <v>43567</v>
      </c>
      <c r="B10">
        <v>56.105179</v>
      </c>
      <c r="C10" s="6">
        <f t="shared" si="0"/>
        <v>4.4052801133365399E-3</v>
      </c>
      <c r="E10" s="13"/>
      <c r="F10" s="3"/>
      <c r="J10" t="s">
        <v>19</v>
      </c>
      <c r="K10">
        <v>37</v>
      </c>
      <c r="P10" s="14"/>
    </row>
    <row r="11" spans="1:16" x14ac:dyDescent="0.3">
      <c r="A11" s="1">
        <v>43570</v>
      </c>
      <c r="B11">
        <v>57.975352999999998</v>
      </c>
      <c r="C11" s="6">
        <f t="shared" si="0"/>
        <v>3.3333357692344211E-2</v>
      </c>
      <c r="E11" s="13" t="s">
        <v>33</v>
      </c>
      <c r="F11" s="3" t="s">
        <v>20</v>
      </c>
      <c r="P11" s="14"/>
    </row>
    <row r="12" spans="1:16" x14ac:dyDescent="0.3">
      <c r="A12" s="1">
        <v>43571</v>
      </c>
      <c r="B12">
        <v>57.778492</v>
      </c>
      <c r="C12" s="6">
        <f t="shared" ref="C12:C60" si="1">(B12-B11)/B11</f>
        <v>-3.3955981259829226E-3</v>
      </c>
      <c r="E12" s="13"/>
      <c r="F12" s="3"/>
      <c r="P12" s="14"/>
    </row>
    <row r="13" spans="1:16" x14ac:dyDescent="0.3">
      <c r="A13" s="1">
        <v>43573</v>
      </c>
      <c r="B13">
        <v>56.449683999999998</v>
      </c>
      <c r="C13" s="6">
        <f t="shared" si="1"/>
        <v>-2.2998315705435896E-2</v>
      </c>
      <c r="E13" s="13" t="s">
        <v>21</v>
      </c>
      <c r="F13" s="25">
        <f>EXP(F9*SQRT(0.25))</f>
        <v>1.2413825324174879</v>
      </c>
      <c r="P13" s="14"/>
    </row>
    <row r="14" spans="1:16" x14ac:dyDescent="0.3">
      <c r="A14" s="1">
        <v>43577</v>
      </c>
      <c r="B14">
        <v>55.711455999999998</v>
      </c>
      <c r="C14" s="6">
        <f t="shared" si="1"/>
        <v>-1.3077628565644397E-2</v>
      </c>
      <c r="E14" s="13"/>
      <c r="F14" s="3"/>
      <c r="P14" s="14"/>
    </row>
    <row r="15" spans="1:16" x14ac:dyDescent="0.3">
      <c r="A15" s="1">
        <v>43578</v>
      </c>
      <c r="B15">
        <v>53.792071999999997</v>
      </c>
      <c r="C15" s="6">
        <f t="shared" si="1"/>
        <v>-3.4452231871304903E-2</v>
      </c>
      <c r="E15" s="13" t="s">
        <v>22</v>
      </c>
      <c r="F15" s="25">
        <f>1/F13</f>
        <v>0.80555346469438738</v>
      </c>
      <c r="K15" t="s">
        <v>23</v>
      </c>
      <c r="P15" s="14"/>
    </row>
    <row r="16" spans="1:16" x14ac:dyDescent="0.3">
      <c r="A16" s="1">
        <v>43579</v>
      </c>
      <c r="B16">
        <v>55.563811999999999</v>
      </c>
      <c r="C16" s="6">
        <f t="shared" si="1"/>
        <v>3.2936823850176308E-2</v>
      </c>
      <c r="E16" s="13"/>
      <c r="F16" s="3"/>
      <c r="P16" s="14"/>
    </row>
    <row r="17" spans="1:18" x14ac:dyDescent="0.3">
      <c r="A17" s="1">
        <v>43580</v>
      </c>
      <c r="B17">
        <v>55.563811999999999</v>
      </c>
      <c r="C17" s="6">
        <f t="shared" si="1"/>
        <v>0</v>
      </c>
      <c r="E17" s="13"/>
      <c r="F17" s="3"/>
      <c r="P17" s="14"/>
    </row>
    <row r="18" spans="1:18" x14ac:dyDescent="0.3">
      <c r="A18" s="1">
        <v>43581</v>
      </c>
      <c r="B18">
        <v>55.809891</v>
      </c>
      <c r="C18" s="6">
        <f t="shared" si="1"/>
        <v>4.428763814836925E-3</v>
      </c>
      <c r="E18" s="13" t="s">
        <v>24</v>
      </c>
      <c r="F18" s="25">
        <v>6.3899999999999998E-2</v>
      </c>
      <c r="J18" t="s">
        <v>25</v>
      </c>
      <c r="K18" s="25">
        <f>(EXP($F$18*0.25)-$F$15)/($F$13-$F$15)</f>
        <v>0.48310182455723805</v>
      </c>
      <c r="P18" s="14"/>
    </row>
    <row r="19" spans="1:18" x14ac:dyDescent="0.3">
      <c r="A19" s="1">
        <v>43585</v>
      </c>
      <c r="B19">
        <v>54.924014999999997</v>
      </c>
      <c r="C19" s="6">
        <f t="shared" si="1"/>
        <v>-1.5873100343449929E-2</v>
      </c>
      <c r="E19" s="13"/>
      <c r="F19" s="3"/>
      <c r="P19" s="14"/>
    </row>
    <row r="20" spans="1:18" x14ac:dyDescent="0.3">
      <c r="A20" s="1">
        <v>43587</v>
      </c>
      <c r="B20">
        <v>55.366954999999997</v>
      </c>
      <c r="C20" s="6">
        <f t="shared" si="1"/>
        <v>8.0645961516105508E-3</v>
      </c>
      <c r="E20" s="13"/>
      <c r="F20" s="3"/>
      <c r="J20" t="s">
        <v>26</v>
      </c>
      <c r="K20" s="25">
        <f>1-K18</f>
        <v>0.51689817544276195</v>
      </c>
      <c r="P20" s="14"/>
    </row>
    <row r="21" spans="1:18" x14ac:dyDescent="0.3">
      <c r="A21" s="1">
        <v>43588</v>
      </c>
      <c r="B21">
        <v>56.055965</v>
      </c>
      <c r="C21" s="6">
        <f t="shared" si="1"/>
        <v>1.2444426463402282E-2</v>
      </c>
      <c r="E21" s="13" t="s">
        <v>27</v>
      </c>
      <c r="F21" s="3"/>
      <c r="P21" s="14"/>
    </row>
    <row r="22" spans="1:18" x14ac:dyDescent="0.3">
      <c r="A22" s="1">
        <v>43591</v>
      </c>
      <c r="B22">
        <v>54.185791000000002</v>
      </c>
      <c r="C22" s="6">
        <f t="shared" si="1"/>
        <v>-3.3362622514838493E-2</v>
      </c>
      <c r="E22" s="13"/>
      <c r="F22" s="3"/>
      <c r="P22" s="14"/>
    </row>
    <row r="23" spans="1:18" x14ac:dyDescent="0.3">
      <c r="A23" s="1">
        <v>43592</v>
      </c>
      <c r="B23">
        <v>52.167973000000003</v>
      </c>
      <c r="C23" s="6">
        <f t="shared" si="1"/>
        <v>-3.72388768856396E-2</v>
      </c>
      <c r="E23" s="13"/>
      <c r="F23" s="3"/>
      <c r="J23" t="s">
        <v>28</v>
      </c>
      <c r="K23" s="14">
        <f>EXP(-F18*0.25)*(PRODUCT(K18,P3)+PRODUCT(K20,P8))</f>
        <v>14.686378828804335</v>
      </c>
      <c r="P23" s="14"/>
    </row>
    <row r="24" spans="1:18" x14ac:dyDescent="0.3">
      <c r="A24" s="1">
        <v>43593</v>
      </c>
      <c r="B24">
        <v>52.020328999999997</v>
      </c>
      <c r="C24" s="6">
        <f t="shared" si="1"/>
        <v>-2.8301655500398062E-3</v>
      </c>
      <c r="E24" s="13"/>
      <c r="F24" s="3"/>
      <c r="P24" s="14"/>
    </row>
    <row r="25" spans="1:18" x14ac:dyDescent="0.3">
      <c r="A25" s="1">
        <v>43594</v>
      </c>
      <c r="B25">
        <v>51.331318000000003</v>
      </c>
      <c r="C25" s="6">
        <f t="shared" si="1"/>
        <v>-1.3245033494501613E-2</v>
      </c>
      <c r="E25" s="13"/>
      <c r="F25" s="3"/>
      <c r="P25" s="14"/>
    </row>
    <row r="26" spans="1:18" x14ac:dyDescent="0.3">
      <c r="A26" s="1">
        <v>43595</v>
      </c>
      <c r="B26">
        <v>51.675823000000001</v>
      </c>
      <c r="C26" s="6">
        <f t="shared" si="1"/>
        <v>6.711399851451273E-3</v>
      </c>
      <c r="E26" s="13"/>
      <c r="F26" s="3"/>
      <c r="J26" s="2"/>
      <c r="K26" s="2" t="s">
        <v>29</v>
      </c>
      <c r="L26" s="2"/>
      <c r="M26" s="2"/>
      <c r="N26" s="2"/>
      <c r="O26" s="2"/>
      <c r="P26" s="12" t="s">
        <v>12</v>
      </c>
      <c r="Q26" s="2"/>
      <c r="R26" s="2"/>
    </row>
    <row r="27" spans="1:18" x14ac:dyDescent="0.3">
      <c r="A27" s="1">
        <v>43598</v>
      </c>
      <c r="B27">
        <v>49.953296999999999</v>
      </c>
      <c r="C27" s="6">
        <f t="shared" si="1"/>
        <v>-3.3333305596313423E-2</v>
      </c>
      <c r="F27" s="3"/>
      <c r="L27" t="s">
        <v>13</v>
      </c>
      <c r="N27" s="2" t="s">
        <v>34</v>
      </c>
      <c r="P27" s="14"/>
    </row>
    <row r="28" spans="1:18" x14ac:dyDescent="0.3">
      <c r="A28" s="1">
        <v>43599</v>
      </c>
      <c r="B28">
        <v>47.000393000000003</v>
      </c>
      <c r="C28" s="6">
        <f t="shared" si="1"/>
        <v>-5.9113295364668257E-2</v>
      </c>
      <c r="E28" s="15"/>
      <c r="L28" s="25">
        <v>1.2413825324174879</v>
      </c>
      <c r="N28">
        <f>K30*L28</f>
        <v>63.434647406533628</v>
      </c>
      <c r="P28" s="14">
        <f>MAX(K35-N28,0)</f>
        <v>2.5653525934663719</v>
      </c>
    </row>
    <row r="29" spans="1:18" x14ac:dyDescent="0.3">
      <c r="A29" s="1">
        <v>43600</v>
      </c>
      <c r="B29">
        <v>45.474724000000002</v>
      </c>
      <c r="C29" s="6">
        <f t="shared" si="1"/>
        <v>-3.2460771125892511E-2</v>
      </c>
      <c r="E29" s="15"/>
      <c r="K29" t="s">
        <v>14</v>
      </c>
      <c r="P29" s="14"/>
    </row>
    <row r="30" spans="1:18" x14ac:dyDescent="0.3">
      <c r="A30" s="1">
        <v>43601</v>
      </c>
      <c r="B30">
        <v>47.246468</v>
      </c>
      <c r="C30" s="6">
        <f t="shared" si="1"/>
        <v>3.8961072089189551E-2</v>
      </c>
      <c r="E30" s="16"/>
      <c r="K30">
        <v>51.1</v>
      </c>
      <c r="P30" s="14"/>
    </row>
    <row r="31" spans="1:18" x14ac:dyDescent="0.3">
      <c r="A31" s="1">
        <v>43602</v>
      </c>
      <c r="B31">
        <v>46.901961999999997</v>
      </c>
      <c r="C31" s="6">
        <f t="shared" si="1"/>
        <v>-7.2916773376583968E-3</v>
      </c>
      <c r="E31" s="16"/>
      <c r="P31" s="14"/>
    </row>
    <row r="32" spans="1:18" x14ac:dyDescent="0.3">
      <c r="A32" s="1">
        <v>43605</v>
      </c>
      <c r="B32">
        <v>50.642307000000002</v>
      </c>
      <c r="C32" s="6">
        <f t="shared" si="1"/>
        <v>7.9748156377765292E-2</v>
      </c>
      <c r="E32" s="13"/>
      <c r="F32" s="3"/>
      <c r="L32" t="s">
        <v>17</v>
      </c>
      <c r="N32" s="2" t="s">
        <v>35</v>
      </c>
      <c r="P32" s="14"/>
    </row>
    <row r="33" spans="1:16" x14ac:dyDescent="0.3">
      <c r="A33" s="1">
        <v>43606</v>
      </c>
      <c r="B33">
        <v>49.608790999999997</v>
      </c>
      <c r="C33" s="6">
        <f t="shared" si="1"/>
        <v>-2.0408153996618002E-2</v>
      </c>
      <c r="E33" s="13"/>
      <c r="F33" s="3"/>
      <c r="L33" s="25">
        <v>0.80555346469438738</v>
      </c>
      <c r="N33">
        <f>K30*L33</f>
        <v>41.163782045883195</v>
      </c>
      <c r="P33" s="14">
        <f>MAX(0,K35-N33)</f>
        <v>24.836217954116805</v>
      </c>
    </row>
    <row r="34" spans="1:16" x14ac:dyDescent="0.3">
      <c r="A34" s="1">
        <v>43607</v>
      </c>
      <c r="B34">
        <v>50.051723000000003</v>
      </c>
      <c r="C34" s="6">
        <f t="shared" si="1"/>
        <v>8.9284981768655916E-3</v>
      </c>
      <c r="E34" s="13"/>
      <c r="F34" s="3"/>
      <c r="P34" s="14"/>
    </row>
    <row r="35" spans="1:16" x14ac:dyDescent="0.3">
      <c r="A35" s="1">
        <v>43608</v>
      </c>
      <c r="B35">
        <v>48.279983999999999</v>
      </c>
      <c r="C35" s="6">
        <f t="shared" si="1"/>
        <v>-3.5398162017319636E-2</v>
      </c>
      <c r="E35" s="13"/>
      <c r="F35" s="3"/>
      <c r="J35" t="s">
        <v>19</v>
      </c>
      <c r="K35">
        <v>66</v>
      </c>
      <c r="P35" s="14"/>
    </row>
    <row r="36" spans="1:16" x14ac:dyDescent="0.3">
      <c r="A36" s="1">
        <v>43609</v>
      </c>
      <c r="B36">
        <v>50.839168999999998</v>
      </c>
      <c r="C36" s="6">
        <f t="shared" si="1"/>
        <v>5.3007163382655625E-2</v>
      </c>
      <c r="E36" s="13"/>
      <c r="F36" s="3"/>
      <c r="P36" s="14"/>
    </row>
    <row r="37" spans="1:16" x14ac:dyDescent="0.3">
      <c r="A37" s="1">
        <v>43612</v>
      </c>
      <c r="B37">
        <v>52.758552999999999</v>
      </c>
      <c r="C37" s="6">
        <f t="shared" si="1"/>
        <v>3.775403960674497E-2</v>
      </c>
      <c r="E37" s="13"/>
      <c r="F37" s="3"/>
      <c r="P37" s="14"/>
    </row>
    <row r="38" spans="1:16" x14ac:dyDescent="0.3">
      <c r="A38" s="1">
        <v>43613</v>
      </c>
      <c r="B38">
        <v>52.414046999999997</v>
      </c>
      <c r="C38" s="6">
        <f t="shared" si="1"/>
        <v>-6.5298606654356625E-3</v>
      </c>
      <c r="E38" s="13"/>
      <c r="F38" s="3"/>
      <c r="P38" s="14"/>
    </row>
    <row r="39" spans="1:16" x14ac:dyDescent="0.3">
      <c r="A39" s="1">
        <v>43614</v>
      </c>
      <c r="B39">
        <v>50.543877000000002</v>
      </c>
      <c r="C39" s="6">
        <f t="shared" si="1"/>
        <v>-3.5680702159861737E-2</v>
      </c>
      <c r="E39" s="13"/>
      <c r="F39" s="3"/>
      <c r="P39" s="14"/>
    </row>
    <row r="40" spans="1:16" x14ac:dyDescent="0.3">
      <c r="A40" s="1">
        <v>43615</v>
      </c>
      <c r="B40">
        <v>49.756435000000003</v>
      </c>
      <c r="C40" s="6">
        <f t="shared" si="1"/>
        <v>-1.5579374728218784E-2</v>
      </c>
      <c r="E40" s="13"/>
      <c r="F40" s="3"/>
      <c r="K40" t="s">
        <v>23</v>
      </c>
      <c r="P40" s="14"/>
    </row>
    <row r="41" spans="1:16" x14ac:dyDescent="0.3">
      <c r="A41" s="1">
        <v>43616</v>
      </c>
      <c r="B41">
        <v>49.362717000000004</v>
      </c>
      <c r="C41" s="6">
        <f t="shared" si="1"/>
        <v>-7.912906139678209E-3</v>
      </c>
      <c r="E41" s="13"/>
      <c r="F41" s="3"/>
      <c r="P41" s="14"/>
    </row>
    <row r="42" spans="1:16" x14ac:dyDescent="0.3">
      <c r="A42" s="1">
        <v>43619</v>
      </c>
      <c r="B42">
        <v>50.445445999999997</v>
      </c>
      <c r="C42" s="6">
        <f t="shared" si="1"/>
        <v>2.1934145156555975E-2</v>
      </c>
      <c r="E42" s="13"/>
      <c r="F42" s="3"/>
      <c r="P42" s="14"/>
    </row>
    <row r="43" spans="1:16" x14ac:dyDescent="0.3">
      <c r="A43" s="1">
        <v>43620</v>
      </c>
      <c r="B43">
        <v>49.707222000000002</v>
      </c>
      <c r="C43" s="6">
        <f t="shared" si="1"/>
        <v>-1.4634105921077502E-2</v>
      </c>
      <c r="E43" s="13"/>
      <c r="F43" s="3"/>
      <c r="J43" t="s">
        <v>25</v>
      </c>
      <c r="K43" s="25">
        <f>(EXP($F$18*0.25)-$F$15)/($F$13-$F$15)</f>
        <v>0.48310182455723805</v>
      </c>
      <c r="P43" s="14"/>
    </row>
    <row r="44" spans="1:16" x14ac:dyDescent="0.3">
      <c r="A44" s="1">
        <v>43622</v>
      </c>
      <c r="B44">
        <v>47.935478000000003</v>
      </c>
      <c r="C44" s="6">
        <f t="shared" si="1"/>
        <v>-3.5643593198589896E-2</v>
      </c>
      <c r="E44" s="13"/>
      <c r="F44" s="3"/>
      <c r="P44" s="14"/>
    </row>
    <row r="45" spans="1:16" x14ac:dyDescent="0.3">
      <c r="A45" s="1">
        <v>43623</v>
      </c>
      <c r="B45">
        <v>47.541755999999999</v>
      </c>
      <c r="C45" s="6">
        <f t="shared" si="1"/>
        <v>-8.2135824326191945E-3</v>
      </c>
      <c r="E45" s="13"/>
      <c r="F45" s="3"/>
      <c r="J45" t="s">
        <v>26</v>
      </c>
      <c r="K45" s="25">
        <f>1-K43</f>
        <v>0.51689817544276195</v>
      </c>
      <c r="P45" s="14"/>
    </row>
    <row r="46" spans="1:16" x14ac:dyDescent="0.3">
      <c r="A46" s="1">
        <v>43626</v>
      </c>
      <c r="B46">
        <v>47.443328999999999</v>
      </c>
      <c r="C46" s="6">
        <f t="shared" si="1"/>
        <v>-2.0703273980877132E-3</v>
      </c>
      <c r="E46" s="13"/>
      <c r="F46" s="3"/>
      <c r="P46" s="14"/>
    </row>
    <row r="47" spans="1:16" x14ac:dyDescent="0.3">
      <c r="A47" s="1">
        <v>43627</v>
      </c>
      <c r="B47">
        <v>48.821345999999998</v>
      </c>
      <c r="C47" s="6">
        <f t="shared" si="1"/>
        <v>2.9045537677172693E-2</v>
      </c>
      <c r="E47" s="13"/>
      <c r="F47" s="3"/>
      <c r="P47" s="14"/>
    </row>
    <row r="48" spans="1:16" x14ac:dyDescent="0.3">
      <c r="A48" s="1">
        <v>43628</v>
      </c>
      <c r="B48">
        <v>49.559573999999998</v>
      </c>
      <c r="C48" s="6">
        <f t="shared" si="1"/>
        <v>1.5121008748918956E-2</v>
      </c>
      <c r="E48" s="13"/>
      <c r="F48" s="3"/>
      <c r="J48" t="s">
        <v>28</v>
      </c>
      <c r="K48" s="14">
        <f>EXP(-F43*0.25)*(PRODUCT(K43,P28)+PRODUCT(K45,P33))</f>
        <v>14.077122263917989</v>
      </c>
      <c r="P48" s="14"/>
    </row>
    <row r="49" spans="1:7" x14ac:dyDescent="0.3">
      <c r="A49" s="1">
        <v>43629</v>
      </c>
      <c r="B49">
        <v>50.642307000000002</v>
      </c>
      <c r="C49" s="6">
        <f t="shared" si="1"/>
        <v>2.1847100622777844E-2</v>
      </c>
      <c r="E49" s="6"/>
      <c r="F49" s="7"/>
      <c r="G49" s="9"/>
    </row>
    <row r="50" spans="1:7" x14ac:dyDescent="0.3">
      <c r="A50" s="1">
        <v>43630</v>
      </c>
      <c r="B50">
        <v>49.608790999999997</v>
      </c>
      <c r="C50" s="6">
        <f t="shared" si="1"/>
        <v>-2.0408153996618002E-2</v>
      </c>
      <c r="E50" s="6"/>
      <c r="F50" s="7"/>
      <c r="G50" s="9"/>
    </row>
    <row r="51" spans="1:7" x14ac:dyDescent="0.3">
      <c r="A51" s="1">
        <v>43633</v>
      </c>
      <c r="B51">
        <v>46.951175999999997</v>
      </c>
      <c r="C51" s="6">
        <f t="shared" si="1"/>
        <v>-5.3571452688697854E-2</v>
      </c>
      <c r="E51" s="6"/>
      <c r="F51" s="7"/>
      <c r="G51" s="9"/>
    </row>
    <row r="52" spans="1:7" x14ac:dyDescent="0.3">
      <c r="A52" s="1">
        <v>43634</v>
      </c>
      <c r="B52">
        <v>46.901961999999997</v>
      </c>
      <c r="C52" s="6">
        <f t="shared" si="1"/>
        <v>-1.0481952571326266E-3</v>
      </c>
      <c r="E52" s="6"/>
      <c r="F52" s="7"/>
      <c r="G52" s="9"/>
    </row>
    <row r="53" spans="1:7" x14ac:dyDescent="0.3">
      <c r="A53" s="1">
        <v>43635</v>
      </c>
      <c r="B53">
        <v>47.000393000000003</v>
      </c>
      <c r="C53" s="6">
        <f t="shared" si="1"/>
        <v>2.0986542098175988E-3</v>
      </c>
      <c r="E53" s="6"/>
      <c r="F53" s="7"/>
      <c r="G53" s="9"/>
    </row>
    <row r="54" spans="1:7" x14ac:dyDescent="0.3">
      <c r="A54" s="1">
        <v>43636</v>
      </c>
      <c r="B54">
        <v>48.821345999999998</v>
      </c>
      <c r="C54" s="6">
        <f t="shared" si="1"/>
        <v>3.8743356890653995E-2</v>
      </c>
      <c r="E54" s="6"/>
      <c r="F54" s="7"/>
      <c r="G54" s="9"/>
    </row>
    <row r="55" spans="1:7" x14ac:dyDescent="0.3">
      <c r="A55" s="1">
        <v>43637</v>
      </c>
      <c r="B55">
        <v>49.264282000000001</v>
      </c>
      <c r="C55" s="6">
        <f t="shared" si="1"/>
        <v>9.0725888630764726E-3</v>
      </c>
      <c r="E55" s="6"/>
      <c r="F55" s="7"/>
      <c r="G55" s="9"/>
    </row>
    <row r="56" spans="1:7" x14ac:dyDescent="0.3">
      <c r="A56" s="1">
        <v>43640</v>
      </c>
      <c r="B56">
        <v>48.378413999999999</v>
      </c>
      <c r="C56" s="6">
        <f t="shared" si="1"/>
        <v>-1.7981952928898915E-2</v>
      </c>
      <c r="E56" s="6"/>
      <c r="F56" s="7"/>
      <c r="G56" s="9"/>
    </row>
    <row r="57" spans="1:7" x14ac:dyDescent="0.3">
      <c r="A57" s="1">
        <v>43641</v>
      </c>
      <c r="B57">
        <v>49.559573999999998</v>
      </c>
      <c r="C57" s="6">
        <f t="shared" si="1"/>
        <v>2.4415021129051449E-2</v>
      </c>
      <c r="E57" s="6"/>
      <c r="F57" s="7"/>
      <c r="G57" s="9"/>
    </row>
    <row r="58" spans="1:7" x14ac:dyDescent="0.3">
      <c r="A58" s="1">
        <v>43642</v>
      </c>
      <c r="B58">
        <v>51.725037</v>
      </c>
      <c r="C58" s="6">
        <f t="shared" si="1"/>
        <v>4.3694140712347583E-2</v>
      </c>
      <c r="E58" s="6"/>
      <c r="F58" s="7"/>
      <c r="G58" s="9"/>
    </row>
    <row r="59" spans="1:7" x14ac:dyDescent="0.3">
      <c r="A59" s="1">
        <v>43643</v>
      </c>
      <c r="B59">
        <v>51.380530999999998</v>
      </c>
      <c r="C59" s="6">
        <f t="shared" si="1"/>
        <v>-6.6603335634153847E-3</v>
      </c>
      <c r="E59" s="6"/>
      <c r="F59" s="7"/>
      <c r="G59" s="9"/>
    </row>
    <row r="60" spans="1:7" x14ac:dyDescent="0.3">
      <c r="A60" s="1">
        <v>43644</v>
      </c>
      <c r="B60">
        <v>49.953296999999999</v>
      </c>
      <c r="C60" s="6">
        <f t="shared" si="1"/>
        <v>-2.7777719930531637E-2</v>
      </c>
      <c r="E60" s="6"/>
      <c r="F60" s="7"/>
      <c r="G6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</vt:lpstr>
      <vt:lpstr>Weekly</vt:lpstr>
      <vt:lpstr>Monthly</vt:lpstr>
      <vt:lpstr>OPTION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SUMANTH</cp:lastModifiedBy>
  <dcterms:created xsi:type="dcterms:W3CDTF">2019-10-15T08:52:38Z</dcterms:created>
  <dcterms:modified xsi:type="dcterms:W3CDTF">2019-11-17T12:52:53Z</dcterms:modified>
</cp:coreProperties>
</file>