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F6E3DC8E-97E5-4070-B331-3323F02488DE}" xr6:coauthVersionLast="45" xr6:coauthVersionMax="45" xr10:uidLastSave="{00000000-0000-0000-0000-000000000000}"/>
  <bookViews>
    <workbookView xWindow="0" yWindow="1992" windowWidth="17280" windowHeight="9420" xr2:uid="{00000000-000D-0000-FFFF-FFFF00000000}"/>
  </bookViews>
  <sheets>
    <sheet name="Put Options auropharma" sheetId="1" r:id="rId1"/>
    <sheet name="put options sail" sheetId="2" r:id="rId2"/>
    <sheet name="arvind put option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4" i="3" l="1"/>
  <c r="S113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B2" i="3"/>
  <c r="B4" i="3" s="1"/>
  <c r="B5" i="3" s="1"/>
  <c r="H60" i="3" l="1"/>
  <c r="H58" i="3"/>
  <c r="H56" i="3"/>
  <c r="H54" i="3"/>
  <c r="H52" i="3"/>
  <c r="H50" i="3"/>
  <c r="H48" i="3"/>
  <c r="H46" i="3"/>
  <c r="H44" i="3"/>
  <c r="H41" i="3"/>
  <c r="H39" i="3"/>
  <c r="H37" i="3"/>
  <c r="H35" i="3"/>
  <c r="H33" i="3"/>
  <c r="H31" i="3"/>
  <c r="H29" i="3"/>
  <c r="H55" i="3"/>
  <c r="H47" i="3"/>
  <c r="H40" i="3"/>
  <c r="H32" i="3"/>
  <c r="H27" i="3"/>
  <c r="H25" i="3"/>
  <c r="H23" i="3"/>
  <c r="H21" i="3"/>
  <c r="H19" i="3"/>
  <c r="H17" i="3"/>
  <c r="H15" i="3"/>
  <c r="H13" i="3"/>
  <c r="H57" i="3"/>
  <c r="H49" i="3"/>
  <c r="H42" i="3"/>
  <c r="H34" i="3"/>
  <c r="H26" i="3"/>
  <c r="H18" i="3"/>
  <c r="H14" i="3"/>
  <c r="H59" i="3"/>
  <c r="H53" i="3"/>
  <c r="H43" i="3"/>
  <c r="H38" i="3"/>
  <c r="H16" i="3"/>
  <c r="H11" i="3"/>
  <c r="H61" i="3"/>
  <c r="H51" i="3"/>
  <c r="H45" i="3"/>
  <c r="H36" i="3"/>
  <c r="H30" i="3"/>
  <c r="H28" i="3"/>
  <c r="H20" i="3"/>
  <c r="H12" i="3"/>
  <c r="H10" i="3"/>
  <c r="H22" i="3"/>
  <c r="H24" i="3"/>
  <c r="H9" i="3"/>
  <c r="B2" i="2"/>
  <c r="B4" i="2"/>
  <c r="B5" i="2"/>
  <c r="H9" i="2"/>
  <c r="Q9" i="2"/>
  <c r="H10" i="2"/>
  <c r="J10" i="2" s="1"/>
  <c r="K10" i="2" s="1"/>
  <c r="M10" i="2" s="1"/>
  <c r="Q10" i="2"/>
  <c r="Q11" i="2"/>
  <c r="Q12" i="2"/>
  <c r="Q13" i="2"/>
  <c r="Q14" i="2"/>
  <c r="Q15" i="2"/>
  <c r="Q16" i="2"/>
  <c r="Q17" i="2"/>
  <c r="Q18" i="2"/>
  <c r="H19" i="2"/>
  <c r="I19" i="2" s="1"/>
  <c r="L19" i="2" s="1"/>
  <c r="J19" i="2"/>
  <c r="K19" i="2" s="1"/>
  <c r="M19" i="2" s="1"/>
  <c r="Q19" i="2"/>
  <c r="Q20" i="2"/>
  <c r="Q21" i="2"/>
  <c r="Q22" i="2"/>
  <c r="Q23" i="2"/>
  <c r="H24" i="2"/>
  <c r="Q24" i="2"/>
  <c r="H25" i="2"/>
  <c r="Q25" i="2"/>
  <c r="H26" i="2"/>
  <c r="J26" i="2" s="1"/>
  <c r="K26" i="2" s="1"/>
  <c r="M26" i="2" s="1"/>
  <c r="Q26" i="2"/>
  <c r="Q27" i="2"/>
  <c r="Q28" i="2"/>
  <c r="Q29" i="2"/>
  <c r="Q30" i="2"/>
  <c r="Q31" i="2"/>
  <c r="Q32" i="2"/>
  <c r="Q33" i="2"/>
  <c r="Q34" i="2"/>
  <c r="H35" i="2"/>
  <c r="I35" i="2" s="1"/>
  <c r="L35" i="2" s="1"/>
  <c r="J35" i="2"/>
  <c r="K35" i="2" s="1"/>
  <c r="M35" i="2" s="1"/>
  <c r="Q35" i="2"/>
  <c r="Q36" i="2"/>
  <c r="Q37" i="2"/>
  <c r="Q38" i="2"/>
  <c r="Q39" i="2"/>
  <c r="H40" i="2"/>
  <c r="Q40" i="2"/>
  <c r="H41" i="2"/>
  <c r="Q41" i="2"/>
  <c r="H42" i="2"/>
  <c r="J42" i="2" s="1"/>
  <c r="K42" i="2" s="1"/>
  <c r="M42" i="2" s="1"/>
  <c r="Q42" i="2"/>
  <c r="Q43" i="2"/>
  <c r="Q44" i="2"/>
  <c r="H45" i="2"/>
  <c r="J45" i="2" s="1"/>
  <c r="Q45" i="2"/>
  <c r="Q46" i="2"/>
  <c r="H47" i="2"/>
  <c r="J47" i="2" s="1"/>
  <c r="I47" i="2"/>
  <c r="L47" i="2" s="1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S114" i="2"/>
  <c r="S115" i="2"/>
  <c r="J20" i="3" l="1"/>
  <c r="I20" i="3"/>
  <c r="L20" i="3" s="1"/>
  <c r="J16" i="3"/>
  <c r="I16" i="3"/>
  <c r="L16" i="3" s="1"/>
  <c r="J34" i="3"/>
  <c r="I34" i="3"/>
  <c r="L34" i="3" s="1"/>
  <c r="I21" i="3"/>
  <c r="L21" i="3" s="1"/>
  <c r="J21" i="3"/>
  <c r="I29" i="3"/>
  <c r="L29" i="3" s="1"/>
  <c r="J29" i="3"/>
  <c r="I44" i="3"/>
  <c r="L44" i="3" s="1"/>
  <c r="J44" i="3"/>
  <c r="I60" i="3"/>
  <c r="L60" i="3" s="1"/>
  <c r="J60" i="3"/>
  <c r="J28" i="3"/>
  <c r="I28" i="3"/>
  <c r="L28" i="3" s="1"/>
  <c r="J38" i="3"/>
  <c r="I38" i="3"/>
  <c r="L38" i="3" s="1"/>
  <c r="J42" i="3"/>
  <c r="I42" i="3"/>
  <c r="L42" i="3" s="1"/>
  <c r="J23" i="3"/>
  <c r="I23" i="3"/>
  <c r="L23" i="3" s="1"/>
  <c r="I31" i="3"/>
  <c r="L31" i="3" s="1"/>
  <c r="J31" i="3"/>
  <c r="I46" i="3"/>
  <c r="L46" i="3" s="1"/>
  <c r="J46" i="3"/>
  <c r="I10" i="3"/>
  <c r="L10" i="3" s="1"/>
  <c r="J10" i="3"/>
  <c r="J30" i="3"/>
  <c r="I30" i="3"/>
  <c r="L30" i="3" s="1"/>
  <c r="J61" i="3"/>
  <c r="I61" i="3"/>
  <c r="L61" i="3" s="1"/>
  <c r="J43" i="3"/>
  <c r="I43" i="3"/>
  <c r="L43" i="3" s="1"/>
  <c r="J18" i="3"/>
  <c r="I18" i="3"/>
  <c r="L18" i="3" s="1"/>
  <c r="J49" i="3"/>
  <c r="I49" i="3"/>
  <c r="L49" i="3" s="1"/>
  <c r="I17" i="3"/>
  <c r="L17" i="3" s="1"/>
  <c r="J17" i="3"/>
  <c r="J25" i="3"/>
  <c r="I25" i="3"/>
  <c r="L25" i="3" s="1"/>
  <c r="J47" i="3"/>
  <c r="I47" i="3"/>
  <c r="L47" i="3" s="1"/>
  <c r="I33" i="3"/>
  <c r="L33" i="3" s="1"/>
  <c r="J33" i="3"/>
  <c r="I41" i="3"/>
  <c r="L41" i="3" s="1"/>
  <c r="J41" i="3"/>
  <c r="I48" i="3"/>
  <c r="L48" i="3" s="1"/>
  <c r="J48" i="3"/>
  <c r="I56" i="3"/>
  <c r="L56" i="3" s="1"/>
  <c r="J56" i="3"/>
  <c r="J24" i="3"/>
  <c r="I24" i="3"/>
  <c r="L24" i="3" s="1"/>
  <c r="J45" i="3"/>
  <c r="I45" i="3"/>
  <c r="L45" i="3" s="1"/>
  <c r="J59" i="3"/>
  <c r="I59" i="3"/>
  <c r="L59" i="3" s="1"/>
  <c r="I13" i="3"/>
  <c r="L13" i="3" s="1"/>
  <c r="J13" i="3"/>
  <c r="J32" i="3"/>
  <c r="I32" i="3"/>
  <c r="L32" i="3" s="1"/>
  <c r="I37" i="3"/>
  <c r="L37" i="3" s="1"/>
  <c r="J37" i="3"/>
  <c r="I52" i="3"/>
  <c r="L52" i="3" s="1"/>
  <c r="J52" i="3"/>
  <c r="J22" i="3"/>
  <c r="I22" i="3"/>
  <c r="L22" i="3" s="1"/>
  <c r="J51" i="3"/>
  <c r="I51" i="3"/>
  <c r="L51" i="3" s="1"/>
  <c r="J14" i="3"/>
  <c r="I14" i="3"/>
  <c r="L14" i="3" s="1"/>
  <c r="J15" i="3"/>
  <c r="I15" i="3"/>
  <c r="L15" i="3" s="1"/>
  <c r="J40" i="3"/>
  <c r="I40" i="3"/>
  <c r="L40" i="3" s="1"/>
  <c r="I39" i="3"/>
  <c r="L39" i="3" s="1"/>
  <c r="J39" i="3"/>
  <c r="I54" i="3"/>
  <c r="L54" i="3" s="1"/>
  <c r="J54" i="3"/>
  <c r="I9" i="3"/>
  <c r="L9" i="3" s="1"/>
  <c r="J9" i="3"/>
  <c r="J12" i="3"/>
  <c r="I12" i="3"/>
  <c r="L12" i="3" s="1"/>
  <c r="J36" i="3"/>
  <c r="I36" i="3"/>
  <c r="L36" i="3" s="1"/>
  <c r="I11" i="3"/>
  <c r="L11" i="3" s="1"/>
  <c r="J11" i="3"/>
  <c r="J53" i="3"/>
  <c r="I53" i="3"/>
  <c r="L53" i="3" s="1"/>
  <c r="J26" i="3"/>
  <c r="I26" i="3"/>
  <c r="L26" i="3" s="1"/>
  <c r="J57" i="3"/>
  <c r="I57" i="3"/>
  <c r="L57" i="3" s="1"/>
  <c r="J19" i="3"/>
  <c r="I19" i="3"/>
  <c r="L19" i="3" s="1"/>
  <c r="J27" i="3"/>
  <c r="I27" i="3"/>
  <c r="L27" i="3" s="1"/>
  <c r="J55" i="3"/>
  <c r="I55" i="3"/>
  <c r="L55" i="3" s="1"/>
  <c r="I35" i="3"/>
  <c r="L35" i="3" s="1"/>
  <c r="J35" i="3"/>
  <c r="I50" i="3"/>
  <c r="L50" i="3" s="1"/>
  <c r="J50" i="3"/>
  <c r="I58" i="3"/>
  <c r="L58" i="3" s="1"/>
  <c r="J58" i="3"/>
  <c r="O45" i="2"/>
  <c r="P45" i="2" s="1"/>
  <c r="R45" i="2" s="1"/>
  <c r="K45" i="2"/>
  <c r="M45" i="2" s="1"/>
  <c r="I41" i="2"/>
  <c r="L41" i="2" s="1"/>
  <c r="J41" i="2"/>
  <c r="I25" i="2"/>
  <c r="L25" i="2" s="1"/>
  <c r="J25" i="2"/>
  <c r="I9" i="2"/>
  <c r="L9" i="2" s="1"/>
  <c r="J9" i="2"/>
  <c r="O47" i="2"/>
  <c r="K47" i="2"/>
  <c r="M47" i="2" s="1"/>
  <c r="O42" i="2"/>
  <c r="I40" i="2"/>
  <c r="L40" i="2" s="1"/>
  <c r="J40" i="2"/>
  <c r="O26" i="2"/>
  <c r="I24" i="2"/>
  <c r="L24" i="2" s="1"/>
  <c r="J24" i="2"/>
  <c r="O10" i="2"/>
  <c r="H14" i="2"/>
  <c r="H15" i="2"/>
  <c r="H22" i="2"/>
  <c r="H23" i="2"/>
  <c r="H30" i="2"/>
  <c r="H31" i="2"/>
  <c r="H38" i="2"/>
  <c r="H39" i="2"/>
  <c r="H44" i="2"/>
  <c r="H46" i="2"/>
  <c r="H48" i="2"/>
  <c r="H50" i="2"/>
  <c r="H52" i="2"/>
  <c r="H54" i="2"/>
  <c r="H56" i="2"/>
  <c r="H58" i="2"/>
  <c r="H60" i="2"/>
  <c r="H62" i="2"/>
  <c r="H12" i="2"/>
  <c r="H13" i="2"/>
  <c r="H20" i="2"/>
  <c r="H21" i="2"/>
  <c r="H28" i="2"/>
  <c r="H29" i="2"/>
  <c r="H36" i="2"/>
  <c r="H37" i="2"/>
  <c r="H61" i="2"/>
  <c r="H59" i="2"/>
  <c r="H57" i="2"/>
  <c r="H55" i="2"/>
  <c r="H53" i="2"/>
  <c r="H51" i="2"/>
  <c r="H49" i="2"/>
  <c r="H34" i="2"/>
  <c r="H33" i="2"/>
  <c r="H18" i="2"/>
  <c r="H17" i="2"/>
  <c r="I45" i="2"/>
  <c r="L45" i="2" s="1"/>
  <c r="H43" i="2"/>
  <c r="I42" i="2"/>
  <c r="L42" i="2" s="1"/>
  <c r="O35" i="2"/>
  <c r="P35" i="2" s="1"/>
  <c r="H32" i="2"/>
  <c r="H27" i="2"/>
  <c r="I26" i="2"/>
  <c r="L26" i="2" s="1"/>
  <c r="O19" i="2"/>
  <c r="P19" i="2" s="1"/>
  <c r="H16" i="2"/>
  <c r="H11" i="2"/>
  <c r="I10" i="2"/>
  <c r="L10" i="2" s="1"/>
  <c r="R35" i="2"/>
  <c r="R19" i="2"/>
  <c r="K11" i="3" l="1"/>
  <c r="M11" i="3" s="1"/>
  <c r="O11" i="3"/>
  <c r="O37" i="3"/>
  <c r="K37" i="3"/>
  <c r="M37" i="3" s="1"/>
  <c r="K13" i="3"/>
  <c r="M13" i="3" s="1"/>
  <c r="O13" i="3"/>
  <c r="P13" i="3" s="1"/>
  <c r="R13" i="3" s="1"/>
  <c r="K55" i="3"/>
  <c r="M55" i="3" s="1"/>
  <c r="O55" i="3"/>
  <c r="P55" i="3" s="1"/>
  <c r="R55" i="3" s="1"/>
  <c r="O12" i="3"/>
  <c r="K12" i="3"/>
  <c r="M12" i="3" s="1"/>
  <c r="K40" i="3"/>
  <c r="M40" i="3" s="1"/>
  <c r="O40" i="3"/>
  <c r="P40" i="3" s="1"/>
  <c r="R40" i="3" s="1"/>
  <c r="O22" i="3"/>
  <c r="K22" i="3"/>
  <c r="M22" i="3" s="1"/>
  <c r="K45" i="3"/>
  <c r="M45" i="3" s="1"/>
  <c r="O45" i="3"/>
  <c r="P45" i="3" s="1"/>
  <c r="R45" i="3" s="1"/>
  <c r="K47" i="3"/>
  <c r="M47" i="3" s="1"/>
  <c r="O47" i="3"/>
  <c r="P47" i="3" s="1"/>
  <c r="R47" i="3" s="1"/>
  <c r="O18" i="3"/>
  <c r="K18" i="3"/>
  <c r="M18" i="3" s="1"/>
  <c r="K42" i="3"/>
  <c r="M42" i="3" s="1"/>
  <c r="O42" i="3"/>
  <c r="P42" i="3" s="1"/>
  <c r="R42" i="3" s="1"/>
  <c r="O16" i="3"/>
  <c r="K16" i="3"/>
  <c r="M16" i="3" s="1"/>
  <c r="O50" i="3"/>
  <c r="K50" i="3"/>
  <c r="M50" i="3" s="1"/>
  <c r="O35" i="3"/>
  <c r="K35" i="3"/>
  <c r="M35" i="3" s="1"/>
  <c r="K9" i="3"/>
  <c r="M9" i="3" s="1"/>
  <c r="O9" i="3"/>
  <c r="P9" i="3" s="1"/>
  <c r="R9" i="3" s="1"/>
  <c r="K39" i="3"/>
  <c r="M39" i="3" s="1"/>
  <c r="O39" i="3"/>
  <c r="P39" i="3" s="1"/>
  <c r="R39" i="3" s="1"/>
  <c r="K52" i="3"/>
  <c r="M52" i="3" s="1"/>
  <c r="O52" i="3"/>
  <c r="P52" i="3" s="1"/>
  <c r="R52" i="3" s="1"/>
  <c r="O48" i="3"/>
  <c r="K48" i="3"/>
  <c r="M48" i="3" s="1"/>
  <c r="O33" i="3"/>
  <c r="K33" i="3"/>
  <c r="M33" i="3" s="1"/>
  <c r="K46" i="3"/>
  <c r="M46" i="3" s="1"/>
  <c r="O46" i="3"/>
  <c r="P46" i="3" s="1"/>
  <c r="R46" i="3" s="1"/>
  <c r="K60" i="3"/>
  <c r="M60" i="3" s="1"/>
  <c r="O60" i="3"/>
  <c r="P60" i="3" s="1"/>
  <c r="R60" i="3" s="1"/>
  <c r="K29" i="3"/>
  <c r="M29" i="3" s="1"/>
  <c r="O29" i="3"/>
  <c r="P29" i="3" s="1"/>
  <c r="R29" i="3" s="1"/>
  <c r="O58" i="3"/>
  <c r="K58" i="3"/>
  <c r="M58" i="3" s="1"/>
  <c r="K54" i="3"/>
  <c r="M54" i="3" s="1"/>
  <c r="O54" i="3"/>
  <c r="P54" i="3" s="1"/>
  <c r="R54" i="3" s="1"/>
  <c r="O56" i="3"/>
  <c r="K56" i="3"/>
  <c r="M56" i="3" s="1"/>
  <c r="O41" i="3"/>
  <c r="K41" i="3"/>
  <c r="M41" i="3" s="1"/>
  <c r="K17" i="3"/>
  <c r="M17" i="3" s="1"/>
  <c r="O17" i="3"/>
  <c r="K10" i="3"/>
  <c r="M10" i="3" s="1"/>
  <c r="O10" i="3"/>
  <c r="P10" i="3" s="1"/>
  <c r="R10" i="3" s="1"/>
  <c r="K31" i="3"/>
  <c r="M31" i="3" s="1"/>
  <c r="O31" i="3"/>
  <c r="P31" i="3" s="1"/>
  <c r="R31" i="3" s="1"/>
  <c r="K44" i="3"/>
  <c r="M44" i="3" s="1"/>
  <c r="O44" i="3"/>
  <c r="P44" i="3" s="1"/>
  <c r="R44" i="3" s="1"/>
  <c r="K21" i="3"/>
  <c r="M21" i="3" s="1"/>
  <c r="O21" i="3"/>
  <c r="P21" i="3" s="1"/>
  <c r="R21" i="3" s="1"/>
  <c r="K19" i="3"/>
  <c r="M19" i="3" s="1"/>
  <c r="O19" i="3"/>
  <c r="P19" i="3" s="1"/>
  <c r="R19" i="3" s="1"/>
  <c r="O26" i="3"/>
  <c r="K26" i="3"/>
  <c r="M26" i="3" s="1"/>
  <c r="O14" i="3"/>
  <c r="K14" i="3"/>
  <c r="M14" i="3" s="1"/>
  <c r="K61" i="3"/>
  <c r="M61" i="3" s="1"/>
  <c r="O61" i="3"/>
  <c r="P61" i="3" s="1"/>
  <c r="R61" i="3" s="1"/>
  <c r="O28" i="3"/>
  <c r="K28" i="3"/>
  <c r="M28" i="3" s="1"/>
  <c r="K27" i="3"/>
  <c r="M27" i="3" s="1"/>
  <c r="O27" i="3"/>
  <c r="P27" i="3" s="1"/>
  <c r="R27" i="3" s="1"/>
  <c r="K57" i="3"/>
  <c r="M57" i="3" s="1"/>
  <c r="O57" i="3"/>
  <c r="P57" i="3" s="1"/>
  <c r="R57" i="3" s="1"/>
  <c r="K53" i="3"/>
  <c r="M53" i="3" s="1"/>
  <c r="O53" i="3"/>
  <c r="P53" i="3" s="1"/>
  <c r="R53" i="3" s="1"/>
  <c r="K36" i="3"/>
  <c r="M36" i="3" s="1"/>
  <c r="O36" i="3"/>
  <c r="P36" i="3" s="1"/>
  <c r="R36" i="3" s="1"/>
  <c r="K15" i="3"/>
  <c r="M15" i="3" s="1"/>
  <c r="O15" i="3"/>
  <c r="P15" i="3" s="1"/>
  <c r="R15" i="3" s="1"/>
  <c r="K51" i="3"/>
  <c r="M51" i="3" s="1"/>
  <c r="O51" i="3"/>
  <c r="P51" i="3" s="1"/>
  <c r="R51" i="3" s="1"/>
  <c r="K32" i="3"/>
  <c r="M32" i="3" s="1"/>
  <c r="O32" i="3"/>
  <c r="P32" i="3" s="1"/>
  <c r="R32" i="3" s="1"/>
  <c r="K59" i="3"/>
  <c r="M59" i="3" s="1"/>
  <c r="O59" i="3"/>
  <c r="P59" i="3" s="1"/>
  <c r="R59" i="3" s="1"/>
  <c r="O24" i="3"/>
  <c r="K24" i="3"/>
  <c r="M24" i="3" s="1"/>
  <c r="K25" i="3"/>
  <c r="M25" i="3" s="1"/>
  <c r="O25" i="3"/>
  <c r="P25" i="3" s="1"/>
  <c r="R25" i="3" s="1"/>
  <c r="K49" i="3"/>
  <c r="M49" i="3" s="1"/>
  <c r="O49" i="3"/>
  <c r="P49" i="3" s="1"/>
  <c r="R49" i="3" s="1"/>
  <c r="K43" i="3"/>
  <c r="M43" i="3" s="1"/>
  <c r="O43" i="3"/>
  <c r="P43" i="3" s="1"/>
  <c r="R43" i="3" s="1"/>
  <c r="K30" i="3"/>
  <c r="M30" i="3" s="1"/>
  <c r="O30" i="3"/>
  <c r="P30" i="3" s="1"/>
  <c r="R30" i="3" s="1"/>
  <c r="K23" i="3"/>
  <c r="M23" i="3" s="1"/>
  <c r="O23" i="3"/>
  <c r="P23" i="3" s="1"/>
  <c r="R23" i="3" s="1"/>
  <c r="K38" i="3"/>
  <c r="M38" i="3" s="1"/>
  <c r="O38" i="3"/>
  <c r="P38" i="3" s="1"/>
  <c r="R38" i="3" s="1"/>
  <c r="K34" i="3"/>
  <c r="M34" i="3" s="1"/>
  <c r="O34" i="3"/>
  <c r="P34" i="3" s="1"/>
  <c r="R34" i="3" s="1"/>
  <c r="O20" i="3"/>
  <c r="K20" i="3"/>
  <c r="M20" i="3" s="1"/>
  <c r="I16" i="2"/>
  <c r="L16" i="2" s="1"/>
  <c r="J16" i="2"/>
  <c r="J18" i="2"/>
  <c r="I18" i="2"/>
  <c r="L18" i="2" s="1"/>
  <c r="J55" i="2"/>
  <c r="I55" i="2"/>
  <c r="L55" i="2" s="1"/>
  <c r="I37" i="2"/>
  <c r="L37" i="2" s="1"/>
  <c r="J37" i="2"/>
  <c r="I21" i="2"/>
  <c r="L21" i="2" s="1"/>
  <c r="J21" i="2"/>
  <c r="I62" i="2"/>
  <c r="L62" i="2" s="1"/>
  <c r="J62" i="2"/>
  <c r="I54" i="2"/>
  <c r="L54" i="2" s="1"/>
  <c r="J54" i="2"/>
  <c r="I46" i="2"/>
  <c r="L46" i="2" s="1"/>
  <c r="J46" i="2"/>
  <c r="I31" i="2"/>
  <c r="L31" i="2" s="1"/>
  <c r="J31" i="2"/>
  <c r="I15" i="2"/>
  <c r="L15" i="2" s="1"/>
  <c r="J15" i="2"/>
  <c r="P42" i="2"/>
  <c r="R42" i="2" s="1"/>
  <c r="I11" i="2"/>
  <c r="L11" i="2" s="1"/>
  <c r="J11" i="2"/>
  <c r="J43" i="2"/>
  <c r="I43" i="2"/>
  <c r="L43" i="2" s="1"/>
  <c r="J49" i="2"/>
  <c r="I49" i="2"/>
  <c r="L49" i="2" s="1"/>
  <c r="J57" i="2"/>
  <c r="I57" i="2"/>
  <c r="L57" i="2" s="1"/>
  <c r="J36" i="2"/>
  <c r="I36" i="2"/>
  <c r="L36" i="2" s="1"/>
  <c r="J20" i="2"/>
  <c r="I20" i="2"/>
  <c r="L20" i="2" s="1"/>
  <c r="I60" i="2"/>
  <c r="L60" i="2" s="1"/>
  <c r="J60" i="2"/>
  <c r="I52" i="2"/>
  <c r="L52" i="2" s="1"/>
  <c r="J52" i="2"/>
  <c r="I44" i="2"/>
  <c r="L44" i="2" s="1"/>
  <c r="J44" i="2"/>
  <c r="I30" i="2"/>
  <c r="L30" i="2" s="1"/>
  <c r="J30" i="2"/>
  <c r="I14" i="2"/>
  <c r="L14" i="2" s="1"/>
  <c r="J14" i="2"/>
  <c r="K24" i="2"/>
  <c r="M24" i="2" s="1"/>
  <c r="O24" i="2"/>
  <c r="K41" i="2"/>
  <c r="M41" i="2" s="1"/>
  <c r="O41" i="2"/>
  <c r="P41" i="2" s="1"/>
  <c r="R41" i="2" s="1"/>
  <c r="I32" i="2"/>
  <c r="L32" i="2" s="1"/>
  <c r="J32" i="2"/>
  <c r="I33" i="2"/>
  <c r="L33" i="2" s="1"/>
  <c r="J33" i="2"/>
  <c r="J51" i="2"/>
  <c r="I51" i="2"/>
  <c r="L51" i="2" s="1"/>
  <c r="J59" i="2"/>
  <c r="I59" i="2"/>
  <c r="L59" i="2" s="1"/>
  <c r="I29" i="2"/>
  <c r="L29" i="2" s="1"/>
  <c r="J29" i="2"/>
  <c r="I13" i="2"/>
  <c r="L13" i="2" s="1"/>
  <c r="J13" i="2"/>
  <c r="I58" i="2"/>
  <c r="L58" i="2" s="1"/>
  <c r="J58" i="2"/>
  <c r="I50" i="2"/>
  <c r="L50" i="2" s="1"/>
  <c r="J50" i="2"/>
  <c r="I39" i="2"/>
  <c r="L39" i="2" s="1"/>
  <c r="J39" i="2"/>
  <c r="I23" i="2"/>
  <c r="L23" i="2" s="1"/>
  <c r="J23" i="2"/>
  <c r="P10" i="2"/>
  <c r="R10" i="2" s="1"/>
  <c r="K40" i="2"/>
  <c r="M40" i="2" s="1"/>
  <c r="O40" i="2"/>
  <c r="P40" i="2" s="1"/>
  <c r="R40" i="2" s="1"/>
  <c r="P47" i="2"/>
  <c r="R47" i="2" s="1"/>
  <c r="K25" i="2"/>
  <c r="M25" i="2" s="1"/>
  <c r="O25" i="2"/>
  <c r="I27" i="2"/>
  <c r="L27" i="2" s="1"/>
  <c r="J27" i="2"/>
  <c r="I17" i="2"/>
  <c r="L17" i="2" s="1"/>
  <c r="J17" i="2"/>
  <c r="J34" i="2"/>
  <c r="I34" i="2"/>
  <c r="L34" i="2" s="1"/>
  <c r="J53" i="2"/>
  <c r="I53" i="2"/>
  <c r="L53" i="2" s="1"/>
  <c r="J61" i="2"/>
  <c r="I61" i="2"/>
  <c r="L61" i="2" s="1"/>
  <c r="I28" i="2"/>
  <c r="L28" i="2" s="1"/>
  <c r="J28" i="2"/>
  <c r="I12" i="2"/>
  <c r="L12" i="2" s="1"/>
  <c r="J12" i="2"/>
  <c r="I56" i="2"/>
  <c r="L56" i="2" s="1"/>
  <c r="J56" i="2"/>
  <c r="I48" i="2"/>
  <c r="L48" i="2" s="1"/>
  <c r="J48" i="2"/>
  <c r="I38" i="2"/>
  <c r="L38" i="2" s="1"/>
  <c r="J38" i="2"/>
  <c r="I22" i="2"/>
  <c r="L22" i="2" s="1"/>
  <c r="J22" i="2"/>
  <c r="P26" i="2"/>
  <c r="R26" i="2" s="1"/>
  <c r="K9" i="2"/>
  <c r="M9" i="2" s="1"/>
  <c r="O9" i="2"/>
  <c r="P9" i="2" s="1"/>
  <c r="R9" i="2" s="1"/>
  <c r="P11" i="3" l="1"/>
  <c r="R11" i="3" s="1"/>
  <c r="P48" i="3"/>
  <c r="R48" i="3" s="1"/>
  <c r="P35" i="3"/>
  <c r="R35" i="3" s="1"/>
  <c r="P18" i="3"/>
  <c r="R18" i="3" s="1"/>
  <c r="P17" i="3"/>
  <c r="R17" i="3" s="1"/>
  <c r="P20" i="3"/>
  <c r="R20" i="3" s="1"/>
  <c r="P24" i="3"/>
  <c r="R24" i="3" s="1"/>
  <c r="P26" i="3"/>
  <c r="R26" i="3" s="1"/>
  <c r="P56" i="3"/>
  <c r="R56" i="3" s="1"/>
  <c r="P16" i="3"/>
  <c r="R16" i="3" s="1"/>
  <c r="P37" i="3"/>
  <c r="R37" i="3" s="1"/>
  <c r="P28" i="3"/>
  <c r="R28" i="3" s="1"/>
  <c r="P14" i="3"/>
  <c r="R14" i="3" s="1"/>
  <c r="P41" i="3"/>
  <c r="R41" i="3" s="1"/>
  <c r="P58" i="3"/>
  <c r="R58" i="3" s="1"/>
  <c r="P33" i="3"/>
  <c r="R33" i="3" s="1"/>
  <c r="P50" i="3"/>
  <c r="R50" i="3" s="1"/>
  <c r="P22" i="3"/>
  <c r="R22" i="3" s="1"/>
  <c r="P12" i="3"/>
  <c r="R12" i="3" s="1"/>
  <c r="O53" i="2"/>
  <c r="K53" i="2"/>
  <c r="M53" i="2" s="1"/>
  <c r="O51" i="2"/>
  <c r="K51" i="2"/>
  <c r="M51" i="2" s="1"/>
  <c r="K20" i="2"/>
  <c r="M20" i="2" s="1"/>
  <c r="O20" i="2"/>
  <c r="P20" i="2" s="1"/>
  <c r="R20" i="2" s="1"/>
  <c r="O57" i="2"/>
  <c r="K57" i="2"/>
  <c r="M57" i="2" s="1"/>
  <c r="O43" i="2"/>
  <c r="K43" i="2"/>
  <c r="M43" i="2" s="1"/>
  <c r="O15" i="2"/>
  <c r="K15" i="2"/>
  <c r="M15" i="2" s="1"/>
  <c r="K46" i="2"/>
  <c r="M46" i="2" s="1"/>
  <c r="O46" i="2"/>
  <c r="P46" i="2" s="1"/>
  <c r="R46" i="2" s="1"/>
  <c r="O62" i="2"/>
  <c r="K62" i="2"/>
  <c r="M62" i="2" s="1"/>
  <c r="O37" i="2"/>
  <c r="K37" i="2"/>
  <c r="M37" i="2" s="1"/>
  <c r="K22" i="2"/>
  <c r="M22" i="2" s="1"/>
  <c r="O22" i="2"/>
  <c r="P22" i="2" s="1"/>
  <c r="R22" i="2" s="1"/>
  <c r="O48" i="2"/>
  <c r="K48" i="2"/>
  <c r="M48" i="2" s="1"/>
  <c r="K12" i="2"/>
  <c r="M12" i="2" s="1"/>
  <c r="O12" i="2"/>
  <c r="P12" i="2" s="1"/>
  <c r="R12" i="2" s="1"/>
  <c r="K27" i="2"/>
  <c r="M27" i="2" s="1"/>
  <c r="O27" i="2"/>
  <c r="P27" i="2" s="1"/>
  <c r="R27" i="2" s="1"/>
  <c r="O23" i="2"/>
  <c r="K23" i="2"/>
  <c r="M23" i="2" s="1"/>
  <c r="O50" i="2"/>
  <c r="K50" i="2"/>
  <c r="M50" i="2" s="1"/>
  <c r="O13" i="2"/>
  <c r="K13" i="2"/>
  <c r="M13" i="2" s="1"/>
  <c r="K33" i="2"/>
  <c r="M33" i="2" s="1"/>
  <c r="O33" i="2"/>
  <c r="P33" i="2" s="1"/>
  <c r="R33" i="2" s="1"/>
  <c r="K14" i="2"/>
  <c r="M14" i="2" s="1"/>
  <c r="O14" i="2"/>
  <c r="P14" i="2" s="1"/>
  <c r="R14" i="2" s="1"/>
  <c r="O44" i="2"/>
  <c r="K44" i="2"/>
  <c r="M44" i="2" s="1"/>
  <c r="O60" i="2"/>
  <c r="K60" i="2"/>
  <c r="M60" i="2" s="1"/>
  <c r="K11" i="2"/>
  <c r="M11" i="2" s="1"/>
  <c r="O11" i="2"/>
  <c r="P11" i="2" s="1"/>
  <c r="R11" i="2" s="1"/>
  <c r="K18" i="2"/>
  <c r="M18" i="2" s="1"/>
  <c r="O18" i="2"/>
  <c r="P18" i="2" s="1"/>
  <c r="R18" i="2" s="1"/>
  <c r="O61" i="2"/>
  <c r="K61" i="2"/>
  <c r="M61" i="2" s="1"/>
  <c r="K34" i="2"/>
  <c r="M34" i="2" s="1"/>
  <c r="O34" i="2"/>
  <c r="P34" i="2" s="1"/>
  <c r="R34" i="2" s="1"/>
  <c r="O59" i="2"/>
  <c r="K59" i="2"/>
  <c r="M59" i="2" s="1"/>
  <c r="K36" i="2"/>
  <c r="M36" i="2" s="1"/>
  <c r="O36" i="2"/>
  <c r="P36" i="2" s="1"/>
  <c r="R36" i="2" s="1"/>
  <c r="O49" i="2"/>
  <c r="K49" i="2"/>
  <c r="M49" i="2" s="1"/>
  <c r="O31" i="2"/>
  <c r="K31" i="2"/>
  <c r="M31" i="2" s="1"/>
  <c r="O54" i="2"/>
  <c r="K54" i="2"/>
  <c r="M54" i="2" s="1"/>
  <c r="O21" i="2"/>
  <c r="K21" i="2"/>
  <c r="M21" i="2" s="1"/>
  <c r="K16" i="2"/>
  <c r="M16" i="2" s="1"/>
  <c r="O16" i="2"/>
  <c r="P16" i="2" s="1"/>
  <c r="R16" i="2" s="1"/>
  <c r="K38" i="2"/>
  <c r="M38" i="2" s="1"/>
  <c r="O38" i="2"/>
  <c r="P38" i="2" s="1"/>
  <c r="R38" i="2" s="1"/>
  <c r="O56" i="2"/>
  <c r="K56" i="2"/>
  <c r="M56" i="2" s="1"/>
  <c r="K28" i="2"/>
  <c r="M28" i="2" s="1"/>
  <c r="O28" i="2"/>
  <c r="P28" i="2" s="1"/>
  <c r="R28" i="2" s="1"/>
  <c r="K17" i="2"/>
  <c r="M17" i="2" s="1"/>
  <c r="O17" i="2"/>
  <c r="P17" i="2" s="1"/>
  <c r="R17" i="2" s="1"/>
  <c r="P25" i="2"/>
  <c r="R25" i="2" s="1"/>
  <c r="O39" i="2"/>
  <c r="P39" i="2" s="1"/>
  <c r="R39" i="2" s="1"/>
  <c r="K39" i="2"/>
  <c r="M39" i="2" s="1"/>
  <c r="O58" i="2"/>
  <c r="K58" i="2"/>
  <c r="M58" i="2" s="1"/>
  <c r="O29" i="2"/>
  <c r="P29" i="2" s="1"/>
  <c r="R29" i="2" s="1"/>
  <c r="K29" i="2"/>
  <c r="M29" i="2" s="1"/>
  <c r="K32" i="2"/>
  <c r="M32" i="2" s="1"/>
  <c r="O32" i="2"/>
  <c r="P32" i="2" s="1"/>
  <c r="R32" i="2" s="1"/>
  <c r="P24" i="2"/>
  <c r="R24" i="2" s="1"/>
  <c r="K30" i="2"/>
  <c r="M30" i="2" s="1"/>
  <c r="O30" i="2"/>
  <c r="P30" i="2" s="1"/>
  <c r="R30" i="2" s="1"/>
  <c r="O52" i="2"/>
  <c r="K52" i="2"/>
  <c r="M52" i="2" s="1"/>
  <c r="O55" i="2"/>
  <c r="K55" i="2"/>
  <c r="M55" i="2" s="1"/>
  <c r="P52" i="2" l="1"/>
  <c r="R52" i="2" s="1"/>
  <c r="P21" i="2"/>
  <c r="R21" i="2" s="1"/>
  <c r="P31" i="2"/>
  <c r="R31" i="2" s="1"/>
  <c r="P60" i="2"/>
  <c r="R60" i="2" s="1"/>
  <c r="P13" i="2"/>
  <c r="R13" i="2" s="1"/>
  <c r="P23" i="2"/>
  <c r="R23" i="2" s="1"/>
  <c r="P62" i="2"/>
  <c r="R62" i="2" s="1"/>
  <c r="P15" i="2"/>
  <c r="R15" i="2" s="1"/>
  <c r="P57" i="2"/>
  <c r="R57" i="2" s="1"/>
  <c r="P51" i="2"/>
  <c r="R51" i="2" s="1"/>
  <c r="P58" i="2"/>
  <c r="R58" i="2" s="1"/>
  <c r="P55" i="2"/>
  <c r="R55" i="2" s="1"/>
  <c r="P56" i="2"/>
  <c r="R56" i="2" s="1"/>
  <c r="P54" i="2"/>
  <c r="R54" i="2" s="1"/>
  <c r="P49" i="2"/>
  <c r="R49" i="2" s="1"/>
  <c r="P59" i="2"/>
  <c r="R59" i="2" s="1"/>
  <c r="P61" i="2"/>
  <c r="R61" i="2" s="1"/>
  <c r="P44" i="2"/>
  <c r="R44" i="2" s="1"/>
  <c r="P50" i="2"/>
  <c r="R50" i="2" s="1"/>
  <c r="P48" i="2"/>
  <c r="R48" i="2" s="1"/>
  <c r="P37" i="2"/>
  <c r="R37" i="2" s="1"/>
  <c r="P43" i="2"/>
  <c r="R43" i="2" s="1"/>
  <c r="P53" i="2"/>
  <c r="R53" i="2" s="1"/>
  <c r="O9" i="1" l="1"/>
  <c r="L9" i="1"/>
  <c r="J9" i="1"/>
  <c r="K9" i="1"/>
  <c r="M9" i="1"/>
  <c r="I9" i="1"/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L10" i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9" i="1"/>
  <c r="Q10" i="1" l="1"/>
  <c r="J11" i="1"/>
  <c r="Q11" i="1"/>
  <c r="J12" i="1"/>
  <c r="Q12" i="1"/>
  <c r="Q13" i="1"/>
  <c r="Q14" i="1"/>
  <c r="J15" i="1"/>
  <c r="Q15" i="1"/>
  <c r="J16" i="1"/>
  <c r="Q16" i="1"/>
  <c r="Q17" i="1"/>
  <c r="Q18" i="1"/>
  <c r="J19" i="1"/>
  <c r="Q19" i="1"/>
  <c r="J20" i="1"/>
  <c r="Q20" i="1"/>
  <c r="J21" i="1"/>
  <c r="Q21" i="1"/>
  <c r="Q22" i="1"/>
  <c r="J23" i="1"/>
  <c r="Q23" i="1"/>
  <c r="J24" i="1"/>
  <c r="Q24" i="1"/>
  <c r="J25" i="1"/>
  <c r="Q25" i="1"/>
  <c r="J26" i="1"/>
  <c r="Q26" i="1"/>
  <c r="Q27" i="1"/>
  <c r="J28" i="1"/>
  <c r="Q28" i="1"/>
  <c r="J29" i="1"/>
  <c r="Q29" i="1"/>
  <c r="J30" i="1"/>
  <c r="Q30" i="1"/>
  <c r="Q31" i="1"/>
  <c r="J32" i="1"/>
  <c r="Q32" i="1"/>
  <c r="Q33" i="1"/>
  <c r="J34" i="1"/>
  <c r="Q34" i="1"/>
  <c r="J35" i="1"/>
  <c r="Q35" i="1"/>
  <c r="J36" i="1"/>
  <c r="Q36" i="1"/>
  <c r="Q37" i="1"/>
  <c r="J38" i="1"/>
  <c r="Q38" i="1"/>
  <c r="Q39" i="1"/>
  <c r="J40" i="1"/>
  <c r="Q40" i="1"/>
  <c r="J41" i="1"/>
  <c r="Q41" i="1"/>
  <c r="J42" i="1"/>
  <c r="Q42" i="1"/>
  <c r="Q43" i="1"/>
  <c r="J44" i="1"/>
  <c r="Q44" i="1"/>
  <c r="J45" i="1"/>
  <c r="Q45" i="1"/>
  <c r="Q46" i="1"/>
  <c r="J47" i="1"/>
  <c r="Q47" i="1"/>
  <c r="Q48" i="1"/>
  <c r="J49" i="1"/>
  <c r="Q49" i="1"/>
  <c r="J50" i="1"/>
  <c r="Q50" i="1"/>
  <c r="J51" i="1"/>
  <c r="Q51" i="1"/>
  <c r="J52" i="1"/>
  <c r="Q52" i="1"/>
  <c r="J53" i="1"/>
  <c r="Q53" i="1"/>
  <c r="Q54" i="1"/>
  <c r="J55" i="1"/>
  <c r="Q55" i="1"/>
  <c r="J56" i="1"/>
  <c r="Q56" i="1"/>
  <c r="J57" i="1"/>
  <c r="Q57" i="1"/>
  <c r="J58" i="1"/>
  <c r="Q58" i="1"/>
  <c r="J59" i="1"/>
  <c r="Q59" i="1"/>
  <c r="Q60" i="1"/>
  <c r="J61" i="1"/>
  <c r="Q61" i="1"/>
  <c r="J62" i="1"/>
  <c r="Q62" i="1"/>
  <c r="Q9" i="1"/>
  <c r="K59" i="1" l="1"/>
  <c r="O59" i="1"/>
  <c r="K55" i="1"/>
  <c r="O55" i="1"/>
  <c r="K34" i="1"/>
  <c r="O34" i="1"/>
  <c r="K15" i="1"/>
  <c r="L15" i="1" s="1"/>
  <c r="O15" i="1"/>
  <c r="K52" i="1"/>
  <c r="O52" i="1"/>
  <c r="K45" i="1"/>
  <c r="L45" i="1" s="1"/>
  <c r="O45" i="1"/>
  <c r="K38" i="1"/>
  <c r="O38" i="1"/>
  <c r="K24" i="1"/>
  <c r="L24" i="1" s="1"/>
  <c r="O24" i="1"/>
  <c r="K58" i="1"/>
  <c r="O58" i="1"/>
  <c r="K56" i="1"/>
  <c r="O56" i="1"/>
  <c r="K47" i="1"/>
  <c r="O47" i="1"/>
  <c r="K42" i="1"/>
  <c r="O42" i="1"/>
  <c r="K40" i="1"/>
  <c r="O40" i="1"/>
  <c r="K35" i="1"/>
  <c r="L35" i="1" s="1"/>
  <c r="O35" i="1"/>
  <c r="K30" i="1"/>
  <c r="O30" i="1"/>
  <c r="K28" i="1"/>
  <c r="L28" i="1" s="1"/>
  <c r="O28" i="1"/>
  <c r="K21" i="1"/>
  <c r="O21" i="1"/>
  <c r="K19" i="1"/>
  <c r="L19" i="1" s="1"/>
  <c r="O19" i="1"/>
  <c r="K16" i="1"/>
  <c r="O16" i="1"/>
  <c r="K11" i="1"/>
  <c r="O11" i="1"/>
  <c r="K57" i="1"/>
  <c r="L57" i="1" s="1"/>
  <c r="O57" i="1"/>
  <c r="K41" i="1"/>
  <c r="L41" i="1" s="1"/>
  <c r="O41" i="1"/>
  <c r="K36" i="1"/>
  <c r="O36" i="1"/>
  <c r="K29" i="1"/>
  <c r="L29" i="1" s="1"/>
  <c r="O29" i="1"/>
  <c r="K20" i="1"/>
  <c r="M20" i="1" s="1"/>
  <c r="O20" i="1"/>
  <c r="K12" i="1"/>
  <c r="L12" i="1" s="1"/>
  <c r="O12" i="1"/>
  <c r="K61" i="1"/>
  <c r="O61" i="1"/>
  <c r="K50" i="1"/>
  <c r="L50" i="1" s="1"/>
  <c r="O50" i="1"/>
  <c r="K26" i="1"/>
  <c r="O26" i="1"/>
  <c r="K62" i="1"/>
  <c r="L62" i="1" s="1"/>
  <c r="O62" i="1"/>
  <c r="K53" i="1"/>
  <c r="O53" i="1"/>
  <c r="K51" i="1"/>
  <c r="L51" i="1" s="1"/>
  <c r="O51" i="1"/>
  <c r="K49" i="1"/>
  <c r="O49" i="1"/>
  <c r="K44" i="1"/>
  <c r="L44" i="1" s="1"/>
  <c r="O44" i="1"/>
  <c r="K32" i="1"/>
  <c r="O32" i="1"/>
  <c r="K25" i="1"/>
  <c r="L25" i="1" s="1"/>
  <c r="O25" i="1"/>
  <c r="K23" i="1"/>
  <c r="O23" i="1"/>
  <c r="L20" i="1"/>
  <c r="M57" i="1"/>
  <c r="M51" i="1"/>
  <c r="L40" i="1"/>
  <c r="M40" i="1"/>
  <c r="L30" i="1"/>
  <c r="M30" i="1"/>
  <c r="M25" i="1"/>
  <c r="L21" i="1"/>
  <c r="M21" i="1"/>
  <c r="M12" i="1"/>
  <c r="L47" i="1"/>
  <c r="M47" i="1"/>
  <c r="L26" i="1"/>
  <c r="M26" i="1"/>
  <c r="M62" i="1"/>
  <c r="L58" i="1"/>
  <c r="M58" i="1"/>
  <c r="L52" i="1"/>
  <c r="M52" i="1"/>
  <c r="L34" i="1"/>
  <c r="M34" i="1"/>
  <c r="L16" i="1"/>
  <c r="M16" i="1"/>
  <c r="L11" i="1"/>
  <c r="M11" i="1"/>
  <c r="L61" i="1"/>
  <c r="M61" i="1"/>
  <c r="L55" i="1"/>
  <c r="M55" i="1"/>
  <c r="L23" i="1"/>
  <c r="M23" i="1"/>
  <c r="L32" i="1"/>
  <c r="M32" i="1"/>
  <c r="L56" i="1"/>
  <c r="M56" i="1"/>
  <c r="L49" i="1"/>
  <c r="M49" i="1"/>
  <c r="L36" i="1"/>
  <c r="M36" i="1"/>
  <c r="L59" i="1"/>
  <c r="M59" i="1"/>
  <c r="L53" i="1"/>
  <c r="M53" i="1"/>
  <c r="L42" i="1"/>
  <c r="M42" i="1"/>
  <c r="L38" i="1"/>
  <c r="M38" i="1"/>
  <c r="M29" i="1"/>
  <c r="J46" i="1"/>
  <c r="J37" i="1"/>
  <c r="J31" i="1"/>
  <c r="J22" i="1"/>
  <c r="J43" i="1"/>
  <c r="J33" i="1"/>
  <c r="J27" i="1"/>
  <c r="J60" i="1"/>
  <c r="J48" i="1"/>
  <c r="J54" i="1"/>
  <c r="J39" i="1"/>
  <c r="J17" i="1"/>
  <c r="J13" i="1"/>
  <c r="J18" i="1"/>
  <c r="J14" i="1"/>
  <c r="J10" i="1"/>
  <c r="K17" i="1" l="1"/>
  <c r="L17" i="1" s="1"/>
  <c r="O17" i="1"/>
  <c r="K22" i="1"/>
  <c r="L22" i="1" s="1"/>
  <c r="O22" i="1"/>
  <c r="R11" i="1"/>
  <c r="R42" i="1"/>
  <c r="K14" i="1"/>
  <c r="O14" i="1"/>
  <c r="K31" i="1"/>
  <c r="O31" i="1"/>
  <c r="R32" i="1"/>
  <c r="R49" i="1"/>
  <c r="R57" i="1"/>
  <c r="K18" i="1"/>
  <c r="L18" i="1" s="1"/>
  <c r="O18" i="1"/>
  <c r="K37" i="1"/>
  <c r="O37" i="1"/>
  <c r="R53" i="1"/>
  <c r="M44" i="1"/>
  <c r="R44" i="1" s="1"/>
  <c r="M28" i="1"/>
  <c r="R28" i="1" s="1"/>
  <c r="M35" i="1"/>
  <c r="M41" i="1"/>
  <c r="M19" i="1"/>
  <c r="M45" i="1"/>
  <c r="R16" i="1"/>
  <c r="R21" i="1"/>
  <c r="R30" i="1"/>
  <c r="R40" i="1"/>
  <c r="R47" i="1"/>
  <c r="R58" i="1"/>
  <c r="R52" i="1"/>
  <c r="R34" i="1"/>
  <c r="R59" i="1"/>
  <c r="K10" i="1"/>
  <c r="O10" i="1"/>
  <c r="K60" i="1"/>
  <c r="O60" i="1"/>
  <c r="R55" i="1"/>
  <c r="K39" i="1"/>
  <c r="L39" i="1" s="1"/>
  <c r="O39" i="1"/>
  <c r="K27" i="1"/>
  <c r="O27" i="1"/>
  <c r="R23" i="1"/>
  <c r="R26" i="1"/>
  <c r="R20" i="1"/>
  <c r="R36" i="1"/>
  <c r="K54" i="1"/>
  <c r="L54" i="1" s="1"/>
  <c r="O54" i="1"/>
  <c r="K33" i="1"/>
  <c r="L33" i="1" s="1"/>
  <c r="O33" i="1"/>
  <c r="R38" i="1"/>
  <c r="M24" i="1"/>
  <c r="M50" i="1"/>
  <c r="R50" i="1" s="1"/>
  <c r="M15" i="1"/>
  <c r="R61" i="1"/>
  <c r="K13" i="1"/>
  <c r="O13" i="1"/>
  <c r="K48" i="1"/>
  <c r="L48" i="1" s="1"/>
  <c r="O48" i="1"/>
  <c r="K43" i="1"/>
  <c r="O43" i="1"/>
  <c r="K46" i="1"/>
  <c r="O46" i="1"/>
  <c r="R25" i="1"/>
  <c r="R62" i="1"/>
  <c r="R29" i="1"/>
  <c r="R9" i="1"/>
  <c r="R56" i="1"/>
  <c r="R12" i="1"/>
  <c r="R51" i="1"/>
  <c r="L37" i="1"/>
  <c r="M37" i="1"/>
  <c r="M54" i="1"/>
  <c r="L43" i="1"/>
  <c r="M43" i="1"/>
  <c r="L46" i="1"/>
  <c r="M46" i="1"/>
  <c r="M10" i="1"/>
  <c r="L13" i="1"/>
  <c r="M13" i="1"/>
  <c r="L27" i="1"/>
  <c r="M27" i="1"/>
  <c r="M22" i="1"/>
  <c r="L14" i="1"/>
  <c r="M14" i="1"/>
  <c r="L60" i="1"/>
  <c r="M60" i="1"/>
  <c r="M33" i="1"/>
  <c r="L31" i="1"/>
  <c r="M31" i="1"/>
  <c r="R10" i="1" l="1"/>
  <c r="R41" i="1"/>
  <c r="R31" i="1"/>
  <c r="R15" i="1"/>
  <c r="R33" i="1"/>
  <c r="R27" i="1"/>
  <c r="R22" i="1"/>
  <c r="M17" i="1"/>
  <c r="R17" i="1" s="1"/>
  <c r="M39" i="1"/>
  <c r="M48" i="1"/>
  <c r="R48" i="1" s="1"/>
  <c r="M18" i="1"/>
  <c r="R18" i="1" s="1"/>
  <c r="R43" i="1"/>
  <c r="R45" i="1"/>
  <c r="R19" i="1"/>
  <c r="R35" i="1"/>
  <c r="R24" i="1"/>
  <c r="R39" i="1"/>
  <c r="R13" i="1"/>
  <c r="R60" i="1"/>
  <c r="R14" i="1"/>
  <c r="R46" i="1"/>
  <c r="R54" i="1"/>
  <c r="R37" i="1"/>
  <c r="S115" i="1"/>
  <c r="S114" i="1"/>
</calcChain>
</file>

<file path=xl/sharedStrings.xml><?xml version="1.0" encoding="utf-8"?>
<sst xmlns="http://schemas.openxmlformats.org/spreadsheetml/2006/main" count="393" uniqueCount="26">
  <si>
    <t>Symbol</t>
  </si>
  <si>
    <t>Date</t>
  </si>
  <si>
    <t>Expiry</t>
  </si>
  <si>
    <t>Option Type</t>
  </si>
  <si>
    <t>Strike Price</t>
  </si>
  <si>
    <t>Settle Price</t>
  </si>
  <si>
    <t>Underlying Value</t>
  </si>
  <si>
    <t>Upwards</t>
  </si>
  <si>
    <t>Variance</t>
  </si>
  <si>
    <t>Trading days</t>
  </si>
  <si>
    <t>Variance of trading days</t>
  </si>
  <si>
    <t>Standard deviation for trading</t>
  </si>
  <si>
    <t>So*u</t>
  </si>
  <si>
    <t>Downwards</t>
  </si>
  <si>
    <t>So*d</t>
  </si>
  <si>
    <t>fu</t>
  </si>
  <si>
    <t>fd</t>
  </si>
  <si>
    <t>Rf</t>
  </si>
  <si>
    <t>p</t>
  </si>
  <si>
    <t>Theoretical Option Price</t>
  </si>
  <si>
    <t>Implied Volataility</t>
  </si>
  <si>
    <t>Daily Standard deviation</t>
  </si>
  <si>
    <t>PE</t>
  </si>
  <si>
    <t>AUROPHARMA</t>
  </si>
  <si>
    <t>SAIL</t>
  </si>
  <si>
    <t>ARVIND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</si>
</sst>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</a:t>
            </a:r>
            <a:r>
              <a:rPr lang="en-US" baseline="0"/>
              <a:t> option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'Put Options auropharma'!$P$8</c:f>
              <c:strCache>
                <c:ptCount val="1"/>
                <c:pt idx="0">
                  <c:v>Theoretical Option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'Put Options auropharma'!$P$9:$P$62</c:f>
              <c:numCache>
                <c:formatCode>0.00</c:formatCode>
                <c:ptCount val="54"/>
                <c:pt idx="0">
                  <c:v>2.2287182140501769</c:v>
                </c:pt>
                <c:pt idx="1">
                  <c:v>7.5670050228351222</c:v>
                </c:pt>
                <c:pt idx="2">
                  <c:v>14.580807292591604</c:v>
                </c:pt>
                <c:pt idx="3">
                  <c:v>10.334355578249234</c:v>
                </c:pt>
                <c:pt idx="4">
                  <c:v>14.103677886485745</c:v>
                </c:pt>
                <c:pt idx="5">
                  <c:v>19.065823709986937</c:v>
                </c:pt>
                <c:pt idx="6">
                  <c:v>10.954623806186943</c:v>
                </c:pt>
                <c:pt idx="7">
                  <c:v>14.1513908270963</c:v>
                </c:pt>
                <c:pt idx="8">
                  <c:v>10.238929697028123</c:v>
                </c:pt>
                <c:pt idx="9">
                  <c:v>14.795515525339257</c:v>
                </c:pt>
                <c:pt idx="10">
                  <c:v>24.409673058372814</c:v>
                </c:pt>
                <c:pt idx="11">
                  <c:v>21.785461324790433</c:v>
                </c:pt>
                <c:pt idx="12">
                  <c:v>25.578640103332248</c:v>
                </c:pt>
                <c:pt idx="13">
                  <c:v>27.12931067317637</c:v>
                </c:pt>
                <c:pt idx="14">
                  <c:v>35.479075280029356</c:v>
                </c:pt>
                <c:pt idx="15">
                  <c:v>27.010028321649891</c:v>
                </c:pt>
                <c:pt idx="16">
                  <c:v>31.017915332939332</c:v>
                </c:pt>
                <c:pt idx="17">
                  <c:v>37.411449374758163</c:v>
                </c:pt>
                <c:pt idx="18">
                  <c:v>34.763381170870531</c:v>
                </c:pt>
                <c:pt idx="19">
                  <c:v>36.337908211019929</c:v>
                </c:pt>
                <c:pt idx="20">
                  <c:v>37.268310552926408</c:v>
                </c:pt>
                <c:pt idx="21">
                  <c:v>37.506875255979367</c:v>
                </c:pt>
                <c:pt idx="22">
                  <c:v>30.898632981412849</c:v>
                </c:pt>
                <c:pt idx="23">
                  <c:v>34.381677645985782</c:v>
                </c:pt>
                <c:pt idx="24">
                  <c:v>13.721974361601056</c:v>
                </c:pt>
                <c:pt idx="25">
                  <c:v>13.316414366410999</c:v>
                </c:pt>
                <c:pt idx="26">
                  <c:v>11.431753212292804</c:v>
                </c:pt>
                <c:pt idx="27">
                  <c:v>10.14350381580689</c:v>
                </c:pt>
                <c:pt idx="28">
                  <c:v>11.670317915345764</c:v>
                </c:pt>
                <c:pt idx="29">
                  <c:v>10.954623806186943</c:v>
                </c:pt>
                <c:pt idx="30">
                  <c:v>12.648433197862794</c:v>
                </c:pt>
                <c:pt idx="31">
                  <c:v>17.77757431350102</c:v>
                </c:pt>
                <c:pt idx="32">
                  <c:v>17.157306085563434</c:v>
                </c:pt>
                <c:pt idx="33">
                  <c:v>13.602692010074575</c:v>
                </c:pt>
                <c:pt idx="34">
                  <c:v>17.539009610448122</c:v>
                </c:pt>
                <c:pt idx="35">
                  <c:v>17.014167263731643</c:v>
                </c:pt>
                <c:pt idx="36">
                  <c:v>17.014167263731643</c:v>
                </c:pt>
                <c:pt idx="37">
                  <c:v>10.358212048554542</c:v>
                </c:pt>
                <c:pt idx="38">
                  <c:v>13.173275544579271</c:v>
                </c:pt>
                <c:pt idx="39">
                  <c:v>6.5411767997074772</c:v>
                </c:pt>
                <c:pt idx="40">
                  <c:v>3.4875486006297889</c:v>
                </c:pt>
                <c:pt idx="41">
                  <c:v>0.48163334216277609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4.7996544674209511</c:v>
                </c:pt>
                <c:pt idx="47">
                  <c:v>3.8215391849039211</c:v>
                </c:pt>
                <c:pt idx="48">
                  <c:v>9.8095132315327582</c:v>
                </c:pt>
                <c:pt idx="49">
                  <c:v>3.6306874224615768</c:v>
                </c:pt>
                <c:pt idx="50">
                  <c:v>4.6803721158945306</c:v>
                </c:pt>
                <c:pt idx="51">
                  <c:v>3.6784003630721926</c:v>
                </c:pt>
                <c:pt idx="52">
                  <c:v>11.71803085595632</c:v>
                </c:pt>
                <c:pt idx="53">
                  <c:v>7.6385744337509864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8-485E-A58A-25D993E1C0A3}"/>
            </c:ext>
          </c:extLst>
        </c:ser>
        <c:ser>
          <c:idx val="1"/>
          <c:order val="1"/>
          <c:tx>
            <c:strRef>
              <c:f>'Put Options auropharma'!$Q$8</c:f>
              <c:strCache>
                <c:ptCount val="1"/>
                <c:pt idx="0">
                  <c:v>Settle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'Put Options auropharma'!$Q$9:$Q$62</c:f>
              <c:numCache>
                <c:formatCode>General</c:formatCode>
                <c:ptCount val="54"/>
                <c:pt idx="0">
                  <c:v>5.05</c:v>
                </c:pt>
                <c:pt idx="1">
                  <c:v>5.05</c:v>
                </c:pt>
                <c:pt idx="2">
                  <c:v>9.1999999999999993</c:v>
                </c:pt>
                <c:pt idx="3">
                  <c:v>6.85</c:v>
                </c:pt>
                <c:pt idx="4">
                  <c:v>7.8</c:v>
                </c:pt>
                <c:pt idx="5">
                  <c:v>9.25</c:v>
                </c:pt>
                <c:pt idx="6">
                  <c:v>5.85</c:v>
                </c:pt>
                <c:pt idx="7">
                  <c:v>6.8</c:v>
                </c:pt>
                <c:pt idx="8">
                  <c:v>4.9000000000000004</c:v>
                </c:pt>
                <c:pt idx="9">
                  <c:v>6.25</c:v>
                </c:pt>
                <c:pt idx="10">
                  <c:v>11.9</c:v>
                </c:pt>
                <c:pt idx="11">
                  <c:v>8.1</c:v>
                </c:pt>
                <c:pt idx="12">
                  <c:v>10.45</c:v>
                </c:pt>
                <c:pt idx="13">
                  <c:v>10.95</c:v>
                </c:pt>
                <c:pt idx="14">
                  <c:v>20.85</c:v>
                </c:pt>
                <c:pt idx="15">
                  <c:v>6.5</c:v>
                </c:pt>
                <c:pt idx="16">
                  <c:v>9.35</c:v>
                </c:pt>
                <c:pt idx="17">
                  <c:v>20.350000000000001</c:v>
                </c:pt>
                <c:pt idx="18">
                  <c:v>0</c:v>
                </c:pt>
                <c:pt idx="19">
                  <c:v>32.35</c:v>
                </c:pt>
                <c:pt idx="20">
                  <c:v>33.6</c:v>
                </c:pt>
                <c:pt idx="21">
                  <c:v>34.25</c:v>
                </c:pt>
                <c:pt idx="22">
                  <c:v>23.9</c:v>
                </c:pt>
                <c:pt idx="23">
                  <c:v>26.6</c:v>
                </c:pt>
                <c:pt idx="24">
                  <c:v>7.35</c:v>
                </c:pt>
                <c:pt idx="25">
                  <c:v>6.5</c:v>
                </c:pt>
                <c:pt idx="26">
                  <c:v>5.5</c:v>
                </c:pt>
                <c:pt idx="27">
                  <c:v>4.5</c:v>
                </c:pt>
                <c:pt idx="28">
                  <c:v>4.05</c:v>
                </c:pt>
                <c:pt idx="29">
                  <c:v>3.65</c:v>
                </c:pt>
                <c:pt idx="30">
                  <c:v>3.35</c:v>
                </c:pt>
                <c:pt idx="31">
                  <c:v>4.5999999999999996</c:v>
                </c:pt>
                <c:pt idx="32">
                  <c:v>4.1500000000000004</c:v>
                </c:pt>
                <c:pt idx="33">
                  <c:v>2.35</c:v>
                </c:pt>
                <c:pt idx="34">
                  <c:v>1.95</c:v>
                </c:pt>
                <c:pt idx="35">
                  <c:v>1.25</c:v>
                </c:pt>
                <c:pt idx="36">
                  <c:v>0.5</c:v>
                </c:pt>
                <c:pt idx="37">
                  <c:v>0</c:v>
                </c:pt>
                <c:pt idx="38">
                  <c:v>8.75</c:v>
                </c:pt>
                <c:pt idx="39">
                  <c:v>9.4</c:v>
                </c:pt>
                <c:pt idx="40">
                  <c:v>5.8</c:v>
                </c:pt>
                <c:pt idx="41">
                  <c:v>4.2</c:v>
                </c:pt>
                <c:pt idx="42">
                  <c:v>3</c:v>
                </c:pt>
                <c:pt idx="43">
                  <c:v>2.2999999999999998</c:v>
                </c:pt>
                <c:pt idx="44">
                  <c:v>2</c:v>
                </c:pt>
                <c:pt idx="45">
                  <c:v>1.45</c:v>
                </c:pt>
                <c:pt idx="46">
                  <c:v>1</c:v>
                </c:pt>
                <c:pt idx="47">
                  <c:v>0.85</c:v>
                </c:pt>
                <c:pt idx="48">
                  <c:v>1.05</c:v>
                </c:pt>
                <c:pt idx="49">
                  <c:v>1.7</c:v>
                </c:pt>
                <c:pt idx="50">
                  <c:v>1</c:v>
                </c:pt>
                <c:pt idx="51">
                  <c:v>0.05</c:v>
                </c:pt>
                <c:pt idx="52">
                  <c:v>0.65</c:v>
                </c:pt>
                <c:pt idx="5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8-485E-A58A-25D993E1C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773632"/>
        <c:axId val="1937648976"/>
      </c:lineChart>
      <c:catAx>
        <c:axId val="20927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48976"/>
        <c:crosses val="autoZero"/>
        <c:auto val="1"/>
        <c:lblAlgn val="ctr"/>
        <c:lblOffset val="100"/>
        <c:noMultiLvlLbl val="0"/>
      </c:catAx>
      <c:valAx>
        <c:axId val="19376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7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 option near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'put options sail'!$P$8</c:f>
              <c:strCache>
                <c:ptCount val="1"/>
                <c:pt idx="0">
                  <c:v>Theoretical Option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'put options sail'!$P$9:$P$62</c:f>
              <c:numCache>
                <c:formatCode>0.00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0.16874254160391022</c:v>
                </c:pt>
                <c:pt idx="19">
                  <c:v>0.6716105279096023</c:v>
                </c:pt>
                <c:pt idx="20">
                  <c:v>1.2463167979732535</c:v>
                </c:pt>
                <c:pt idx="21">
                  <c:v>1.7252386896929603</c:v>
                </c:pt>
                <c:pt idx="22">
                  <c:v>1.4139394600751496</c:v>
                </c:pt>
                <c:pt idx="23">
                  <c:v>2.1323222976547118</c:v>
                </c:pt>
                <c:pt idx="24">
                  <c:v>2.2281066759986485</c:v>
                </c:pt>
                <c:pt idx="25">
                  <c:v>2.2520527705846374</c:v>
                </c:pt>
                <c:pt idx="26">
                  <c:v>3.5492832940921484</c:v>
                </c:pt>
                <c:pt idx="27">
                  <c:v>3.1141121756801069</c:v>
                </c:pt>
                <c:pt idx="28">
                  <c:v>3.7992832940921502</c:v>
                </c:pt>
                <c:pt idx="29">
                  <c:v>3.9492832940921558</c:v>
                </c:pt>
                <c:pt idx="30">
                  <c:v>5.3492832940921531</c:v>
                </c:pt>
                <c:pt idx="31">
                  <c:v>8.1492832940921485</c:v>
                </c:pt>
                <c:pt idx="32">
                  <c:v>9.949283294092151</c:v>
                </c:pt>
                <c:pt idx="33">
                  <c:v>8.649283294092152</c:v>
                </c:pt>
                <c:pt idx="34">
                  <c:v>8.0992832940921531</c:v>
                </c:pt>
                <c:pt idx="35">
                  <c:v>8.8992832940921485</c:v>
                </c:pt>
                <c:pt idx="36">
                  <c:v>8.6992832940921492</c:v>
                </c:pt>
                <c:pt idx="37">
                  <c:v>9.5492832940921542</c:v>
                </c:pt>
                <c:pt idx="38">
                  <c:v>7.7492832940921526</c:v>
                </c:pt>
                <c:pt idx="39">
                  <c:v>7.5492832940921488</c:v>
                </c:pt>
                <c:pt idx="40">
                  <c:v>6.9992832940921508</c:v>
                </c:pt>
                <c:pt idx="41">
                  <c:v>7.0992832940921549</c:v>
                </c:pt>
                <c:pt idx="42">
                  <c:v>5.8992832940921476</c:v>
                </c:pt>
                <c:pt idx="43">
                  <c:v>6.2492832940921499</c:v>
                </c:pt>
                <c:pt idx="44">
                  <c:v>6.1992832940921554</c:v>
                </c:pt>
                <c:pt idx="45">
                  <c:v>6.6492832940921511</c:v>
                </c:pt>
                <c:pt idx="46">
                  <c:v>6.599283294092154</c:v>
                </c:pt>
                <c:pt idx="47">
                  <c:v>6.599283294092154</c:v>
                </c:pt>
                <c:pt idx="48">
                  <c:v>8.1492832940921485</c:v>
                </c:pt>
                <c:pt idx="49">
                  <c:v>5.5992832940921504</c:v>
                </c:pt>
                <c:pt idx="50">
                  <c:v>5.0992832940921557</c:v>
                </c:pt>
                <c:pt idx="51">
                  <c:v>5.6492832940921502</c:v>
                </c:pt>
                <c:pt idx="52">
                  <c:v>7.1492832940921494</c:v>
                </c:pt>
                <c:pt idx="53">
                  <c:v>5.749283294092149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4-4CE8-9C48-0B9B395FB951}"/>
            </c:ext>
          </c:extLst>
        </c:ser>
        <c:ser>
          <c:idx val="1"/>
          <c:order val="1"/>
          <c:tx>
            <c:strRef>
              <c:f>'put options sail'!$Q$8</c:f>
              <c:strCache>
                <c:ptCount val="1"/>
                <c:pt idx="0">
                  <c:v>Settle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'put options sail'!$Q$9:$Q$62</c:f>
              <c:numCache>
                <c:formatCode>General</c:formatCode>
                <c:ptCount val="54"/>
                <c:pt idx="0">
                  <c:v>0.1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0.25</c:v>
                </c:pt>
                <c:pt idx="8">
                  <c:v>0.15</c:v>
                </c:pt>
                <c:pt idx="9">
                  <c:v>0.15</c:v>
                </c:pt>
                <c:pt idx="10">
                  <c:v>0.1</c:v>
                </c:pt>
                <c:pt idx="11">
                  <c:v>0.1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0.1</c:v>
                </c:pt>
                <c:pt idx="16">
                  <c:v>0</c:v>
                </c:pt>
                <c:pt idx="17">
                  <c:v>0.05</c:v>
                </c:pt>
                <c:pt idx="18">
                  <c:v>0</c:v>
                </c:pt>
                <c:pt idx="19">
                  <c:v>1.3</c:v>
                </c:pt>
                <c:pt idx="20">
                  <c:v>1.8</c:v>
                </c:pt>
                <c:pt idx="21">
                  <c:v>2.25</c:v>
                </c:pt>
                <c:pt idx="22">
                  <c:v>1.9</c:v>
                </c:pt>
                <c:pt idx="23">
                  <c:v>2.7</c:v>
                </c:pt>
                <c:pt idx="24">
                  <c:v>2.7</c:v>
                </c:pt>
                <c:pt idx="25">
                  <c:v>2.9</c:v>
                </c:pt>
                <c:pt idx="26">
                  <c:v>4.3499999999999996</c:v>
                </c:pt>
                <c:pt idx="27">
                  <c:v>3.65</c:v>
                </c:pt>
                <c:pt idx="28">
                  <c:v>4.3</c:v>
                </c:pt>
                <c:pt idx="29">
                  <c:v>4.1500000000000004</c:v>
                </c:pt>
                <c:pt idx="30">
                  <c:v>5.9</c:v>
                </c:pt>
                <c:pt idx="31">
                  <c:v>8.15</c:v>
                </c:pt>
                <c:pt idx="32">
                  <c:v>9.9499999999999993</c:v>
                </c:pt>
                <c:pt idx="33">
                  <c:v>8.65</c:v>
                </c:pt>
                <c:pt idx="34">
                  <c:v>8.1</c:v>
                </c:pt>
                <c:pt idx="35">
                  <c:v>8.9</c:v>
                </c:pt>
                <c:pt idx="36">
                  <c:v>0</c:v>
                </c:pt>
                <c:pt idx="37">
                  <c:v>9.5500000000000007</c:v>
                </c:pt>
                <c:pt idx="38">
                  <c:v>7.8</c:v>
                </c:pt>
                <c:pt idx="39">
                  <c:v>7.7</c:v>
                </c:pt>
                <c:pt idx="40">
                  <c:v>6.8</c:v>
                </c:pt>
                <c:pt idx="41">
                  <c:v>7.1</c:v>
                </c:pt>
                <c:pt idx="42">
                  <c:v>6.1</c:v>
                </c:pt>
                <c:pt idx="43">
                  <c:v>6.35</c:v>
                </c:pt>
                <c:pt idx="44">
                  <c:v>6.25</c:v>
                </c:pt>
                <c:pt idx="45">
                  <c:v>6.65</c:v>
                </c:pt>
                <c:pt idx="46">
                  <c:v>7</c:v>
                </c:pt>
                <c:pt idx="47">
                  <c:v>6.6</c:v>
                </c:pt>
                <c:pt idx="48">
                  <c:v>8.15</c:v>
                </c:pt>
                <c:pt idx="49">
                  <c:v>5.75</c:v>
                </c:pt>
                <c:pt idx="50">
                  <c:v>5.0999999999999996</c:v>
                </c:pt>
                <c:pt idx="51">
                  <c:v>5.65</c:v>
                </c:pt>
                <c:pt idx="52">
                  <c:v>7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4-4CE8-9C48-0B9B395FB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515232"/>
        <c:axId val="1194456272"/>
      </c:lineChart>
      <c:catAx>
        <c:axId val="97351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56272"/>
        <c:crosses val="autoZero"/>
        <c:auto val="1"/>
        <c:lblAlgn val="ctr"/>
        <c:lblOffset val="100"/>
        <c:noMultiLvlLbl val="0"/>
      </c:catAx>
      <c:valAx>
        <c:axId val="11944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 option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'arvind put options'!$P$8</c:f>
              <c:strCache>
                <c:ptCount val="1"/>
                <c:pt idx="0">
                  <c:v>Theoretical Option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'arvind put options'!$P$9:$P$61</c:f>
              <c:numCache>
                <c:formatCode>0.00</c:formatCode>
                <c:ptCount val="53"/>
                <c:pt idx="0">
                  <c:v>0.5748439921454167</c:v>
                </c:pt>
                <c:pt idx="1">
                  <c:v>0</c:v>
                </c:pt>
                <c:pt idx="2">
                  <c:v>0</c:v>
                </c:pt>
                <c:pt idx="3">
                  <c:v>7.6761727636912122E-2</c:v>
                </c:pt>
                <c:pt idx="4">
                  <c:v>1.7607541457371065</c:v>
                </c:pt>
                <c:pt idx="5">
                  <c:v>1.5472903180906006</c:v>
                </c:pt>
                <c:pt idx="6">
                  <c:v>3.349873751549965</c:v>
                </c:pt>
                <c:pt idx="7">
                  <c:v>1.9504997703117759</c:v>
                </c:pt>
                <c:pt idx="8">
                  <c:v>1.2152354750849281</c:v>
                </c:pt>
                <c:pt idx="9">
                  <c:v>2.2114000041019488</c:v>
                </c:pt>
                <c:pt idx="10">
                  <c:v>1.9742179733836092</c:v>
                </c:pt>
                <c:pt idx="11">
                  <c:v>2.6146094563231168</c:v>
                </c:pt>
                <c:pt idx="12">
                  <c:v>3.2075645331189619</c:v>
                </c:pt>
                <c:pt idx="13">
                  <c:v>4.2986018744233156</c:v>
                </c:pt>
                <c:pt idx="14">
                  <c:v>3.3973101576936351</c:v>
                </c:pt>
                <c:pt idx="15">
                  <c:v>2.9941007054724595</c:v>
                </c:pt>
                <c:pt idx="16">
                  <c:v>3.87167421913031</c:v>
                </c:pt>
                <c:pt idx="17">
                  <c:v>3.7768014068429734</c:v>
                </c:pt>
                <c:pt idx="18">
                  <c:v>4.7255295297163196</c:v>
                </c:pt>
                <c:pt idx="19">
                  <c:v>4.8678387481473226</c:v>
                </c:pt>
                <c:pt idx="20">
                  <c:v>5.0338661696501594</c:v>
                </c:pt>
                <c:pt idx="21">
                  <c:v>6.198924941138233</c:v>
                </c:pt>
                <c:pt idx="22">
                  <c:v>4.8915569512191599</c:v>
                </c:pt>
                <c:pt idx="23">
                  <c:v>5.5319484341586715</c:v>
                </c:pt>
                <c:pt idx="24">
                  <c:v>5.8489249411382271</c:v>
                </c:pt>
                <c:pt idx="25">
                  <c:v>9.4489249411382303</c:v>
                </c:pt>
                <c:pt idx="26">
                  <c:v>8.6989249411382303</c:v>
                </c:pt>
                <c:pt idx="27">
                  <c:v>9.0989249411382289</c:v>
                </c:pt>
                <c:pt idx="28">
                  <c:v>9.7489249411382275</c:v>
                </c:pt>
                <c:pt idx="29">
                  <c:v>9.6989249411382321</c:v>
                </c:pt>
                <c:pt idx="30">
                  <c:v>11.648924941138226</c:v>
                </c:pt>
                <c:pt idx="31">
                  <c:v>14.248924941138226</c:v>
                </c:pt>
                <c:pt idx="32">
                  <c:v>12.148924941138226</c:v>
                </c:pt>
                <c:pt idx="33">
                  <c:v>11.198924941138232</c:v>
                </c:pt>
                <c:pt idx="34">
                  <c:v>13.448924941138232</c:v>
                </c:pt>
                <c:pt idx="35">
                  <c:v>11.648924941138226</c:v>
                </c:pt>
                <c:pt idx="36">
                  <c:v>13.248924941138226</c:v>
                </c:pt>
                <c:pt idx="37">
                  <c:v>13.398924941138226</c:v>
                </c:pt>
                <c:pt idx="38">
                  <c:v>10.548924941138223</c:v>
                </c:pt>
                <c:pt idx="39">
                  <c:v>9.3989249411382261</c:v>
                </c:pt>
                <c:pt idx="40">
                  <c:v>9.1989249411382321</c:v>
                </c:pt>
                <c:pt idx="41">
                  <c:v>8.0989249411382271</c:v>
                </c:pt>
                <c:pt idx="42">
                  <c:v>7.7489249411382293</c:v>
                </c:pt>
                <c:pt idx="43">
                  <c:v>6.3989249411382261</c:v>
                </c:pt>
                <c:pt idx="44">
                  <c:v>5.5793848403023336</c:v>
                </c:pt>
                <c:pt idx="45">
                  <c:v>4.6543749205008211</c:v>
                </c:pt>
                <c:pt idx="46">
                  <c:v>4.91527515429099</c:v>
                </c:pt>
                <c:pt idx="47">
                  <c:v>6.7989249411382247</c:v>
                </c:pt>
                <c:pt idx="48">
                  <c:v>5.2473299972966654</c:v>
                </c:pt>
                <c:pt idx="49">
                  <c:v>4.6069385143571537</c:v>
                </c:pt>
                <c:pt idx="50">
                  <c:v>5.2710482003684991</c:v>
                </c:pt>
                <c:pt idx="51">
                  <c:v>8.8489249411382289</c:v>
                </c:pt>
                <c:pt idx="52">
                  <c:v>10.898924941138226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2-4641-B137-AF9874773079}"/>
            </c:ext>
          </c:extLst>
        </c:ser>
        <c:ser>
          <c:idx val="1"/>
          <c:order val="1"/>
          <c:tx>
            <c:strRef>
              <c:f>'arvind put options'!$Q$8</c:f>
              <c:strCache>
                <c:ptCount val="1"/>
                <c:pt idx="0">
                  <c:v>Settle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'arvind put options'!$Q$9:$Q$61</c:f>
              <c:numCache>
                <c:formatCode>General</c:formatCode>
                <c:ptCount val="53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0.8</c:v>
                </c:pt>
                <c:pt idx="4">
                  <c:v>1.75</c:v>
                </c:pt>
                <c:pt idx="5">
                  <c:v>1.35</c:v>
                </c:pt>
                <c:pt idx="6">
                  <c:v>2.95</c:v>
                </c:pt>
                <c:pt idx="7">
                  <c:v>1.35</c:v>
                </c:pt>
                <c:pt idx="8">
                  <c:v>0.8</c:v>
                </c:pt>
                <c:pt idx="9">
                  <c:v>1.25</c:v>
                </c:pt>
                <c:pt idx="10">
                  <c:v>0.85</c:v>
                </c:pt>
                <c:pt idx="11">
                  <c:v>1.4</c:v>
                </c:pt>
                <c:pt idx="12">
                  <c:v>1.85</c:v>
                </c:pt>
                <c:pt idx="13">
                  <c:v>3.1</c:v>
                </c:pt>
                <c:pt idx="14">
                  <c:v>1.3</c:v>
                </c:pt>
                <c:pt idx="15">
                  <c:v>0.65</c:v>
                </c:pt>
                <c:pt idx="16">
                  <c:v>1.75</c:v>
                </c:pt>
                <c:pt idx="17">
                  <c:v>0</c:v>
                </c:pt>
                <c:pt idx="18">
                  <c:v>6.45</c:v>
                </c:pt>
                <c:pt idx="19">
                  <c:v>6.4</c:v>
                </c:pt>
                <c:pt idx="20">
                  <c:v>6.3</c:v>
                </c:pt>
                <c:pt idx="21">
                  <c:v>7.6</c:v>
                </c:pt>
                <c:pt idx="22">
                  <c:v>5.05</c:v>
                </c:pt>
                <c:pt idx="23">
                  <c:v>6.75</c:v>
                </c:pt>
                <c:pt idx="24">
                  <c:v>7.05</c:v>
                </c:pt>
                <c:pt idx="25">
                  <c:v>9.85</c:v>
                </c:pt>
                <c:pt idx="26">
                  <c:v>9.15</c:v>
                </c:pt>
                <c:pt idx="27">
                  <c:v>9.35</c:v>
                </c:pt>
                <c:pt idx="28">
                  <c:v>10</c:v>
                </c:pt>
                <c:pt idx="29">
                  <c:v>9.75</c:v>
                </c:pt>
                <c:pt idx="30">
                  <c:v>11.6</c:v>
                </c:pt>
                <c:pt idx="31">
                  <c:v>14.2</c:v>
                </c:pt>
                <c:pt idx="32">
                  <c:v>12.1</c:v>
                </c:pt>
                <c:pt idx="33">
                  <c:v>11.2</c:v>
                </c:pt>
                <c:pt idx="34">
                  <c:v>13.45</c:v>
                </c:pt>
                <c:pt idx="35">
                  <c:v>0</c:v>
                </c:pt>
                <c:pt idx="36">
                  <c:v>13.3</c:v>
                </c:pt>
                <c:pt idx="37">
                  <c:v>13.4</c:v>
                </c:pt>
                <c:pt idx="38">
                  <c:v>10.9</c:v>
                </c:pt>
                <c:pt idx="39">
                  <c:v>9.85</c:v>
                </c:pt>
                <c:pt idx="40">
                  <c:v>9.5</c:v>
                </c:pt>
                <c:pt idx="41">
                  <c:v>8.4499999999999993</c:v>
                </c:pt>
                <c:pt idx="42">
                  <c:v>8.0500000000000007</c:v>
                </c:pt>
                <c:pt idx="43">
                  <c:v>6.85</c:v>
                </c:pt>
                <c:pt idx="44">
                  <c:v>5.75</c:v>
                </c:pt>
                <c:pt idx="45">
                  <c:v>4.25</c:v>
                </c:pt>
                <c:pt idx="46">
                  <c:v>4.5</c:v>
                </c:pt>
                <c:pt idx="47">
                  <c:v>6.95</c:v>
                </c:pt>
                <c:pt idx="48">
                  <c:v>4.25</c:v>
                </c:pt>
                <c:pt idx="49">
                  <c:v>3.5</c:v>
                </c:pt>
                <c:pt idx="50">
                  <c:v>4.7</c:v>
                </c:pt>
                <c:pt idx="51">
                  <c:v>8.85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2-4641-B137-AF9874773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604688"/>
        <c:axId val="576856944"/>
      </c:lineChart>
      <c:catAx>
        <c:axId val="58860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56944"/>
        <c:crosses val="autoZero"/>
        <c:auto val="1"/>
        <c:lblAlgn val="ctr"/>
        <c:lblOffset val="100"/>
        <c:noMultiLvlLbl val="0"/>
      </c:catAx>
      <c:valAx>
        <c:axId val="5768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182880</xdr:colOff>
      <xdr:row>15</xdr:row>
      <xdr:rowOff>95250</xdr:rowOff>
    </xdr:from>
    <xdr:to>
      <xdr:col>25</xdr:col>
      <xdr:colOff>487680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17B25-B7FA-4B4D-A09F-8318CECF8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1005840</xdr:colOff>
      <xdr:row>43</xdr:row>
      <xdr:rowOff>163830</xdr:rowOff>
    </xdr:from>
    <xdr:to>
      <xdr:col>25</xdr:col>
      <xdr:colOff>228600</xdr:colOff>
      <xdr:row>58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E72070-D836-491E-88B3-E1BBA49CB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220980</xdr:colOff>
      <xdr:row>38</xdr:row>
      <xdr:rowOff>148590</xdr:rowOff>
    </xdr:from>
    <xdr:to>
      <xdr:col>25</xdr:col>
      <xdr:colOff>525780</xdr:colOff>
      <xdr:row>53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CCA50-8C70-4254-9D8D-B54893A3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6"/>
  <sheetViews>
    <sheetView tabSelected="1" topLeftCell="S1" workbookViewId="0">
      <selection activeCell="W13" sqref="W13"/>
    </sheetView>
  </sheetViews>
  <sheetFormatPr defaultRowHeight="14.4" x14ac:dyDescent="0.3"/>
  <cols>
    <col min="1" max="1" width="26.21875" bestFit="1" customWidth="1"/>
    <col min="2" max="2" width="9.33203125" bestFit="1" customWidth="1"/>
    <col min="3" max="3" width="26.21875" bestFit="1" customWidth="1"/>
    <col min="5" max="5" width="16.33203125" bestFit="1" customWidth="1"/>
    <col min="7" max="7" width="14.77734375" bestFit="1" customWidth="1"/>
    <col min="8" max="9" width="11.77734375" bestFit="1" customWidth="1"/>
    <col min="10" max="10" width="10.6640625" bestFit="1" customWidth="1"/>
    <col min="12" max="12" width="12" bestFit="1" customWidth="1"/>
    <col min="16" max="16" width="20.88671875" bestFit="1" customWidth="1"/>
    <col min="17" max="17" width="10.109375" bestFit="1" customWidth="1"/>
    <col min="18" max="18" width="15.77734375" bestFit="1" customWidth="1"/>
  </cols>
  <sheetData>
    <row r="1" spans="1:18" x14ac:dyDescent="0.3">
      <c r="A1" t="s">
        <v>21</v>
      </c>
      <c r="B1" s="4">
        <v>2.0714646890437775E-2</v>
      </c>
    </row>
    <row r="2" spans="1:18" x14ac:dyDescent="0.3">
      <c r="A2" t="s">
        <v>8</v>
      </c>
      <c r="B2" s="4">
        <v>4.2909659579552339E-4</v>
      </c>
    </row>
    <row r="3" spans="1:18" x14ac:dyDescent="0.3">
      <c r="A3" t="s">
        <v>9</v>
      </c>
      <c r="B3">
        <v>252</v>
      </c>
    </row>
    <row r="4" spans="1:18" x14ac:dyDescent="0.3">
      <c r="A4" t="s">
        <v>10</v>
      </c>
      <c r="B4">
        <v>0.10813234214047189</v>
      </c>
    </row>
    <row r="5" spans="1:18" x14ac:dyDescent="0.3">
      <c r="A5" t="s">
        <v>11</v>
      </c>
      <c r="B5" s="4">
        <v>0.3288348250116947</v>
      </c>
    </row>
    <row r="8" spans="1:18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12</v>
      </c>
      <c r="J8" t="s">
        <v>13</v>
      </c>
      <c r="K8" t="s">
        <v>14</v>
      </c>
      <c r="L8" t="s">
        <v>15</v>
      </c>
      <c r="M8" t="s">
        <v>16</v>
      </c>
      <c r="N8" t="s">
        <v>17</v>
      </c>
      <c r="O8" t="s">
        <v>18</v>
      </c>
      <c r="P8" t="s">
        <v>19</v>
      </c>
      <c r="Q8" t="s">
        <v>5</v>
      </c>
      <c r="R8" t="s">
        <v>20</v>
      </c>
    </row>
    <row r="9" spans="1:18" x14ac:dyDescent="0.3">
      <c r="A9" t="s">
        <v>23</v>
      </c>
      <c r="B9" s="1">
        <v>43647</v>
      </c>
      <c r="C9" s="1">
        <v>43671</v>
      </c>
      <c r="D9" t="s">
        <v>22</v>
      </c>
      <c r="E9">
        <v>570</v>
      </c>
      <c r="F9">
        <v>5.05</v>
      </c>
      <c r="G9">
        <v>615.35</v>
      </c>
      <c r="H9">
        <f>EXP($B$5*SQRT(1/12))</f>
        <v>1.0995779643036085</v>
      </c>
      <c r="I9">
        <f>G9*H9</f>
        <v>676.62530033422559</v>
      </c>
      <c r="J9">
        <f>1/H9</f>
        <v>0.90943983279378116</v>
      </c>
      <c r="K9">
        <f>G9*J9</f>
        <v>559.6238011096533</v>
      </c>
      <c r="L9">
        <f>MAX((E9-I9),0)</f>
        <v>0</v>
      </c>
      <c r="M9" s="3">
        <f>MAX(0,E9-K9)</f>
        <v>10.3761988903467</v>
      </c>
      <c r="N9" s="3">
        <v>2.1501369863013702E-2</v>
      </c>
      <c r="O9">
        <f>(EXP(N9)-J9)/(H9-J9)</f>
        <v>0.59059356630269022</v>
      </c>
      <c r="P9" s="5">
        <f>(O9*L9+(1-O9)*M9)*EXP(-N9*30)</f>
        <v>2.2287182140501769</v>
      </c>
      <c r="Q9">
        <f t="shared" ref="Q9:Q40" si="0">F9</f>
        <v>5.05</v>
      </c>
      <c r="R9" s="2">
        <f t="shared" ref="R9" si="1">IF(Q9-P9&gt;0,Q9-P9,P9-Q9)</f>
        <v>2.8212817859498229</v>
      </c>
    </row>
    <row r="10" spans="1:18" x14ac:dyDescent="0.3">
      <c r="A10" t="s">
        <v>23</v>
      </c>
      <c r="B10" s="1">
        <v>43648</v>
      </c>
      <c r="C10" s="1">
        <v>43671</v>
      </c>
      <c r="D10" t="s">
        <v>22</v>
      </c>
      <c r="E10">
        <v>570</v>
      </c>
      <c r="F10">
        <v>5.05</v>
      </c>
      <c r="G10">
        <v>610.9</v>
      </c>
      <c r="H10">
        <f t="shared" ref="H10:H62" si="2">EXP($B$5*SQRT(1/12))</f>
        <v>1.0995779643036085</v>
      </c>
      <c r="I10">
        <f t="shared" ref="I10:I62" si="3">G10*H10</f>
        <v>671.73217839307449</v>
      </c>
      <c r="J10">
        <f t="shared" ref="J10:J62" si="4">1/H10</f>
        <v>0.90943983279378116</v>
      </c>
      <c r="K10">
        <f t="shared" ref="K10:K62" si="5">G10*J10</f>
        <v>555.57679385372091</v>
      </c>
      <c r="L10">
        <f t="shared" ref="L10:L41" si="6">MAX((E10-K10),0)</f>
        <v>14.423206146279085</v>
      </c>
      <c r="M10" s="3">
        <f t="shared" ref="M10:M40" si="7">MAX(0,E10-K10)</f>
        <v>14.423206146279085</v>
      </c>
      <c r="N10" s="3">
        <v>2.1501369863013698E-2</v>
      </c>
      <c r="O10">
        <f t="shared" ref="O10:O40" si="8">(EXP(N10)-J10)/(H10-J10)</f>
        <v>0.59059356630269022</v>
      </c>
      <c r="P10" s="5">
        <f t="shared" ref="P10:P62" si="9">(O10*L10+(1-O10)*M10)*EXP(-N10*30)</f>
        <v>7.5670050228351222</v>
      </c>
      <c r="Q10">
        <f t="shared" si="0"/>
        <v>5.05</v>
      </c>
      <c r="R10" s="2">
        <f t="shared" ref="R10:R62" si="10">IF(Q10-P10&gt;0,Q10-P10,P10-Q10)</f>
        <v>2.5170050228351224</v>
      </c>
    </row>
    <row r="11" spans="1:18" x14ac:dyDescent="0.3">
      <c r="A11" t="s">
        <v>23</v>
      </c>
      <c r="B11" s="1">
        <v>43649</v>
      </c>
      <c r="C11" s="1">
        <v>43671</v>
      </c>
      <c r="D11" t="s">
        <v>22</v>
      </c>
      <c r="E11">
        <v>570</v>
      </c>
      <c r="F11">
        <v>9.1999999999999993</v>
      </c>
      <c r="G11">
        <v>596.20000000000005</v>
      </c>
      <c r="H11">
        <f t="shared" si="2"/>
        <v>1.0995779643036085</v>
      </c>
      <c r="I11">
        <f t="shared" si="3"/>
        <v>655.56838231781148</v>
      </c>
      <c r="J11">
        <f t="shared" si="4"/>
        <v>0.90943983279378116</v>
      </c>
      <c r="K11">
        <f t="shared" si="5"/>
        <v>542.20802831165236</v>
      </c>
      <c r="L11">
        <f t="shared" si="6"/>
        <v>27.791971688347644</v>
      </c>
      <c r="M11" s="3">
        <f t="shared" si="7"/>
        <v>27.791971688347644</v>
      </c>
      <c r="N11" s="3">
        <v>2.1501369863013698E-2</v>
      </c>
      <c r="O11">
        <f t="shared" si="8"/>
        <v>0.59059356630269022</v>
      </c>
      <c r="P11" s="5">
        <f t="shared" si="9"/>
        <v>14.580807292591604</v>
      </c>
      <c r="Q11">
        <f t="shared" si="0"/>
        <v>9.1999999999999993</v>
      </c>
      <c r="R11" s="2">
        <f t="shared" si="10"/>
        <v>5.3808072925916051</v>
      </c>
    </row>
    <row r="12" spans="1:18" x14ac:dyDescent="0.3">
      <c r="A12" t="s">
        <v>23</v>
      </c>
      <c r="B12" s="1">
        <v>43650</v>
      </c>
      <c r="C12" s="1">
        <v>43671</v>
      </c>
      <c r="D12" t="s">
        <v>22</v>
      </c>
      <c r="E12">
        <v>570</v>
      </c>
      <c r="F12">
        <v>6.85</v>
      </c>
      <c r="G12">
        <v>605.1</v>
      </c>
      <c r="H12">
        <f t="shared" si="2"/>
        <v>1.0995779643036085</v>
      </c>
      <c r="I12">
        <f t="shared" si="3"/>
        <v>665.35462620011356</v>
      </c>
      <c r="J12">
        <f t="shared" si="4"/>
        <v>0.90943983279378116</v>
      </c>
      <c r="K12">
        <f t="shared" si="5"/>
        <v>550.30204282351701</v>
      </c>
      <c r="L12">
        <f t="shared" si="6"/>
        <v>19.697957176482987</v>
      </c>
      <c r="M12" s="3">
        <f t="shared" si="7"/>
        <v>19.697957176482987</v>
      </c>
      <c r="N12" s="3">
        <v>2.1501369863013698E-2</v>
      </c>
      <c r="O12">
        <f t="shared" si="8"/>
        <v>0.59059356630269022</v>
      </c>
      <c r="P12" s="5">
        <f t="shared" si="9"/>
        <v>10.334355578249234</v>
      </c>
      <c r="Q12">
        <f t="shared" si="0"/>
        <v>6.85</v>
      </c>
      <c r="R12" s="2">
        <f t="shared" si="10"/>
        <v>3.4843555782492341</v>
      </c>
    </row>
    <row r="13" spans="1:18" x14ac:dyDescent="0.3">
      <c r="A13" t="s">
        <v>23</v>
      </c>
      <c r="B13" s="1">
        <v>43651</v>
      </c>
      <c r="C13" s="1">
        <v>43671</v>
      </c>
      <c r="D13" t="s">
        <v>22</v>
      </c>
      <c r="E13">
        <v>570</v>
      </c>
      <c r="F13">
        <v>7.8</v>
      </c>
      <c r="G13">
        <v>597.20000000000005</v>
      </c>
      <c r="H13">
        <f t="shared" si="2"/>
        <v>1.0995779643036085</v>
      </c>
      <c r="I13">
        <f t="shared" si="3"/>
        <v>656.66796028211502</v>
      </c>
      <c r="J13">
        <f t="shared" si="4"/>
        <v>0.90943983279378116</v>
      </c>
      <c r="K13">
        <f t="shared" si="5"/>
        <v>543.11746814444609</v>
      </c>
      <c r="L13">
        <f t="shared" si="6"/>
        <v>26.882531855553907</v>
      </c>
      <c r="M13" s="3">
        <f t="shared" si="7"/>
        <v>26.882531855553907</v>
      </c>
      <c r="N13" s="3">
        <v>2.1501369863013698E-2</v>
      </c>
      <c r="O13">
        <f t="shared" si="8"/>
        <v>0.59059356630269022</v>
      </c>
      <c r="P13" s="5">
        <f t="shared" si="9"/>
        <v>14.103677886485745</v>
      </c>
      <c r="Q13">
        <f t="shared" si="0"/>
        <v>7.8</v>
      </c>
      <c r="R13" s="2">
        <f t="shared" si="10"/>
        <v>6.3036778864857448</v>
      </c>
    </row>
    <row r="14" spans="1:18" x14ac:dyDescent="0.3">
      <c r="A14" t="s">
        <v>23</v>
      </c>
      <c r="B14" s="1">
        <v>43654</v>
      </c>
      <c r="C14" s="1">
        <v>43671</v>
      </c>
      <c r="D14" t="s">
        <v>22</v>
      </c>
      <c r="E14">
        <v>570</v>
      </c>
      <c r="F14">
        <v>9.25</v>
      </c>
      <c r="G14">
        <v>586.79999999999995</v>
      </c>
      <c r="H14">
        <f t="shared" si="2"/>
        <v>1.0995779643036085</v>
      </c>
      <c r="I14">
        <f t="shared" si="3"/>
        <v>645.23234945335741</v>
      </c>
      <c r="J14">
        <f t="shared" si="4"/>
        <v>0.90943983279378116</v>
      </c>
      <c r="K14">
        <f t="shared" si="5"/>
        <v>533.65929388339077</v>
      </c>
      <c r="L14">
        <f t="shared" si="6"/>
        <v>36.340706116609226</v>
      </c>
      <c r="M14" s="3">
        <f t="shared" si="7"/>
        <v>36.340706116609226</v>
      </c>
      <c r="N14" s="3">
        <v>2.1501369863013698E-2</v>
      </c>
      <c r="O14">
        <f t="shared" si="8"/>
        <v>0.59059356630269022</v>
      </c>
      <c r="P14" s="5">
        <f t="shared" si="9"/>
        <v>19.065823709986937</v>
      </c>
      <c r="Q14">
        <f t="shared" si="0"/>
        <v>9.25</v>
      </c>
      <c r="R14" s="2">
        <f t="shared" si="10"/>
        <v>9.8158237099869368</v>
      </c>
    </row>
    <row r="15" spans="1:18" x14ac:dyDescent="0.3">
      <c r="A15" t="s">
        <v>23</v>
      </c>
      <c r="B15" s="1">
        <v>43655</v>
      </c>
      <c r="C15" s="1">
        <v>43671</v>
      </c>
      <c r="D15" t="s">
        <v>22</v>
      </c>
      <c r="E15">
        <v>570</v>
      </c>
      <c r="F15">
        <v>5.85</v>
      </c>
      <c r="G15">
        <v>603.79999999999995</v>
      </c>
      <c r="H15">
        <f t="shared" si="2"/>
        <v>1.0995779643036085</v>
      </c>
      <c r="I15">
        <f t="shared" si="3"/>
        <v>663.92517484651876</v>
      </c>
      <c r="J15">
        <f t="shared" si="4"/>
        <v>0.90943983279378116</v>
      </c>
      <c r="K15">
        <f t="shared" si="5"/>
        <v>549.11977104088498</v>
      </c>
      <c r="L15">
        <f t="shared" si="6"/>
        <v>20.880228959115016</v>
      </c>
      <c r="M15" s="3">
        <f t="shared" si="7"/>
        <v>20.880228959115016</v>
      </c>
      <c r="N15" s="3">
        <v>2.1501369863013698E-2</v>
      </c>
      <c r="O15">
        <f t="shared" si="8"/>
        <v>0.59059356630269022</v>
      </c>
      <c r="P15" s="5">
        <f t="shared" si="9"/>
        <v>10.954623806186943</v>
      </c>
      <c r="Q15">
        <f t="shared" si="0"/>
        <v>5.85</v>
      </c>
      <c r="R15" s="2">
        <f t="shared" si="10"/>
        <v>5.1046238061869431</v>
      </c>
    </row>
    <row r="16" spans="1:18" x14ac:dyDescent="0.3">
      <c r="A16" t="s">
        <v>23</v>
      </c>
      <c r="B16" s="1">
        <v>43656</v>
      </c>
      <c r="C16" s="1">
        <v>43671</v>
      </c>
      <c r="D16" t="s">
        <v>22</v>
      </c>
      <c r="E16">
        <v>570</v>
      </c>
      <c r="F16">
        <v>6.8</v>
      </c>
      <c r="G16">
        <v>597.1</v>
      </c>
      <c r="H16">
        <f t="shared" si="2"/>
        <v>1.0995779643036085</v>
      </c>
      <c r="I16">
        <f t="shared" si="3"/>
        <v>656.55800248568471</v>
      </c>
      <c r="J16">
        <f t="shared" si="4"/>
        <v>0.90943983279378116</v>
      </c>
      <c r="K16">
        <f t="shared" si="5"/>
        <v>543.02652416116678</v>
      </c>
      <c r="L16">
        <f t="shared" si="6"/>
        <v>26.973475838833224</v>
      </c>
      <c r="M16" s="3">
        <f t="shared" si="7"/>
        <v>26.973475838833224</v>
      </c>
      <c r="N16" s="3">
        <v>2.1501369863013698E-2</v>
      </c>
      <c r="O16">
        <f t="shared" si="8"/>
        <v>0.59059356630269022</v>
      </c>
      <c r="P16" s="5">
        <f t="shared" si="9"/>
        <v>14.1513908270963</v>
      </c>
      <c r="Q16">
        <f t="shared" si="0"/>
        <v>6.8</v>
      </c>
      <c r="R16" s="2">
        <f t="shared" si="10"/>
        <v>7.3513908270963002</v>
      </c>
    </row>
    <row r="17" spans="1:18" x14ac:dyDescent="0.3">
      <c r="A17" t="s">
        <v>23</v>
      </c>
      <c r="B17" s="1">
        <v>43657</v>
      </c>
      <c r="C17" s="1">
        <v>43671</v>
      </c>
      <c r="D17" t="s">
        <v>22</v>
      </c>
      <c r="E17">
        <v>570</v>
      </c>
      <c r="F17">
        <v>4.9000000000000004</v>
      </c>
      <c r="G17">
        <v>605.29999999999995</v>
      </c>
      <c r="H17">
        <f t="shared" si="2"/>
        <v>1.0995779643036085</v>
      </c>
      <c r="I17">
        <f t="shared" si="3"/>
        <v>665.57454179297417</v>
      </c>
      <c r="J17">
        <f t="shared" si="4"/>
        <v>0.90943983279378116</v>
      </c>
      <c r="K17">
        <f t="shared" si="5"/>
        <v>550.48393079007565</v>
      </c>
      <c r="L17">
        <f t="shared" si="6"/>
        <v>19.516069209924353</v>
      </c>
      <c r="M17" s="3">
        <f t="shared" si="7"/>
        <v>19.516069209924353</v>
      </c>
      <c r="N17" s="3">
        <v>2.1501369863013698E-2</v>
      </c>
      <c r="O17">
        <f t="shared" si="8"/>
        <v>0.59059356630269022</v>
      </c>
      <c r="P17" s="5">
        <f t="shared" si="9"/>
        <v>10.238929697028123</v>
      </c>
      <c r="Q17">
        <f t="shared" si="0"/>
        <v>4.9000000000000004</v>
      </c>
      <c r="R17" s="2">
        <f t="shared" si="10"/>
        <v>5.3389296970281226</v>
      </c>
    </row>
    <row r="18" spans="1:18" x14ac:dyDescent="0.3">
      <c r="A18" t="s">
        <v>23</v>
      </c>
      <c r="B18" s="1">
        <v>43658</v>
      </c>
      <c r="C18" s="1">
        <v>43671</v>
      </c>
      <c r="D18" t="s">
        <v>22</v>
      </c>
      <c r="E18">
        <v>570</v>
      </c>
      <c r="F18">
        <v>6.25</v>
      </c>
      <c r="G18">
        <v>595.75</v>
      </c>
      <c r="H18">
        <f t="shared" si="2"/>
        <v>1.0995779643036085</v>
      </c>
      <c r="I18">
        <f t="shared" si="3"/>
        <v>655.07357223387476</v>
      </c>
      <c r="J18">
        <f t="shared" si="4"/>
        <v>0.90943983279378116</v>
      </c>
      <c r="K18">
        <f t="shared" si="5"/>
        <v>541.79878038689515</v>
      </c>
      <c r="L18">
        <f t="shared" si="6"/>
        <v>28.201219613104854</v>
      </c>
      <c r="M18" s="3">
        <f t="shared" si="7"/>
        <v>28.201219613104854</v>
      </c>
      <c r="N18" s="3">
        <v>2.1501369863013698E-2</v>
      </c>
      <c r="O18">
        <f t="shared" si="8"/>
        <v>0.59059356630269022</v>
      </c>
      <c r="P18" s="5">
        <f t="shared" si="9"/>
        <v>14.795515525339257</v>
      </c>
      <c r="Q18">
        <f t="shared" si="0"/>
        <v>6.25</v>
      </c>
      <c r="R18" s="2">
        <f t="shared" si="10"/>
        <v>8.5455155253392565</v>
      </c>
    </row>
    <row r="19" spans="1:18" x14ac:dyDescent="0.3">
      <c r="A19" t="s">
        <v>23</v>
      </c>
      <c r="B19" s="1">
        <v>43661</v>
      </c>
      <c r="C19" s="1">
        <v>43671</v>
      </c>
      <c r="D19" t="s">
        <v>22</v>
      </c>
      <c r="E19">
        <v>570</v>
      </c>
      <c r="F19">
        <v>11.9</v>
      </c>
      <c r="G19">
        <v>575.6</v>
      </c>
      <c r="H19">
        <f t="shared" si="2"/>
        <v>1.0995779643036085</v>
      </c>
      <c r="I19">
        <f t="shared" si="3"/>
        <v>632.91707625315712</v>
      </c>
      <c r="J19">
        <f t="shared" si="4"/>
        <v>0.90943983279378116</v>
      </c>
      <c r="K19">
        <f t="shared" si="5"/>
        <v>523.47356775610046</v>
      </c>
      <c r="L19">
        <f t="shared" si="6"/>
        <v>46.526432243899535</v>
      </c>
      <c r="M19" s="3">
        <f t="shared" si="7"/>
        <v>46.526432243899535</v>
      </c>
      <c r="N19" s="3">
        <v>2.1501369863013698E-2</v>
      </c>
      <c r="O19">
        <f t="shared" si="8"/>
        <v>0.59059356630269022</v>
      </c>
      <c r="P19" s="5">
        <f t="shared" si="9"/>
        <v>24.409673058372814</v>
      </c>
      <c r="Q19">
        <f t="shared" si="0"/>
        <v>11.9</v>
      </c>
      <c r="R19" s="2">
        <f t="shared" si="10"/>
        <v>12.509673058372814</v>
      </c>
    </row>
    <row r="20" spans="1:18" x14ac:dyDescent="0.3">
      <c r="A20" t="s">
        <v>23</v>
      </c>
      <c r="B20" s="1">
        <v>43662</v>
      </c>
      <c r="C20" s="1">
        <v>43671</v>
      </c>
      <c r="D20" t="s">
        <v>22</v>
      </c>
      <c r="E20">
        <v>570</v>
      </c>
      <c r="F20">
        <v>8.1</v>
      </c>
      <c r="G20">
        <v>581.1</v>
      </c>
      <c r="H20">
        <f t="shared" si="2"/>
        <v>1.0995779643036085</v>
      </c>
      <c r="I20">
        <f t="shared" si="3"/>
        <v>638.9647550568269</v>
      </c>
      <c r="J20">
        <f t="shared" si="4"/>
        <v>0.90943983279378116</v>
      </c>
      <c r="K20">
        <f t="shared" si="5"/>
        <v>528.4754868364663</v>
      </c>
      <c r="L20">
        <f t="shared" si="6"/>
        <v>41.524513163533697</v>
      </c>
      <c r="M20" s="3">
        <f t="shared" si="7"/>
        <v>41.524513163533697</v>
      </c>
      <c r="N20" s="3">
        <v>2.1501369863013698E-2</v>
      </c>
      <c r="O20">
        <f t="shared" si="8"/>
        <v>0.59059356630269022</v>
      </c>
      <c r="P20" s="5">
        <f t="shared" si="9"/>
        <v>21.785461324790433</v>
      </c>
      <c r="Q20">
        <f t="shared" si="0"/>
        <v>8.1</v>
      </c>
      <c r="R20" s="2">
        <f t="shared" si="10"/>
        <v>13.685461324790433</v>
      </c>
    </row>
    <row r="21" spans="1:18" x14ac:dyDescent="0.3">
      <c r="A21" t="s">
        <v>23</v>
      </c>
      <c r="B21" s="1">
        <v>43663</v>
      </c>
      <c r="C21" s="1">
        <v>43671</v>
      </c>
      <c r="D21" t="s">
        <v>22</v>
      </c>
      <c r="E21">
        <v>570</v>
      </c>
      <c r="F21">
        <v>10.45</v>
      </c>
      <c r="G21">
        <v>573.15</v>
      </c>
      <c r="H21">
        <f t="shared" si="2"/>
        <v>1.0995779643036085</v>
      </c>
      <c r="I21">
        <f t="shared" si="3"/>
        <v>630.22311024061321</v>
      </c>
      <c r="J21">
        <f t="shared" si="4"/>
        <v>0.90943983279378116</v>
      </c>
      <c r="K21">
        <f t="shared" si="5"/>
        <v>521.24544016575567</v>
      </c>
      <c r="L21">
        <f t="shared" si="6"/>
        <v>48.754559834244333</v>
      </c>
      <c r="M21" s="3">
        <f t="shared" si="7"/>
        <v>48.754559834244333</v>
      </c>
      <c r="N21" s="3">
        <v>2.1501369863013698E-2</v>
      </c>
      <c r="O21">
        <f t="shared" si="8"/>
        <v>0.59059356630269022</v>
      </c>
      <c r="P21" s="5">
        <f t="shared" si="9"/>
        <v>25.578640103332248</v>
      </c>
      <c r="Q21">
        <f t="shared" si="0"/>
        <v>10.45</v>
      </c>
      <c r="R21" s="2">
        <f t="shared" si="10"/>
        <v>15.128640103332248</v>
      </c>
    </row>
    <row r="22" spans="1:18" x14ac:dyDescent="0.3">
      <c r="A22" t="s">
        <v>23</v>
      </c>
      <c r="B22" s="1">
        <v>43664</v>
      </c>
      <c r="C22" s="1">
        <v>43671</v>
      </c>
      <c r="D22" t="s">
        <v>22</v>
      </c>
      <c r="E22">
        <v>570</v>
      </c>
      <c r="F22">
        <v>10.95</v>
      </c>
      <c r="G22">
        <v>569.9</v>
      </c>
      <c r="H22">
        <f t="shared" si="2"/>
        <v>1.0995779643036085</v>
      </c>
      <c r="I22">
        <f t="shared" si="3"/>
        <v>626.64948185662649</v>
      </c>
      <c r="J22">
        <f t="shared" si="4"/>
        <v>0.90943983279378116</v>
      </c>
      <c r="K22">
        <f t="shared" si="5"/>
        <v>518.28976070917588</v>
      </c>
      <c r="L22">
        <f t="shared" si="6"/>
        <v>51.71023929082412</v>
      </c>
      <c r="M22" s="3">
        <f t="shared" si="7"/>
        <v>51.71023929082412</v>
      </c>
      <c r="N22" s="3">
        <v>2.1501369863013698E-2</v>
      </c>
      <c r="O22">
        <f t="shared" si="8"/>
        <v>0.59059356630269022</v>
      </c>
      <c r="P22" s="5">
        <f t="shared" si="9"/>
        <v>27.12931067317637</v>
      </c>
      <c r="Q22">
        <f t="shared" si="0"/>
        <v>10.95</v>
      </c>
      <c r="R22" s="2">
        <f t="shared" si="10"/>
        <v>16.179310673176371</v>
      </c>
    </row>
    <row r="23" spans="1:18" x14ac:dyDescent="0.3">
      <c r="A23" t="s">
        <v>23</v>
      </c>
      <c r="B23" s="1">
        <v>43665</v>
      </c>
      <c r="C23" s="1">
        <v>43671</v>
      </c>
      <c r="D23" t="s">
        <v>22</v>
      </c>
      <c r="E23">
        <v>570</v>
      </c>
      <c r="F23">
        <v>20.85</v>
      </c>
      <c r="G23">
        <v>552.4</v>
      </c>
      <c r="H23">
        <f t="shared" si="2"/>
        <v>1.0995779643036085</v>
      </c>
      <c r="I23">
        <f t="shared" si="3"/>
        <v>607.40686748131338</v>
      </c>
      <c r="J23">
        <f t="shared" si="4"/>
        <v>0.90943983279378116</v>
      </c>
      <c r="K23">
        <f t="shared" si="5"/>
        <v>502.37456363528469</v>
      </c>
      <c r="L23">
        <f t="shared" si="6"/>
        <v>67.625436364715313</v>
      </c>
      <c r="M23" s="3">
        <f t="shared" si="7"/>
        <v>67.625436364715313</v>
      </c>
      <c r="N23" s="3">
        <v>2.1501369863013698E-2</v>
      </c>
      <c r="O23">
        <f t="shared" si="8"/>
        <v>0.59059356630269022</v>
      </c>
      <c r="P23" s="5">
        <f t="shared" si="9"/>
        <v>35.479075280029356</v>
      </c>
      <c r="Q23">
        <f t="shared" si="0"/>
        <v>20.85</v>
      </c>
      <c r="R23" s="2">
        <f t="shared" si="10"/>
        <v>14.629075280029355</v>
      </c>
    </row>
    <row r="24" spans="1:18" x14ac:dyDescent="0.3">
      <c r="A24" t="s">
        <v>23</v>
      </c>
      <c r="B24" s="1">
        <v>43668</v>
      </c>
      <c r="C24" s="1">
        <v>43671</v>
      </c>
      <c r="D24" t="s">
        <v>22</v>
      </c>
      <c r="E24">
        <v>570</v>
      </c>
      <c r="F24">
        <v>6.5</v>
      </c>
      <c r="G24">
        <v>570.15</v>
      </c>
      <c r="H24">
        <f t="shared" si="2"/>
        <v>1.0995779643036085</v>
      </c>
      <c r="I24">
        <f t="shared" si="3"/>
        <v>626.92437634770238</v>
      </c>
      <c r="J24">
        <f t="shared" si="4"/>
        <v>0.90943983279378116</v>
      </c>
      <c r="K24">
        <f t="shared" si="5"/>
        <v>518.51712066737434</v>
      </c>
      <c r="L24">
        <f t="shared" si="6"/>
        <v>51.482879332625657</v>
      </c>
      <c r="M24" s="3">
        <f t="shared" si="7"/>
        <v>51.482879332625657</v>
      </c>
      <c r="N24" s="3">
        <v>2.1501369863013698E-2</v>
      </c>
      <c r="O24">
        <f t="shared" si="8"/>
        <v>0.59059356630269022</v>
      </c>
      <c r="P24" s="5">
        <f t="shared" si="9"/>
        <v>27.010028321649891</v>
      </c>
      <c r="Q24">
        <f t="shared" si="0"/>
        <v>6.5</v>
      </c>
      <c r="R24" s="2">
        <f t="shared" si="10"/>
        <v>20.510028321649891</v>
      </c>
    </row>
    <row r="25" spans="1:18" x14ac:dyDescent="0.3">
      <c r="A25" t="s">
        <v>23</v>
      </c>
      <c r="B25" s="1">
        <v>43669</v>
      </c>
      <c r="C25" s="1">
        <v>43671</v>
      </c>
      <c r="D25" t="s">
        <v>22</v>
      </c>
      <c r="E25">
        <v>570</v>
      </c>
      <c r="F25">
        <v>9.35</v>
      </c>
      <c r="G25">
        <v>561.75</v>
      </c>
      <c r="H25">
        <f t="shared" si="2"/>
        <v>1.0995779643036085</v>
      </c>
      <c r="I25">
        <f t="shared" si="3"/>
        <v>617.68792144755207</v>
      </c>
      <c r="J25">
        <f t="shared" si="4"/>
        <v>0.90943983279378116</v>
      </c>
      <c r="K25">
        <f t="shared" si="5"/>
        <v>510.87782607190655</v>
      </c>
      <c r="L25">
        <f t="shared" si="6"/>
        <v>59.122173928093446</v>
      </c>
      <c r="M25" s="3">
        <f t="shared" si="7"/>
        <v>59.122173928093446</v>
      </c>
      <c r="N25" s="3">
        <v>2.1501369863013698E-2</v>
      </c>
      <c r="O25">
        <f t="shared" si="8"/>
        <v>0.59059356630269022</v>
      </c>
      <c r="P25" s="5">
        <f t="shared" si="9"/>
        <v>31.017915332939332</v>
      </c>
      <c r="Q25">
        <f t="shared" si="0"/>
        <v>9.35</v>
      </c>
      <c r="R25" s="2">
        <f t="shared" si="10"/>
        <v>21.66791533293933</v>
      </c>
    </row>
    <row r="26" spans="1:18" x14ac:dyDescent="0.3">
      <c r="A26" t="s">
        <v>23</v>
      </c>
      <c r="B26" s="1">
        <v>43670</v>
      </c>
      <c r="C26" s="1">
        <v>43671</v>
      </c>
      <c r="D26" t="s">
        <v>22</v>
      </c>
      <c r="E26">
        <v>570</v>
      </c>
      <c r="F26">
        <v>20.350000000000001</v>
      </c>
      <c r="G26">
        <v>548.35</v>
      </c>
      <c r="H26">
        <f t="shared" si="2"/>
        <v>1.0995779643036085</v>
      </c>
      <c r="I26">
        <f t="shared" si="3"/>
        <v>602.95357672588375</v>
      </c>
      <c r="J26">
        <f t="shared" si="4"/>
        <v>0.90943983279378116</v>
      </c>
      <c r="K26">
        <f t="shared" si="5"/>
        <v>498.69133231246991</v>
      </c>
      <c r="L26">
        <f t="shared" si="6"/>
        <v>71.30866768753009</v>
      </c>
      <c r="M26" s="3">
        <f t="shared" si="7"/>
        <v>71.30866768753009</v>
      </c>
      <c r="N26" s="3">
        <v>2.1501369863013698E-2</v>
      </c>
      <c r="O26">
        <f t="shared" si="8"/>
        <v>0.59059356630269022</v>
      </c>
      <c r="P26" s="5">
        <f t="shared" si="9"/>
        <v>37.411449374758163</v>
      </c>
      <c r="Q26">
        <f t="shared" si="0"/>
        <v>20.350000000000001</v>
      </c>
      <c r="R26" s="2">
        <f t="shared" si="10"/>
        <v>17.061449374758162</v>
      </c>
    </row>
    <row r="27" spans="1:18" x14ac:dyDescent="0.3">
      <c r="A27" t="s">
        <v>23</v>
      </c>
      <c r="B27" s="1">
        <v>43671</v>
      </c>
      <c r="C27" s="1">
        <v>43671</v>
      </c>
      <c r="D27" t="s">
        <v>22</v>
      </c>
      <c r="E27">
        <v>570</v>
      </c>
      <c r="F27">
        <v>0</v>
      </c>
      <c r="G27">
        <v>553.9</v>
      </c>
      <c r="H27">
        <f t="shared" si="2"/>
        <v>1.0995779643036085</v>
      </c>
      <c r="I27">
        <f t="shared" si="3"/>
        <v>609.0562344277688</v>
      </c>
      <c r="J27">
        <f t="shared" si="4"/>
        <v>0.90943983279378116</v>
      </c>
      <c r="K27">
        <f t="shared" si="5"/>
        <v>503.73872338447535</v>
      </c>
      <c r="L27">
        <f t="shared" si="6"/>
        <v>66.26127661552465</v>
      </c>
      <c r="M27" s="3">
        <f t="shared" si="7"/>
        <v>66.26127661552465</v>
      </c>
      <c r="N27" s="3">
        <v>2.1501369863013698E-2</v>
      </c>
      <c r="O27">
        <f t="shared" si="8"/>
        <v>0.59059356630269022</v>
      </c>
      <c r="P27" s="5">
        <f t="shared" si="9"/>
        <v>34.763381170870531</v>
      </c>
      <c r="Q27">
        <f t="shared" si="0"/>
        <v>0</v>
      </c>
      <c r="R27" s="2">
        <f t="shared" si="10"/>
        <v>34.763381170870531</v>
      </c>
    </row>
    <row r="28" spans="1:18" x14ac:dyDescent="0.3">
      <c r="A28" t="s">
        <v>23</v>
      </c>
      <c r="B28" s="1">
        <v>43678</v>
      </c>
      <c r="C28" s="1">
        <v>43706</v>
      </c>
      <c r="D28" t="s">
        <v>22</v>
      </c>
      <c r="E28">
        <v>570</v>
      </c>
      <c r="F28">
        <v>32.35</v>
      </c>
      <c r="G28">
        <v>550.6</v>
      </c>
      <c r="H28">
        <f t="shared" si="2"/>
        <v>1.0995779643036085</v>
      </c>
      <c r="I28">
        <f t="shared" si="3"/>
        <v>605.42762714556693</v>
      </c>
      <c r="J28">
        <f t="shared" si="4"/>
        <v>0.90943983279378116</v>
      </c>
      <c r="K28">
        <f t="shared" si="5"/>
        <v>500.7375719362559</v>
      </c>
      <c r="L28">
        <f t="shared" si="6"/>
        <v>69.262428063744096</v>
      </c>
      <c r="M28" s="3">
        <f t="shared" si="7"/>
        <v>69.262428063744096</v>
      </c>
      <c r="N28" s="3">
        <v>2.1501369863013698E-2</v>
      </c>
      <c r="O28">
        <f t="shared" si="8"/>
        <v>0.59059356630269022</v>
      </c>
      <c r="P28" s="5">
        <f t="shared" si="9"/>
        <v>36.337908211019929</v>
      </c>
      <c r="Q28">
        <f t="shared" si="0"/>
        <v>32.35</v>
      </c>
      <c r="R28" s="2">
        <f t="shared" si="10"/>
        <v>3.9879082110199278</v>
      </c>
    </row>
    <row r="29" spans="1:18" x14ac:dyDescent="0.3">
      <c r="A29" t="s">
        <v>23</v>
      </c>
      <c r="B29" s="1">
        <v>43679</v>
      </c>
      <c r="C29" s="1">
        <v>43706</v>
      </c>
      <c r="D29" t="s">
        <v>22</v>
      </c>
      <c r="E29">
        <v>570</v>
      </c>
      <c r="F29">
        <v>33.6</v>
      </c>
      <c r="G29">
        <v>548.65</v>
      </c>
      <c r="H29">
        <f t="shared" si="2"/>
        <v>1.0995779643036085</v>
      </c>
      <c r="I29">
        <f t="shared" si="3"/>
        <v>603.28345011517479</v>
      </c>
      <c r="J29">
        <f t="shared" si="4"/>
        <v>0.90943983279378116</v>
      </c>
      <c r="K29">
        <f t="shared" si="5"/>
        <v>498.96416426230803</v>
      </c>
      <c r="L29">
        <f t="shared" si="6"/>
        <v>71.035835737691968</v>
      </c>
      <c r="M29" s="3">
        <f t="shared" si="7"/>
        <v>71.035835737691968</v>
      </c>
      <c r="N29" s="3">
        <v>2.1501369863013698E-2</v>
      </c>
      <c r="O29">
        <f t="shared" si="8"/>
        <v>0.59059356630269022</v>
      </c>
      <c r="P29" s="5">
        <f t="shared" si="9"/>
        <v>37.268310552926408</v>
      </c>
      <c r="Q29">
        <f t="shared" si="0"/>
        <v>33.6</v>
      </c>
      <c r="R29" s="2">
        <f t="shared" si="10"/>
        <v>3.6683105529264068</v>
      </c>
    </row>
    <row r="30" spans="1:18" x14ac:dyDescent="0.3">
      <c r="A30" t="s">
        <v>23</v>
      </c>
      <c r="B30" s="1">
        <v>43682</v>
      </c>
      <c r="C30" s="1">
        <v>43706</v>
      </c>
      <c r="D30" t="s">
        <v>22</v>
      </c>
      <c r="E30">
        <v>570</v>
      </c>
      <c r="F30">
        <v>34.25</v>
      </c>
      <c r="G30">
        <v>548.15</v>
      </c>
      <c r="H30">
        <f t="shared" si="2"/>
        <v>1.0995779643036085</v>
      </c>
      <c r="I30">
        <f t="shared" si="3"/>
        <v>602.73366113302302</v>
      </c>
      <c r="J30">
        <f t="shared" si="4"/>
        <v>0.90943983279378116</v>
      </c>
      <c r="K30">
        <f t="shared" si="5"/>
        <v>498.50944434591111</v>
      </c>
      <c r="L30">
        <f t="shared" si="6"/>
        <v>71.490555654088894</v>
      </c>
      <c r="M30" s="3">
        <f t="shared" si="7"/>
        <v>71.490555654088894</v>
      </c>
      <c r="N30" s="3">
        <v>2.1501369863013698E-2</v>
      </c>
      <c r="O30">
        <f t="shared" si="8"/>
        <v>0.59059356630269022</v>
      </c>
      <c r="P30" s="5">
        <f t="shared" si="9"/>
        <v>37.506875255979367</v>
      </c>
      <c r="Q30">
        <f t="shared" si="0"/>
        <v>34.25</v>
      </c>
      <c r="R30" s="2">
        <f t="shared" si="10"/>
        <v>3.2568752559793666</v>
      </c>
    </row>
    <row r="31" spans="1:18" x14ac:dyDescent="0.3">
      <c r="A31" t="s">
        <v>23</v>
      </c>
      <c r="B31" s="1">
        <v>43683</v>
      </c>
      <c r="C31" s="1">
        <v>43706</v>
      </c>
      <c r="D31" t="s">
        <v>22</v>
      </c>
      <c r="E31">
        <v>570</v>
      </c>
      <c r="F31">
        <v>23.9</v>
      </c>
      <c r="G31">
        <v>562</v>
      </c>
      <c r="H31">
        <f t="shared" si="2"/>
        <v>1.0995779643036085</v>
      </c>
      <c r="I31">
        <f t="shared" si="3"/>
        <v>617.96281593862795</v>
      </c>
      <c r="J31">
        <f t="shared" si="4"/>
        <v>0.90943983279378116</v>
      </c>
      <c r="K31">
        <f t="shared" si="5"/>
        <v>511.10518603010502</v>
      </c>
      <c r="L31">
        <f t="shared" si="6"/>
        <v>58.894813969894983</v>
      </c>
      <c r="M31" s="3">
        <f t="shared" si="7"/>
        <v>58.894813969894983</v>
      </c>
      <c r="N31" s="3">
        <v>2.1501369863013698E-2</v>
      </c>
      <c r="O31">
        <f t="shared" si="8"/>
        <v>0.59059356630269022</v>
      </c>
      <c r="P31" s="5">
        <f t="shared" si="9"/>
        <v>30.898632981412849</v>
      </c>
      <c r="Q31">
        <f t="shared" si="0"/>
        <v>23.9</v>
      </c>
      <c r="R31" s="2">
        <f t="shared" si="10"/>
        <v>6.9986329814128503</v>
      </c>
    </row>
    <row r="32" spans="1:18" x14ac:dyDescent="0.3">
      <c r="A32" t="s">
        <v>23</v>
      </c>
      <c r="B32" s="1">
        <v>43684</v>
      </c>
      <c r="C32" s="1">
        <v>43706</v>
      </c>
      <c r="D32" t="s">
        <v>22</v>
      </c>
      <c r="E32">
        <v>570</v>
      </c>
      <c r="F32">
        <v>26.6</v>
      </c>
      <c r="G32">
        <v>554.70000000000005</v>
      </c>
      <c r="H32">
        <f t="shared" si="2"/>
        <v>1.0995779643036085</v>
      </c>
      <c r="I32">
        <f t="shared" si="3"/>
        <v>609.93589679921172</v>
      </c>
      <c r="J32">
        <f t="shared" si="4"/>
        <v>0.90943983279378116</v>
      </c>
      <c r="K32">
        <f t="shared" si="5"/>
        <v>504.46627525071045</v>
      </c>
      <c r="L32">
        <f t="shared" si="6"/>
        <v>65.533724749289547</v>
      </c>
      <c r="M32" s="3">
        <f t="shared" si="7"/>
        <v>65.533724749289547</v>
      </c>
      <c r="N32" s="3">
        <v>2.1501369863013698E-2</v>
      </c>
      <c r="O32">
        <f t="shared" si="8"/>
        <v>0.59059356630269022</v>
      </c>
      <c r="P32" s="5">
        <f t="shared" si="9"/>
        <v>34.381677645985782</v>
      </c>
      <c r="Q32">
        <f t="shared" si="0"/>
        <v>26.6</v>
      </c>
      <c r="R32" s="2">
        <f t="shared" si="10"/>
        <v>7.7816776459857806</v>
      </c>
    </row>
    <row r="33" spans="1:18" x14ac:dyDescent="0.3">
      <c r="A33" t="s">
        <v>23</v>
      </c>
      <c r="B33" s="1">
        <v>43685</v>
      </c>
      <c r="C33" s="1">
        <v>43706</v>
      </c>
      <c r="D33" t="s">
        <v>22</v>
      </c>
      <c r="E33">
        <v>570</v>
      </c>
      <c r="F33">
        <v>7.35</v>
      </c>
      <c r="G33">
        <v>598</v>
      </c>
      <c r="H33">
        <f t="shared" si="2"/>
        <v>1.0995779643036085</v>
      </c>
      <c r="I33">
        <f t="shared" si="3"/>
        <v>657.54762265355794</v>
      </c>
      <c r="J33">
        <f t="shared" si="4"/>
        <v>0.90943983279378116</v>
      </c>
      <c r="K33">
        <f t="shared" si="5"/>
        <v>543.84502001068108</v>
      </c>
      <c r="L33">
        <f t="shared" si="6"/>
        <v>26.154979989318917</v>
      </c>
      <c r="M33" s="3">
        <f t="shared" si="7"/>
        <v>26.154979989318917</v>
      </c>
      <c r="N33" s="3">
        <v>2.1501369863013698E-2</v>
      </c>
      <c r="O33">
        <f t="shared" si="8"/>
        <v>0.59059356630269022</v>
      </c>
      <c r="P33" s="5">
        <f t="shared" si="9"/>
        <v>13.721974361601056</v>
      </c>
      <c r="Q33">
        <f t="shared" si="0"/>
        <v>7.35</v>
      </c>
      <c r="R33" s="2">
        <f t="shared" si="10"/>
        <v>6.3719743616010565</v>
      </c>
    </row>
    <row r="34" spans="1:18" x14ac:dyDescent="0.3">
      <c r="A34" t="s">
        <v>23</v>
      </c>
      <c r="B34" s="1">
        <v>43686</v>
      </c>
      <c r="C34" s="1">
        <v>43706</v>
      </c>
      <c r="D34" t="s">
        <v>22</v>
      </c>
      <c r="E34">
        <v>570</v>
      </c>
      <c r="F34">
        <v>6.5</v>
      </c>
      <c r="G34">
        <v>598.85</v>
      </c>
      <c r="H34">
        <f t="shared" si="2"/>
        <v>1.0995779643036085</v>
      </c>
      <c r="I34">
        <f t="shared" si="3"/>
        <v>658.48226392321601</v>
      </c>
      <c r="J34">
        <f t="shared" si="4"/>
        <v>0.90943983279378116</v>
      </c>
      <c r="K34">
        <f t="shared" si="5"/>
        <v>544.6180438685559</v>
      </c>
      <c r="L34">
        <f t="shared" si="6"/>
        <v>25.381956131444099</v>
      </c>
      <c r="M34" s="3">
        <f t="shared" si="7"/>
        <v>25.381956131444099</v>
      </c>
      <c r="N34" s="3">
        <v>2.1501369863013698E-2</v>
      </c>
      <c r="O34">
        <f t="shared" si="8"/>
        <v>0.59059356630269022</v>
      </c>
      <c r="P34" s="5">
        <f t="shared" si="9"/>
        <v>13.316414366410999</v>
      </c>
      <c r="Q34">
        <f t="shared" si="0"/>
        <v>6.5</v>
      </c>
      <c r="R34" s="2">
        <f t="shared" si="10"/>
        <v>6.8164143664109993</v>
      </c>
    </row>
    <row r="35" spans="1:18" x14ac:dyDescent="0.3">
      <c r="A35" t="s">
        <v>23</v>
      </c>
      <c r="B35" s="1">
        <v>43690</v>
      </c>
      <c r="C35" s="1">
        <v>43706</v>
      </c>
      <c r="D35" t="s">
        <v>22</v>
      </c>
      <c r="E35">
        <v>570</v>
      </c>
      <c r="F35">
        <v>5.5</v>
      </c>
      <c r="G35">
        <v>602.79999999999995</v>
      </c>
      <c r="H35">
        <f t="shared" si="2"/>
        <v>1.0995779643036085</v>
      </c>
      <c r="I35">
        <f t="shared" si="3"/>
        <v>662.82559688221522</v>
      </c>
      <c r="J35">
        <f t="shared" si="4"/>
        <v>0.90943983279378116</v>
      </c>
      <c r="K35">
        <f t="shared" si="5"/>
        <v>548.21033120809125</v>
      </c>
      <c r="L35">
        <f t="shared" si="6"/>
        <v>21.789668791908753</v>
      </c>
      <c r="M35" s="3">
        <f t="shared" si="7"/>
        <v>21.789668791908753</v>
      </c>
      <c r="N35" s="3">
        <v>2.1501369863013698E-2</v>
      </c>
      <c r="O35">
        <f t="shared" si="8"/>
        <v>0.59059356630269022</v>
      </c>
      <c r="P35" s="5">
        <f t="shared" si="9"/>
        <v>11.431753212292804</v>
      </c>
      <c r="Q35">
        <f t="shared" si="0"/>
        <v>5.5</v>
      </c>
      <c r="R35" s="2">
        <f t="shared" si="10"/>
        <v>5.9317532122928043</v>
      </c>
    </row>
    <row r="36" spans="1:18" x14ac:dyDescent="0.3">
      <c r="A36" t="s">
        <v>23</v>
      </c>
      <c r="B36" s="1">
        <v>43691</v>
      </c>
      <c r="C36" s="1">
        <v>43706</v>
      </c>
      <c r="D36" t="s">
        <v>22</v>
      </c>
      <c r="E36">
        <v>570</v>
      </c>
      <c r="F36">
        <v>4.5</v>
      </c>
      <c r="G36">
        <v>605.5</v>
      </c>
      <c r="H36">
        <f t="shared" si="2"/>
        <v>1.0995779643036085</v>
      </c>
      <c r="I36">
        <f t="shared" si="3"/>
        <v>665.79445738583502</v>
      </c>
      <c r="J36">
        <f t="shared" si="4"/>
        <v>0.90943983279378116</v>
      </c>
      <c r="K36">
        <f t="shared" si="5"/>
        <v>550.66581875663451</v>
      </c>
      <c r="L36">
        <f t="shared" si="6"/>
        <v>19.334181243365492</v>
      </c>
      <c r="M36" s="3">
        <f t="shared" si="7"/>
        <v>19.334181243365492</v>
      </c>
      <c r="N36" s="3">
        <v>2.1501369863013698E-2</v>
      </c>
      <c r="O36">
        <f t="shared" si="8"/>
        <v>0.59059356630269022</v>
      </c>
      <c r="P36" s="5">
        <f t="shared" si="9"/>
        <v>10.14350381580689</v>
      </c>
      <c r="Q36">
        <f t="shared" si="0"/>
        <v>4.5</v>
      </c>
      <c r="R36" s="2">
        <f t="shared" si="10"/>
        <v>5.6435038158068895</v>
      </c>
    </row>
    <row r="37" spans="1:18" x14ac:dyDescent="0.3">
      <c r="A37" t="s">
        <v>23</v>
      </c>
      <c r="B37" s="1">
        <v>43693</v>
      </c>
      <c r="C37" s="1">
        <v>43706</v>
      </c>
      <c r="D37" t="s">
        <v>22</v>
      </c>
      <c r="E37">
        <v>570</v>
      </c>
      <c r="F37">
        <v>4.05</v>
      </c>
      <c r="G37">
        <v>602.29999999999995</v>
      </c>
      <c r="H37">
        <f t="shared" si="2"/>
        <v>1.0995779643036085</v>
      </c>
      <c r="I37">
        <f t="shared" si="3"/>
        <v>662.27580790006334</v>
      </c>
      <c r="J37">
        <f t="shared" si="4"/>
        <v>0.90943983279378116</v>
      </c>
      <c r="K37">
        <f t="shared" si="5"/>
        <v>547.75561129169432</v>
      </c>
      <c r="L37">
        <f t="shared" si="6"/>
        <v>22.244388708305678</v>
      </c>
      <c r="M37" s="3">
        <f t="shared" si="7"/>
        <v>22.244388708305678</v>
      </c>
      <c r="N37" s="3">
        <v>2.1501369863013698E-2</v>
      </c>
      <c r="O37">
        <f t="shared" si="8"/>
        <v>0.59059356630269022</v>
      </c>
      <c r="P37" s="5">
        <f t="shared" si="9"/>
        <v>11.670317915345764</v>
      </c>
      <c r="Q37">
        <f t="shared" si="0"/>
        <v>4.05</v>
      </c>
      <c r="R37" s="2">
        <f t="shared" si="10"/>
        <v>7.6203179153457645</v>
      </c>
    </row>
    <row r="38" spans="1:18" x14ac:dyDescent="0.3">
      <c r="A38" t="s">
        <v>23</v>
      </c>
      <c r="B38" s="1">
        <v>43696</v>
      </c>
      <c r="C38" s="1">
        <v>43706</v>
      </c>
      <c r="D38" t="s">
        <v>22</v>
      </c>
      <c r="E38">
        <v>570</v>
      </c>
      <c r="F38">
        <v>3.65</v>
      </c>
      <c r="G38">
        <v>603.79999999999995</v>
      </c>
      <c r="H38">
        <f t="shared" si="2"/>
        <v>1.0995779643036085</v>
      </c>
      <c r="I38">
        <f t="shared" si="3"/>
        <v>663.92517484651876</v>
      </c>
      <c r="J38">
        <f t="shared" si="4"/>
        <v>0.90943983279378116</v>
      </c>
      <c r="K38">
        <f t="shared" si="5"/>
        <v>549.11977104088498</v>
      </c>
      <c r="L38">
        <f t="shared" si="6"/>
        <v>20.880228959115016</v>
      </c>
      <c r="M38" s="3">
        <f t="shared" si="7"/>
        <v>20.880228959115016</v>
      </c>
      <c r="N38" s="3">
        <v>2.1501369863013698E-2</v>
      </c>
      <c r="O38">
        <f t="shared" si="8"/>
        <v>0.59059356630269022</v>
      </c>
      <c r="P38" s="5">
        <f t="shared" si="9"/>
        <v>10.954623806186943</v>
      </c>
      <c r="Q38">
        <f t="shared" si="0"/>
        <v>3.65</v>
      </c>
      <c r="R38" s="2">
        <f t="shared" si="10"/>
        <v>7.3046238061869424</v>
      </c>
    </row>
    <row r="39" spans="1:18" x14ac:dyDescent="0.3">
      <c r="A39" t="s">
        <v>23</v>
      </c>
      <c r="B39" s="1">
        <v>43697</v>
      </c>
      <c r="C39" s="1">
        <v>43706</v>
      </c>
      <c r="D39" t="s">
        <v>22</v>
      </c>
      <c r="E39">
        <v>570</v>
      </c>
      <c r="F39">
        <v>3.35</v>
      </c>
      <c r="G39">
        <v>600.25</v>
      </c>
      <c r="H39">
        <f t="shared" si="2"/>
        <v>1.0995779643036085</v>
      </c>
      <c r="I39">
        <f t="shared" si="3"/>
        <v>660.021673073241</v>
      </c>
      <c r="J39">
        <f t="shared" si="4"/>
        <v>0.90943983279378116</v>
      </c>
      <c r="K39">
        <f t="shared" si="5"/>
        <v>545.89125963446713</v>
      </c>
      <c r="L39">
        <f t="shared" si="6"/>
        <v>24.108740365532867</v>
      </c>
      <c r="M39" s="3">
        <f t="shared" si="7"/>
        <v>24.108740365532867</v>
      </c>
      <c r="N39" s="3">
        <v>2.1501369863013698E-2</v>
      </c>
      <c r="O39">
        <f t="shared" si="8"/>
        <v>0.59059356630269022</v>
      </c>
      <c r="P39" s="5">
        <f t="shared" si="9"/>
        <v>12.648433197862794</v>
      </c>
      <c r="Q39">
        <f t="shared" si="0"/>
        <v>3.35</v>
      </c>
      <c r="R39" s="2">
        <f t="shared" si="10"/>
        <v>9.2984331978627939</v>
      </c>
    </row>
    <row r="40" spans="1:18" x14ac:dyDescent="0.3">
      <c r="A40" t="s">
        <v>23</v>
      </c>
      <c r="B40" s="1">
        <v>43698</v>
      </c>
      <c r="C40" s="1">
        <v>43706</v>
      </c>
      <c r="D40" t="s">
        <v>22</v>
      </c>
      <c r="E40">
        <v>570</v>
      </c>
      <c r="F40">
        <v>4.5999999999999996</v>
      </c>
      <c r="G40">
        <v>589.5</v>
      </c>
      <c r="H40">
        <f t="shared" si="2"/>
        <v>1.0995779643036085</v>
      </c>
      <c r="I40">
        <f t="shared" si="3"/>
        <v>648.20120995697721</v>
      </c>
      <c r="J40">
        <f t="shared" si="4"/>
        <v>0.90943983279378116</v>
      </c>
      <c r="K40">
        <f t="shared" si="5"/>
        <v>536.11478143193403</v>
      </c>
      <c r="L40">
        <f t="shared" si="6"/>
        <v>33.885218568065966</v>
      </c>
      <c r="M40" s="3">
        <f t="shared" si="7"/>
        <v>33.885218568065966</v>
      </c>
      <c r="N40" s="3">
        <v>2.1501369863013698E-2</v>
      </c>
      <c r="O40">
        <f t="shared" si="8"/>
        <v>0.59059356630269022</v>
      </c>
      <c r="P40" s="5">
        <f t="shared" si="9"/>
        <v>17.77757431350102</v>
      </c>
      <c r="Q40">
        <f t="shared" si="0"/>
        <v>4.5999999999999996</v>
      </c>
      <c r="R40" s="2">
        <f t="shared" si="10"/>
        <v>13.177574313501021</v>
      </c>
    </row>
    <row r="41" spans="1:18" x14ac:dyDescent="0.3">
      <c r="A41" t="s">
        <v>23</v>
      </c>
      <c r="B41" s="1">
        <v>43699</v>
      </c>
      <c r="C41" s="1">
        <v>43706</v>
      </c>
      <c r="D41" t="s">
        <v>22</v>
      </c>
      <c r="E41">
        <v>570</v>
      </c>
      <c r="F41">
        <v>4.1500000000000004</v>
      </c>
      <c r="G41">
        <v>590.79999999999995</v>
      </c>
      <c r="H41">
        <f t="shared" si="2"/>
        <v>1.0995779643036085</v>
      </c>
      <c r="I41">
        <f t="shared" si="3"/>
        <v>649.6306613105719</v>
      </c>
      <c r="J41">
        <f t="shared" si="4"/>
        <v>0.90943983279378116</v>
      </c>
      <c r="K41">
        <f t="shared" si="5"/>
        <v>537.29705321456584</v>
      </c>
      <c r="L41">
        <f t="shared" si="6"/>
        <v>32.702946785434165</v>
      </c>
      <c r="M41" s="3">
        <f t="shared" ref="M41:M62" si="11">MAX(0,E41-K41)</f>
        <v>32.702946785434165</v>
      </c>
      <c r="N41" s="3">
        <v>2.1501369863013698E-2</v>
      </c>
      <c r="O41">
        <f t="shared" ref="O41:O62" si="12">(EXP(N41)-J41)/(H41-J41)</f>
        <v>0.59059356630269022</v>
      </c>
      <c r="P41" s="5">
        <f t="shared" si="9"/>
        <v>17.157306085563434</v>
      </c>
      <c r="Q41">
        <f t="shared" ref="Q41:Q62" si="13">F41</f>
        <v>4.1500000000000004</v>
      </c>
      <c r="R41" s="2">
        <f t="shared" si="10"/>
        <v>13.007306085563433</v>
      </c>
    </row>
    <row r="42" spans="1:18" x14ac:dyDescent="0.3">
      <c r="A42" t="s">
        <v>23</v>
      </c>
      <c r="B42" s="1">
        <v>43700</v>
      </c>
      <c r="C42" s="1">
        <v>43706</v>
      </c>
      <c r="D42" t="s">
        <v>22</v>
      </c>
      <c r="E42">
        <v>570</v>
      </c>
      <c r="F42">
        <v>2.35</v>
      </c>
      <c r="G42">
        <v>598.25</v>
      </c>
      <c r="H42">
        <f t="shared" si="2"/>
        <v>1.0995779643036085</v>
      </c>
      <c r="I42">
        <f t="shared" si="3"/>
        <v>657.82251714463382</v>
      </c>
      <c r="J42">
        <f t="shared" si="4"/>
        <v>0.90943983279378116</v>
      </c>
      <c r="K42">
        <f t="shared" si="5"/>
        <v>544.07237996887955</v>
      </c>
      <c r="L42">
        <f t="shared" ref="L42:L62" si="14">MAX((E42-K42),0)</f>
        <v>25.927620031120455</v>
      </c>
      <c r="M42" s="3">
        <f t="shared" si="11"/>
        <v>25.927620031120455</v>
      </c>
      <c r="N42" s="3">
        <v>2.1501369863013698E-2</v>
      </c>
      <c r="O42">
        <f t="shared" si="12"/>
        <v>0.59059356630269022</v>
      </c>
      <c r="P42" s="5">
        <f t="shared" si="9"/>
        <v>13.602692010074575</v>
      </c>
      <c r="Q42">
        <f t="shared" si="13"/>
        <v>2.35</v>
      </c>
      <c r="R42" s="2">
        <f t="shared" si="10"/>
        <v>11.252692010074576</v>
      </c>
    </row>
    <row r="43" spans="1:18" x14ac:dyDescent="0.3">
      <c r="A43" t="s">
        <v>23</v>
      </c>
      <c r="B43" s="1">
        <v>43703</v>
      </c>
      <c r="C43" s="1">
        <v>43706</v>
      </c>
      <c r="D43" t="s">
        <v>22</v>
      </c>
      <c r="E43">
        <v>570</v>
      </c>
      <c r="F43">
        <v>1.95</v>
      </c>
      <c r="G43">
        <v>590</v>
      </c>
      <c r="H43">
        <f t="shared" si="2"/>
        <v>1.0995779643036085</v>
      </c>
      <c r="I43">
        <f t="shared" si="3"/>
        <v>648.75099893912909</v>
      </c>
      <c r="J43">
        <f t="shared" si="4"/>
        <v>0.90943983279378116</v>
      </c>
      <c r="K43">
        <f t="shared" si="5"/>
        <v>536.56950134833085</v>
      </c>
      <c r="L43">
        <f t="shared" si="14"/>
        <v>33.430498651669154</v>
      </c>
      <c r="M43" s="3">
        <f t="shared" si="11"/>
        <v>33.430498651669154</v>
      </c>
      <c r="N43" s="3">
        <v>2.1501369863013698E-2</v>
      </c>
      <c r="O43">
        <f t="shared" si="12"/>
        <v>0.59059356630269022</v>
      </c>
      <c r="P43" s="5">
        <f t="shared" si="9"/>
        <v>17.539009610448122</v>
      </c>
      <c r="Q43">
        <f t="shared" si="13"/>
        <v>1.95</v>
      </c>
      <c r="R43" s="2">
        <f t="shared" si="10"/>
        <v>15.589009610448123</v>
      </c>
    </row>
    <row r="44" spans="1:18" x14ac:dyDescent="0.3">
      <c r="A44" t="s">
        <v>23</v>
      </c>
      <c r="B44" s="1">
        <v>43704</v>
      </c>
      <c r="C44" s="1">
        <v>43706</v>
      </c>
      <c r="D44" t="s">
        <v>22</v>
      </c>
      <c r="E44">
        <v>570</v>
      </c>
      <c r="F44">
        <v>1.25</v>
      </c>
      <c r="G44">
        <v>591.1</v>
      </c>
      <c r="H44">
        <f t="shared" si="2"/>
        <v>1.0995779643036085</v>
      </c>
      <c r="I44">
        <f t="shared" si="3"/>
        <v>649.96053469986305</v>
      </c>
      <c r="J44">
        <f t="shared" si="4"/>
        <v>0.90943983279378116</v>
      </c>
      <c r="K44">
        <f t="shared" si="5"/>
        <v>537.56988516440401</v>
      </c>
      <c r="L44">
        <f t="shared" si="14"/>
        <v>32.430114835595987</v>
      </c>
      <c r="M44" s="3">
        <f t="shared" si="11"/>
        <v>32.430114835595987</v>
      </c>
      <c r="N44" s="3">
        <v>2.1501369863013698E-2</v>
      </c>
      <c r="O44">
        <f t="shared" si="12"/>
        <v>0.59059356630269022</v>
      </c>
      <c r="P44" s="5">
        <f t="shared" si="9"/>
        <v>17.014167263731643</v>
      </c>
      <c r="Q44">
        <f t="shared" si="13"/>
        <v>1.25</v>
      </c>
      <c r="R44" s="2">
        <f t="shared" si="10"/>
        <v>15.764167263731643</v>
      </c>
    </row>
    <row r="45" spans="1:18" x14ac:dyDescent="0.3">
      <c r="A45" t="s">
        <v>23</v>
      </c>
      <c r="B45" s="1">
        <v>43705</v>
      </c>
      <c r="C45" s="1">
        <v>43706</v>
      </c>
      <c r="D45" t="s">
        <v>22</v>
      </c>
      <c r="E45">
        <v>570</v>
      </c>
      <c r="F45">
        <v>0.5</v>
      </c>
      <c r="G45">
        <v>591.1</v>
      </c>
      <c r="H45">
        <f t="shared" si="2"/>
        <v>1.0995779643036085</v>
      </c>
      <c r="I45">
        <f t="shared" si="3"/>
        <v>649.96053469986305</v>
      </c>
      <c r="J45">
        <f t="shared" si="4"/>
        <v>0.90943983279378116</v>
      </c>
      <c r="K45">
        <f t="shared" si="5"/>
        <v>537.56988516440401</v>
      </c>
      <c r="L45">
        <f t="shared" si="14"/>
        <v>32.430114835595987</v>
      </c>
      <c r="M45" s="3">
        <f t="shared" si="11"/>
        <v>32.430114835595987</v>
      </c>
      <c r="N45" s="3">
        <v>2.1501369863013698E-2</v>
      </c>
      <c r="O45">
        <f t="shared" si="12"/>
        <v>0.59059356630269022</v>
      </c>
      <c r="P45" s="5">
        <f t="shared" si="9"/>
        <v>17.014167263731643</v>
      </c>
      <c r="Q45">
        <f t="shared" si="13"/>
        <v>0.5</v>
      </c>
      <c r="R45" s="2">
        <f t="shared" si="10"/>
        <v>16.514167263731643</v>
      </c>
    </row>
    <row r="46" spans="1:18" x14ac:dyDescent="0.3">
      <c r="A46" t="s">
        <v>23</v>
      </c>
      <c r="B46" s="1">
        <v>43706</v>
      </c>
      <c r="C46" s="1">
        <v>43706</v>
      </c>
      <c r="D46" t="s">
        <v>22</v>
      </c>
      <c r="E46">
        <v>570</v>
      </c>
      <c r="F46">
        <v>0</v>
      </c>
      <c r="G46">
        <v>605.04999999999995</v>
      </c>
      <c r="H46">
        <f t="shared" si="2"/>
        <v>1.0995779643036085</v>
      </c>
      <c r="I46">
        <f t="shared" si="3"/>
        <v>665.29964730189829</v>
      </c>
      <c r="J46">
        <f t="shared" si="4"/>
        <v>0.90943983279378116</v>
      </c>
      <c r="K46">
        <f t="shared" si="5"/>
        <v>550.2565708318773</v>
      </c>
      <c r="L46">
        <f t="shared" si="14"/>
        <v>19.743429168122702</v>
      </c>
      <c r="M46" s="3">
        <f t="shared" si="11"/>
        <v>19.743429168122702</v>
      </c>
      <c r="N46" s="3">
        <v>2.1501369863013698E-2</v>
      </c>
      <c r="O46">
        <f t="shared" si="12"/>
        <v>0.59059356630269022</v>
      </c>
      <c r="P46" s="5">
        <f t="shared" si="9"/>
        <v>10.358212048554542</v>
      </c>
      <c r="Q46">
        <f t="shared" si="13"/>
        <v>0</v>
      </c>
      <c r="R46" s="2">
        <f t="shared" si="10"/>
        <v>10.358212048554542</v>
      </c>
    </row>
    <row r="47" spans="1:18" x14ac:dyDescent="0.3">
      <c r="A47" t="s">
        <v>23</v>
      </c>
      <c r="B47" s="1">
        <v>43711</v>
      </c>
      <c r="C47" s="1">
        <v>43734</v>
      </c>
      <c r="D47" t="s">
        <v>22</v>
      </c>
      <c r="E47">
        <v>570</v>
      </c>
      <c r="F47">
        <v>8.75</v>
      </c>
      <c r="G47">
        <v>599.15</v>
      </c>
      <c r="H47">
        <f t="shared" si="2"/>
        <v>1.0995779643036085</v>
      </c>
      <c r="I47">
        <f t="shared" si="3"/>
        <v>658.81213731250705</v>
      </c>
      <c r="J47">
        <f t="shared" si="4"/>
        <v>0.90943983279378116</v>
      </c>
      <c r="K47">
        <f t="shared" si="5"/>
        <v>544.89087581839397</v>
      </c>
      <c r="L47">
        <f t="shared" si="14"/>
        <v>25.109124181606035</v>
      </c>
      <c r="M47" s="3">
        <f t="shared" si="11"/>
        <v>25.109124181606035</v>
      </c>
      <c r="N47" s="3">
        <v>2.1501369863013698E-2</v>
      </c>
      <c r="O47">
        <f t="shared" si="12"/>
        <v>0.59059356630269022</v>
      </c>
      <c r="P47" s="5">
        <f t="shared" si="9"/>
        <v>13.173275544579271</v>
      </c>
      <c r="Q47">
        <f t="shared" si="13"/>
        <v>8.75</v>
      </c>
      <c r="R47" s="2">
        <f t="shared" si="10"/>
        <v>4.4232755445792709</v>
      </c>
    </row>
    <row r="48" spans="1:18" x14ac:dyDescent="0.3">
      <c r="A48" t="s">
        <v>23</v>
      </c>
      <c r="B48" s="1">
        <v>43712</v>
      </c>
      <c r="C48" s="1">
        <v>43734</v>
      </c>
      <c r="D48" t="s">
        <v>22</v>
      </c>
      <c r="E48">
        <v>570</v>
      </c>
      <c r="F48">
        <v>9.4</v>
      </c>
      <c r="G48">
        <v>613.04999999999995</v>
      </c>
      <c r="H48">
        <f t="shared" si="2"/>
        <v>1.0995779643036085</v>
      </c>
      <c r="I48">
        <f t="shared" si="3"/>
        <v>674.09627101632714</v>
      </c>
      <c r="J48">
        <f t="shared" si="4"/>
        <v>0.90943983279378116</v>
      </c>
      <c r="K48">
        <f t="shared" si="5"/>
        <v>557.53208949422753</v>
      </c>
      <c r="L48">
        <f t="shared" si="14"/>
        <v>12.467910505772466</v>
      </c>
      <c r="M48" s="3">
        <f t="shared" si="11"/>
        <v>12.467910505772466</v>
      </c>
      <c r="N48" s="3">
        <v>2.1501369863013698E-2</v>
      </c>
      <c r="O48">
        <f t="shared" si="12"/>
        <v>0.59059356630269022</v>
      </c>
      <c r="P48" s="5">
        <f t="shared" si="9"/>
        <v>6.5411767997074772</v>
      </c>
      <c r="Q48">
        <f t="shared" si="13"/>
        <v>9.4</v>
      </c>
      <c r="R48" s="2">
        <f t="shared" si="10"/>
        <v>2.8588232002925231</v>
      </c>
    </row>
    <row r="49" spans="1:18" x14ac:dyDescent="0.3">
      <c r="A49" t="s">
        <v>23</v>
      </c>
      <c r="B49" s="1">
        <v>43713</v>
      </c>
      <c r="C49" s="1">
        <v>43734</v>
      </c>
      <c r="D49" t="s">
        <v>22</v>
      </c>
      <c r="E49">
        <v>570</v>
      </c>
      <c r="F49">
        <v>5.8</v>
      </c>
      <c r="G49">
        <v>619.45000000000005</v>
      </c>
      <c r="H49">
        <f t="shared" si="2"/>
        <v>1.0995779643036085</v>
      </c>
      <c r="I49">
        <f t="shared" si="3"/>
        <v>681.13356998787037</v>
      </c>
      <c r="J49">
        <f t="shared" si="4"/>
        <v>0.90943983279378116</v>
      </c>
      <c r="K49">
        <f t="shared" si="5"/>
        <v>563.35250442410779</v>
      </c>
      <c r="L49">
        <f t="shared" si="14"/>
        <v>6.6474955758922079</v>
      </c>
      <c r="M49" s="3">
        <f t="shared" si="11"/>
        <v>6.6474955758922079</v>
      </c>
      <c r="N49" s="3">
        <v>2.1501369863013698E-2</v>
      </c>
      <c r="O49">
        <f t="shared" si="12"/>
        <v>0.59059356630269022</v>
      </c>
      <c r="P49" s="5">
        <f t="shared" si="9"/>
        <v>3.4875486006297889</v>
      </c>
      <c r="Q49">
        <f t="shared" si="13"/>
        <v>5.8</v>
      </c>
      <c r="R49" s="2">
        <f t="shared" si="10"/>
        <v>2.3124513993702109</v>
      </c>
    </row>
    <row r="50" spans="1:18" x14ac:dyDescent="0.3">
      <c r="A50" t="s">
        <v>23</v>
      </c>
      <c r="B50" s="1">
        <v>43714</v>
      </c>
      <c r="C50" s="1">
        <v>43734</v>
      </c>
      <c r="D50" t="s">
        <v>22</v>
      </c>
      <c r="E50">
        <v>570</v>
      </c>
      <c r="F50">
        <v>4.2</v>
      </c>
      <c r="G50">
        <v>625.75</v>
      </c>
      <c r="H50">
        <f t="shared" si="2"/>
        <v>1.0995779643036085</v>
      </c>
      <c r="I50">
        <f t="shared" si="3"/>
        <v>688.06091116298307</v>
      </c>
      <c r="J50">
        <f t="shared" si="4"/>
        <v>0.90943983279378116</v>
      </c>
      <c r="K50">
        <f t="shared" si="5"/>
        <v>569.08197537070851</v>
      </c>
      <c r="L50">
        <f t="shared" si="14"/>
        <v>0.91802462929149442</v>
      </c>
      <c r="M50" s="3">
        <f t="shared" si="11"/>
        <v>0.91802462929149442</v>
      </c>
      <c r="N50" s="3">
        <v>2.1501369863013698E-2</v>
      </c>
      <c r="O50">
        <f t="shared" si="12"/>
        <v>0.59059356630269022</v>
      </c>
      <c r="P50" s="5">
        <f t="shared" si="9"/>
        <v>0.48163334216277609</v>
      </c>
      <c r="Q50">
        <f t="shared" si="13"/>
        <v>4.2</v>
      </c>
      <c r="R50" s="2">
        <f t="shared" si="10"/>
        <v>3.7183666578372243</v>
      </c>
    </row>
    <row r="51" spans="1:18" x14ac:dyDescent="0.3">
      <c r="A51" t="s">
        <v>23</v>
      </c>
      <c r="B51" s="1">
        <v>43717</v>
      </c>
      <c r="C51" s="1">
        <v>43734</v>
      </c>
      <c r="D51" t="s">
        <v>22</v>
      </c>
      <c r="E51">
        <v>570</v>
      </c>
      <c r="F51">
        <v>3</v>
      </c>
      <c r="G51">
        <v>628.4</v>
      </c>
      <c r="H51">
        <f t="shared" si="2"/>
        <v>1.0995779643036085</v>
      </c>
      <c r="I51">
        <f t="shared" si="3"/>
        <v>690.9747927683876</v>
      </c>
      <c r="J51">
        <f t="shared" si="4"/>
        <v>0.90943983279378116</v>
      </c>
      <c r="K51">
        <f t="shared" si="5"/>
        <v>571.49199092761205</v>
      </c>
      <c r="L51">
        <f t="shared" si="14"/>
        <v>0</v>
      </c>
      <c r="M51" s="3">
        <f t="shared" si="11"/>
        <v>0</v>
      </c>
      <c r="N51" s="3">
        <v>2.1501369863013698E-2</v>
      </c>
      <c r="O51">
        <f t="shared" si="12"/>
        <v>0.59059356630269022</v>
      </c>
      <c r="P51" s="5">
        <f t="shared" si="9"/>
        <v>0</v>
      </c>
      <c r="Q51">
        <f t="shared" si="13"/>
        <v>3</v>
      </c>
      <c r="R51" s="2">
        <f t="shared" si="10"/>
        <v>3</v>
      </c>
    </row>
    <row r="52" spans="1:18" x14ac:dyDescent="0.3">
      <c r="A52" t="s">
        <v>23</v>
      </c>
      <c r="B52" s="1">
        <v>43719</v>
      </c>
      <c r="C52" s="1">
        <v>43734</v>
      </c>
      <c r="D52" t="s">
        <v>22</v>
      </c>
      <c r="E52">
        <v>570</v>
      </c>
      <c r="F52">
        <v>2.2999999999999998</v>
      </c>
      <c r="G52">
        <v>628.25</v>
      </c>
      <c r="H52">
        <f t="shared" si="2"/>
        <v>1.0995779643036085</v>
      </c>
      <c r="I52">
        <f t="shared" si="3"/>
        <v>690.80985607374203</v>
      </c>
      <c r="J52">
        <f t="shared" si="4"/>
        <v>0.90943983279378116</v>
      </c>
      <c r="K52">
        <f t="shared" si="5"/>
        <v>571.35557495269302</v>
      </c>
      <c r="L52">
        <f t="shared" si="14"/>
        <v>0</v>
      </c>
      <c r="M52" s="3">
        <f t="shared" si="11"/>
        <v>0</v>
      </c>
      <c r="N52" s="3">
        <v>2.1501369863013698E-2</v>
      </c>
      <c r="O52">
        <f t="shared" si="12"/>
        <v>0.59059356630269022</v>
      </c>
      <c r="P52" s="5">
        <f t="shared" si="9"/>
        <v>0</v>
      </c>
      <c r="Q52">
        <f t="shared" si="13"/>
        <v>2.2999999999999998</v>
      </c>
      <c r="R52" s="2">
        <f t="shared" si="10"/>
        <v>2.2999999999999998</v>
      </c>
    </row>
    <row r="53" spans="1:18" x14ac:dyDescent="0.3">
      <c r="A53" t="s">
        <v>23</v>
      </c>
      <c r="B53" s="1">
        <v>43720</v>
      </c>
      <c r="C53" s="1">
        <v>43734</v>
      </c>
      <c r="D53" t="s">
        <v>22</v>
      </c>
      <c r="E53">
        <v>570</v>
      </c>
      <c r="F53">
        <v>2</v>
      </c>
      <c r="G53">
        <v>629.25</v>
      </c>
      <c r="H53">
        <f t="shared" si="2"/>
        <v>1.0995779643036085</v>
      </c>
      <c r="I53">
        <f t="shared" si="3"/>
        <v>691.90943403804567</v>
      </c>
      <c r="J53">
        <f t="shared" si="4"/>
        <v>0.90943983279378116</v>
      </c>
      <c r="K53">
        <f t="shared" si="5"/>
        <v>572.26501478548676</v>
      </c>
      <c r="L53">
        <f t="shared" si="14"/>
        <v>0</v>
      </c>
      <c r="M53" s="3">
        <f t="shared" si="11"/>
        <v>0</v>
      </c>
      <c r="N53" s="3">
        <v>2.1501369863013698E-2</v>
      </c>
      <c r="O53">
        <f t="shared" si="12"/>
        <v>0.59059356630269022</v>
      </c>
      <c r="P53" s="5">
        <f t="shared" si="9"/>
        <v>0</v>
      </c>
      <c r="Q53">
        <f t="shared" si="13"/>
        <v>2</v>
      </c>
      <c r="R53" s="2">
        <f t="shared" si="10"/>
        <v>2</v>
      </c>
    </row>
    <row r="54" spans="1:18" x14ac:dyDescent="0.3">
      <c r="A54" t="s">
        <v>23</v>
      </c>
      <c r="B54" s="1">
        <v>43721</v>
      </c>
      <c r="C54" s="1">
        <v>43734</v>
      </c>
      <c r="D54" t="s">
        <v>22</v>
      </c>
      <c r="E54">
        <v>570</v>
      </c>
      <c r="F54">
        <v>1.45</v>
      </c>
      <c r="G54">
        <v>636.6</v>
      </c>
      <c r="H54">
        <f t="shared" si="2"/>
        <v>1.0995779643036085</v>
      </c>
      <c r="I54">
        <f t="shared" si="3"/>
        <v>699.99133207567718</v>
      </c>
      <c r="J54">
        <f t="shared" si="4"/>
        <v>0.90943983279378116</v>
      </c>
      <c r="K54">
        <f t="shared" si="5"/>
        <v>578.94939755652115</v>
      </c>
      <c r="L54">
        <f t="shared" si="14"/>
        <v>0</v>
      </c>
      <c r="M54" s="3">
        <f t="shared" si="11"/>
        <v>0</v>
      </c>
      <c r="N54" s="3">
        <v>2.1501369863013698E-2</v>
      </c>
      <c r="O54">
        <f t="shared" si="12"/>
        <v>0.59059356630269022</v>
      </c>
      <c r="P54" s="5">
        <f t="shared" si="9"/>
        <v>0</v>
      </c>
      <c r="Q54">
        <f t="shared" si="13"/>
        <v>1.45</v>
      </c>
      <c r="R54" s="2">
        <f t="shared" si="10"/>
        <v>1.45</v>
      </c>
    </row>
    <row r="55" spans="1:18" x14ac:dyDescent="0.3">
      <c r="A55" t="s">
        <v>23</v>
      </c>
      <c r="B55" s="1">
        <v>43724</v>
      </c>
      <c r="C55" s="1">
        <v>43734</v>
      </c>
      <c r="D55" t="s">
        <v>22</v>
      </c>
      <c r="E55">
        <v>570</v>
      </c>
      <c r="F55">
        <v>1</v>
      </c>
      <c r="G55">
        <v>616.70000000000005</v>
      </c>
      <c r="H55">
        <f t="shared" si="2"/>
        <v>1.0995779643036085</v>
      </c>
      <c r="I55">
        <f t="shared" si="3"/>
        <v>678.10973058603543</v>
      </c>
      <c r="J55">
        <f t="shared" si="4"/>
        <v>0.90943983279378116</v>
      </c>
      <c r="K55">
        <f t="shared" si="5"/>
        <v>560.85154488392493</v>
      </c>
      <c r="L55">
        <f t="shared" si="14"/>
        <v>9.1484551160750698</v>
      </c>
      <c r="M55" s="3">
        <f t="shared" si="11"/>
        <v>9.1484551160750698</v>
      </c>
      <c r="N55" s="3">
        <v>2.1501369863013698E-2</v>
      </c>
      <c r="O55">
        <f t="shared" si="12"/>
        <v>0.59059356630269022</v>
      </c>
      <c r="P55" s="5">
        <f t="shared" si="9"/>
        <v>4.7996544674209511</v>
      </c>
      <c r="Q55">
        <f t="shared" si="13"/>
        <v>1</v>
      </c>
      <c r="R55" s="2">
        <f t="shared" si="10"/>
        <v>3.7996544674209511</v>
      </c>
    </row>
    <row r="56" spans="1:18" x14ac:dyDescent="0.3">
      <c r="A56" t="s">
        <v>23</v>
      </c>
      <c r="B56" s="1">
        <v>43725</v>
      </c>
      <c r="C56" s="1">
        <v>43734</v>
      </c>
      <c r="D56" t="s">
        <v>22</v>
      </c>
      <c r="E56">
        <v>570</v>
      </c>
      <c r="F56">
        <v>0.85</v>
      </c>
      <c r="G56">
        <v>618.75</v>
      </c>
      <c r="H56">
        <f t="shared" si="2"/>
        <v>1.0995779643036085</v>
      </c>
      <c r="I56">
        <f t="shared" si="3"/>
        <v>680.36386541285776</v>
      </c>
      <c r="J56">
        <f t="shared" si="4"/>
        <v>0.90943983279378116</v>
      </c>
      <c r="K56">
        <f t="shared" si="5"/>
        <v>562.71589654115212</v>
      </c>
      <c r="L56">
        <f t="shared" si="14"/>
        <v>7.2841034588478806</v>
      </c>
      <c r="M56" s="3">
        <f t="shared" si="11"/>
        <v>7.2841034588478806</v>
      </c>
      <c r="N56" s="3">
        <v>2.1501369863013698E-2</v>
      </c>
      <c r="O56">
        <f t="shared" si="12"/>
        <v>0.59059356630269022</v>
      </c>
      <c r="P56" s="5">
        <f t="shared" si="9"/>
        <v>3.8215391849039211</v>
      </c>
      <c r="Q56">
        <f t="shared" si="13"/>
        <v>0.85</v>
      </c>
      <c r="R56" s="2">
        <f t="shared" si="10"/>
        <v>2.971539184903921</v>
      </c>
    </row>
    <row r="57" spans="1:18" x14ac:dyDescent="0.3">
      <c r="A57" t="s">
        <v>23</v>
      </c>
      <c r="B57" s="1">
        <v>43726</v>
      </c>
      <c r="C57" s="1">
        <v>43734</v>
      </c>
      <c r="D57" t="s">
        <v>22</v>
      </c>
      <c r="E57">
        <v>570</v>
      </c>
      <c r="F57">
        <v>1.05</v>
      </c>
      <c r="G57">
        <v>606.20000000000005</v>
      </c>
      <c r="H57">
        <f t="shared" si="2"/>
        <v>1.0995779643036085</v>
      </c>
      <c r="I57">
        <f t="shared" si="3"/>
        <v>666.56416196084751</v>
      </c>
      <c r="J57">
        <f t="shared" si="4"/>
        <v>0.90943983279378116</v>
      </c>
      <c r="K57">
        <f t="shared" si="5"/>
        <v>551.30242663959018</v>
      </c>
      <c r="L57">
        <f t="shared" si="14"/>
        <v>18.69757336040982</v>
      </c>
      <c r="M57" s="3">
        <f t="shared" si="11"/>
        <v>18.69757336040982</v>
      </c>
      <c r="N57" s="3">
        <v>2.1501369863013698E-2</v>
      </c>
      <c r="O57">
        <f t="shared" si="12"/>
        <v>0.59059356630269022</v>
      </c>
      <c r="P57" s="5">
        <f t="shared" si="9"/>
        <v>9.8095132315327582</v>
      </c>
      <c r="Q57">
        <f t="shared" si="13"/>
        <v>1.05</v>
      </c>
      <c r="R57" s="2">
        <f t="shared" si="10"/>
        <v>8.7595132315327575</v>
      </c>
    </row>
    <row r="58" spans="1:18" x14ac:dyDescent="0.3">
      <c r="A58" t="s">
        <v>23</v>
      </c>
      <c r="B58" s="1">
        <v>43727</v>
      </c>
      <c r="C58" s="1">
        <v>43734</v>
      </c>
      <c r="D58" t="s">
        <v>22</v>
      </c>
      <c r="E58">
        <v>570</v>
      </c>
      <c r="F58">
        <v>1.7</v>
      </c>
      <c r="G58">
        <v>619.15</v>
      </c>
      <c r="H58">
        <f t="shared" si="2"/>
        <v>1.0995779643036085</v>
      </c>
      <c r="I58">
        <f t="shared" si="3"/>
        <v>680.80369659857922</v>
      </c>
      <c r="J58">
        <f t="shared" si="4"/>
        <v>0.90943983279378116</v>
      </c>
      <c r="K58">
        <f t="shared" si="5"/>
        <v>563.07967247426961</v>
      </c>
      <c r="L58">
        <f t="shared" si="14"/>
        <v>6.9203275257303858</v>
      </c>
      <c r="M58" s="3">
        <f t="shared" si="11"/>
        <v>6.9203275257303858</v>
      </c>
      <c r="N58" s="3">
        <v>2.1501369863013698E-2</v>
      </c>
      <c r="O58">
        <f t="shared" si="12"/>
        <v>0.59059356630269022</v>
      </c>
      <c r="P58" s="5">
        <f t="shared" si="9"/>
        <v>3.6306874224615768</v>
      </c>
      <c r="Q58">
        <f t="shared" si="13"/>
        <v>1.7</v>
      </c>
      <c r="R58" s="2">
        <f t="shared" si="10"/>
        <v>1.9306874224615769</v>
      </c>
    </row>
    <row r="59" spans="1:18" x14ac:dyDescent="0.3">
      <c r="A59" t="s">
        <v>23</v>
      </c>
      <c r="B59" s="1">
        <v>43728</v>
      </c>
      <c r="C59" s="1">
        <v>43734</v>
      </c>
      <c r="D59" t="s">
        <v>22</v>
      </c>
      <c r="E59">
        <v>570</v>
      </c>
      <c r="F59">
        <v>1</v>
      </c>
      <c r="G59">
        <v>616.95000000000005</v>
      </c>
      <c r="H59">
        <f t="shared" si="2"/>
        <v>1.0995779643036085</v>
      </c>
      <c r="I59">
        <f t="shared" si="3"/>
        <v>678.38462507711131</v>
      </c>
      <c r="J59">
        <f t="shared" si="4"/>
        <v>0.90943983279378116</v>
      </c>
      <c r="K59">
        <f t="shared" si="5"/>
        <v>561.07890484212328</v>
      </c>
      <c r="L59">
        <f t="shared" si="14"/>
        <v>8.9210951578767208</v>
      </c>
      <c r="M59" s="3">
        <f t="shared" si="11"/>
        <v>8.9210951578767208</v>
      </c>
      <c r="N59" s="3">
        <v>2.1501369863013698E-2</v>
      </c>
      <c r="O59">
        <f t="shared" si="12"/>
        <v>0.59059356630269022</v>
      </c>
      <c r="P59" s="5">
        <f t="shared" si="9"/>
        <v>4.6803721158945306</v>
      </c>
      <c r="Q59">
        <f t="shared" si="13"/>
        <v>1</v>
      </c>
      <c r="R59" s="2">
        <f t="shared" si="10"/>
        <v>3.6803721158945306</v>
      </c>
    </row>
    <row r="60" spans="1:18" x14ac:dyDescent="0.3">
      <c r="A60" t="s">
        <v>23</v>
      </c>
      <c r="B60" s="1">
        <v>43731</v>
      </c>
      <c r="C60" s="1">
        <v>43734</v>
      </c>
      <c r="D60" t="s">
        <v>22</v>
      </c>
      <c r="E60">
        <v>570</v>
      </c>
      <c r="F60">
        <v>0.05</v>
      </c>
      <c r="G60">
        <v>619.04999999999995</v>
      </c>
      <c r="H60">
        <f t="shared" si="2"/>
        <v>1.0995779643036085</v>
      </c>
      <c r="I60">
        <f t="shared" si="3"/>
        <v>680.6937388021488</v>
      </c>
      <c r="J60">
        <f t="shared" si="4"/>
        <v>0.90943983279378116</v>
      </c>
      <c r="K60">
        <f t="shared" si="5"/>
        <v>562.98872849099018</v>
      </c>
      <c r="L60">
        <f t="shared" si="14"/>
        <v>7.0112715090098163</v>
      </c>
      <c r="M60" s="3">
        <f t="shared" si="11"/>
        <v>7.0112715090098163</v>
      </c>
      <c r="N60" s="3">
        <v>2.1501369863013698E-2</v>
      </c>
      <c r="O60">
        <f t="shared" si="12"/>
        <v>0.59059356630269022</v>
      </c>
      <c r="P60" s="5">
        <f t="shared" si="9"/>
        <v>3.6784003630721926</v>
      </c>
      <c r="Q60">
        <f t="shared" si="13"/>
        <v>0.05</v>
      </c>
      <c r="R60" s="2">
        <f t="shared" si="10"/>
        <v>3.6284003630721928</v>
      </c>
    </row>
    <row r="61" spans="1:18" x14ac:dyDescent="0.3">
      <c r="A61" t="s">
        <v>23</v>
      </c>
      <c r="B61" s="1">
        <v>43732</v>
      </c>
      <c r="C61" s="1">
        <v>43734</v>
      </c>
      <c r="D61" t="s">
        <v>22</v>
      </c>
      <c r="E61">
        <v>570</v>
      </c>
      <c r="F61">
        <v>0.65</v>
      </c>
      <c r="G61">
        <v>602.20000000000005</v>
      </c>
      <c r="H61">
        <f t="shared" si="2"/>
        <v>1.0995779643036085</v>
      </c>
      <c r="I61">
        <f t="shared" si="3"/>
        <v>662.16585010363315</v>
      </c>
      <c r="J61">
        <f t="shared" si="4"/>
        <v>0.90943983279378116</v>
      </c>
      <c r="K61">
        <f t="shared" si="5"/>
        <v>547.66466730841501</v>
      </c>
      <c r="L61">
        <f t="shared" si="14"/>
        <v>22.335332691584995</v>
      </c>
      <c r="M61" s="3">
        <f t="shared" si="11"/>
        <v>22.335332691584995</v>
      </c>
      <c r="N61" s="3">
        <v>2.1501369863013698E-2</v>
      </c>
      <c r="O61">
        <f t="shared" si="12"/>
        <v>0.59059356630269022</v>
      </c>
      <c r="P61" s="5">
        <f t="shared" si="9"/>
        <v>11.71803085595632</v>
      </c>
      <c r="Q61">
        <f t="shared" si="13"/>
        <v>0.65</v>
      </c>
      <c r="R61" s="2">
        <f t="shared" si="10"/>
        <v>11.068030855956319</v>
      </c>
    </row>
    <row r="62" spans="1:18" x14ac:dyDescent="0.3">
      <c r="A62" t="s">
        <v>23</v>
      </c>
      <c r="B62" s="1">
        <v>43733</v>
      </c>
      <c r="C62" s="1">
        <v>43734</v>
      </c>
      <c r="D62" t="s">
        <v>22</v>
      </c>
      <c r="E62">
        <v>570</v>
      </c>
      <c r="F62">
        <v>0.5</v>
      </c>
      <c r="G62">
        <v>610.75</v>
      </c>
      <c r="H62">
        <f t="shared" si="2"/>
        <v>1.0995779643036085</v>
      </c>
      <c r="I62">
        <f t="shared" si="3"/>
        <v>671.56724169842892</v>
      </c>
      <c r="J62">
        <f t="shared" si="4"/>
        <v>0.90943983279378116</v>
      </c>
      <c r="K62">
        <f t="shared" si="5"/>
        <v>555.44037787880188</v>
      </c>
      <c r="L62">
        <f t="shared" si="14"/>
        <v>14.559622121198117</v>
      </c>
      <c r="M62" s="3">
        <f t="shared" si="11"/>
        <v>14.559622121198117</v>
      </c>
      <c r="N62" s="3">
        <v>2.1501369863013698E-2</v>
      </c>
      <c r="O62">
        <f t="shared" si="12"/>
        <v>0.59059356630269022</v>
      </c>
      <c r="P62" s="5">
        <f t="shared" si="9"/>
        <v>7.6385744337509864</v>
      </c>
      <c r="Q62">
        <f t="shared" si="13"/>
        <v>0.5</v>
      </c>
      <c r="R62" s="2">
        <f t="shared" si="10"/>
        <v>7.1385744337509864</v>
      </c>
    </row>
    <row r="63" spans="1:18" x14ac:dyDescent="0.3">
      <c r="A63" t="s">
        <v>23</v>
      </c>
      <c r="B63" s="1">
        <v>43734</v>
      </c>
      <c r="C63" s="1">
        <v>43734</v>
      </c>
      <c r="D63" t="s">
        <v>22</v>
      </c>
      <c r="E63">
        <v>570</v>
      </c>
      <c r="F63">
        <v>0</v>
      </c>
      <c r="N63" s="3"/>
      <c r="R63" s="2"/>
    </row>
    <row r="64" spans="1:18" x14ac:dyDescent="0.3">
      <c r="B64" s="1"/>
      <c r="C64" s="1"/>
      <c r="N64" s="3"/>
      <c r="R64" s="2"/>
    </row>
    <row r="65" spans="2:18" x14ac:dyDescent="0.3">
      <c r="B65" s="1"/>
      <c r="C65" s="1"/>
      <c r="N65" s="3"/>
      <c r="R65" s="2"/>
    </row>
    <row r="66" spans="2:18" x14ac:dyDescent="0.3">
      <c r="B66" s="1"/>
      <c r="C66" s="1"/>
      <c r="N66" s="3"/>
      <c r="R66" s="2"/>
    </row>
    <row r="67" spans="2:18" x14ac:dyDescent="0.3">
      <c r="B67" s="1"/>
      <c r="C67" s="1"/>
      <c r="N67" s="3"/>
      <c r="R67" s="2"/>
    </row>
    <row r="68" spans="2:18" x14ac:dyDescent="0.3">
      <c r="B68" s="1"/>
      <c r="C68" s="1"/>
      <c r="N68" s="3"/>
      <c r="R68" s="2"/>
    </row>
    <row r="69" spans="2:18" x14ac:dyDescent="0.3">
      <c r="B69" s="1"/>
      <c r="C69" s="1"/>
      <c r="N69" s="3"/>
      <c r="R69" s="2"/>
    </row>
    <row r="70" spans="2:18" x14ac:dyDescent="0.3">
      <c r="B70" s="1"/>
      <c r="C70" s="1"/>
      <c r="N70" s="3"/>
      <c r="R70" s="2"/>
    </row>
    <row r="71" spans="2:18" x14ac:dyDescent="0.3">
      <c r="B71" s="1"/>
      <c r="C71" s="1"/>
      <c r="R71" s="2"/>
    </row>
    <row r="72" spans="2:18" x14ac:dyDescent="0.3">
      <c r="B72" s="1"/>
      <c r="C72" s="1"/>
      <c r="R72" s="2"/>
    </row>
    <row r="73" spans="2:18" x14ac:dyDescent="0.3">
      <c r="B73" s="1"/>
      <c r="C73" s="1"/>
      <c r="R73" s="2"/>
    </row>
    <row r="74" spans="2:18" x14ac:dyDescent="0.3">
      <c r="B74" s="1"/>
      <c r="C74" s="1"/>
      <c r="R74" s="2"/>
    </row>
    <row r="75" spans="2:18" x14ac:dyDescent="0.3">
      <c r="B75" s="1"/>
      <c r="C75" s="1"/>
      <c r="R75" s="2"/>
    </row>
    <row r="76" spans="2:18" x14ac:dyDescent="0.3">
      <c r="B76" s="1"/>
      <c r="C76" s="1"/>
      <c r="R76" s="2"/>
    </row>
    <row r="77" spans="2:18" x14ac:dyDescent="0.3">
      <c r="B77" s="1"/>
      <c r="C77" s="1"/>
      <c r="R77" s="2"/>
    </row>
    <row r="78" spans="2:18" x14ac:dyDescent="0.3">
      <c r="B78" s="1"/>
      <c r="C78" s="1"/>
      <c r="R78" s="2"/>
    </row>
    <row r="79" spans="2:18" x14ac:dyDescent="0.3">
      <c r="B79" s="1"/>
      <c r="C79" s="1"/>
      <c r="R79" s="2"/>
    </row>
    <row r="80" spans="2:18" x14ac:dyDescent="0.3">
      <c r="B80" s="1"/>
      <c r="C80" s="1"/>
      <c r="R80" s="2"/>
    </row>
    <row r="81" spans="2:18" x14ac:dyDescent="0.3">
      <c r="B81" s="1"/>
      <c r="C81" s="1"/>
      <c r="R81" s="2"/>
    </row>
    <row r="82" spans="2:18" x14ac:dyDescent="0.3">
      <c r="B82" s="1"/>
      <c r="C82" s="1"/>
      <c r="R82" s="2"/>
    </row>
    <row r="83" spans="2:18" x14ac:dyDescent="0.3">
      <c r="B83" s="1"/>
      <c r="C83" s="1"/>
      <c r="R83" s="2"/>
    </row>
    <row r="84" spans="2:18" x14ac:dyDescent="0.3">
      <c r="B84" s="1"/>
      <c r="C84" s="1"/>
      <c r="R84" s="2"/>
    </row>
    <row r="85" spans="2:18" x14ac:dyDescent="0.3">
      <c r="B85" s="1"/>
      <c r="C85" s="1"/>
      <c r="R85" s="2"/>
    </row>
    <row r="86" spans="2:18" x14ac:dyDescent="0.3">
      <c r="B86" s="1"/>
      <c r="C86" s="1"/>
      <c r="R86" s="2"/>
    </row>
    <row r="87" spans="2:18" x14ac:dyDescent="0.3">
      <c r="B87" s="1"/>
      <c r="C87" s="1"/>
      <c r="R87" s="2"/>
    </row>
    <row r="88" spans="2:18" x14ac:dyDescent="0.3">
      <c r="B88" s="1"/>
      <c r="C88" s="1"/>
      <c r="R88" s="2"/>
    </row>
    <row r="89" spans="2:18" x14ac:dyDescent="0.3">
      <c r="B89" s="1"/>
      <c r="C89" s="1"/>
      <c r="R89" s="2"/>
    </row>
    <row r="90" spans="2:18" x14ac:dyDescent="0.3">
      <c r="B90" s="1"/>
      <c r="C90" s="1"/>
      <c r="R90" s="2"/>
    </row>
    <row r="91" spans="2:18" x14ac:dyDescent="0.3">
      <c r="B91" s="1"/>
      <c r="C91" s="1"/>
      <c r="R91" s="2"/>
    </row>
    <row r="92" spans="2:18" x14ac:dyDescent="0.3">
      <c r="B92" s="1"/>
      <c r="C92" s="1"/>
      <c r="R92" s="2"/>
    </row>
    <row r="93" spans="2:18" x14ac:dyDescent="0.3">
      <c r="B93" s="1"/>
      <c r="C93" s="1"/>
      <c r="R93" s="2"/>
    </row>
    <row r="94" spans="2:18" x14ac:dyDescent="0.3">
      <c r="B94" s="1"/>
      <c r="C94" s="1"/>
      <c r="R94" s="2"/>
    </row>
    <row r="95" spans="2:18" x14ac:dyDescent="0.3">
      <c r="B95" s="1"/>
      <c r="C95" s="1"/>
      <c r="R95" s="2"/>
    </row>
    <row r="96" spans="2:18" x14ac:dyDescent="0.3">
      <c r="B96" s="1"/>
      <c r="C96" s="1"/>
      <c r="R96" s="2"/>
    </row>
    <row r="97" spans="2:18" x14ac:dyDescent="0.3">
      <c r="B97" s="1"/>
      <c r="C97" s="1"/>
      <c r="R97" s="2"/>
    </row>
    <row r="98" spans="2:18" x14ac:dyDescent="0.3">
      <c r="B98" s="1"/>
      <c r="C98" s="1"/>
      <c r="R98" s="2"/>
    </row>
    <row r="99" spans="2:18" x14ac:dyDescent="0.3">
      <c r="B99" s="1"/>
      <c r="C99" s="1"/>
      <c r="R99" s="2"/>
    </row>
    <row r="100" spans="2:18" x14ac:dyDescent="0.3">
      <c r="B100" s="1"/>
      <c r="C100" s="1"/>
      <c r="R100" s="2"/>
    </row>
    <row r="101" spans="2:18" x14ac:dyDescent="0.3">
      <c r="B101" s="1"/>
      <c r="C101" s="1"/>
      <c r="R101" s="2"/>
    </row>
    <row r="102" spans="2:18" x14ac:dyDescent="0.3">
      <c r="B102" s="1"/>
      <c r="C102" s="1"/>
      <c r="R102" s="2"/>
    </row>
    <row r="103" spans="2:18" x14ac:dyDescent="0.3">
      <c r="B103" s="1"/>
      <c r="C103" s="1"/>
      <c r="R103" s="2"/>
    </row>
    <row r="104" spans="2:18" x14ac:dyDescent="0.3">
      <c r="B104" s="1"/>
      <c r="C104" s="1"/>
      <c r="R104" s="2"/>
    </row>
    <row r="105" spans="2:18" x14ac:dyDescent="0.3">
      <c r="B105" s="1"/>
      <c r="C105" s="1"/>
      <c r="R105" s="2"/>
    </row>
    <row r="106" spans="2:18" x14ac:dyDescent="0.3">
      <c r="B106" s="1"/>
      <c r="C106" s="1"/>
      <c r="R106" s="2"/>
    </row>
    <row r="107" spans="2:18" x14ac:dyDescent="0.3">
      <c r="B107" s="1"/>
      <c r="C107" s="1"/>
      <c r="R107" s="2"/>
    </row>
    <row r="108" spans="2:18" x14ac:dyDescent="0.3">
      <c r="B108" s="1"/>
      <c r="C108" s="1"/>
      <c r="R108" s="2"/>
    </row>
    <row r="109" spans="2:18" x14ac:dyDescent="0.3">
      <c r="B109" s="1"/>
      <c r="C109" s="1"/>
      <c r="R109" s="2"/>
    </row>
    <row r="110" spans="2:18" x14ac:dyDescent="0.3">
      <c r="B110" s="1"/>
      <c r="C110" s="1"/>
      <c r="R110" s="2"/>
    </row>
    <row r="111" spans="2:18" x14ac:dyDescent="0.3">
      <c r="B111" s="1"/>
      <c r="C111" s="1"/>
      <c r="R111" s="2"/>
    </row>
    <row r="112" spans="2:18" x14ac:dyDescent="0.3">
      <c r="B112" s="1"/>
      <c r="C112" s="1"/>
      <c r="R112" s="2"/>
    </row>
    <row r="113" spans="2:19" x14ac:dyDescent="0.3">
      <c r="B113" s="1"/>
      <c r="C113" s="1"/>
      <c r="R113" s="2"/>
    </row>
    <row r="114" spans="2:19" x14ac:dyDescent="0.3">
      <c r="B114" s="1"/>
      <c r="C114" s="1"/>
      <c r="R114" s="2"/>
      <c r="S114" s="2">
        <f t="shared" ref="S114:S115" si="15">IF(R114-Q114&gt;0,R114-Q114,Q114-R114)</f>
        <v>0</v>
      </c>
    </row>
    <row r="115" spans="2:19" x14ac:dyDescent="0.3">
      <c r="B115" s="1"/>
      <c r="C115" s="1"/>
      <c r="R115" s="2"/>
      <c r="S115" s="2">
        <f t="shared" si="15"/>
        <v>0</v>
      </c>
    </row>
    <row r="116" spans="2:19" x14ac:dyDescent="0.3">
      <c r="B116" s="1"/>
      <c r="C116" s="1"/>
      <c r="R116" s="2"/>
    </row>
    <row r="117" spans="2:19" x14ac:dyDescent="0.3">
      <c r="B117" s="1"/>
      <c r="C117" s="1"/>
      <c r="R117" s="2"/>
    </row>
    <row r="118" spans="2:19" x14ac:dyDescent="0.3">
      <c r="B118" s="1"/>
      <c r="C118" s="1"/>
      <c r="R118" s="2"/>
    </row>
    <row r="119" spans="2:19" x14ac:dyDescent="0.3">
      <c r="B119" s="1"/>
      <c r="C119" s="1"/>
      <c r="R119" s="2"/>
    </row>
    <row r="120" spans="2:19" x14ac:dyDescent="0.3">
      <c r="B120" s="1"/>
      <c r="C120" s="1"/>
      <c r="R120" s="2"/>
    </row>
    <row r="121" spans="2:19" x14ac:dyDescent="0.3">
      <c r="B121" s="1"/>
      <c r="C121" s="1"/>
      <c r="R121" s="2"/>
    </row>
    <row r="122" spans="2:19" x14ac:dyDescent="0.3">
      <c r="B122" s="1"/>
      <c r="C122" s="1"/>
      <c r="R122" s="2"/>
    </row>
    <row r="123" spans="2:19" x14ac:dyDescent="0.3">
      <c r="B123" s="1"/>
      <c r="C123" s="1"/>
      <c r="R123" s="2"/>
    </row>
    <row r="124" spans="2:19" x14ac:dyDescent="0.3">
      <c r="B124" s="1"/>
      <c r="C124" s="1"/>
      <c r="R124" s="2"/>
    </row>
    <row r="125" spans="2:19" x14ac:dyDescent="0.3">
      <c r="B125" s="1"/>
      <c r="C125" s="1"/>
      <c r="R125" s="2"/>
    </row>
    <row r="126" spans="2:19" x14ac:dyDescent="0.3">
      <c r="R12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AC732-95F1-4A54-ADEC-3C417870580F}">
  <dimension ref="A1:S126"/>
  <sheetViews>
    <sheetView topLeftCell="M1" workbookViewId="0">
      <selection activeCell="R6" sqref="R6"/>
    </sheetView>
  </sheetViews>
  <sheetFormatPr defaultRowHeight="14.4" x14ac:dyDescent="0.3"/>
  <cols>
    <col min="1" max="1" width="26.21875" bestFit="1" customWidth="1"/>
    <col min="2" max="2" width="11.77734375" bestFit="1" customWidth="1"/>
    <col min="3" max="3" width="26.21875" bestFit="1" customWidth="1"/>
    <col min="5" max="5" width="16.33203125" bestFit="1" customWidth="1"/>
    <col min="7" max="7" width="14.77734375" bestFit="1" customWidth="1"/>
    <col min="8" max="9" width="11.77734375" bestFit="1" customWidth="1"/>
    <col min="10" max="10" width="10.6640625" bestFit="1" customWidth="1"/>
    <col min="12" max="12" width="12" bestFit="1" customWidth="1"/>
    <col min="16" max="16" width="20.88671875" style="5" bestFit="1" customWidth="1"/>
    <col min="17" max="17" width="10.109375" bestFit="1" customWidth="1"/>
    <col min="18" max="18" width="15.77734375" bestFit="1" customWidth="1"/>
  </cols>
  <sheetData>
    <row r="1" spans="1:18" x14ac:dyDescent="0.3">
      <c r="A1" t="s">
        <v>21</v>
      </c>
      <c r="B1">
        <v>1.8316170410582866E-2</v>
      </c>
    </row>
    <row r="2" spans="1:18" x14ac:dyDescent="0.3">
      <c r="A2" t="s">
        <v>8</v>
      </c>
      <c r="B2">
        <f>B1^2</f>
        <v>3.3548209850951132E-4</v>
      </c>
    </row>
    <row r="3" spans="1:18" x14ac:dyDescent="0.3">
      <c r="A3" t="s">
        <v>9</v>
      </c>
      <c r="B3">
        <v>252</v>
      </c>
    </row>
    <row r="4" spans="1:18" x14ac:dyDescent="0.3">
      <c r="A4" t="s">
        <v>10</v>
      </c>
      <c r="B4">
        <f>B3*B2</f>
        <v>8.4541488824396854E-2</v>
      </c>
    </row>
    <row r="5" spans="1:18" x14ac:dyDescent="0.3">
      <c r="A5" t="s">
        <v>11</v>
      </c>
      <c r="B5">
        <f>SQRT(B4)</f>
        <v>0.2907601912648925</v>
      </c>
    </row>
    <row r="8" spans="1:18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12</v>
      </c>
      <c r="J8" t="s">
        <v>13</v>
      </c>
      <c r="K8" t="s">
        <v>14</v>
      </c>
      <c r="L8" t="s">
        <v>15</v>
      </c>
      <c r="M8" t="s">
        <v>16</v>
      </c>
      <c r="N8" t="s">
        <v>17</v>
      </c>
      <c r="O8" t="s">
        <v>18</v>
      </c>
      <c r="P8" s="5" t="s">
        <v>19</v>
      </c>
      <c r="Q8" t="s">
        <v>5</v>
      </c>
      <c r="R8" t="s">
        <v>20</v>
      </c>
    </row>
    <row r="9" spans="1:18" x14ac:dyDescent="0.3">
      <c r="A9" t="s">
        <v>24</v>
      </c>
      <c r="B9" s="1">
        <v>43647</v>
      </c>
      <c r="C9" s="1">
        <v>43671</v>
      </c>
      <c r="D9" t="s">
        <v>22</v>
      </c>
      <c r="E9">
        <v>40</v>
      </c>
      <c r="F9">
        <v>0.1</v>
      </c>
      <c r="G9">
        <v>51.1</v>
      </c>
      <c r="H9">
        <f t="shared" ref="H9:H40" si="0">EXP($B$5*SQRT(1/12))</f>
        <v>1.0875584583583136</v>
      </c>
      <c r="I9">
        <f t="shared" ref="I9:I40" si="1">G9*H9</f>
        <v>55.574237222109822</v>
      </c>
      <c r="J9">
        <f t="shared" ref="J9:J40" si="2">1/H9</f>
        <v>0.91949080282959283</v>
      </c>
      <c r="K9">
        <f t="shared" ref="K9:K40" si="3">G9*J9</f>
        <v>46.985980024592195</v>
      </c>
      <c r="L9">
        <f t="shared" ref="L9:L40" si="4">MAX((E9-I9),0)</f>
        <v>0</v>
      </c>
      <c r="M9">
        <f t="shared" ref="M9:M40" si="5">MAX((E9-K9),0)</f>
        <v>0</v>
      </c>
      <c r="N9" s="3">
        <v>2.1501369863013698E-2</v>
      </c>
      <c r="O9">
        <f t="shared" ref="O9:O40" si="6">(EXP(N9*(1/1200))-J9)/(H9-J9)</f>
        <v>0.47913511309372747</v>
      </c>
      <c r="P9" s="5">
        <f t="shared" ref="P9:P40" si="7">(O9*L9+(1-O9)*M9)*EXP(-N9/1200)</f>
        <v>0</v>
      </c>
      <c r="Q9">
        <f t="shared" ref="Q9:Q40" si="8">F9</f>
        <v>0.1</v>
      </c>
      <c r="R9" s="2">
        <f t="shared" ref="R9:R40" si="9">IF(Q9-P9&gt;0,Q9-P9,P9-Q9)</f>
        <v>0.1</v>
      </c>
    </row>
    <row r="10" spans="1:18" x14ac:dyDescent="0.3">
      <c r="A10" t="s">
        <v>24</v>
      </c>
      <c r="B10" s="1">
        <v>43648</v>
      </c>
      <c r="C10" s="1">
        <v>43671</v>
      </c>
      <c r="D10" t="s">
        <v>22</v>
      </c>
      <c r="E10">
        <v>40</v>
      </c>
      <c r="F10">
        <v>0.05</v>
      </c>
      <c r="G10">
        <v>51.25</v>
      </c>
      <c r="H10">
        <f t="shared" si="0"/>
        <v>1.0875584583583136</v>
      </c>
      <c r="I10">
        <f t="shared" si="1"/>
        <v>55.737370990863567</v>
      </c>
      <c r="J10">
        <f t="shared" si="2"/>
        <v>0.91949080282959283</v>
      </c>
      <c r="K10">
        <f t="shared" si="3"/>
        <v>47.123903645016632</v>
      </c>
      <c r="L10">
        <f t="shared" si="4"/>
        <v>0</v>
      </c>
      <c r="M10">
        <f t="shared" si="5"/>
        <v>0</v>
      </c>
      <c r="N10" s="3">
        <v>2.1501369863013698E-2</v>
      </c>
      <c r="O10">
        <f t="shared" si="6"/>
        <v>0.47913511309372747</v>
      </c>
      <c r="P10" s="5">
        <f t="shared" si="7"/>
        <v>0</v>
      </c>
      <c r="Q10">
        <f t="shared" si="8"/>
        <v>0.05</v>
      </c>
      <c r="R10" s="2">
        <f t="shared" si="9"/>
        <v>0.05</v>
      </c>
    </row>
    <row r="11" spans="1:18" x14ac:dyDescent="0.3">
      <c r="A11" t="s">
        <v>24</v>
      </c>
      <c r="B11" s="1">
        <v>43649</v>
      </c>
      <c r="C11" s="1">
        <v>43671</v>
      </c>
      <c r="D11" t="s">
        <v>22</v>
      </c>
      <c r="E11">
        <v>40</v>
      </c>
      <c r="F11">
        <v>0.05</v>
      </c>
      <c r="G11">
        <v>51.7</v>
      </c>
      <c r="H11">
        <f t="shared" si="0"/>
        <v>1.0875584583583136</v>
      </c>
      <c r="I11">
        <f t="shared" si="1"/>
        <v>56.226772297124811</v>
      </c>
      <c r="J11">
        <f t="shared" si="2"/>
        <v>0.91949080282959283</v>
      </c>
      <c r="K11">
        <f t="shared" si="3"/>
        <v>47.537674506289953</v>
      </c>
      <c r="L11">
        <f t="shared" si="4"/>
        <v>0</v>
      </c>
      <c r="M11">
        <f t="shared" si="5"/>
        <v>0</v>
      </c>
      <c r="N11" s="3">
        <v>2.1501369863013698E-2</v>
      </c>
      <c r="O11">
        <f t="shared" si="6"/>
        <v>0.47913511309372747</v>
      </c>
      <c r="P11" s="5">
        <f t="shared" si="7"/>
        <v>0</v>
      </c>
      <c r="Q11">
        <f t="shared" si="8"/>
        <v>0.05</v>
      </c>
      <c r="R11" s="2">
        <f t="shared" si="9"/>
        <v>0.05</v>
      </c>
    </row>
    <row r="12" spans="1:18" x14ac:dyDescent="0.3">
      <c r="A12" t="s">
        <v>24</v>
      </c>
      <c r="B12" s="1">
        <v>43650</v>
      </c>
      <c r="C12" s="1">
        <v>43671</v>
      </c>
      <c r="D12" t="s">
        <v>22</v>
      </c>
      <c r="E12">
        <v>40</v>
      </c>
      <c r="F12">
        <v>0.05</v>
      </c>
      <c r="G12">
        <v>51.9</v>
      </c>
      <c r="H12">
        <f t="shared" si="0"/>
        <v>1.0875584583583136</v>
      </c>
      <c r="I12">
        <f t="shared" si="1"/>
        <v>56.444283988796471</v>
      </c>
      <c r="J12">
        <f t="shared" si="2"/>
        <v>0.91949080282959283</v>
      </c>
      <c r="K12">
        <f t="shared" si="3"/>
        <v>47.72157266685587</v>
      </c>
      <c r="L12">
        <f t="shared" si="4"/>
        <v>0</v>
      </c>
      <c r="M12">
        <f t="shared" si="5"/>
        <v>0</v>
      </c>
      <c r="N12" s="3">
        <v>2.1501369863013698E-2</v>
      </c>
      <c r="O12">
        <f t="shared" si="6"/>
        <v>0.47913511309372747</v>
      </c>
      <c r="P12" s="5">
        <f t="shared" si="7"/>
        <v>0</v>
      </c>
      <c r="Q12">
        <f t="shared" si="8"/>
        <v>0.05</v>
      </c>
      <c r="R12" s="2">
        <f t="shared" si="9"/>
        <v>0.05</v>
      </c>
    </row>
    <row r="13" spans="1:18" x14ac:dyDescent="0.3">
      <c r="A13" t="s">
        <v>24</v>
      </c>
      <c r="B13" s="1">
        <v>43651</v>
      </c>
      <c r="C13" s="1">
        <v>43671</v>
      </c>
      <c r="D13" t="s">
        <v>22</v>
      </c>
      <c r="E13">
        <v>40</v>
      </c>
      <c r="F13">
        <v>0.1</v>
      </c>
      <c r="G13">
        <v>48.35</v>
      </c>
      <c r="H13">
        <f t="shared" si="0"/>
        <v>1.0875584583583136</v>
      </c>
      <c r="I13">
        <f t="shared" si="1"/>
        <v>52.583451461624463</v>
      </c>
      <c r="J13">
        <f t="shared" si="2"/>
        <v>0.91949080282959283</v>
      </c>
      <c r="K13">
        <f t="shared" si="3"/>
        <v>44.457380316810813</v>
      </c>
      <c r="L13">
        <f t="shared" si="4"/>
        <v>0</v>
      </c>
      <c r="M13">
        <f t="shared" si="5"/>
        <v>0</v>
      </c>
      <c r="N13" s="3">
        <v>2.1501369863013698E-2</v>
      </c>
      <c r="O13">
        <f t="shared" si="6"/>
        <v>0.47913511309372747</v>
      </c>
      <c r="P13" s="5">
        <f t="shared" si="7"/>
        <v>0</v>
      </c>
      <c r="Q13">
        <f t="shared" si="8"/>
        <v>0.1</v>
      </c>
      <c r="R13" s="2">
        <f t="shared" si="9"/>
        <v>0.1</v>
      </c>
    </row>
    <row r="14" spans="1:18" x14ac:dyDescent="0.3">
      <c r="A14" t="s">
        <v>24</v>
      </c>
      <c r="B14" s="1">
        <v>43654</v>
      </c>
      <c r="C14" s="1">
        <v>43671</v>
      </c>
      <c r="D14" t="s">
        <v>22</v>
      </c>
      <c r="E14">
        <v>40</v>
      </c>
      <c r="F14">
        <v>0.2</v>
      </c>
      <c r="G14">
        <v>46.3</v>
      </c>
      <c r="H14">
        <f t="shared" si="0"/>
        <v>1.0875584583583136</v>
      </c>
      <c r="I14">
        <f t="shared" si="1"/>
        <v>50.353956621989916</v>
      </c>
      <c r="J14">
        <f t="shared" si="2"/>
        <v>0.91949080282959283</v>
      </c>
      <c r="K14">
        <f t="shared" si="3"/>
        <v>42.572424171010148</v>
      </c>
      <c r="L14">
        <f t="shared" si="4"/>
        <v>0</v>
      </c>
      <c r="M14">
        <f t="shared" si="5"/>
        <v>0</v>
      </c>
      <c r="N14" s="3">
        <v>2.1501369863013698E-2</v>
      </c>
      <c r="O14">
        <f t="shared" si="6"/>
        <v>0.47913511309372747</v>
      </c>
      <c r="P14" s="5">
        <f t="shared" si="7"/>
        <v>0</v>
      </c>
      <c r="Q14">
        <f t="shared" si="8"/>
        <v>0.2</v>
      </c>
      <c r="R14" s="2">
        <f t="shared" si="9"/>
        <v>0.2</v>
      </c>
    </row>
    <row r="15" spans="1:18" x14ac:dyDescent="0.3">
      <c r="A15" t="s">
        <v>24</v>
      </c>
      <c r="B15" s="1">
        <v>43655</v>
      </c>
      <c r="C15" s="1">
        <v>43671</v>
      </c>
      <c r="D15" t="s">
        <v>22</v>
      </c>
      <c r="E15">
        <v>40</v>
      </c>
      <c r="F15">
        <v>0.2</v>
      </c>
      <c r="G15">
        <v>46.9</v>
      </c>
      <c r="H15">
        <f t="shared" si="0"/>
        <v>1.0875584583583136</v>
      </c>
      <c r="I15">
        <f t="shared" si="1"/>
        <v>51.006491697004904</v>
      </c>
      <c r="J15">
        <f t="shared" si="2"/>
        <v>0.91949080282959283</v>
      </c>
      <c r="K15">
        <f t="shared" si="3"/>
        <v>43.124118652707899</v>
      </c>
      <c r="L15">
        <f t="shared" si="4"/>
        <v>0</v>
      </c>
      <c r="M15">
        <f t="shared" si="5"/>
        <v>0</v>
      </c>
      <c r="N15" s="3">
        <v>2.1501369863013698E-2</v>
      </c>
      <c r="O15">
        <f t="shared" si="6"/>
        <v>0.47913511309372747</v>
      </c>
      <c r="P15" s="5">
        <f t="shared" si="7"/>
        <v>0</v>
      </c>
      <c r="Q15">
        <f t="shared" si="8"/>
        <v>0.2</v>
      </c>
      <c r="R15" s="2">
        <f t="shared" si="9"/>
        <v>0.2</v>
      </c>
    </row>
    <row r="16" spans="1:18" x14ac:dyDescent="0.3">
      <c r="A16" t="s">
        <v>24</v>
      </c>
      <c r="B16" s="1">
        <v>43656</v>
      </c>
      <c r="C16" s="1">
        <v>43671</v>
      </c>
      <c r="D16" t="s">
        <v>22</v>
      </c>
      <c r="E16">
        <v>40</v>
      </c>
      <c r="F16">
        <v>0.25</v>
      </c>
      <c r="G16">
        <v>45.8</v>
      </c>
      <c r="H16">
        <f t="shared" si="0"/>
        <v>1.0875584583583136</v>
      </c>
      <c r="I16">
        <f t="shared" si="1"/>
        <v>49.810177392810758</v>
      </c>
      <c r="J16">
        <f t="shared" si="2"/>
        <v>0.91949080282959283</v>
      </c>
      <c r="K16">
        <f t="shared" si="3"/>
        <v>42.112678769595348</v>
      </c>
      <c r="L16">
        <f t="shared" si="4"/>
        <v>0</v>
      </c>
      <c r="M16">
        <f t="shared" si="5"/>
        <v>0</v>
      </c>
      <c r="N16" s="3">
        <v>2.1501369863013698E-2</v>
      </c>
      <c r="O16">
        <f t="shared" si="6"/>
        <v>0.47913511309372747</v>
      </c>
      <c r="P16" s="5">
        <f t="shared" si="7"/>
        <v>0</v>
      </c>
      <c r="Q16">
        <f t="shared" si="8"/>
        <v>0.25</v>
      </c>
      <c r="R16" s="2">
        <f t="shared" si="9"/>
        <v>0.25</v>
      </c>
    </row>
    <row r="17" spans="1:18" x14ac:dyDescent="0.3">
      <c r="A17" t="s">
        <v>24</v>
      </c>
      <c r="B17" s="1">
        <v>43657</v>
      </c>
      <c r="C17" s="1">
        <v>43671</v>
      </c>
      <c r="D17" t="s">
        <v>22</v>
      </c>
      <c r="E17">
        <v>40</v>
      </c>
      <c r="F17">
        <v>0.15</v>
      </c>
      <c r="G17">
        <v>46.75</v>
      </c>
      <c r="H17">
        <f t="shared" si="0"/>
        <v>1.0875584583583136</v>
      </c>
      <c r="I17">
        <f t="shared" si="1"/>
        <v>50.843357928251159</v>
      </c>
      <c r="J17">
        <f t="shared" si="2"/>
        <v>0.91949080282959283</v>
      </c>
      <c r="K17">
        <f t="shared" si="3"/>
        <v>42.986195032283462</v>
      </c>
      <c r="L17">
        <f t="shared" si="4"/>
        <v>0</v>
      </c>
      <c r="M17">
        <f t="shared" si="5"/>
        <v>0</v>
      </c>
      <c r="N17" s="3">
        <v>2.1501369863013698E-2</v>
      </c>
      <c r="O17">
        <f t="shared" si="6"/>
        <v>0.47913511309372747</v>
      </c>
      <c r="P17" s="5">
        <f t="shared" si="7"/>
        <v>0</v>
      </c>
      <c r="Q17">
        <f t="shared" si="8"/>
        <v>0.15</v>
      </c>
      <c r="R17" s="2">
        <f t="shared" si="9"/>
        <v>0.15</v>
      </c>
    </row>
    <row r="18" spans="1:18" x14ac:dyDescent="0.3">
      <c r="A18" t="s">
        <v>24</v>
      </c>
      <c r="B18" s="1">
        <v>43658</v>
      </c>
      <c r="C18" s="1">
        <v>43671</v>
      </c>
      <c r="D18" t="s">
        <v>22</v>
      </c>
      <c r="E18">
        <v>40</v>
      </c>
      <c r="F18">
        <v>0.15</v>
      </c>
      <c r="G18">
        <v>47.2</v>
      </c>
      <c r="H18">
        <f t="shared" si="0"/>
        <v>1.0875584583583136</v>
      </c>
      <c r="I18">
        <f t="shared" si="1"/>
        <v>51.332759234512402</v>
      </c>
      <c r="J18">
        <f t="shared" si="2"/>
        <v>0.91949080282959283</v>
      </c>
      <c r="K18">
        <f t="shared" si="3"/>
        <v>43.399965893556782</v>
      </c>
      <c r="L18">
        <f t="shared" si="4"/>
        <v>0</v>
      </c>
      <c r="M18">
        <f t="shared" si="5"/>
        <v>0</v>
      </c>
      <c r="N18" s="3">
        <v>2.1501369863013698E-2</v>
      </c>
      <c r="O18">
        <f t="shared" si="6"/>
        <v>0.47913511309372747</v>
      </c>
      <c r="P18" s="5">
        <f t="shared" si="7"/>
        <v>0</v>
      </c>
      <c r="Q18">
        <f t="shared" si="8"/>
        <v>0.15</v>
      </c>
      <c r="R18" s="2">
        <f t="shared" si="9"/>
        <v>0.15</v>
      </c>
    </row>
    <row r="19" spans="1:18" x14ac:dyDescent="0.3">
      <c r="A19" t="s">
        <v>24</v>
      </c>
      <c r="B19" s="1">
        <v>43661</v>
      </c>
      <c r="C19" s="1">
        <v>43671</v>
      </c>
      <c r="D19" t="s">
        <v>22</v>
      </c>
      <c r="E19">
        <v>40</v>
      </c>
      <c r="F19">
        <v>0.1</v>
      </c>
      <c r="G19">
        <v>46.6</v>
      </c>
      <c r="H19">
        <f t="shared" si="0"/>
        <v>1.0875584583583136</v>
      </c>
      <c r="I19">
        <f t="shared" si="1"/>
        <v>50.680224159497413</v>
      </c>
      <c r="J19">
        <f t="shared" si="2"/>
        <v>0.91949080282959283</v>
      </c>
      <c r="K19">
        <f t="shared" si="3"/>
        <v>42.848271411859031</v>
      </c>
      <c r="L19">
        <f t="shared" si="4"/>
        <v>0</v>
      </c>
      <c r="M19">
        <f t="shared" si="5"/>
        <v>0</v>
      </c>
      <c r="N19" s="3">
        <v>2.1501369863013698E-2</v>
      </c>
      <c r="O19">
        <f t="shared" si="6"/>
        <v>0.47913511309372747</v>
      </c>
      <c r="P19" s="5">
        <f t="shared" si="7"/>
        <v>0</v>
      </c>
      <c r="Q19">
        <f t="shared" si="8"/>
        <v>0.1</v>
      </c>
      <c r="R19" s="2">
        <f t="shared" si="9"/>
        <v>0.1</v>
      </c>
    </row>
    <row r="20" spans="1:18" x14ac:dyDescent="0.3">
      <c r="A20" t="s">
        <v>24</v>
      </c>
      <c r="B20" s="1">
        <v>43662</v>
      </c>
      <c r="C20" s="1">
        <v>43671</v>
      </c>
      <c r="D20" t="s">
        <v>22</v>
      </c>
      <c r="E20">
        <v>40</v>
      </c>
      <c r="F20">
        <v>0.1</v>
      </c>
      <c r="G20">
        <v>47.25</v>
      </c>
      <c r="H20">
        <f t="shared" si="0"/>
        <v>1.0875584583583136</v>
      </c>
      <c r="I20">
        <f t="shared" si="1"/>
        <v>51.387137157430317</v>
      </c>
      <c r="J20">
        <f t="shared" si="2"/>
        <v>0.91949080282959283</v>
      </c>
      <c r="K20">
        <f t="shared" si="3"/>
        <v>43.445940433698262</v>
      </c>
      <c r="L20">
        <f t="shared" si="4"/>
        <v>0</v>
      </c>
      <c r="M20">
        <f t="shared" si="5"/>
        <v>0</v>
      </c>
      <c r="N20" s="3">
        <v>2.1501369863013698E-2</v>
      </c>
      <c r="O20">
        <f t="shared" si="6"/>
        <v>0.47913511309372747</v>
      </c>
      <c r="P20" s="5">
        <f t="shared" si="7"/>
        <v>0</v>
      </c>
      <c r="Q20">
        <f t="shared" si="8"/>
        <v>0.1</v>
      </c>
      <c r="R20" s="2">
        <f t="shared" si="9"/>
        <v>0.1</v>
      </c>
    </row>
    <row r="21" spans="1:18" x14ac:dyDescent="0.3">
      <c r="A21" t="s">
        <v>24</v>
      </c>
      <c r="B21" s="1">
        <v>43663</v>
      </c>
      <c r="C21" s="1">
        <v>43671</v>
      </c>
      <c r="D21" t="s">
        <v>22</v>
      </c>
      <c r="E21">
        <v>40</v>
      </c>
      <c r="F21">
        <v>0.05</v>
      </c>
      <c r="G21">
        <v>47.15</v>
      </c>
      <c r="H21">
        <f t="shared" si="0"/>
        <v>1.0875584583583136</v>
      </c>
      <c r="I21">
        <f t="shared" si="1"/>
        <v>51.27838131159448</v>
      </c>
      <c r="J21">
        <f t="shared" si="2"/>
        <v>0.91949080282959283</v>
      </c>
      <c r="K21">
        <f t="shared" si="3"/>
        <v>43.353991353415303</v>
      </c>
      <c r="L21">
        <f t="shared" si="4"/>
        <v>0</v>
      </c>
      <c r="M21">
        <f t="shared" si="5"/>
        <v>0</v>
      </c>
      <c r="N21" s="3">
        <v>2.1501369863013698E-2</v>
      </c>
      <c r="O21">
        <f t="shared" si="6"/>
        <v>0.47913511309372747</v>
      </c>
      <c r="P21" s="5">
        <f t="shared" si="7"/>
        <v>0</v>
      </c>
      <c r="Q21">
        <f t="shared" si="8"/>
        <v>0.05</v>
      </c>
      <c r="R21" s="2">
        <f t="shared" si="9"/>
        <v>0.05</v>
      </c>
    </row>
    <row r="22" spans="1:18" x14ac:dyDescent="0.3">
      <c r="A22" t="s">
        <v>24</v>
      </c>
      <c r="B22" s="1">
        <v>43664</v>
      </c>
      <c r="C22" s="1">
        <v>43671</v>
      </c>
      <c r="D22" t="s">
        <v>22</v>
      </c>
      <c r="E22">
        <v>40</v>
      </c>
      <c r="F22">
        <v>0.05</v>
      </c>
      <c r="G22">
        <v>45.55</v>
      </c>
      <c r="H22">
        <f t="shared" si="0"/>
        <v>1.0875584583583136</v>
      </c>
      <c r="I22">
        <f t="shared" si="1"/>
        <v>49.538287778221182</v>
      </c>
      <c r="J22">
        <f t="shared" si="2"/>
        <v>0.91949080282959283</v>
      </c>
      <c r="K22">
        <f t="shared" si="3"/>
        <v>41.882806068887952</v>
      </c>
      <c r="L22">
        <f t="shared" si="4"/>
        <v>0</v>
      </c>
      <c r="M22">
        <f t="shared" si="5"/>
        <v>0</v>
      </c>
      <c r="N22" s="3">
        <v>2.1501369863013698E-2</v>
      </c>
      <c r="O22">
        <f t="shared" si="6"/>
        <v>0.47913511309372747</v>
      </c>
      <c r="P22" s="5">
        <f t="shared" si="7"/>
        <v>0</v>
      </c>
      <c r="Q22">
        <f t="shared" si="8"/>
        <v>0.05</v>
      </c>
      <c r="R22" s="2">
        <f t="shared" si="9"/>
        <v>0.05</v>
      </c>
    </row>
    <row r="23" spans="1:18" x14ac:dyDescent="0.3">
      <c r="A23" t="s">
        <v>24</v>
      </c>
      <c r="B23" s="1">
        <v>43665</v>
      </c>
      <c r="C23" s="1">
        <v>43671</v>
      </c>
      <c r="D23" t="s">
        <v>22</v>
      </c>
      <c r="E23">
        <v>40</v>
      </c>
      <c r="F23">
        <v>0.05</v>
      </c>
      <c r="G23">
        <v>44.6</v>
      </c>
      <c r="H23">
        <f t="shared" si="0"/>
        <v>1.0875584583583136</v>
      </c>
      <c r="I23">
        <f t="shared" si="1"/>
        <v>48.505107242780788</v>
      </c>
      <c r="J23">
        <f t="shared" si="2"/>
        <v>0.91949080282959283</v>
      </c>
      <c r="K23">
        <f t="shared" si="3"/>
        <v>41.009289806199838</v>
      </c>
      <c r="L23">
        <f t="shared" si="4"/>
        <v>0</v>
      </c>
      <c r="M23">
        <f t="shared" si="5"/>
        <v>0</v>
      </c>
      <c r="N23" s="3">
        <v>2.1501369863013698E-2</v>
      </c>
      <c r="O23">
        <f t="shared" si="6"/>
        <v>0.47913511309372747</v>
      </c>
      <c r="P23" s="5">
        <f t="shared" si="7"/>
        <v>0</v>
      </c>
      <c r="Q23">
        <f t="shared" si="8"/>
        <v>0.05</v>
      </c>
      <c r="R23" s="2">
        <f t="shared" si="9"/>
        <v>0.05</v>
      </c>
    </row>
    <row r="24" spans="1:18" x14ac:dyDescent="0.3">
      <c r="A24" t="s">
        <v>24</v>
      </c>
      <c r="B24" s="1">
        <v>43668</v>
      </c>
      <c r="C24" s="1">
        <v>43671</v>
      </c>
      <c r="D24" t="s">
        <v>22</v>
      </c>
      <c r="E24">
        <v>40</v>
      </c>
      <c r="F24">
        <v>0.1</v>
      </c>
      <c r="G24">
        <v>46.25</v>
      </c>
      <c r="H24">
        <f t="shared" si="0"/>
        <v>1.0875584583583136</v>
      </c>
      <c r="I24">
        <f t="shared" si="1"/>
        <v>50.299578699072001</v>
      </c>
      <c r="J24">
        <f t="shared" si="2"/>
        <v>0.91949080282959283</v>
      </c>
      <c r="K24">
        <f t="shared" si="3"/>
        <v>42.526449630868669</v>
      </c>
      <c r="L24">
        <f t="shared" si="4"/>
        <v>0</v>
      </c>
      <c r="M24">
        <f t="shared" si="5"/>
        <v>0</v>
      </c>
      <c r="N24" s="3">
        <v>2.1501369863013698E-2</v>
      </c>
      <c r="O24">
        <f t="shared" si="6"/>
        <v>0.47913511309372747</v>
      </c>
      <c r="P24" s="5">
        <f t="shared" si="7"/>
        <v>0</v>
      </c>
      <c r="Q24">
        <f t="shared" si="8"/>
        <v>0.1</v>
      </c>
      <c r="R24" s="2">
        <f t="shared" si="9"/>
        <v>0.1</v>
      </c>
    </row>
    <row r="25" spans="1:18" x14ac:dyDescent="0.3">
      <c r="A25" t="s">
        <v>24</v>
      </c>
      <c r="B25" s="1">
        <v>43669</v>
      </c>
      <c r="C25" s="1">
        <v>43671</v>
      </c>
      <c r="D25" t="s">
        <v>22</v>
      </c>
      <c r="E25">
        <v>40</v>
      </c>
      <c r="F25">
        <v>0</v>
      </c>
      <c r="G25">
        <v>46.05</v>
      </c>
      <c r="H25">
        <f t="shared" si="0"/>
        <v>1.0875584583583136</v>
      </c>
      <c r="I25">
        <f t="shared" si="1"/>
        <v>50.082067007400333</v>
      </c>
      <c r="J25">
        <f t="shared" si="2"/>
        <v>0.91949080282959283</v>
      </c>
      <c r="K25">
        <f t="shared" si="3"/>
        <v>42.342551470302745</v>
      </c>
      <c r="L25">
        <f t="shared" si="4"/>
        <v>0</v>
      </c>
      <c r="M25">
        <f t="shared" si="5"/>
        <v>0</v>
      </c>
      <c r="N25" s="3">
        <v>2.1501369863013698E-2</v>
      </c>
      <c r="O25">
        <f t="shared" si="6"/>
        <v>0.47913511309372747</v>
      </c>
      <c r="P25" s="5">
        <f t="shared" si="7"/>
        <v>0</v>
      </c>
      <c r="Q25">
        <f t="shared" si="8"/>
        <v>0</v>
      </c>
      <c r="R25" s="2">
        <f t="shared" si="9"/>
        <v>0</v>
      </c>
    </row>
    <row r="26" spans="1:18" x14ac:dyDescent="0.3">
      <c r="A26" t="s">
        <v>24</v>
      </c>
      <c r="B26" s="1">
        <v>43670</v>
      </c>
      <c r="C26" s="1">
        <v>43671</v>
      </c>
      <c r="D26" t="s">
        <v>22</v>
      </c>
      <c r="E26">
        <v>40</v>
      </c>
      <c r="F26">
        <v>0.05</v>
      </c>
      <c r="G26">
        <v>43.6</v>
      </c>
      <c r="H26">
        <f t="shared" si="0"/>
        <v>1.0875584583583136</v>
      </c>
      <c r="I26">
        <f t="shared" si="1"/>
        <v>47.417548784422472</v>
      </c>
      <c r="J26">
        <f t="shared" si="2"/>
        <v>0.91949080282959283</v>
      </c>
      <c r="K26">
        <f t="shared" si="3"/>
        <v>40.089799003370246</v>
      </c>
      <c r="L26">
        <f t="shared" si="4"/>
        <v>0</v>
      </c>
      <c r="M26">
        <f t="shared" si="5"/>
        <v>0</v>
      </c>
      <c r="N26" s="3">
        <v>2.1501369863013698E-2</v>
      </c>
      <c r="O26">
        <f t="shared" si="6"/>
        <v>0.47913511309372747</v>
      </c>
      <c r="P26" s="5">
        <f t="shared" si="7"/>
        <v>0</v>
      </c>
      <c r="Q26">
        <f t="shared" si="8"/>
        <v>0.05</v>
      </c>
      <c r="R26" s="2">
        <f t="shared" si="9"/>
        <v>0.05</v>
      </c>
    </row>
    <row r="27" spans="1:18" x14ac:dyDescent="0.3">
      <c r="A27" t="s">
        <v>24</v>
      </c>
      <c r="B27" s="1">
        <v>43671</v>
      </c>
      <c r="C27" s="1">
        <v>43671</v>
      </c>
      <c r="D27" t="s">
        <v>22</v>
      </c>
      <c r="E27">
        <v>40</v>
      </c>
      <c r="F27">
        <v>0</v>
      </c>
      <c r="G27">
        <v>43.15</v>
      </c>
      <c r="H27">
        <f t="shared" si="0"/>
        <v>1.0875584583583136</v>
      </c>
      <c r="I27">
        <f t="shared" si="1"/>
        <v>46.928147478161229</v>
      </c>
      <c r="J27">
        <f t="shared" si="2"/>
        <v>0.91949080282959283</v>
      </c>
      <c r="K27">
        <f t="shared" si="3"/>
        <v>39.676028142096932</v>
      </c>
      <c r="L27">
        <f t="shared" si="4"/>
        <v>0</v>
      </c>
      <c r="M27">
        <f t="shared" si="5"/>
        <v>0.32397185790306793</v>
      </c>
      <c r="N27" s="3">
        <v>2.1501369863013698E-2</v>
      </c>
      <c r="O27">
        <f t="shared" si="6"/>
        <v>0.47913511309372747</v>
      </c>
      <c r="P27" s="5">
        <f t="shared" si="7"/>
        <v>0.16874254160391022</v>
      </c>
      <c r="Q27">
        <f t="shared" si="8"/>
        <v>0</v>
      </c>
      <c r="R27" s="2">
        <f t="shared" si="9"/>
        <v>0.16874254160391022</v>
      </c>
    </row>
    <row r="28" spans="1:18" x14ac:dyDescent="0.3">
      <c r="A28" t="s">
        <v>24</v>
      </c>
      <c r="B28" s="1">
        <v>43678</v>
      </c>
      <c r="C28" s="1">
        <v>43706</v>
      </c>
      <c r="D28" t="s">
        <v>22</v>
      </c>
      <c r="E28">
        <v>40</v>
      </c>
      <c r="F28">
        <v>1.3</v>
      </c>
      <c r="G28">
        <v>42.1</v>
      </c>
      <c r="H28">
        <f t="shared" si="0"/>
        <v>1.0875584583583136</v>
      </c>
      <c r="I28">
        <f t="shared" si="1"/>
        <v>45.786211096885005</v>
      </c>
      <c r="J28">
        <f t="shared" si="2"/>
        <v>0.91949080282959283</v>
      </c>
      <c r="K28">
        <f t="shared" si="3"/>
        <v>38.71056279912586</v>
      </c>
      <c r="L28">
        <f t="shared" si="4"/>
        <v>0</v>
      </c>
      <c r="M28">
        <f t="shared" si="5"/>
        <v>1.2894372008741399</v>
      </c>
      <c r="N28" s="3">
        <v>2.1501369863013698E-2</v>
      </c>
      <c r="O28">
        <f t="shared" si="6"/>
        <v>0.47913511309372747</v>
      </c>
      <c r="P28" s="5">
        <f t="shared" si="7"/>
        <v>0.6716105279096023</v>
      </c>
      <c r="Q28">
        <f t="shared" si="8"/>
        <v>1.3</v>
      </c>
      <c r="R28" s="2">
        <f t="shared" si="9"/>
        <v>0.62838947209039775</v>
      </c>
    </row>
    <row r="29" spans="1:18" x14ac:dyDescent="0.3">
      <c r="A29" t="s">
        <v>24</v>
      </c>
      <c r="B29" s="1">
        <v>43679</v>
      </c>
      <c r="C29" s="1">
        <v>43706</v>
      </c>
      <c r="D29" t="s">
        <v>22</v>
      </c>
      <c r="E29">
        <v>40</v>
      </c>
      <c r="F29">
        <v>1.8</v>
      </c>
      <c r="G29">
        <v>40.9</v>
      </c>
      <c r="H29">
        <f t="shared" si="0"/>
        <v>1.0875584583583136</v>
      </c>
      <c r="I29">
        <f t="shared" si="1"/>
        <v>44.481140946855021</v>
      </c>
      <c r="J29">
        <f t="shared" si="2"/>
        <v>0.91949080282959283</v>
      </c>
      <c r="K29">
        <f t="shared" si="3"/>
        <v>37.607173835730343</v>
      </c>
      <c r="L29">
        <f t="shared" si="4"/>
        <v>0</v>
      </c>
      <c r="M29">
        <f t="shared" si="5"/>
        <v>2.3928261642696569</v>
      </c>
      <c r="N29" s="3">
        <v>2.1501369863013698E-2</v>
      </c>
      <c r="O29">
        <f t="shared" si="6"/>
        <v>0.47913511309372747</v>
      </c>
      <c r="P29" s="5">
        <f t="shared" si="7"/>
        <v>1.2463167979732535</v>
      </c>
      <c r="Q29">
        <f t="shared" si="8"/>
        <v>1.8</v>
      </c>
      <c r="R29" s="2">
        <f t="shared" si="9"/>
        <v>0.55368320202674659</v>
      </c>
    </row>
    <row r="30" spans="1:18" x14ac:dyDescent="0.3">
      <c r="A30" t="s">
        <v>24</v>
      </c>
      <c r="B30" s="1">
        <v>43682</v>
      </c>
      <c r="C30" s="1">
        <v>43706</v>
      </c>
      <c r="D30" t="s">
        <v>22</v>
      </c>
      <c r="E30">
        <v>40</v>
      </c>
      <c r="F30">
        <v>2.25</v>
      </c>
      <c r="G30">
        <v>39.9</v>
      </c>
      <c r="H30">
        <f t="shared" si="0"/>
        <v>1.0875584583583136</v>
      </c>
      <c r="I30">
        <f t="shared" si="1"/>
        <v>43.393582488496712</v>
      </c>
      <c r="J30">
        <f t="shared" si="2"/>
        <v>0.91949080282959283</v>
      </c>
      <c r="K30">
        <f t="shared" si="3"/>
        <v>36.68768303290075</v>
      </c>
      <c r="L30">
        <f t="shared" si="4"/>
        <v>0</v>
      </c>
      <c r="M30">
        <f t="shared" si="5"/>
        <v>3.3123169670992496</v>
      </c>
      <c r="N30" s="3">
        <v>2.1501369863013698E-2</v>
      </c>
      <c r="O30">
        <f t="shared" si="6"/>
        <v>0.47913511309372747</v>
      </c>
      <c r="P30" s="5">
        <f t="shared" si="7"/>
        <v>1.7252386896929603</v>
      </c>
      <c r="Q30">
        <f t="shared" si="8"/>
        <v>2.25</v>
      </c>
      <c r="R30" s="2">
        <f t="shared" si="9"/>
        <v>0.52476131030703965</v>
      </c>
    </row>
    <row r="31" spans="1:18" x14ac:dyDescent="0.3">
      <c r="A31" t="s">
        <v>24</v>
      </c>
      <c r="B31" s="1">
        <v>43683</v>
      </c>
      <c r="C31" s="1">
        <v>43706</v>
      </c>
      <c r="D31" t="s">
        <v>22</v>
      </c>
      <c r="E31">
        <v>40</v>
      </c>
      <c r="F31">
        <v>1.9</v>
      </c>
      <c r="G31">
        <v>40.549999999999997</v>
      </c>
      <c r="H31">
        <f t="shared" si="0"/>
        <v>1.0875584583583136</v>
      </c>
      <c r="I31">
        <f t="shared" si="1"/>
        <v>44.100495486429608</v>
      </c>
      <c r="J31">
        <f t="shared" si="2"/>
        <v>0.91949080282959283</v>
      </c>
      <c r="K31">
        <f t="shared" si="3"/>
        <v>37.285352054739988</v>
      </c>
      <c r="L31">
        <f t="shared" si="4"/>
        <v>0</v>
      </c>
      <c r="M31">
        <f t="shared" si="5"/>
        <v>2.7146479452600119</v>
      </c>
      <c r="N31" s="3">
        <v>2.1501369863013698E-2</v>
      </c>
      <c r="O31">
        <f t="shared" si="6"/>
        <v>0.47913511309372747</v>
      </c>
      <c r="P31" s="5">
        <f t="shared" si="7"/>
        <v>1.4139394600751496</v>
      </c>
      <c r="Q31">
        <f t="shared" si="8"/>
        <v>1.9</v>
      </c>
      <c r="R31" s="2">
        <f t="shared" si="9"/>
        <v>0.48606053992485032</v>
      </c>
    </row>
    <row r="32" spans="1:18" x14ac:dyDescent="0.3">
      <c r="A32" t="s">
        <v>24</v>
      </c>
      <c r="B32" s="1">
        <v>43684</v>
      </c>
      <c r="C32" s="1">
        <v>43706</v>
      </c>
      <c r="D32" t="s">
        <v>22</v>
      </c>
      <c r="E32">
        <v>40</v>
      </c>
      <c r="F32">
        <v>2.7</v>
      </c>
      <c r="G32">
        <v>39.049999999999997</v>
      </c>
      <c r="H32">
        <f t="shared" si="0"/>
        <v>1.0875584583583136</v>
      </c>
      <c r="I32">
        <f t="shared" si="1"/>
        <v>42.469157798892141</v>
      </c>
      <c r="J32">
        <f t="shared" si="2"/>
        <v>0.91949080282959283</v>
      </c>
      <c r="K32">
        <f t="shared" si="3"/>
        <v>35.906115850495596</v>
      </c>
      <c r="L32">
        <f t="shared" si="4"/>
        <v>0</v>
      </c>
      <c r="M32">
        <f t="shared" si="5"/>
        <v>4.0938841495044045</v>
      </c>
      <c r="N32" s="3">
        <v>2.1501369863013698E-2</v>
      </c>
      <c r="O32">
        <f t="shared" si="6"/>
        <v>0.47913511309372747</v>
      </c>
      <c r="P32" s="5">
        <f t="shared" si="7"/>
        <v>2.1323222976547118</v>
      </c>
      <c r="Q32">
        <f t="shared" si="8"/>
        <v>2.7</v>
      </c>
      <c r="R32" s="2">
        <f t="shared" si="9"/>
        <v>0.56767770234528836</v>
      </c>
    </row>
    <row r="33" spans="1:18" x14ac:dyDescent="0.3">
      <c r="A33" t="s">
        <v>24</v>
      </c>
      <c r="B33" s="1">
        <v>43685</v>
      </c>
      <c r="C33" s="1">
        <v>43706</v>
      </c>
      <c r="D33" t="s">
        <v>22</v>
      </c>
      <c r="E33">
        <v>40</v>
      </c>
      <c r="F33">
        <v>2.7</v>
      </c>
      <c r="G33">
        <v>38.85</v>
      </c>
      <c r="H33">
        <f t="shared" si="0"/>
        <v>1.0875584583583136</v>
      </c>
      <c r="I33">
        <f t="shared" si="1"/>
        <v>42.251646107220481</v>
      </c>
      <c r="J33">
        <f t="shared" si="2"/>
        <v>0.91949080282959283</v>
      </c>
      <c r="K33">
        <f t="shared" si="3"/>
        <v>35.722217689929685</v>
      </c>
      <c r="L33">
        <f t="shared" si="4"/>
        <v>0</v>
      </c>
      <c r="M33">
        <f t="shared" si="5"/>
        <v>4.2777823100703145</v>
      </c>
      <c r="N33" s="3">
        <v>2.1501369863013698E-2</v>
      </c>
      <c r="O33">
        <f t="shared" si="6"/>
        <v>0.47913511309372747</v>
      </c>
      <c r="P33" s="5">
        <f t="shared" si="7"/>
        <v>2.2281066759986485</v>
      </c>
      <c r="Q33">
        <f t="shared" si="8"/>
        <v>2.7</v>
      </c>
      <c r="R33" s="2">
        <f t="shared" si="9"/>
        <v>0.47189332400135164</v>
      </c>
    </row>
    <row r="34" spans="1:18" x14ac:dyDescent="0.3">
      <c r="A34" t="s">
        <v>24</v>
      </c>
      <c r="B34" s="1">
        <v>43686</v>
      </c>
      <c r="C34" s="1">
        <v>43706</v>
      </c>
      <c r="D34" t="s">
        <v>22</v>
      </c>
      <c r="E34">
        <v>40</v>
      </c>
      <c r="F34">
        <v>2.9</v>
      </c>
      <c r="G34">
        <v>38.799999999999997</v>
      </c>
      <c r="H34">
        <f t="shared" si="0"/>
        <v>1.0875584583583136</v>
      </c>
      <c r="I34">
        <f t="shared" si="1"/>
        <v>42.197268184302565</v>
      </c>
      <c r="J34">
        <f t="shared" si="2"/>
        <v>0.91949080282959283</v>
      </c>
      <c r="K34">
        <f t="shared" si="3"/>
        <v>35.676243149788199</v>
      </c>
      <c r="L34">
        <f t="shared" si="4"/>
        <v>0</v>
      </c>
      <c r="M34">
        <f t="shared" si="5"/>
        <v>4.3237568502118009</v>
      </c>
      <c r="N34" s="3">
        <v>2.1501369863013698E-2</v>
      </c>
      <c r="O34">
        <f t="shared" si="6"/>
        <v>0.47913511309372747</v>
      </c>
      <c r="P34" s="5">
        <f t="shared" si="7"/>
        <v>2.2520527705846374</v>
      </c>
      <c r="Q34">
        <f t="shared" si="8"/>
        <v>2.9</v>
      </c>
      <c r="R34" s="2">
        <f t="shared" si="9"/>
        <v>0.64794722941536254</v>
      </c>
    </row>
    <row r="35" spans="1:18" x14ac:dyDescent="0.3">
      <c r="A35" t="s">
        <v>24</v>
      </c>
      <c r="B35" s="1">
        <v>43690</v>
      </c>
      <c r="C35" s="1">
        <v>43706</v>
      </c>
      <c r="D35" t="s">
        <v>22</v>
      </c>
      <c r="E35">
        <v>40</v>
      </c>
      <c r="F35">
        <v>4.3499999999999996</v>
      </c>
      <c r="G35">
        <v>36.450000000000003</v>
      </c>
      <c r="H35">
        <f t="shared" si="0"/>
        <v>1.0875584583583136</v>
      </c>
      <c r="I35">
        <f t="shared" si="1"/>
        <v>39.641505807160534</v>
      </c>
      <c r="J35">
        <f t="shared" si="2"/>
        <v>0.91949080282959283</v>
      </c>
      <c r="K35">
        <f t="shared" si="3"/>
        <v>33.515439763138659</v>
      </c>
      <c r="L35">
        <f t="shared" si="4"/>
        <v>0.3584941928394656</v>
      </c>
      <c r="M35">
        <f t="shared" si="5"/>
        <v>6.4845602368613413</v>
      </c>
      <c r="N35" s="3">
        <v>2.1501369863013698E-2</v>
      </c>
      <c r="O35">
        <f t="shared" si="6"/>
        <v>0.47913511309372747</v>
      </c>
      <c r="P35" s="5">
        <f t="shared" si="7"/>
        <v>3.5492832940921484</v>
      </c>
      <c r="Q35">
        <f t="shared" si="8"/>
        <v>4.3499999999999996</v>
      </c>
      <c r="R35" s="2">
        <f t="shared" si="9"/>
        <v>0.80071670590785127</v>
      </c>
    </row>
    <row r="36" spans="1:18" x14ac:dyDescent="0.3">
      <c r="A36" t="s">
        <v>24</v>
      </c>
      <c r="B36" s="1">
        <v>43691</v>
      </c>
      <c r="C36" s="1">
        <v>43706</v>
      </c>
      <c r="D36" t="s">
        <v>22</v>
      </c>
      <c r="E36">
        <v>40</v>
      </c>
      <c r="F36">
        <v>3.65</v>
      </c>
      <c r="G36">
        <v>37</v>
      </c>
      <c r="H36">
        <f t="shared" si="0"/>
        <v>1.0875584583583136</v>
      </c>
      <c r="I36">
        <f t="shared" si="1"/>
        <v>40.239662959257601</v>
      </c>
      <c r="J36">
        <f t="shared" si="2"/>
        <v>0.91949080282959283</v>
      </c>
      <c r="K36">
        <f t="shared" si="3"/>
        <v>34.021159704694938</v>
      </c>
      <c r="L36">
        <f t="shared" si="4"/>
        <v>0</v>
      </c>
      <c r="M36">
        <f t="shared" si="5"/>
        <v>5.9788402953050621</v>
      </c>
      <c r="N36" s="3">
        <v>2.1501369863013698E-2</v>
      </c>
      <c r="O36">
        <f t="shared" si="6"/>
        <v>0.47913511309372747</v>
      </c>
      <c r="P36" s="5">
        <f t="shared" si="7"/>
        <v>3.1141121756801069</v>
      </c>
      <c r="Q36">
        <f t="shared" si="8"/>
        <v>3.65</v>
      </c>
      <c r="R36" s="2">
        <f t="shared" si="9"/>
        <v>0.53588782431989301</v>
      </c>
    </row>
    <row r="37" spans="1:18" x14ac:dyDescent="0.3">
      <c r="A37" t="s">
        <v>24</v>
      </c>
      <c r="B37" s="1">
        <v>43693</v>
      </c>
      <c r="C37" s="1">
        <v>43706</v>
      </c>
      <c r="D37" t="s">
        <v>22</v>
      </c>
      <c r="E37">
        <v>40</v>
      </c>
      <c r="F37">
        <v>4.3</v>
      </c>
      <c r="G37">
        <v>36.200000000000003</v>
      </c>
      <c r="H37">
        <f t="shared" si="0"/>
        <v>1.0875584583583136</v>
      </c>
      <c r="I37">
        <f t="shared" si="1"/>
        <v>39.369616192570952</v>
      </c>
      <c r="J37">
        <f t="shared" si="2"/>
        <v>0.91949080282959283</v>
      </c>
      <c r="K37">
        <f t="shared" si="3"/>
        <v>33.285567062431262</v>
      </c>
      <c r="L37">
        <f t="shared" si="4"/>
        <v>0.6303838074290482</v>
      </c>
      <c r="M37">
        <f t="shared" si="5"/>
        <v>6.7144329375687377</v>
      </c>
      <c r="N37" s="3">
        <v>2.1501369863013698E-2</v>
      </c>
      <c r="O37">
        <f t="shared" si="6"/>
        <v>0.47913511309372747</v>
      </c>
      <c r="P37" s="5">
        <f t="shared" si="7"/>
        <v>3.7992832940921502</v>
      </c>
      <c r="Q37">
        <f t="shared" si="8"/>
        <v>4.3</v>
      </c>
      <c r="R37" s="2">
        <f t="shared" si="9"/>
        <v>0.50071670590784967</v>
      </c>
    </row>
    <row r="38" spans="1:18" x14ac:dyDescent="0.3">
      <c r="A38" t="s">
        <v>24</v>
      </c>
      <c r="B38" s="1">
        <v>43696</v>
      </c>
      <c r="C38" s="1">
        <v>43706</v>
      </c>
      <c r="D38" t="s">
        <v>22</v>
      </c>
      <c r="E38">
        <v>40</v>
      </c>
      <c r="F38">
        <v>4.1500000000000004</v>
      </c>
      <c r="G38">
        <v>36.049999999999997</v>
      </c>
      <c r="H38">
        <f t="shared" si="0"/>
        <v>1.0875584583583136</v>
      </c>
      <c r="I38">
        <f t="shared" si="1"/>
        <v>39.206482423817199</v>
      </c>
      <c r="J38">
        <f t="shared" si="2"/>
        <v>0.91949080282959283</v>
      </c>
      <c r="K38">
        <f t="shared" si="3"/>
        <v>33.147643442006817</v>
      </c>
      <c r="L38">
        <f t="shared" si="4"/>
        <v>0.79351757618280061</v>
      </c>
      <c r="M38">
        <f t="shared" si="5"/>
        <v>6.8523565579931827</v>
      </c>
      <c r="N38" s="3">
        <v>2.1501369863013698E-2</v>
      </c>
      <c r="O38">
        <f t="shared" si="6"/>
        <v>0.47913511309372747</v>
      </c>
      <c r="P38" s="5">
        <f t="shared" si="7"/>
        <v>3.9492832940921558</v>
      </c>
      <c r="Q38">
        <f t="shared" si="8"/>
        <v>4.1500000000000004</v>
      </c>
      <c r="R38" s="2">
        <f t="shared" si="9"/>
        <v>0.20071670590784452</v>
      </c>
    </row>
    <row r="39" spans="1:18" x14ac:dyDescent="0.3">
      <c r="A39" t="s">
        <v>24</v>
      </c>
      <c r="B39" s="1">
        <v>43697</v>
      </c>
      <c r="C39" s="1">
        <v>43706</v>
      </c>
      <c r="D39" t="s">
        <v>22</v>
      </c>
      <c r="E39">
        <v>40</v>
      </c>
      <c r="F39">
        <v>5.9</v>
      </c>
      <c r="G39">
        <v>34.65</v>
      </c>
      <c r="H39">
        <f t="shared" si="0"/>
        <v>1.0875584583583136</v>
      </c>
      <c r="I39">
        <f t="shared" si="1"/>
        <v>37.683900582115562</v>
      </c>
      <c r="J39">
        <f t="shared" si="2"/>
        <v>0.91949080282959283</v>
      </c>
      <c r="K39">
        <f t="shared" si="3"/>
        <v>31.86035631804539</v>
      </c>
      <c r="L39">
        <f t="shared" si="4"/>
        <v>2.3160994178844376</v>
      </c>
      <c r="M39">
        <f t="shared" si="5"/>
        <v>8.1396436819546096</v>
      </c>
      <c r="N39" s="3">
        <v>2.1501369863013698E-2</v>
      </c>
      <c r="O39">
        <f t="shared" si="6"/>
        <v>0.47913511309372747</v>
      </c>
      <c r="P39" s="5">
        <f t="shared" si="7"/>
        <v>5.3492832940921531</v>
      </c>
      <c r="Q39">
        <f t="shared" si="8"/>
        <v>5.9</v>
      </c>
      <c r="R39" s="2">
        <f t="shared" si="9"/>
        <v>0.55071670590784727</v>
      </c>
    </row>
    <row r="40" spans="1:18" x14ac:dyDescent="0.3">
      <c r="A40" t="s">
        <v>24</v>
      </c>
      <c r="B40" s="1">
        <v>43698</v>
      </c>
      <c r="C40" s="1">
        <v>43706</v>
      </c>
      <c r="D40" t="s">
        <v>22</v>
      </c>
      <c r="E40">
        <v>40</v>
      </c>
      <c r="F40">
        <v>8.15</v>
      </c>
      <c r="G40">
        <v>31.85</v>
      </c>
      <c r="H40">
        <f t="shared" si="0"/>
        <v>1.0875584583583136</v>
      </c>
      <c r="I40">
        <f t="shared" si="1"/>
        <v>34.638736898712288</v>
      </c>
      <c r="J40">
        <f t="shared" si="2"/>
        <v>0.91949080282959283</v>
      </c>
      <c r="K40">
        <f t="shared" si="3"/>
        <v>29.285782070122533</v>
      </c>
      <c r="L40">
        <f t="shared" si="4"/>
        <v>5.3612631012877117</v>
      </c>
      <c r="M40">
        <f t="shared" si="5"/>
        <v>10.714217929877467</v>
      </c>
      <c r="N40" s="3">
        <v>2.1501369863013698E-2</v>
      </c>
      <c r="O40">
        <f t="shared" si="6"/>
        <v>0.47913511309372747</v>
      </c>
      <c r="P40" s="5">
        <f t="shared" si="7"/>
        <v>8.1492832940921485</v>
      </c>
      <c r="Q40">
        <f t="shared" si="8"/>
        <v>8.15</v>
      </c>
      <c r="R40" s="2">
        <f t="shared" si="9"/>
        <v>7.1670590785188892E-4</v>
      </c>
    </row>
    <row r="41" spans="1:18" x14ac:dyDescent="0.3">
      <c r="A41" t="s">
        <v>24</v>
      </c>
      <c r="B41" s="1">
        <v>43699</v>
      </c>
      <c r="C41" s="1">
        <v>43706</v>
      </c>
      <c r="D41" t="s">
        <v>22</v>
      </c>
      <c r="E41">
        <v>40</v>
      </c>
      <c r="F41">
        <v>9.9499999999999993</v>
      </c>
      <c r="G41">
        <v>30.05</v>
      </c>
      <c r="H41">
        <f t="shared" ref="H41:H62" si="10">EXP($B$5*SQRT(1/12))</f>
        <v>1.0875584583583136</v>
      </c>
      <c r="I41">
        <f t="shared" ref="I41:I62" si="11">G41*H41</f>
        <v>32.681131673667323</v>
      </c>
      <c r="J41">
        <f t="shared" ref="J41:J62" si="12">1/H41</f>
        <v>0.91949080282959283</v>
      </c>
      <c r="K41">
        <f t="shared" ref="K41:K62" si="13">G41*J41</f>
        <v>27.630698625029265</v>
      </c>
      <c r="L41">
        <f t="shared" ref="L41:L62" si="14">MAX((E41-I41),0)</f>
        <v>7.3188683263326766</v>
      </c>
      <c r="M41">
        <f t="shared" ref="M41:M62" si="15">MAX((E41-K41),0)</f>
        <v>12.369301374970735</v>
      </c>
      <c r="N41" s="3">
        <v>2.1501369863013698E-2</v>
      </c>
      <c r="O41">
        <f t="shared" ref="O41:O62" si="16">(EXP(N41*(1/1200))-J41)/(H41-J41)</f>
        <v>0.47913511309372747</v>
      </c>
      <c r="P41" s="5">
        <f t="shared" ref="P41:P62" si="17">(O41*L41+(1-O41)*M41)*EXP(-N41/1200)</f>
        <v>9.949283294092151</v>
      </c>
      <c r="Q41">
        <f t="shared" ref="Q41:Q62" si="18">F41</f>
        <v>9.9499999999999993</v>
      </c>
      <c r="R41" s="2">
        <f t="shared" ref="R41:R62" si="19">IF(Q41-P41&gt;0,Q41-P41,P41-Q41)</f>
        <v>7.1670590784833621E-4</v>
      </c>
    </row>
    <row r="42" spans="1:18" x14ac:dyDescent="0.3">
      <c r="A42" t="s">
        <v>24</v>
      </c>
      <c r="B42" s="1">
        <v>43700</v>
      </c>
      <c r="C42" s="1">
        <v>43706</v>
      </c>
      <c r="D42" t="s">
        <v>22</v>
      </c>
      <c r="E42">
        <v>40</v>
      </c>
      <c r="F42">
        <v>8.65</v>
      </c>
      <c r="G42">
        <v>31.35</v>
      </c>
      <c r="H42">
        <f t="shared" si="10"/>
        <v>1.0875584583583136</v>
      </c>
      <c r="I42">
        <f t="shared" si="11"/>
        <v>34.09495766953313</v>
      </c>
      <c r="J42">
        <f t="shared" si="12"/>
        <v>0.91949080282959283</v>
      </c>
      <c r="K42">
        <f t="shared" si="13"/>
        <v>28.826036668707737</v>
      </c>
      <c r="L42">
        <f t="shared" si="14"/>
        <v>5.9050423304668698</v>
      </c>
      <c r="M42">
        <f t="shared" si="15"/>
        <v>11.173963331292263</v>
      </c>
      <c r="N42" s="3">
        <v>2.1501369863013698E-2</v>
      </c>
      <c r="O42">
        <f t="shared" si="16"/>
        <v>0.47913511309372747</v>
      </c>
      <c r="P42" s="5">
        <f t="shared" si="17"/>
        <v>8.649283294092152</v>
      </c>
      <c r="Q42">
        <f t="shared" si="18"/>
        <v>8.65</v>
      </c>
      <c r="R42" s="2">
        <f t="shared" si="19"/>
        <v>7.1670590784833621E-4</v>
      </c>
    </row>
    <row r="43" spans="1:18" x14ac:dyDescent="0.3">
      <c r="A43" t="s">
        <v>24</v>
      </c>
      <c r="B43" s="1">
        <v>43703</v>
      </c>
      <c r="C43" s="1">
        <v>43706</v>
      </c>
      <c r="D43" t="s">
        <v>22</v>
      </c>
      <c r="E43">
        <v>40</v>
      </c>
      <c r="F43">
        <v>8.1</v>
      </c>
      <c r="G43">
        <v>31.9</v>
      </c>
      <c r="H43">
        <f t="shared" si="10"/>
        <v>1.0875584583583136</v>
      </c>
      <c r="I43">
        <f t="shared" si="11"/>
        <v>34.693114821630203</v>
      </c>
      <c r="J43">
        <f t="shared" si="12"/>
        <v>0.91949080282959283</v>
      </c>
      <c r="K43">
        <f t="shared" si="13"/>
        <v>29.331756610264009</v>
      </c>
      <c r="L43">
        <f t="shared" si="14"/>
        <v>5.3068851783697966</v>
      </c>
      <c r="M43">
        <f t="shared" si="15"/>
        <v>10.668243389735991</v>
      </c>
      <c r="N43" s="3">
        <v>2.1501369863013698E-2</v>
      </c>
      <c r="O43">
        <f t="shared" si="16"/>
        <v>0.47913511309372747</v>
      </c>
      <c r="P43" s="5">
        <f t="shared" si="17"/>
        <v>8.0992832940921531</v>
      </c>
      <c r="Q43">
        <f t="shared" si="18"/>
        <v>8.1</v>
      </c>
      <c r="R43" s="2">
        <f t="shared" si="19"/>
        <v>7.1670590784655985E-4</v>
      </c>
    </row>
    <row r="44" spans="1:18" x14ac:dyDescent="0.3">
      <c r="A44" t="s">
        <v>24</v>
      </c>
      <c r="B44" s="1">
        <v>43705</v>
      </c>
      <c r="C44" s="1">
        <v>43706</v>
      </c>
      <c r="D44" t="s">
        <v>22</v>
      </c>
      <c r="E44">
        <v>40</v>
      </c>
      <c r="F44">
        <v>8.9</v>
      </c>
      <c r="G44">
        <v>31.1</v>
      </c>
      <c r="H44">
        <f t="shared" si="10"/>
        <v>1.0875584583583136</v>
      </c>
      <c r="I44">
        <f t="shared" si="11"/>
        <v>33.823068054943555</v>
      </c>
      <c r="J44">
        <f t="shared" si="12"/>
        <v>0.91949080282959283</v>
      </c>
      <c r="K44">
        <f t="shared" si="13"/>
        <v>28.59616396800034</v>
      </c>
      <c r="L44">
        <f t="shared" si="14"/>
        <v>6.1769319450564453</v>
      </c>
      <c r="M44">
        <f t="shared" si="15"/>
        <v>11.40383603199966</v>
      </c>
      <c r="N44" s="3">
        <v>2.1501369863013698E-2</v>
      </c>
      <c r="O44">
        <f t="shared" si="16"/>
        <v>0.47913511309372747</v>
      </c>
      <c r="P44" s="5">
        <f t="shared" si="17"/>
        <v>8.8992832940921485</v>
      </c>
      <c r="Q44">
        <f t="shared" si="18"/>
        <v>8.9</v>
      </c>
      <c r="R44" s="2">
        <f t="shared" si="19"/>
        <v>7.1670590785188892E-4</v>
      </c>
    </row>
    <row r="45" spans="1:18" x14ac:dyDescent="0.3">
      <c r="A45" t="s">
        <v>24</v>
      </c>
      <c r="B45" s="1">
        <v>43706</v>
      </c>
      <c r="C45" s="1">
        <v>43706</v>
      </c>
      <c r="D45" t="s">
        <v>22</v>
      </c>
      <c r="E45">
        <v>40</v>
      </c>
      <c r="F45">
        <v>0</v>
      </c>
      <c r="G45">
        <v>31.3</v>
      </c>
      <c r="H45">
        <f t="shared" si="10"/>
        <v>1.0875584583583136</v>
      </c>
      <c r="I45">
        <f t="shared" si="11"/>
        <v>34.040579746615215</v>
      </c>
      <c r="J45">
        <f t="shared" si="12"/>
        <v>0.91949080282959283</v>
      </c>
      <c r="K45">
        <f t="shared" si="13"/>
        <v>28.780062128566257</v>
      </c>
      <c r="L45">
        <f t="shared" si="14"/>
        <v>5.9594202533847849</v>
      </c>
      <c r="M45">
        <f t="shared" si="15"/>
        <v>11.219937871433743</v>
      </c>
      <c r="N45" s="3">
        <v>2.1501369863013698E-2</v>
      </c>
      <c r="O45">
        <f t="shared" si="16"/>
        <v>0.47913511309372747</v>
      </c>
      <c r="P45" s="5">
        <f t="shared" si="17"/>
        <v>8.6992832940921492</v>
      </c>
      <c r="Q45">
        <f t="shared" si="18"/>
        <v>0</v>
      </c>
      <c r="R45" s="2">
        <f t="shared" si="19"/>
        <v>8.6992832940921492</v>
      </c>
    </row>
    <row r="46" spans="1:18" x14ac:dyDescent="0.3">
      <c r="A46" t="s">
        <v>24</v>
      </c>
      <c r="B46" s="1">
        <v>43711</v>
      </c>
      <c r="C46" s="1">
        <v>43734</v>
      </c>
      <c r="D46" t="s">
        <v>22</v>
      </c>
      <c r="E46">
        <v>40</v>
      </c>
      <c r="F46">
        <v>9.5500000000000007</v>
      </c>
      <c r="G46">
        <v>30.45</v>
      </c>
      <c r="H46">
        <f t="shared" si="10"/>
        <v>1.0875584583583136</v>
      </c>
      <c r="I46">
        <f t="shared" si="11"/>
        <v>33.116155057010644</v>
      </c>
      <c r="J46">
        <f t="shared" si="12"/>
        <v>0.91949080282959283</v>
      </c>
      <c r="K46">
        <f t="shared" si="13"/>
        <v>27.998494946161102</v>
      </c>
      <c r="L46">
        <f t="shared" si="14"/>
        <v>6.8838449429893558</v>
      </c>
      <c r="M46">
        <f t="shared" si="15"/>
        <v>12.001505053838898</v>
      </c>
      <c r="N46" s="3">
        <v>2.1501369863013698E-2</v>
      </c>
      <c r="O46">
        <f t="shared" si="16"/>
        <v>0.47913511309372747</v>
      </c>
      <c r="P46" s="5">
        <f t="shared" si="17"/>
        <v>9.5492832940921542</v>
      </c>
      <c r="Q46">
        <f t="shared" si="18"/>
        <v>9.5500000000000007</v>
      </c>
      <c r="R46" s="2">
        <f t="shared" si="19"/>
        <v>7.1670590784655985E-4</v>
      </c>
    </row>
    <row r="47" spans="1:18" x14ac:dyDescent="0.3">
      <c r="A47" t="s">
        <v>24</v>
      </c>
      <c r="B47" s="1">
        <v>43712</v>
      </c>
      <c r="C47" s="1">
        <v>43734</v>
      </c>
      <c r="D47" t="s">
        <v>22</v>
      </c>
      <c r="E47">
        <v>40</v>
      </c>
      <c r="F47">
        <v>7.8</v>
      </c>
      <c r="G47">
        <v>32.25</v>
      </c>
      <c r="H47">
        <f t="shared" si="10"/>
        <v>1.0875584583583136</v>
      </c>
      <c r="I47">
        <f t="shared" si="11"/>
        <v>35.073760282055609</v>
      </c>
      <c r="J47">
        <f t="shared" si="12"/>
        <v>0.91949080282959283</v>
      </c>
      <c r="K47">
        <f t="shared" si="13"/>
        <v>29.653578391254371</v>
      </c>
      <c r="L47">
        <f t="shared" si="14"/>
        <v>4.9262397179443909</v>
      </c>
      <c r="M47">
        <f t="shared" si="15"/>
        <v>10.346421608745629</v>
      </c>
      <c r="N47" s="3">
        <v>2.1501369863013698E-2</v>
      </c>
      <c r="O47">
        <f t="shared" si="16"/>
        <v>0.47913511309372747</v>
      </c>
      <c r="P47" s="5">
        <f t="shared" si="17"/>
        <v>7.7492832940921526</v>
      </c>
      <c r="Q47">
        <f t="shared" si="18"/>
        <v>7.8</v>
      </c>
      <c r="R47" s="2">
        <f t="shared" si="19"/>
        <v>5.071670590784727E-2</v>
      </c>
    </row>
    <row r="48" spans="1:18" x14ac:dyDescent="0.3">
      <c r="A48" t="s">
        <v>24</v>
      </c>
      <c r="B48" s="1">
        <v>43713</v>
      </c>
      <c r="C48" s="1">
        <v>43734</v>
      </c>
      <c r="D48" t="s">
        <v>22</v>
      </c>
      <c r="E48">
        <v>40</v>
      </c>
      <c r="F48">
        <v>7.7</v>
      </c>
      <c r="G48">
        <v>32.450000000000003</v>
      </c>
      <c r="H48">
        <f t="shared" si="10"/>
        <v>1.0875584583583136</v>
      </c>
      <c r="I48">
        <f t="shared" si="11"/>
        <v>35.291271973727277</v>
      </c>
      <c r="J48">
        <f t="shared" si="12"/>
        <v>0.91949080282959283</v>
      </c>
      <c r="K48">
        <f t="shared" si="13"/>
        <v>29.837476551820291</v>
      </c>
      <c r="L48">
        <f t="shared" si="14"/>
        <v>4.7087280262727234</v>
      </c>
      <c r="M48">
        <f t="shared" si="15"/>
        <v>10.162523448179709</v>
      </c>
      <c r="N48" s="3">
        <v>2.1501369863013698E-2</v>
      </c>
      <c r="O48">
        <f t="shared" si="16"/>
        <v>0.47913511309372747</v>
      </c>
      <c r="P48" s="5">
        <f t="shared" si="17"/>
        <v>7.5492832940921488</v>
      </c>
      <c r="Q48">
        <f t="shared" si="18"/>
        <v>7.7</v>
      </c>
      <c r="R48" s="2">
        <f t="shared" si="19"/>
        <v>0.15071670590785136</v>
      </c>
    </row>
    <row r="49" spans="1:18" x14ac:dyDescent="0.3">
      <c r="A49" t="s">
        <v>24</v>
      </c>
      <c r="B49" s="1">
        <v>43714</v>
      </c>
      <c r="C49" s="1">
        <v>43734</v>
      </c>
      <c r="D49" t="s">
        <v>22</v>
      </c>
      <c r="E49">
        <v>40</v>
      </c>
      <c r="F49">
        <v>6.8</v>
      </c>
      <c r="G49">
        <v>33</v>
      </c>
      <c r="H49">
        <f t="shared" si="10"/>
        <v>1.0875584583583136</v>
      </c>
      <c r="I49">
        <f t="shared" si="11"/>
        <v>35.88942912582435</v>
      </c>
      <c r="J49">
        <f t="shared" si="12"/>
        <v>0.91949080282959283</v>
      </c>
      <c r="K49">
        <f t="shared" si="13"/>
        <v>30.343196493376563</v>
      </c>
      <c r="L49">
        <f t="shared" si="14"/>
        <v>4.1105708741756501</v>
      </c>
      <c r="M49">
        <f t="shared" si="15"/>
        <v>9.6568035066234366</v>
      </c>
      <c r="N49" s="3">
        <v>2.1501369863013698E-2</v>
      </c>
      <c r="O49">
        <f t="shared" si="16"/>
        <v>0.47913511309372747</v>
      </c>
      <c r="P49" s="5">
        <f t="shared" si="17"/>
        <v>6.9992832940921508</v>
      </c>
      <c r="Q49">
        <f t="shared" si="18"/>
        <v>6.8</v>
      </c>
      <c r="R49" s="2">
        <f t="shared" si="19"/>
        <v>0.19928329409215095</v>
      </c>
    </row>
    <row r="50" spans="1:18" x14ac:dyDescent="0.3">
      <c r="A50" t="s">
        <v>24</v>
      </c>
      <c r="B50" s="1">
        <v>43717</v>
      </c>
      <c r="C50" s="1">
        <v>43734</v>
      </c>
      <c r="D50" t="s">
        <v>22</v>
      </c>
      <c r="E50">
        <v>40</v>
      </c>
      <c r="F50">
        <v>7.1</v>
      </c>
      <c r="G50">
        <v>32.9</v>
      </c>
      <c r="H50">
        <f t="shared" si="10"/>
        <v>1.0875584583583136</v>
      </c>
      <c r="I50">
        <f t="shared" si="11"/>
        <v>35.780673279988513</v>
      </c>
      <c r="J50">
        <f t="shared" si="12"/>
        <v>0.91949080282959283</v>
      </c>
      <c r="K50">
        <f t="shared" si="13"/>
        <v>30.251247413093601</v>
      </c>
      <c r="L50">
        <f t="shared" si="14"/>
        <v>4.2193267200114875</v>
      </c>
      <c r="M50">
        <f t="shared" si="15"/>
        <v>9.7487525869063987</v>
      </c>
      <c r="N50" s="3">
        <v>2.1501369863013698E-2</v>
      </c>
      <c r="O50">
        <f t="shared" si="16"/>
        <v>0.47913511309372747</v>
      </c>
      <c r="P50" s="5">
        <f t="shared" si="17"/>
        <v>7.0992832940921549</v>
      </c>
      <c r="Q50">
        <f t="shared" si="18"/>
        <v>7.1</v>
      </c>
      <c r="R50" s="2">
        <f t="shared" si="19"/>
        <v>7.167059078447835E-4</v>
      </c>
    </row>
    <row r="51" spans="1:18" x14ac:dyDescent="0.3">
      <c r="A51" t="s">
        <v>24</v>
      </c>
      <c r="B51" s="1">
        <v>43719</v>
      </c>
      <c r="C51" s="1">
        <v>43734</v>
      </c>
      <c r="D51" t="s">
        <v>22</v>
      </c>
      <c r="E51">
        <v>40</v>
      </c>
      <c r="F51">
        <v>6.1</v>
      </c>
      <c r="G51">
        <v>34.1</v>
      </c>
      <c r="H51">
        <f t="shared" si="10"/>
        <v>1.0875584583583136</v>
      </c>
      <c r="I51">
        <f t="shared" si="11"/>
        <v>37.085743430018496</v>
      </c>
      <c r="J51">
        <f t="shared" si="12"/>
        <v>0.91949080282959283</v>
      </c>
      <c r="K51">
        <f t="shared" si="13"/>
        <v>31.354636376489118</v>
      </c>
      <c r="L51">
        <f t="shared" si="14"/>
        <v>2.9142565699815037</v>
      </c>
      <c r="M51">
        <f t="shared" si="15"/>
        <v>8.6453636235108817</v>
      </c>
      <c r="N51" s="3">
        <v>2.1501369863013698E-2</v>
      </c>
      <c r="O51">
        <f t="shared" si="16"/>
        <v>0.47913511309372747</v>
      </c>
      <c r="P51" s="5">
        <f t="shared" si="17"/>
        <v>5.8992832940921476</v>
      </c>
      <c r="Q51">
        <f t="shared" si="18"/>
        <v>6.1</v>
      </c>
      <c r="R51" s="2">
        <f t="shared" si="19"/>
        <v>0.20071670590785207</v>
      </c>
    </row>
    <row r="52" spans="1:18" x14ac:dyDescent="0.3">
      <c r="A52" t="s">
        <v>24</v>
      </c>
      <c r="B52" s="1">
        <v>43720</v>
      </c>
      <c r="C52" s="1">
        <v>43734</v>
      </c>
      <c r="D52" t="s">
        <v>22</v>
      </c>
      <c r="E52">
        <v>40</v>
      </c>
      <c r="F52">
        <v>6.35</v>
      </c>
      <c r="G52">
        <v>33.75</v>
      </c>
      <c r="H52">
        <f t="shared" si="10"/>
        <v>1.0875584583583136</v>
      </c>
      <c r="I52">
        <f t="shared" si="11"/>
        <v>36.705097969593083</v>
      </c>
      <c r="J52">
        <f t="shared" si="12"/>
        <v>0.91949080282959283</v>
      </c>
      <c r="K52">
        <f t="shared" si="13"/>
        <v>31.03281459549876</v>
      </c>
      <c r="L52">
        <f t="shared" si="14"/>
        <v>3.2949020304069165</v>
      </c>
      <c r="M52">
        <f t="shared" si="15"/>
        <v>8.9671854045012402</v>
      </c>
      <c r="N52" s="3">
        <v>2.1501369863013698E-2</v>
      </c>
      <c r="O52">
        <f t="shared" si="16"/>
        <v>0.47913511309372747</v>
      </c>
      <c r="P52" s="5">
        <f t="shared" si="17"/>
        <v>6.2492832940921499</v>
      </c>
      <c r="Q52">
        <f t="shared" si="18"/>
        <v>6.35</v>
      </c>
      <c r="R52" s="2">
        <f t="shared" si="19"/>
        <v>0.10071670590784976</v>
      </c>
    </row>
    <row r="53" spans="1:18" x14ac:dyDescent="0.3">
      <c r="A53" t="s">
        <v>24</v>
      </c>
      <c r="B53" s="1">
        <v>43721</v>
      </c>
      <c r="C53" s="1">
        <v>43734</v>
      </c>
      <c r="D53" t="s">
        <v>22</v>
      </c>
      <c r="E53">
        <v>40</v>
      </c>
      <c r="F53">
        <v>6.25</v>
      </c>
      <c r="G53">
        <v>33.799999999999997</v>
      </c>
      <c r="H53">
        <f t="shared" si="10"/>
        <v>1.0875584583583136</v>
      </c>
      <c r="I53">
        <f t="shared" si="11"/>
        <v>36.759475892510991</v>
      </c>
      <c r="J53">
        <f t="shared" si="12"/>
        <v>0.91949080282959283</v>
      </c>
      <c r="K53">
        <f t="shared" si="13"/>
        <v>31.078789135640235</v>
      </c>
      <c r="L53">
        <f t="shared" si="14"/>
        <v>3.2405241074890085</v>
      </c>
      <c r="M53">
        <f t="shared" si="15"/>
        <v>8.9212108643597645</v>
      </c>
      <c r="N53" s="3">
        <v>2.1501369863013698E-2</v>
      </c>
      <c r="O53">
        <f t="shared" si="16"/>
        <v>0.47913511309372747</v>
      </c>
      <c r="P53" s="5">
        <f t="shared" si="17"/>
        <v>6.1992832940921554</v>
      </c>
      <c r="Q53">
        <f t="shared" si="18"/>
        <v>6.25</v>
      </c>
      <c r="R53" s="2">
        <f t="shared" si="19"/>
        <v>5.0716705907844606E-2</v>
      </c>
    </row>
    <row r="54" spans="1:18" x14ac:dyDescent="0.3">
      <c r="A54" t="s">
        <v>24</v>
      </c>
      <c r="B54" s="1">
        <v>43724</v>
      </c>
      <c r="C54" s="1">
        <v>43734</v>
      </c>
      <c r="D54" t="s">
        <v>22</v>
      </c>
      <c r="E54">
        <v>40</v>
      </c>
      <c r="F54">
        <v>6.65</v>
      </c>
      <c r="G54">
        <v>33.35</v>
      </c>
      <c r="H54">
        <f t="shared" si="10"/>
        <v>1.0875584583583136</v>
      </c>
      <c r="I54">
        <f t="shared" si="11"/>
        <v>36.270074586249756</v>
      </c>
      <c r="J54">
        <f t="shared" si="12"/>
        <v>0.91949080282959283</v>
      </c>
      <c r="K54">
        <f t="shared" si="13"/>
        <v>30.665018274366922</v>
      </c>
      <c r="L54">
        <f t="shared" si="14"/>
        <v>3.7299254137502444</v>
      </c>
      <c r="M54">
        <f t="shared" si="15"/>
        <v>9.334981725633078</v>
      </c>
      <c r="N54" s="3">
        <v>2.1501369863013698E-2</v>
      </c>
      <c r="O54">
        <f t="shared" si="16"/>
        <v>0.47913511309372747</v>
      </c>
      <c r="P54" s="5">
        <f t="shared" si="17"/>
        <v>6.6492832940921511</v>
      </c>
      <c r="Q54">
        <f t="shared" si="18"/>
        <v>6.65</v>
      </c>
      <c r="R54" s="2">
        <f t="shared" si="19"/>
        <v>7.1670590784922439E-4</v>
      </c>
    </row>
    <row r="55" spans="1:18" x14ac:dyDescent="0.3">
      <c r="A55" t="s">
        <v>24</v>
      </c>
      <c r="B55" s="1">
        <v>43725</v>
      </c>
      <c r="C55" s="1">
        <v>43734</v>
      </c>
      <c r="D55" t="s">
        <v>22</v>
      </c>
      <c r="E55">
        <v>40</v>
      </c>
      <c r="F55">
        <v>7</v>
      </c>
      <c r="G55">
        <v>33.4</v>
      </c>
      <c r="H55">
        <f t="shared" si="10"/>
        <v>1.0875584583583136</v>
      </c>
      <c r="I55">
        <f t="shared" si="11"/>
        <v>36.324452509167671</v>
      </c>
      <c r="J55">
        <f t="shared" si="12"/>
        <v>0.91949080282959283</v>
      </c>
      <c r="K55">
        <f t="shared" si="13"/>
        <v>30.710992814508398</v>
      </c>
      <c r="L55">
        <f t="shared" si="14"/>
        <v>3.6755474908323293</v>
      </c>
      <c r="M55">
        <f t="shared" si="15"/>
        <v>9.2890071854916023</v>
      </c>
      <c r="N55" s="3">
        <v>2.1501369863013698E-2</v>
      </c>
      <c r="O55">
        <f t="shared" si="16"/>
        <v>0.47913511309372747</v>
      </c>
      <c r="P55" s="5">
        <f t="shared" si="17"/>
        <v>6.599283294092154</v>
      </c>
      <c r="Q55">
        <f t="shared" si="18"/>
        <v>7</v>
      </c>
      <c r="R55" s="2">
        <f t="shared" si="19"/>
        <v>0.40071670590784603</v>
      </c>
    </row>
    <row r="56" spans="1:18" x14ac:dyDescent="0.3">
      <c r="A56" t="s">
        <v>24</v>
      </c>
      <c r="B56" s="1">
        <v>43726</v>
      </c>
      <c r="C56" s="1">
        <v>43734</v>
      </c>
      <c r="D56" t="s">
        <v>22</v>
      </c>
      <c r="E56">
        <v>40</v>
      </c>
      <c r="F56">
        <v>6.6</v>
      </c>
      <c r="G56">
        <v>33.4</v>
      </c>
      <c r="H56">
        <f t="shared" si="10"/>
        <v>1.0875584583583136</v>
      </c>
      <c r="I56">
        <f t="shared" si="11"/>
        <v>36.324452509167671</v>
      </c>
      <c r="J56">
        <f t="shared" si="12"/>
        <v>0.91949080282959283</v>
      </c>
      <c r="K56">
        <f t="shared" si="13"/>
        <v>30.710992814508398</v>
      </c>
      <c r="L56">
        <f t="shared" si="14"/>
        <v>3.6755474908323293</v>
      </c>
      <c r="M56">
        <f t="shared" si="15"/>
        <v>9.2890071854916023</v>
      </c>
      <c r="N56" s="3">
        <v>2.1501369863013698E-2</v>
      </c>
      <c r="O56">
        <f t="shared" si="16"/>
        <v>0.47913511309372747</v>
      </c>
      <c r="P56" s="5">
        <f t="shared" si="17"/>
        <v>6.599283294092154</v>
      </c>
      <c r="Q56">
        <f t="shared" si="18"/>
        <v>6.6</v>
      </c>
      <c r="R56" s="2">
        <f t="shared" si="19"/>
        <v>7.1670590784567167E-4</v>
      </c>
    </row>
    <row r="57" spans="1:18" x14ac:dyDescent="0.3">
      <c r="A57" t="s">
        <v>24</v>
      </c>
      <c r="B57" s="1">
        <v>43727</v>
      </c>
      <c r="C57" s="1">
        <v>43734</v>
      </c>
      <c r="D57" t="s">
        <v>22</v>
      </c>
      <c r="E57">
        <v>40</v>
      </c>
      <c r="F57">
        <v>8.15</v>
      </c>
      <c r="G57">
        <v>31.85</v>
      </c>
      <c r="H57">
        <f t="shared" si="10"/>
        <v>1.0875584583583136</v>
      </c>
      <c r="I57">
        <f t="shared" si="11"/>
        <v>34.638736898712288</v>
      </c>
      <c r="J57">
        <f t="shared" si="12"/>
        <v>0.91949080282959283</v>
      </c>
      <c r="K57">
        <f t="shared" si="13"/>
        <v>29.285782070122533</v>
      </c>
      <c r="L57">
        <f t="shared" si="14"/>
        <v>5.3612631012877117</v>
      </c>
      <c r="M57">
        <f t="shared" si="15"/>
        <v>10.714217929877467</v>
      </c>
      <c r="N57" s="3">
        <v>2.1501369863013698E-2</v>
      </c>
      <c r="O57">
        <f t="shared" si="16"/>
        <v>0.47913511309372747</v>
      </c>
      <c r="P57" s="5">
        <f t="shared" si="17"/>
        <v>8.1492832940921485</v>
      </c>
      <c r="Q57">
        <f t="shared" si="18"/>
        <v>8.15</v>
      </c>
      <c r="R57" s="2">
        <f t="shared" si="19"/>
        <v>7.1670590785188892E-4</v>
      </c>
    </row>
    <row r="58" spans="1:18" x14ac:dyDescent="0.3">
      <c r="A58" t="s">
        <v>24</v>
      </c>
      <c r="B58" s="1">
        <v>43728</v>
      </c>
      <c r="C58" s="1">
        <v>43734</v>
      </c>
      <c r="D58" t="s">
        <v>22</v>
      </c>
      <c r="E58">
        <v>40</v>
      </c>
      <c r="F58">
        <v>5.75</v>
      </c>
      <c r="G58">
        <v>34.4</v>
      </c>
      <c r="H58">
        <f t="shared" si="10"/>
        <v>1.0875584583583136</v>
      </c>
      <c r="I58">
        <f t="shared" si="11"/>
        <v>37.412010967525987</v>
      </c>
      <c r="J58">
        <f t="shared" si="12"/>
        <v>0.91949080282959283</v>
      </c>
      <c r="K58">
        <f t="shared" si="13"/>
        <v>31.630483617337994</v>
      </c>
      <c r="L58">
        <f t="shared" si="14"/>
        <v>2.5879890324740131</v>
      </c>
      <c r="M58">
        <f t="shared" si="15"/>
        <v>8.369516382662006</v>
      </c>
      <c r="N58" s="3">
        <v>2.1501369863013698E-2</v>
      </c>
      <c r="O58">
        <f t="shared" si="16"/>
        <v>0.47913511309372747</v>
      </c>
      <c r="P58" s="5">
        <f t="shared" si="17"/>
        <v>5.5992832940921504</v>
      </c>
      <c r="Q58">
        <f t="shared" si="18"/>
        <v>5.75</v>
      </c>
      <c r="R58" s="2">
        <f t="shared" si="19"/>
        <v>0.15071670590784958</v>
      </c>
    </row>
    <row r="59" spans="1:18" x14ac:dyDescent="0.3">
      <c r="A59" t="s">
        <v>24</v>
      </c>
      <c r="B59" s="1">
        <v>43731</v>
      </c>
      <c r="C59" s="1">
        <v>43734</v>
      </c>
      <c r="D59" t="s">
        <v>22</v>
      </c>
      <c r="E59">
        <v>40</v>
      </c>
      <c r="F59">
        <v>5.0999999999999996</v>
      </c>
      <c r="G59">
        <v>34.9</v>
      </c>
      <c r="H59">
        <f t="shared" si="10"/>
        <v>1.0875584583583136</v>
      </c>
      <c r="I59">
        <f t="shared" si="11"/>
        <v>37.955790196705138</v>
      </c>
      <c r="J59">
        <f t="shared" si="12"/>
        <v>0.91949080282959283</v>
      </c>
      <c r="K59">
        <f t="shared" si="13"/>
        <v>32.090229018752787</v>
      </c>
      <c r="L59">
        <f t="shared" si="14"/>
        <v>2.0442098032948621</v>
      </c>
      <c r="M59">
        <f t="shared" si="15"/>
        <v>7.9097709812472132</v>
      </c>
      <c r="N59" s="3">
        <v>2.1501369863013698E-2</v>
      </c>
      <c r="O59">
        <f t="shared" si="16"/>
        <v>0.47913511309372747</v>
      </c>
      <c r="P59" s="5">
        <f t="shared" si="17"/>
        <v>5.0992832940921557</v>
      </c>
      <c r="Q59">
        <f t="shared" si="18"/>
        <v>5.0999999999999996</v>
      </c>
      <c r="R59" s="2">
        <f t="shared" si="19"/>
        <v>7.1670590784389532E-4</v>
      </c>
    </row>
    <row r="60" spans="1:18" x14ac:dyDescent="0.3">
      <c r="A60" t="s">
        <v>24</v>
      </c>
      <c r="B60" s="1">
        <v>43732</v>
      </c>
      <c r="C60" s="1">
        <v>43734</v>
      </c>
      <c r="D60" t="s">
        <v>22</v>
      </c>
      <c r="E60">
        <v>40</v>
      </c>
      <c r="F60">
        <v>5.65</v>
      </c>
      <c r="G60">
        <v>34.35</v>
      </c>
      <c r="H60">
        <f t="shared" si="10"/>
        <v>1.0875584583583136</v>
      </c>
      <c r="I60">
        <f t="shared" si="11"/>
        <v>37.357633044608072</v>
      </c>
      <c r="J60">
        <f t="shared" si="12"/>
        <v>0.91949080282959283</v>
      </c>
      <c r="K60">
        <f t="shared" si="13"/>
        <v>31.584509077196515</v>
      </c>
      <c r="L60">
        <f t="shared" si="14"/>
        <v>2.6423669553919282</v>
      </c>
      <c r="M60">
        <f t="shared" si="15"/>
        <v>8.4154909228034853</v>
      </c>
      <c r="N60" s="3">
        <v>2.1501369863013698E-2</v>
      </c>
      <c r="O60">
        <f t="shared" si="16"/>
        <v>0.47913511309372747</v>
      </c>
      <c r="P60" s="5">
        <f t="shared" si="17"/>
        <v>5.6492832940921502</v>
      </c>
      <c r="Q60">
        <f t="shared" si="18"/>
        <v>5.65</v>
      </c>
      <c r="R60" s="2">
        <f t="shared" si="19"/>
        <v>7.1670590785011257E-4</v>
      </c>
    </row>
    <row r="61" spans="1:18" x14ac:dyDescent="0.3">
      <c r="A61" t="s">
        <v>24</v>
      </c>
      <c r="B61" s="1">
        <v>43733</v>
      </c>
      <c r="C61" s="1">
        <v>43734</v>
      </c>
      <c r="D61" t="s">
        <v>22</v>
      </c>
      <c r="E61">
        <v>40</v>
      </c>
      <c r="F61">
        <v>7</v>
      </c>
      <c r="G61">
        <v>32.85</v>
      </c>
      <c r="H61">
        <f t="shared" si="10"/>
        <v>1.0875584583583136</v>
      </c>
      <c r="I61">
        <f t="shared" si="11"/>
        <v>35.726295357070605</v>
      </c>
      <c r="J61">
        <f t="shared" si="12"/>
        <v>0.91949080282959283</v>
      </c>
      <c r="K61">
        <f t="shared" si="13"/>
        <v>30.205272872952126</v>
      </c>
      <c r="L61">
        <f t="shared" si="14"/>
        <v>4.2737046429293954</v>
      </c>
      <c r="M61">
        <f t="shared" si="15"/>
        <v>9.7947271270478744</v>
      </c>
      <c r="N61" s="3">
        <v>2.1501369863013698E-2</v>
      </c>
      <c r="O61">
        <f t="shared" si="16"/>
        <v>0.47913511309372747</v>
      </c>
      <c r="P61" s="5">
        <f t="shared" si="17"/>
        <v>7.1492832940921494</v>
      </c>
      <c r="Q61">
        <f t="shared" si="18"/>
        <v>7</v>
      </c>
      <c r="R61" s="2">
        <f t="shared" si="19"/>
        <v>0.14928329409214935</v>
      </c>
    </row>
    <row r="62" spans="1:18" x14ac:dyDescent="0.3">
      <c r="A62" t="s">
        <v>24</v>
      </c>
      <c r="B62" s="1">
        <v>43734</v>
      </c>
      <c r="C62" s="1">
        <v>43734</v>
      </c>
      <c r="D62" t="s">
        <v>22</v>
      </c>
      <c r="E62">
        <v>40</v>
      </c>
      <c r="F62">
        <v>0</v>
      </c>
      <c r="G62">
        <v>34.25</v>
      </c>
      <c r="H62">
        <f t="shared" si="10"/>
        <v>1.0875584583583136</v>
      </c>
      <c r="I62">
        <f t="shared" si="11"/>
        <v>37.248877198772242</v>
      </c>
      <c r="J62">
        <f t="shared" si="12"/>
        <v>0.91949080282959283</v>
      </c>
      <c r="K62">
        <f t="shared" si="13"/>
        <v>31.492559996913556</v>
      </c>
      <c r="L62">
        <f t="shared" si="14"/>
        <v>2.7511228012277584</v>
      </c>
      <c r="M62">
        <f t="shared" si="15"/>
        <v>8.5074400030864439</v>
      </c>
      <c r="N62" s="3">
        <v>2.1501369863013698E-2</v>
      </c>
      <c r="O62">
        <f t="shared" si="16"/>
        <v>0.47913511309372747</v>
      </c>
      <c r="P62" s="5">
        <f t="shared" si="17"/>
        <v>5.749283294092149</v>
      </c>
      <c r="Q62">
        <f t="shared" si="18"/>
        <v>0</v>
      </c>
      <c r="R62" s="2">
        <f t="shared" si="19"/>
        <v>5.749283294092149</v>
      </c>
    </row>
    <row r="63" spans="1:18" x14ac:dyDescent="0.3">
      <c r="B63" s="1"/>
      <c r="C63" s="1"/>
      <c r="N63" s="3"/>
      <c r="R63" s="2"/>
    </row>
    <row r="64" spans="1:18" x14ac:dyDescent="0.3">
      <c r="B64" s="1"/>
      <c r="C64" s="1"/>
      <c r="N64" s="3"/>
      <c r="R64" s="2"/>
    </row>
    <row r="65" spans="2:18" x14ac:dyDescent="0.3">
      <c r="B65" s="1"/>
      <c r="C65" s="1"/>
      <c r="N65" s="3"/>
      <c r="R65" s="2"/>
    </row>
    <row r="66" spans="2:18" x14ac:dyDescent="0.3">
      <c r="B66" s="1"/>
      <c r="C66" s="1"/>
      <c r="N66" s="3"/>
      <c r="R66" s="2"/>
    </row>
    <row r="67" spans="2:18" x14ac:dyDescent="0.3">
      <c r="B67" s="1"/>
      <c r="C67" s="1"/>
      <c r="N67" s="3"/>
      <c r="R67" s="2"/>
    </row>
    <row r="68" spans="2:18" x14ac:dyDescent="0.3">
      <c r="B68" s="1"/>
      <c r="C68" s="1"/>
      <c r="N68" s="3"/>
      <c r="R68" s="2"/>
    </row>
    <row r="69" spans="2:18" x14ac:dyDescent="0.3">
      <c r="B69" s="1"/>
      <c r="C69" s="1"/>
      <c r="N69" s="3"/>
      <c r="R69" s="2"/>
    </row>
    <row r="70" spans="2:18" x14ac:dyDescent="0.3">
      <c r="B70" s="1"/>
      <c r="C70" s="1"/>
      <c r="N70" s="3"/>
      <c r="R70" s="2"/>
    </row>
    <row r="71" spans="2:18" x14ac:dyDescent="0.3">
      <c r="B71" s="1"/>
      <c r="C71" s="1"/>
      <c r="R71" s="2"/>
    </row>
    <row r="72" spans="2:18" x14ac:dyDescent="0.3">
      <c r="B72" s="1"/>
      <c r="C72" s="1"/>
      <c r="R72" s="2"/>
    </row>
    <row r="73" spans="2:18" x14ac:dyDescent="0.3">
      <c r="B73" s="1"/>
      <c r="C73" s="1"/>
      <c r="R73" s="2"/>
    </row>
    <row r="74" spans="2:18" x14ac:dyDescent="0.3">
      <c r="B74" s="1"/>
      <c r="C74" s="1"/>
      <c r="R74" s="2"/>
    </row>
    <row r="75" spans="2:18" x14ac:dyDescent="0.3">
      <c r="B75" s="1"/>
      <c r="C75" s="1"/>
      <c r="R75" s="2"/>
    </row>
    <row r="76" spans="2:18" x14ac:dyDescent="0.3">
      <c r="B76" s="1"/>
      <c r="C76" s="1"/>
      <c r="R76" s="2"/>
    </row>
    <row r="77" spans="2:18" x14ac:dyDescent="0.3">
      <c r="B77" s="1"/>
      <c r="C77" s="1"/>
      <c r="R77" s="2"/>
    </row>
    <row r="78" spans="2:18" x14ac:dyDescent="0.3">
      <c r="B78" s="1"/>
      <c r="C78" s="1"/>
      <c r="R78" s="2"/>
    </row>
    <row r="79" spans="2:18" x14ac:dyDescent="0.3">
      <c r="B79" s="1"/>
      <c r="C79" s="1"/>
      <c r="R79" s="2"/>
    </row>
    <row r="80" spans="2:18" x14ac:dyDescent="0.3">
      <c r="B80" s="1"/>
      <c r="C80" s="1"/>
      <c r="R80" s="2"/>
    </row>
    <row r="81" spans="2:18" x14ac:dyDescent="0.3">
      <c r="B81" s="1"/>
      <c r="C81" s="1"/>
      <c r="R81" s="2"/>
    </row>
    <row r="82" spans="2:18" x14ac:dyDescent="0.3">
      <c r="B82" s="1"/>
      <c r="C82" s="1"/>
      <c r="R82" s="2"/>
    </row>
    <row r="83" spans="2:18" x14ac:dyDescent="0.3">
      <c r="B83" s="1"/>
      <c r="C83" s="1"/>
      <c r="R83" s="2"/>
    </row>
    <row r="84" spans="2:18" x14ac:dyDescent="0.3">
      <c r="B84" s="1"/>
      <c r="C84" s="1"/>
      <c r="R84" s="2"/>
    </row>
    <row r="85" spans="2:18" x14ac:dyDescent="0.3">
      <c r="B85" s="1"/>
      <c r="C85" s="1"/>
      <c r="R85" s="2"/>
    </row>
    <row r="86" spans="2:18" x14ac:dyDescent="0.3">
      <c r="B86" s="1"/>
      <c r="C86" s="1"/>
      <c r="R86" s="2"/>
    </row>
    <row r="87" spans="2:18" x14ac:dyDescent="0.3">
      <c r="B87" s="1"/>
      <c r="C87" s="1"/>
      <c r="R87" s="2"/>
    </row>
    <row r="88" spans="2:18" x14ac:dyDescent="0.3">
      <c r="B88" s="1"/>
      <c r="C88" s="1"/>
      <c r="R88" s="2"/>
    </row>
    <row r="89" spans="2:18" x14ac:dyDescent="0.3">
      <c r="B89" s="1"/>
      <c r="C89" s="1"/>
      <c r="R89" s="2"/>
    </row>
    <row r="90" spans="2:18" x14ac:dyDescent="0.3">
      <c r="B90" s="1"/>
      <c r="C90" s="1"/>
      <c r="R90" s="2"/>
    </row>
    <row r="91" spans="2:18" x14ac:dyDescent="0.3">
      <c r="B91" s="1"/>
      <c r="C91" s="1"/>
      <c r="R91" s="2"/>
    </row>
    <row r="92" spans="2:18" x14ac:dyDescent="0.3">
      <c r="B92" s="1"/>
      <c r="C92" s="1"/>
      <c r="R92" s="2"/>
    </row>
    <row r="93" spans="2:18" x14ac:dyDescent="0.3">
      <c r="B93" s="1"/>
      <c r="C93" s="1"/>
      <c r="R93" s="2"/>
    </row>
    <row r="94" spans="2:18" x14ac:dyDescent="0.3">
      <c r="B94" s="1"/>
      <c r="C94" s="1"/>
      <c r="R94" s="2"/>
    </row>
    <row r="95" spans="2:18" x14ac:dyDescent="0.3">
      <c r="B95" s="1"/>
      <c r="C95" s="1"/>
      <c r="R95" s="2"/>
    </row>
    <row r="96" spans="2:18" x14ac:dyDescent="0.3">
      <c r="B96" s="1"/>
      <c r="C96" s="1"/>
      <c r="R96" s="2"/>
    </row>
    <row r="97" spans="2:18" x14ac:dyDescent="0.3">
      <c r="B97" s="1"/>
      <c r="C97" s="1"/>
      <c r="R97" s="2"/>
    </row>
    <row r="98" spans="2:18" x14ac:dyDescent="0.3">
      <c r="B98" s="1"/>
      <c r="C98" s="1"/>
      <c r="R98" s="2"/>
    </row>
    <row r="99" spans="2:18" x14ac:dyDescent="0.3">
      <c r="B99" s="1"/>
      <c r="C99" s="1"/>
      <c r="R99" s="2"/>
    </row>
    <row r="100" spans="2:18" x14ac:dyDescent="0.3">
      <c r="B100" s="1"/>
      <c r="C100" s="1"/>
      <c r="R100" s="2"/>
    </row>
    <row r="101" spans="2:18" x14ac:dyDescent="0.3">
      <c r="B101" s="1"/>
      <c r="C101" s="1"/>
      <c r="R101" s="2"/>
    </row>
    <row r="102" spans="2:18" x14ac:dyDescent="0.3">
      <c r="B102" s="1"/>
      <c r="C102" s="1"/>
      <c r="R102" s="2"/>
    </row>
    <row r="103" spans="2:18" x14ac:dyDescent="0.3">
      <c r="B103" s="1"/>
      <c r="C103" s="1"/>
      <c r="R103" s="2"/>
    </row>
    <row r="104" spans="2:18" x14ac:dyDescent="0.3">
      <c r="B104" s="1"/>
      <c r="C104" s="1"/>
      <c r="R104" s="2"/>
    </row>
    <row r="105" spans="2:18" x14ac:dyDescent="0.3">
      <c r="B105" s="1"/>
      <c r="C105" s="1"/>
      <c r="R105" s="2"/>
    </row>
    <row r="106" spans="2:18" x14ac:dyDescent="0.3">
      <c r="B106" s="1"/>
      <c r="C106" s="1"/>
      <c r="R106" s="2"/>
    </row>
    <row r="107" spans="2:18" x14ac:dyDescent="0.3">
      <c r="B107" s="1"/>
      <c r="C107" s="1"/>
      <c r="R107" s="2"/>
    </row>
    <row r="108" spans="2:18" x14ac:dyDescent="0.3">
      <c r="B108" s="1"/>
      <c r="C108" s="1"/>
      <c r="R108" s="2"/>
    </row>
    <row r="109" spans="2:18" x14ac:dyDescent="0.3">
      <c r="B109" s="1"/>
      <c r="C109" s="1"/>
      <c r="R109" s="2"/>
    </row>
    <row r="110" spans="2:18" x14ac:dyDescent="0.3">
      <c r="B110" s="1"/>
      <c r="C110" s="1"/>
      <c r="R110" s="2"/>
    </row>
    <row r="111" spans="2:18" x14ac:dyDescent="0.3">
      <c r="B111" s="1"/>
      <c r="C111" s="1"/>
      <c r="R111" s="2"/>
    </row>
    <row r="112" spans="2:18" x14ac:dyDescent="0.3">
      <c r="B112" s="1"/>
      <c r="C112" s="1"/>
      <c r="R112" s="2"/>
    </row>
    <row r="113" spans="2:19" x14ac:dyDescent="0.3">
      <c r="B113" s="1"/>
      <c r="C113" s="1"/>
      <c r="R113" s="2"/>
    </row>
    <row r="114" spans="2:19" x14ac:dyDescent="0.3">
      <c r="B114" s="1"/>
      <c r="C114" s="1"/>
      <c r="R114" s="2"/>
      <c r="S114" s="2">
        <f>IF(R114-Q114&gt;0,R114-Q114,Q114-R114)</f>
        <v>0</v>
      </c>
    </row>
    <row r="115" spans="2:19" x14ac:dyDescent="0.3">
      <c r="B115" s="1"/>
      <c r="C115" s="1"/>
      <c r="R115" s="2"/>
      <c r="S115" s="2">
        <f>IF(R115-Q115&gt;0,R115-Q115,Q115-R115)</f>
        <v>0</v>
      </c>
    </row>
    <row r="116" spans="2:19" x14ac:dyDescent="0.3">
      <c r="B116" s="1"/>
      <c r="C116" s="1"/>
      <c r="R116" s="2"/>
    </row>
    <row r="117" spans="2:19" x14ac:dyDescent="0.3">
      <c r="B117" s="1"/>
      <c r="C117" s="1"/>
      <c r="R117" s="2"/>
    </row>
    <row r="118" spans="2:19" x14ac:dyDescent="0.3">
      <c r="B118" s="1"/>
      <c r="C118" s="1"/>
      <c r="R118" s="2"/>
    </row>
    <row r="119" spans="2:19" x14ac:dyDescent="0.3">
      <c r="B119" s="1"/>
      <c r="C119" s="1"/>
      <c r="R119" s="2"/>
    </row>
    <row r="120" spans="2:19" x14ac:dyDescent="0.3">
      <c r="B120" s="1"/>
      <c r="C120" s="1"/>
      <c r="R120" s="2"/>
    </row>
    <row r="121" spans="2:19" x14ac:dyDescent="0.3">
      <c r="B121" s="1"/>
      <c r="C121" s="1"/>
      <c r="R121" s="2"/>
    </row>
    <row r="122" spans="2:19" x14ac:dyDescent="0.3">
      <c r="B122" s="1"/>
      <c r="C122" s="1"/>
      <c r="R122" s="2"/>
    </row>
    <row r="123" spans="2:19" x14ac:dyDescent="0.3">
      <c r="B123" s="1"/>
      <c r="C123" s="1"/>
      <c r="R123" s="2"/>
    </row>
    <row r="124" spans="2:19" x14ac:dyDescent="0.3">
      <c r="B124" s="1"/>
      <c r="C124" s="1"/>
      <c r="R124" s="2"/>
    </row>
    <row r="125" spans="2:19" x14ac:dyDescent="0.3">
      <c r="B125" s="1"/>
      <c r="C125" s="1"/>
      <c r="R125" s="2"/>
    </row>
    <row r="126" spans="2:19" x14ac:dyDescent="0.3">
      <c r="R12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E7D6C-146B-4831-9F79-D57312974680}">
  <dimension ref="A1:S125"/>
  <sheetViews>
    <sheetView topLeftCell="Q36" workbookViewId="0">
      <selection activeCell="X37" sqref="X37"/>
    </sheetView>
  </sheetViews>
  <sheetFormatPr defaultRowHeight="14.4" x14ac:dyDescent="0.3"/>
  <cols>
    <col min="1" max="1" width="26.21875" bestFit="1" customWidth="1"/>
    <col min="2" max="2" width="11.77734375" bestFit="1" customWidth="1"/>
    <col min="3" max="3" width="26.21875" bestFit="1" customWidth="1"/>
    <col min="5" max="5" width="16.33203125" bestFit="1" customWidth="1"/>
    <col min="7" max="7" width="14.77734375" bestFit="1" customWidth="1"/>
    <col min="8" max="9" width="11.77734375" bestFit="1" customWidth="1"/>
    <col min="10" max="10" width="10.6640625" bestFit="1" customWidth="1"/>
    <col min="12" max="12" width="12" bestFit="1" customWidth="1"/>
    <col min="16" max="16" width="20.88671875" style="5" bestFit="1" customWidth="1"/>
    <col min="17" max="17" width="10.109375" bestFit="1" customWidth="1"/>
    <col min="18" max="18" width="15.77734375" bestFit="1" customWidth="1"/>
  </cols>
  <sheetData>
    <row r="1" spans="1:18" x14ac:dyDescent="0.3">
      <c r="A1" t="s">
        <v>21</v>
      </c>
      <c r="B1">
        <v>2.232E-2</v>
      </c>
    </row>
    <row r="2" spans="1:18" x14ac:dyDescent="0.3">
      <c r="A2" t="s">
        <v>8</v>
      </c>
      <c r="B2">
        <f>B1^2</f>
        <v>4.9818239999999993E-4</v>
      </c>
    </row>
    <row r="3" spans="1:18" x14ac:dyDescent="0.3">
      <c r="A3" t="s">
        <v>9</v>
      </c>
      <c r="B3">
        <v>252</v>
      </c>
    </row>
    <row r="4" spans="1:18" x14ac:dyDescent="0.3">
      <c r="A4" t="s">
        <v>10</v>
      </c>
      <c r="B4">
        <f>B3*B2</f>
        <v>0.12554196479999999</v>
      </c>
    </row>
    <row r="5" spans="1:18" x14ac:dyDescent="0.3">
      <c r="A5" t="s">
        <v>11</v>
      </c>
      <c r="B5">
        <f>SQRT(B4)</f>
        <v>0.35431901557776996</v>
      </c>
    </row>
    <row r="8" spans="1:18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12</v>
      </c>
      <c r="J8" t="s">
        <v>13</v>
      </c>
      <c r="K8" t="s">
        <v>14</v>
      </c>
      <c r="L8" t="s">
        <v>15</v>
      </c>
      <c r="M8" t="s">
        <v>16</v>
      </c>
      <c r="N8" t="s">
        <v>17</v>
      </c>
      <c r="O8" t="s">
        <v>18</v>
      </c>
      <c r="P8" s="5" t="s">
        <v>19</v>
      </c>
      <c r="Q8" t="s">
        <v>5</v>
      </c>
      <c r="R8" t="s">
        <v>20</v>
      </c>
    </row>
    <row r="9" spans="1:18" x14ac:dyDescent="0.3">
      <c r="A9" t="s">
        <v>25</v>
      </c>
      <c r="B9" s="1">
        <v>43648</v>
      </c>
      <c r="C9" s="1">
        <v>43671</v>
      </c>
      <c r="D9" t="s">
        <v>22</v>
      </c>
      <c r="E9">
        <v>60</v>
      </c>
      <c r="F9">
        <v>1</v>
      </c>
      <c r="G9">
        <v>65.25</v>
      </c>
      <c r="H9">
        <f t="shared" ref="H9:H61" si="0">EXP($B$5*SQRT(1/12))</f>
        <v>1.1076970047507544</v>
      </c>
      <c r="I9">
        <f t="shared" ref="I9:I61" si="1">G9*H9</f>
        <v>72.277229559986722</v>
      </c>
      <c r="J9">
        <f t="shared" ref="J9:J61" si="2">1/H9</f>
        <v>0.9027739496551338</v>
      </c>
      <c r="K9">
        <f t="shared" ref="K9:K61" si="3">G9*J9</f>
        <v>58.906000214997484</v>
      </c>
      <c r="L9">
        <f t="shared" ref="L9:L61" si="4">MAX((E9-I9),0)</f>
        <v>0</v>
      </c>
      <c r="M9">
        <f t="shared" ref="M9:M61" si="5">MAX((E9-K9),0)</f>
        <v>1.0939997850025165</v>
      </c>
      <c r="N9" s="3">
        <v>2.1501369863013698E-2</v>
      </c>
      <c r="O9">
        <f t="shared" ref="O9:O61" si="6">(EXP(N9*(1/1200))-J9)/(H9-J9)</f>
        <v>0.47453893495895116</v>
      </c>
      <c r="P9" s="5">
        <f t="shared" ref="P9:P61" si="7">(O9*L9+(1-O9)*M9)*EXP(-N9/1200)</f>
        <v>0.5748439921454167</v>
      </c>
      <c r="Q9">
        <f t="shared" ref="Q9:Q61" si="8">F9</f>
        <v>1</v>
      </c>
      <c r="R9" s="2">
        <f t="shared" ref="R9:R61" si="9">IF(Q9-P9&gt;0,Q9-P9,P9-Q9)</f>
        <v>0.4251560078545833</v>
      </c>
    </row>
    <row r="10" spans="1:18" x14ac:dyDescent="0.3">
      <c r="A10" t="s">
        <v>25</v>
      </c>
      <c r="B10" s="1">
        <v>43649</v>
      </c>
      <c r="C10" s="1">
        <v>43671</v>
      </c>
      <c r="D10" t="s">
        <v>22</v>
      </c>
      <c r="E10">
        <v>60</v>
      </c>
      <c r="F10">
        <v>0.75</v>
      </c>
      <c r="G10">
        <v>67.150000000000006</v>
      </c>
      <c r="H10">
        <f t="shared" si="0"/>
        <v>1.1076970047507544</v>
      </c>
      <c r="I10">
        <f t="shared" si="1"/>
        <v>74.38185386901317</v>
      </c>
      <c r="J10">
        <f t="shared" si="2"/>
        <v>0.9027739496551338</v>
      </c>
      <c r="K10">
        <f t="shared" si="3"/>
        <v>60.621270719342242</v>
      </c>
      <c r="L10">
        <f t="shared" si="4"/>
        <v>0</v>
      </c>
      <c r="M10">
        <f t="shared" si="5"/>
        <v>0</v>
      </c>
      <c r="N10" s="3">
        <v>2.1501369863013698E-2</v>
      </c>
      <c r="O10">
        <f t="shared" si="6"/>
        <v>0.47453893495895116</v>
      </c>
      <c r="P10" s="5">
        <f t="shared" si="7"/>
        <v>0</v>
      </c>
      <c r="Q10">
        <f t="shared" si="8"/>
        <v>0.75</v>
      </c>
      <c r="R10" s="2">
        <f t="shared" si="9"/>
        <v>0.75</v>
      </c>
    </row>
    <row r="11" spans="1:18" x14ac:dyDescent="0.3">
      <c r="A11" t="s">
        <v>25</v>
      </c>
      <c r="B11" s="1">
        <v>43650</v>
      </c>
      <c r="C11" s="1">
        <v>43671</v>
      </c>
      <c r="D11" t="s">
        <v>22</v>
      </c>
      <c r="E11">
        <v>60</v>
      </c>
      <c r="F11">
        <v>0.5</v>
      </c>
      <c r="G11">
        <v>68.849999999999994</v>
      </c>
      <c r="H11">
        <f t="shared" si="0"/>
        <v>1.1076970047507544</v>
      </c>
      <c r="I11">
        <f t="shared" si="1"/>
        <v>76.264938777089426</v>
      </c>
      <c r="J11">
        <f t="shared" si="2"/>
        <v>0.9027739496551338</v>
      </c>
      <c r="K11">
        <f t="shared" si="3"/>
        <v>62.155986433755956</v>
      </c>
      <c r="L11">
        <f t="shared" si="4"/>
        <v>0</v>
      </c>
      <c r="M11">
        <f t="shared" si="5"/>
        <v>0</v>
      </c>
      <c r="N11" s="3">
        <v>2.1501369863013698E-2</v>
      </c>
      <c r="O11">
        <f t="shared" si="6"/>
        <v>0.47453893495895116</v>
      </c>
      <c r="P11" s="5">
        <f t="shared" si="7"/>
        <v>0</v>
      </c>
      <c r="Q11">
        <f t="shared" si="8"/>
        <v>0.5</v>
      </c>
      <c r="R11" s="2">
        <f t="shared" si="9"/>
        <v>0.5</v>
      </c>
    </row>
    <row r="12" spans="1:18" x14ac:dyDescent="0.3">
      <c r="A12" t="s">
        <v>25</v>
      </c>
      <c r="B12" s="1">
        <v>43651</v>
      </c>
      <c r="C12" s="1">
        <v>43671</v>
      </c>
      <c r="D12" t="s">
        <v>22</v>
      </c>
      <c r="E12">
        <v>60</v>
      </c>
      <c r="F12">
        <v>0.8</v>
      </c>
      <c r="G12">
        <v>66.3</v>
      </c>
      <c r="H12">
        <f t="shared" si="0"/>
        <v>1.1076970047507544</v>
      </c>
      <c r="I12">
        <f t="shared" si="1"/>
        <v>73.440311414975014</v>
      </c>
      <c r="J12">
        <f t="shared" si="2"/>
        <v>0.9027739496551338</v>
      </c>
      <c r="K12">
        <f t="shared" si="3"/>
        <v>59.853912862135367</v>
      </c>
      <c r="L12">
        <f t="shared" si="4"/>
        <v>0</v>
      </c>
      <c r="M12">
        <f t="shared" si="5"/>
        <v>0.14608713786463312</v>
      </c>
      <c r="N12" s="3">
        <v>2.1501369863013698E-2</v>
      </c>
      <c r="O12">
        <f t="shared" si="6"/>
        <v>0.47453893495895116</v>
      </c>
      <c r="P12" s="5">
        <f t="shared" si="7"/>
        <v>7.6761727636912122E-2</v>
      </c>
      <c r="Q12">
        <f t="shared" si="8"/>
        <v>0.8</v>
      </c>
      <c r="R12" s="2">
        <f t="shared" si="9"/>
        <v>0.72323827236308791</v>
      </c>
    </row>
    <row r="13" spans="1:18" x14ac:dyDescent="0.3">
      <c r="A13" t="s">
        <v>25</v>
      </c>
      <c r="B13" s="1">
        <v>43654</v>
      </c>
      <c r="C13" s="1">
        <v>43671</v>
      </c>
      <c r="D13" t="s">
        <v>22</v>
      </c>
      <c r="E13">
        <v>60</v>
      </c>
      <c r="F13">
        <v>1.75</v>
      </c>
      <c r="G13">
        <v>62.75</v>
      </c>
      <c r="H13">
        <f t="shared" si="0"/>
        <v>1.1076970047507544</v>
      </c>
      <c r="I13">
        <f t="shared" si="1"/>
        <v>69.50798704810984</v>
      </c>
      <c r="J13">
        <f t="shared" si="2"/>
        <v>0.9027739496551338</v>
      </c>
      <c r="K13">
        <f t="shared" si="3"/>
        <v>56.649065340859643</v>
      </c>
      <c r="L13">
        <f t="shared" si="4"/>
        <v>0</v>
      </c>
      <c r="M13">
        <f t="shared" si="5"/>
        <v>3.350934659140357</v>
      </c>
      <c r="N13" s="3">
        <v>2.1501369863013698E-2</v>
      </c>
      <c r="O13">
        <f t="shared" si="6"/>
        <v>0.47453893495895116</v>
      </c>
      <c r="P13" s="5">
        <f t="shared" si="7"/>
        <v>1.7607541457371065</v>
      </c>
      <c r="Q13">
        <f t="shared" si="8"/>
        <v>1.75</v>
      </c>
      <c r="R13" s="2">
        <f t="shared" si="9"/>
        <v>1.0754145737106535E-2</v>
      </c>
    </row>
    <row r="14" spans="1:18" x14ac:dyDescent="0.3">
      <c r="A14" t="s">
        <v>25</v>
      </c>
      <c r="B14" s="1">
        <v>43655</v>
      </c>
      <c r="C14" s="1">
        <v>43671</v>
      </c>
      <c r="D14" t="s">
        <v>22</v>
      </c>
      <c r="E14">
        <v>60</v>
      </c>
      <c r="F14">
        <v>1.35</v>
      </c>
      <c r="G14">
        <v>63.2</v>
      </c>
      <c r="H14">
        <f t="shared" si="0"/>
        <v>1.1076970047507544</v>
      </c>
      <c r="I14">
        <f t="shared" si="1"/>
        <v>70.006450700247683</v>
      </c>
      <c r="J14">
        <f t="shared" si="2"/>
        <v>0.9027739496551338</v>
      </c>
      <c r="K14">
        <f t="shared" si="3"/>
        <v>57.055313618204458</v>
      </c>
      <c r="L14">
        <f t="shared" si="4"/>
        <v>0</v>
      </c>
      <c r="M14">
        <f t="shared" si="5"/>
        <v>2.9446863817955418</v>
      </c>
      <c r="N14" s="3">
        <v>2.1501369863013698E-2</v>
      </c>
      <c r="O14">
        <f t="shared" si="6"/>
        <v>0.47453893495895116</v>
      </c>
      <c r="P14" s="5">
        <f t="shared" si="7"/>
        <v>1.5472903180906006</v>
      </c>
      <c r="Q14">
        <f t="shared" si="8"/>
        <v>1.35</v>
      </c>
      <c r="R14" s="2">
        <f t="shared" si="9"/>
        <v>0.19729031809060049</v>
      </c>
    </row>
    <row r="15" spans="1:18" x14ac:dyDescent="0.3">
      <c r="A15" t="s">
        <v>25</v>
      </c>
      <c r="B15" s="1">
        <v>43656</v>
      </c>
      <c r="C15" s="1">
        <v>43671</v>
      </c>
      <c r="D15" t="s">
        <v>22</v>
      </c>
      <c r="E15">
        <v>60</v>
      </c>
      <c r="F15">
        <v>2.95</v>
      </c>
      <c r="G15">
        <v>59.4</v>
      </c>
      <c r="H15">
        <f t="shared" si="0"/>
        <v>1.1076970047507544</v>
      </c>
      <c r="I15">
        <f t="shared" si="1"/>
        <v>65.797202082194815</v>
      </c>
      <c r="J15">
        <f t="shared" si="2"/>
        <v>0.9027739496551338</v>
      </c>
      <c r="K15">
        <f t="shared" si="3"/>
        <v>53.624772609514949</v>
      </c>
      <c r="L15">
        <f t="shared" si="4"/>
        <v>0</v>
      </c>
      <c r="M15">
        <f t="shared" si="5"/>
        <v>6.3752273904850512</v>
      </c>
      <c r="N15" s="3">
        <v>2.1501369863013698E-2</v>
      </c>
      <c r="O15">
        <f t="shared" si="6"/>
        <v>0.47453893495895116</v>
      </c>
      <c r="P15" s="5">
        <f t="shared" si="7"/>
        <v>3.349873751549965</v>
      </c>
      <c r="Q15">
        <f t="shared" si="8"/>
        <v>2.95</v>
      </c>
      <c r="R15" s="2">
        <f t="shared" si="9"/>
        <v>0.39987375154996485</v>
      </c>
    </row>
    <row r="16" spans="1:18" x14ac:dyDescent="0.3">
      <c r="A16" t="s">
        <v>25</v>
      </c>
      <c r="B16" s="1">
        <v>43657</v>
      </c>
      <c r="C16" s="1">
        <v>43671</v>
      </c>
      <c r="D16" t="s">
        <v>22</v>
      </c>
      <c r="E16">
        <v>60</v>
      </c>
      <c r="F16">
        <v>1.35</v>
      </c>
      <c r="G16">
        <v>62.35</v>
      </c>
      <c r="H16">
        <f t="shared" si="0"/>
        <v>1.1076970047507544</v>
      </c>
      <c r="I16">
        <f t="shared" si="1"/>
        <v>69.064908246209541</v>
      </c>
      <c r="J16">
        <f t="shared" si="2"/>
        <v>0.9027739496551338</v>
      </c>
      <c r="K16">
        <f t="shared" si="3"/>
        <v>56.28795576099759</v>
      </c>
      <c r="L16">
        <f t="shared" si="4"/>
        <v>0</v>
      </c>
      <c r="M16">
        <f t="shared" si="5"/>
        <v>3.7120442390024095</v>
      </c>
      <c r="N16" s="3">
        <v>2.1501369863013698E-2</v>
      </c>
      <c r="O16">
        <f t="shared" si="6"/>
        <v>0.47453893495895116</v>
      </c>
      <c r="P16" s="5">
        <f t="shared" si="7"/>
        <v>1.9504997703117759</v>
      </c>
      <c r="Q16">
        <f t="shared" si="8"/>
        <v>1.35</v>
      </c>
      <c r="R16" s="2">
        <f t="shared" si="9"/>
        <v>0.60049977031177582</v>
      </c>
    </row>
    <row r="17" spans="1:18" x14ac:dyDescent="0.3">
      <c r="A17" t="s">
        <v>25</v>
      </c>
      <c r="B17" s="1">
        <v>43658</v>
      </c>
      <c r="C17" s="1">
        <v>43671</v>
      </c>
      <c r="D17" t="s">
        <v>22</v>
      </c>
      <c r="E17">
        <v>60</v>
      </c>
      <c r="F17">
        <v>0.8</v>
      </c>
      <c r="G17">
        <v>63.9</v>
      </c>
      <c r="H17">
        <f t="shared" si="0"/>
        <v>1.1076970047507544</v>
      </c>
      <c r="I17">
        <f t="shared" si="1"/>
        <v>70.781838603573206</v>
      </c>
      <c r="J17">
        <f t="shared" si="2"/>
        <v>0.9027739496551338</v>
      </c>
      <c r="K17">
        <f t="shared" si="3"/>
        <v>57.687255382963052</v>
      </c>
      <c r="L17">
        <f t="shared" si="4"/>
        <v>0</v>
      </c>
      <c r="M17">
        <f t="shared" si="5"/>
        <v>2.3127446170369481</v>
      </c>
      <c r="N17" s="3">
        <v>2.1501369863013698E-2</v>
      </c>
      <c r="O17">
        <f t="shared" si="6"/>
        <v>0.47453893495895116</v>
      </c>
      <c r="P17" s="5">
        <f t="shared" si="7"/>
        <v>1.2152354750849281</v>
      </c>
      <c r="Q17">
        <f t="shared" si="8"/>
        <v>0.8</v>
      </c>
      <c r="R17" s="2">
        <f t="shared" si="9"/>
        <v>0.41523547508492809</v>
      </c>
    </row>
    <row r="18" spans="1:18" x14ac:dyDescent="0.3">
      <c r="A18" t="s">
        <v>25</v>
      </c>
      <c r="B18" s="1">
        <v>43661</v>
      </c>
      <c r="C18" s="1">
        <v>43671</v>
      </c>
      <c r="D18" t="s">
        <v>22</v>
      </c>
      <c r="E18">
        <v>60</v>
      </c>
      <c r="F18">
        <v>1.25</v>
      </c>
      <c r="G18">
        <v>61.8</v>
      </c>
      <c r="H18">
        <f t="shared" si="0"/>
        <v>1.1076970047507544</v>
      </c>
      <c r="I18">
        <f t="shared" si="1"/>
        <v>68.455674893596623</v>
      </c>
      <c r="J18">
        <f t="shared" si="2"/>
        <v>0.9027739496551338</v>
      </c>
      <c r="K18">
        <f t="shared" si="3"/>
        <v>55.791430088687264</v>
      </c>
      <c r="L18">
        <f t="shared" si="4"/>
        <v>0</v>
      </c>
      <c r="M18">
        <f t="shared" si="5"/>
        <v>4.2085699113127362</v>
      </c>
      <c r="N18" s="3">
        <v>2.1501369863013698E-2</v>
      </c>
      <c r="O18">
        <f t="shared" si="6"/>
        <v>0.47453893495895116</v>
      </c>
      <c r="P18" s="5">
        <f t="shared" si="7"/>
        <v>2.2114000041019488</v>
      </c>
      <c r="Q18">
        <f t="shared" si="8"/>
        <v>1.25</v>
      </c>
      <c r="R18" s="2">
        <f t="shared" si="9"/>
        <v>0.96140000410194881</v>
      </c>
    </row>
    <row r="19" spans="1:18" x14ac:dyDescent="0.3">
      <c r="A19" t="s">
        <v>25</v>
      </c>
      <c r="B19" s="1">
        <v>43662</v>
      </c>
      <c r="C19" s="1">
        <v>43671</v>
      </c>
      <c r="D19" t="s">
        <v>22</v>
      </c>
      <c r="E19">
        <v>60</v>
      </c>
      <c r="F19">
        <v>0.85</v>
      </c>
      <c r="G19">
        <v>62.3</v>
      </c>
      <c r="H19">
        <f t="shared" si="0"/>
        <v>1.1076970047507544</v>
      </c>
      <c r="I19">
        <f t="shared" si="1"/>
        <v>69.009523395971996</v>
      </c>
      <c r="J19">
        <f t="shared" si="2"/>
        <v>0.9027739496551338</v>
      </c>
      <c r="K19">
        <f t="shared" si="3"/>
        <v>56.242817063514835</v>
      </c>
      <c r="L19">
        <f t="shared" si="4"/>
        <v>0</v>
      </c>
      <c r="M19">
        <f t="shared" si="5"/>
        <v>3.7571829364851652</v>
      </c>
      <c r="N19" s="3">
        <v>2.1501369863013698E-2</v>
      </c>
      <c r="O19">
        <f t="shared" si="6"/>
        <v>0.47453893495895116</v>
      </c>
      <c r="P19" s="5">
        <f t="shared" si="7"/>
        <v>1.9742179733836092</v>
      </c>
      <c r="Q19">
        <f t="shared" si="8"/>
        <v>0.85</v>
      </c>
      <c r="R19" s="2">
        <f t="shared" si="9"/>
        <v>1.1242179733836091</v>
      </c>
    </row>
    <row r="20" spans="1:18" x14ac:dyDescent="0.3">
      <c r="A20" t="s">
        <v>25</v>
      </c>
      <c r="B20" s="1">
        <v>43663</v>
      </c>
      <c r="C20" s="1">
        <v>43671</v>
      </c>
      <c r="D20" t="s">
        <v>22</v>
      </c>
      <c r="E20">
        <v>60</v>
      </c>
      <c r="F20">
        <v>1.4</v>
      </c>
      <c r="G20">
        <v>60.95</v>
      </c>
      <c r="H20">
        <f t="shared" si="0"/>
        <v>1.1076970047507544</v>
      </c>
      <c r="I20">
        <f t="shared" si="1"/>
        <v>67.51413243955848</v>
      </c>
      <c r="J20">
        <f t="shared" si="2"/>
        <v>0.9027739496551338</v>
      </c>
      <c r="K20">
        <f t="shared" si="3"/>
        <v>55.02407223148041</v>
      </c>
      <c r="L20">
        <f t="shared" si="4"/>
        <v>0</v>
      </c>
      <c r="M20">
        <f t="shared" si="5"/>
        <v>4.9759277685195897</v>
      </c>
      <c r="N20" s="3">
        <v>2.1501369863013698E-2</v>
      </c>
      <c r="O20">
        <f t="shared" si="6"/>
        <v>0.47453893495895116</v>
      </c>
      <c r="P20" s="5">
        <f t="shared" si="7"/>
        <v>2.6146094563231168</v>
      </c>
      <c r="Q20">
        <f t="shared" si="8"/>
        <v>1.4</v>
      </c>
      <c r="R20" s="2">
        <f t="shared" si="9"/>
        <v>1.2146094563231169</v>
      </c>
    </row>
    <row r="21" spans="1:18" x14ac:dyDescent="0.3">
      <c r="A21" t="s">
        <v>25</v>
      </c>
      <c r="B21" s="1">
        <v>43664</v>
      </c>
      <c r="C21" s="1">
        <v>43671</v>
      </c>
      <c r="D21" t="s">
        <v>22</v>
      </c>
      <c r="E21">
        <v>60</v>
      </c>
      <c r="F21">
        <v>1.85</v>
      </c>
      <c r="G21">
        <v>59.7</v>
      </c>
      <c r="H21">
        <f t="shared" si="0"/>
        <v>1.1076970047507544</v>
      </c>
      <c r="I21">
        <f t="shared" si="1"/>
        <v>66.129511183620039</v>
      </c>
      <c r="J21">
        <f t="shared" si="2"/>
        <v>0.9027739496551338</v>
      </c>
      <c r="K21">
        <f t="shared" si="3"/>
        <v>53.89560479441149</v>
      </c>
      <c r="L21">
        <f t="shared" si="4"/>
        <v>0</v>
      </c>
      <c r="M21">
        <f t="shared" si="5"/>
        <v>6.10439520558851</v>
      </c>
      <c r="N21" s="3">
        <v>2.1501369863013698E-2</v>
      </c>
      <c r="O21">
        <f t="shared" si="6"/>
        <v>0.47453893495895116</v>
      </c>
      <c r="P21" s="5">
        <f t="shared" si="7"/>
        <v>3.2075645331189619</v>
      </c>
      <c r="Q21">
        <f t="shared" si="8"/>
        <v>1.85</v>
      </c>
      <c r="R21" s="2">
        <f t="shared" si="9"/>
        <v>1.3575645331189619</v>
      </c>
    </row>
    <row r="22" spans="1:18" x14ac:dyDescent="0.3">
      <c r="A22" t="s">
        <v>25</v>
      </c>
      <c r="B22" s="1">
        <v>43665</v>
      </c>
      <c r="C22" s="1">
        <v>43671</v>
      </c>
      <c r="D22" t="s">
        <v>22</v>
      </c>
      <c r="E22">
        <v>60</v>
      </c>
      <c r="F22">
        <v>3.1</v>
      </c>
      <c r="G22">
        <v>57.4</v>
      </c>
      <c r="H22">
        <f t="shared" si="0"/>
        <v>1.1076970047507544</v>
      </c>
      <c r="I22">
        <f t="shared" si="1"/>
        <v>63.581808072693299</v>
      </c>
      <c r="J22">
        <f t="shared" si="2"/>
        <v>0.9027739496551338</v>
      </c>
      <c r="K22">
        <f t="shared" si="3"/>
        <v>51.819224710204679</v>
      </c>
      <c r="L22">
        <f t="shared" si="4"/>
        <v>0</v>
      </c>
      <c r="M22">
        <f t="shared" si="5"/>
        <v>8.1807752897953208</v>
      </c>
      <c r="N22" s="3">
        <v>2.1501369863013698E-2</v>
      </c>
      <c r="O22">
        <f t="shared" si="6"/>
        <v>0.47453893495895116</v>
      </c>
      <c r="P22" s="5">
        <f t="shared" si="7"/>
        <v>4.2986018744233156</v>
      </c>
      <c r="Q22">
        <f t="shared" si="8"/>
        <v>3.1</v>
      </c>
      <c r="R22" s="2">
        <f t="shared" si="9"/>
        <v>1.1986018744233156</v>
      </c>
    </row>
    <row r="23" spans="1:18" x14ac:dyDescent="0.3">
      <c r="A23" t="s">
        <v>25</v>
      </c>
      <c r="B23" s="1">
        <v>43668</v>
      </c>
      <c r="C23" s="1">
        <v>43671</v>
      </c>
      <c r="D23" t="s">
        <v>22</v>
      </c>
      <c r="E23">
        <v>60</v>
      </c>
      <c r="F23">
        <v>1.3</v>
      </c>
      <c r="G23">
        <v>59.3</v>
      </c>
      <c r="H23">
        <f t="shared" si="0"/>
        <v>1.1076970047507544</v>
      </c>
      <c r="I23">
        <f t="shared" si="1"/>
        <v>65.686432381719726</v>
      </c>
      <c r="J23">
        <f t="shared" si="2"/>
        <v>0.9027739496551338</v>
      </c>
      <c r="K23">
        <f t="shared" si="3"/>
        <v>53.53449521454943</v>
      </c>
      <c r="L23">
        <f t="shared" si="4"/>
        <v>0</v>
      </c>
      <c r="M23">
        <f t="shared" si="5"/>
        <v>6.4655047854505696</v>
      </c>
      <c r="N23" s="3">
        <v>2.1501369863013698E-2</v>
      </c>
      <c r="O23">
        <f t="shared" si="6"/>
        <v>0.47453893495895116</v>
      </c>
      <c r="P23" s="5">
        <f t="shared" si="7"/>
        <v>3.3973101576936351</v>
      </c>
      <c r="Q23">
        <f t="shared" si="8"/>
        <v>1.3</v>
      </c>
      <c r="R23" s="2">
        <f t="shared" si="9"/>
        <v>2.0973101576936353</v>
      </c>
    </row>
    <row r="24" spans="1:18" x14ac:dyDescent="0.3">
      <c r="A24" t="s">
        <v>25</v>
      </c>
      <c r="B24" s="1">
        <v>43669</v>
      </c>
      <c r="C24" s="1">
        <v>43671</v>
      </c>
      <c r="D24" t="s">
        <v>22</v>
      </c>
      <c r="E24">
        <v>60</v>
      </c>
      <c r="F24">
        <v>0.65</v>
      </c>
      <c r="G24">
        <v>60.15</v>
      </c>
      <c r="H24">
        <f t="shared" si="0"/>
        <v>1.1076970047507544</v>
      </c>
      <c r="I24">
        <f t="shared" si="1"/>
        <v>66.627974835757868</v>
      </c>
      <c r="J24">
        <f t="shared" si="2"/>
        <v>0.9027739496551338</v>
      </c>
      <c r="K24">
        <f t="shared" si="3"/>
        <v>54.301853071756298</v>
      </c>
      <c r="L24">
        <f t="shared" si="4"/>
        <v>0</v>
      </c>
      <c r="M24">
        <f t="shared" si="5"/>
        <v>5.6981469282437018</v>
      </c>
      <c r="N24" s="3">
        <v>2.1501369863013698E-2</v>
      </c>
      <c r="O24">
        <f t="shared" si="6"/>
        <v>0.47453893495895116</v>
      </c>
      <c r="P24" s="5">
        <f t="shared" si="7"/>
        <v>2.9941007054724595</v>
      </c>
      <c r="Q24">
        <f t="shared" si="8"/>
        <v>0.65</v>
      </c>
      <c r="R24" s="2">
        <f t="shared" si="9"/>
        <v>2.3441007054724596</v>
      </c>
    </row>
    <row r="25" spans="1:18" x14ac:dyDescent="0.3">
      <c r="A25" t="s">
        <v>25</v>
      </c>
      <c r="B25" s="1">
        <v>43670</v>
      </c>
      <c r="C25" s="1">
        <v>43671</v>
      </c>
      <c r="D25" t="s">
        <v>22</v>
      </c>
      <c r="E25">
        <v>60</v>
      </c>
      <c r="F25">
        <v>1.75</v>
      </c>
      <c r="G25">
        <v>58.3</v>
      </c>
      <c r="H25">
        <f t="shared" si="0"/>
        <v>1.1076970047507544</v>
      </c>
      <c r="I25">
        <f t="shared" si="1"/>
        <v>64.578735376968979</v>
      </c>
      <c r="J25">
        <f t="shared" si="2"/>
        <v>0.9027739496551338</v>
      </c>
      <c r="K25">
        <f t="shared" si="3"/>
        <v>52.631721264894296</v>
      </c>
      <c r="L25">
        <f t="shared" si="4"/>
        <v>0</v>
      </c>
      <c r="M25">
        <f t="shared" si="5"/>
        <v>7.3682787351057044</v>
      </c>
      <c r="N25" s="3">
        <v>2.1501369863013698E-2</v>
      </c>
      <c r="O25">
        <f t="shared" si="6"/>
        <v>0.47453893495895116</v>
      </c>
      <c r="P25" s="5">
        <f t="shared" si="7"/>
        <v>3.87167421913031</v>
      </c>
      <c r="Q25">
        <f t="shared" si="8"/>
        <v>1.75</v>
      </c>
      <c r="R25" s="2">
        <f t="shared" si="9"/>
        <v>2.12167421913031</v>
      </c>
    </row>
    <row r="26" spans="1:18" x14ac:dyDescent="0.3">
      <c r="A26" t="s">
        <v>25</v>
      </c>
      <c r="B26" s="1">
        <v>43671</v>
      </c>
      <c r="C26" s="1">
        <v>43671</v>
      </c>
      <c r="D26" t="s">
        <v>22</v>
      </c>
      <c r="E26">
        <v>60</v>
      </c>
      <c r="F26">
        <v>0</v>
      </c>
      <c r="G26">
        <v>58.5</v>
      </c>
      <c r="H26">
        <f t="shared" si="0"/>
        <v>1.1076970047507544</v>
      </c>
      <c r="I26">
        <f t="shared" si="1"/>
        <v>64.800274777919128</v>
      </c>
      <c r="J26">
        <f t="shared" si="2"/>
        <v>0.9027739496551338</v>
      </c>
      <c r="K26">
        <f t="shared" si="3"/>
        <v>52.812276054825325</v>
      </c>
      <c r="L26">
        <f t="shared" si="4"/>
        <v>0</v>
      </c>
      <c r="M26">
        <f t="shared" si="5"/>
        <v>7.1877239451746746</v>
      </c>
      <c r="N26" s="3">
        <v>2.1501369863013698E-2</v>
      </c>
      <c r="O26">
        <f t="shared" si="6"/>
        <v>0.47453893495895116</v>
      </c>
      <c r="P26" s="5">
        <f t="shared" si="7"/>
        <v>3.7768014068429734</v>
      </c>
      <c r="Q26">
        <f t="shared" si="8"/>
        <v>0</v>
      </c>
      <c r="R26" s="2">
        <f t="shared" si="9"/>
        <v>3.7768014068429734</v>
      </c>
    </row>
    <row r="27" spans="1:18" x14ac:dyDescent="0.3">
      <c r="A27" t="s">
        <v>25</v>
      </c>
      <c r="B27" s="1">
        <v>43678</v>
      </c>
      <c r="C27" s="1">
        <v>43706</v>
      </c>
      <c r="D27" t="s">
        <v>22</v>
      </c>
      <c r="E27">
        <v>60</v>
      </c>
      <c r="F27">
        <v>6.45</v>
      </c>
      <c r="G27">
        <v>56.5</v>
      </c>
      <c r="H27">
        <f t="shared" si="0"/>
        <v>1.1076970047507544</v>
      </c>
      <c r="I27">
        <f t="shared" si="1"/>
        <v>62.584880768417619</v>
      </c>
      <c r="J27">
        <f t="shared" si="2"/>
        <v>0.9027739496551338</v>
      </c>
      <c r="K27">
        <f t="shared" si="3"/>
        <v>51.006728155515063</v>
      </c>
      <c r="L27">
        <f t="shared" si="4"/>
        <v>0</v>
      </c>
      <c r="M27">
        <f t="shared" si="5"/>
        <v>8.9932718444849371</v>
      </c>
      <c r="N27" s="3">
        <v>2.1501369863013698E-2</v>
      </c>
      <c r="O27">
        <f t="shared" si="6"/>
        <v>0.47453893495895116</v>
      </c>
      <c r="P27" s="5">
        <f t="shared" si="7"/>
        <v>4.7255295297163196</v>
      </c>
      <c r="Q27">
        <f t="shared" si="8"/>
        <v>6.45</v>
      </c>
      <c r="R27" s="2">
        <f t="shared" si="9"/>
        <v>1.7244704702836806</v>
      </c>
    </row>
    <row r="28" spans="1:18" x14ac:dyDescent="0.3">
      <c r="A28" t="s">
        <v>25</v>
      </c>
      <c r="B28" s="1">
        <v>43679</v>
      </c>
      <c r="C28" s="1">
        <v>43706</v>
      </c>
      <c r="D28" t="s">
        <v>22</v>
      </c>
      <c r="E28">
        <v>60</v>
      </c>
      <c r="F28">
        <v>6.4</v>
      </c>
      <c r="G28">
        <v>56.2</v>
      </c>
      <c r="H28">
        <f t="shared" si="0"/>
        <v>1.1076970047507544</v>
      </c>
      <c r="I28">
        <f t="shared" si="1"/>
        <v>62.252571666992402</v>
      </c>
      <c r="J28">
        <f t="shared" si="2"/>
        <v>0.9027739496551338</v>
      </c>
      <c r="K28">
        <f t="shared" si="3"/>
        <v>50.735895970618522</v>
      </c>
      <c r="L28">
        <f t="shared" si="4"/>
        <v>0</v>
      </c>
      <c r="M28">
        <f t="shared" si="5"/>
        <v>9.2641040293814783</v>
      </c>
      <c r="N28" s="3">
        <v>2.1501369863013698E-2</v>
      </c>
      <c r="O28">
        <f t="shared" si="6"/>
        <v>0.47453893495895116</v>
      </c>
      <c r="P28" s="5">
        <f t="shared" si="7"/>
        <v>4.8678387481473226</v>
      </c>
      <c r="Q28">
        <f t="shared" si="8"/>
        <v>6.4</v>
      </c>
      <c r="R28" s="2">
        <f t="shared" si="9"/>
        <v>1.5321612518526777</v>
      </c>
    </row>
    <row r="29" spans="1:18" x14ac:dyDescent="0.3">
      <c r="A29" t="s">
        <v>25</v>
      </c>
      <c r="B29" s="1">
        <v>43682</v>
      </c>
      <c r="C29" s="1">
        <v>43706</v>
      </c>
      <c r="D29" t="s">
        <v>22</v>
      </c>
      <c r="E29">
        <v>60</v>
      </c>
      <c r="F29">
        <v>6.3</v>
      </c>
      <c r="G29">
        <v>55.85</v>
      </c>
      <c r="H29">
        <f t="shared" si="0"/>
        <v>1.1076970047507544</v>
      </c>
      <c r="I29">
        <f t="shared" si="1"/>
        <v>61.864877715329634</v>
      </c>
      <c r="J29">
        <f t="shared" si="2"/>
        <v>0.9027739496551338</v>
      </c>
      <c r="K29">
        <f t="shared" si="3"/>
        <v>50.419925088239225</v>
      </c>
      <c r="L29">
        <f t="shared" si="4"/>
        <v>0</v>
      </c>
      <c r="M29">
        <f t="shared" si="5"/>
        <v>9.5800749117607751</v>
      </c>
      <c r="N29" s="3">
        <v>2.1501369863013698E-2</v>
      </c>
      <c r="O29">
        <f t="shared" si="6"/>
        <v>0.47453893495895116</v>
      </c>
      <c r="P29" s="5">
        <f t="shared" si="7"/>
        <v>5.0338661696501594</v>
      </c>
      <c r="Q29">
        <f t="shared" si="8"/>
        <v>6.3</v>
      </c>
      <c r="R29" s="2">
        <f t="shared" si="9"/>
        <v>1.2661338303498404</v>
      </c>
    </row>
    <row r="30" spans="1:18" x14ac:dyDescent="0.3">
      <c r="A30" t="s">
        <v>25</v>
      </c>
      <c r="B30" s="1">
        <v>43683</v>
      </c>
      <c r="C30" s="1">
        <v>43706</v>
      </c>
      <c r="D30" t="s">
        <v>22</v>
      </c>
      <c r="E30">
        <v>60</v>
      </c>
      <c r="F30">
        <v>7.6</v>
      </c>
      <c r="G30">
        <v>53.8</v>
      </c>
      <c r="H30">
        <f t="shared" si="0"/>
        <v>1.1076970047507544</v>
      </c>
      <c r="I30">
        <f t="shared" si="1"/>
        <v>59.59409885559058</v>
      </c>
      <c r="J30">
        <f t="shared" si="2"/>
        <v>0.9027739496551338</v>
      </c>
      <c r="K30">
        <f t="shared" si="3"/>
        <v>48.569238491446193</v>
      </c>
      <c r="L30">
        <f t="shared" si="4"/>
        <v>0.4059011444094196</v>
      </c>
      <c r="M30">
        <f t="shared" si="5"/>
        <v>11.430761508553807</v>
      </c>
      <c r="N30" s="3">
        <v>2.1501369863013698E-2</v>
      </c>
      <c r="O30">
        <f t="shared" si="6"/>
        <v>0.47453893495895116</v>
      </c>
      <c r="P30" s="5">
        <f t="shared" si="7"/>
        <v>6.198924941138233</v>
      </c>
      <c r="Q30">
        <f t="shared" si="8"/>
        <v>7.6</v>
      </c>
      <c r="R30" s="2">
        <f t="shared" si="9"/>
        <v>1.4010750588617666</v>
      </c>
    </row>
    <row r="31" spans="1:18" x14ac:dyDescent="0.3">
      <c r="A31" t="s">
        <v>25</v>
      </c>
      <c r="B31" s="1">
        <v>43684</v>
      </c>
      <c r="C31" s="1">
        <v>43706</v>
      </c>
      <c r="D31" t="s">
        <v>22</v>
      </c>
      <c r="E31">
        <v>60</v>
      </c>
      <c r="F31">
        <v>5.05</v>
      </c>
      <c r="G31">
        <v>56.15</v>
      </c>
      <c r="H31">
        <f t="shared" si="0"/>
        <v>1.1076970047507544</v>
      </c>
      <c r="I31">
        <f t="shared" si="1"/>
        <v>62.197186816754858</v>
      </c>
      <c r="J31">
        <f t="shared" si="2"/>
        <v>0.9027739496551338</v>
      </c>
      <c r="K31">
        <f t="shared" si="3"/>
        <v>50.690757273135759</v>
      </c>
      <c r="L31">
        <f t="shared" si="4"/>
        <v>0</v>
      </c>
      <c r="M31">
        <f t="shared" si="5"/>
        <v>9.309242726864241</v>
      </c>
      <c r="N31" s="3">
        <v>2.1501369863013698E-2</v>
      </c>
      <c r="O31">
        <f t="shared" si="6"/>
        <v>0.47453893495895116</v>
      </c>
      <c r="P31" s="5">
        <f t="shared" si="7"/>
        <v>4.8915569512191599</v>
      </c>
      <c r="Q31">
        <f t="shared" si="8"/>
        <v>5.05</v>
      </c>
      <c r="R31" s="2">
        <f t="shared" si="9"/>
        <v>0.15844304878083992</v>
      </c>
    </row>
    <row r="32" spans="1:18" x14ac:dyDescent="0.3">
      <c r="A32" t="s">
        <v>25</v>
      </c>
      <c r="B32" s="1">
        <v>43685</v>
      </c>
      <c r="C32" s="1">
        <v>43706</v>
      </c>
      <c r="D32" t="s">
        <v>22</v>
      </c>
      <c r="E32">
        <v>60</v>
      </c>
      <c r="F32">
        <v>6.75</v>
      </c>
      <c r="G32">
        <v>54.8</v>
      </c>
      <c r="H32">
        <f t="shared" si="0"/>
        <v>1.1076970047507544</v>
      </c>
      <c r="I32">
        <f t="shared" si="1"/>
        <v>60.701795860341335</v>
      </c>
      <c r="J32">
        <f t="shared" si="2"/>
        <v>0.9027739496551338</v>
      </c>
      <c r="K32">
        <f t="shared" si="3"/>
        <v>49.472012441101327</v>
      </c>
      <c r="L32">
        <f t="shared" si="4"/>
        <v>0</v>
      </c>
      <c r="M32">
        <f t="shared" si="5"/>
        <v>10.527987558898673</v>
      </c>
      <c r="N32" s="3">
        <v>2.1501369863013698E-2</v>
      </c>
      <c r="O32">
        <f t="shared" si="6"/>
        <v>0.47453893495895116</v>
      </c>
      <c r="P32" s="5">
        <f t="shared" si="7"/>
        <v>5.5319484341586715</v>
      </c>
      <c r="Q32">
        <f t="shared" si="8"/>
        <v>6.75</v>
      </c>
      <c r="R32" s="2">
        <f t="shared" si="9"/>
        <v>1.2180515658413285</v>
      </c>
    </row>
    <row r="33" spans="1:18" x14ac:dyDescent="0.3">
      <c r="A33" t="s">
        <v>25</v>
      </c>
      <c r="B33" s="1">
        <v>43686</v>
      </c>
      <c r="C33" s="1">
        <v>43706</v>
      </c>
      <c r="D33" t="s">
        <v>22</v>
      </c>
      <c r="E33">
        <v>60</v>
      </c>
      <c r="F33">
        <v>7.05</v>
      </c>
      <c r="G33">
        <v>54.15</v>
      </c>
      <c r="H33">
        <f t="shared" si="0"/>
        <v>1.1076970047507544</v>
      </c>
      <c r="I33">
        <f t="shared" si="1"/>
        <v>59.981792807253349</v>
      </c>
      <c r="J33">
        <f t="shared" si="2"/>
        <v>0.9027739496551338</v>
      </c>
      <c r="K33">
        <f t="shared" si="3"/>
        <v>48.885209373825496</v>
      </c>
      <c r="L33">
        <f t="shared" si="4"/>
        <v>1.8207192746650946E-2</v>
      </c>
      <c r="M33">
        <f t="shared" si="5"/>
        <v>11.114790626174504</v>
      </c>
      <c r="N33" s="3">
        <v>2.1501369863013698E-2</v>
      </c>
      <c r="O33">
        <f t="shared" si="6"/>
        <v>0.47453893495895116</v>
      </c>
      <c r="P33" s="5">
        <f t="shared" si="7"/>
        <v>5.8489249411382271</v>
      </c>
      <c r="Q33">
        <f t="shared" si="8"/>
        <v>7.05</v>
      </c>
      <c r="R33" s="2">
        <f t="shared" si="9"/>
        <v>1.2010750588617727</v>
      </c>
    </row>
    <row r="34" spans="1:18" x14ac:dyDescent="0.3">
      <c r="A34" t="s">
        <v>25</v>
      </c>
      <c r="B34" s="1">
        <v>43690</v>
      </c>
      <c r="C34" s="1">
        <v>43706</v>
      </c>
      <c r="D34" t="s">
        <v>22</v>
      </c>
      <c r="E34">
        <v>60</v>
      </c>
      <c r="F34">
        <v>9.85</v>
      </c>
      <c r="G34">
        <v>50.55</v>
      </c>
      <c r="H34">
        <f t="shared" si="0"/>
        <v>1.1076970047507544</v>
      </c>
      <c r="I34">
        <f t="shared" si="1"/>
        <v>55.99408359015063</v>
      </c>
      <c r="J34">
        <f t="shared" si="2"/>
        <v>0.9027739496551338</v>
      </c>
      <c r="K34">
        <f t="shared" si="3"/>
        <v>45.63522315506701</v>
      </c>
      <c r="L34">
        <f t="shared" si="4"/>
        <v>4.0059164098493696</v>
      </c>
      <c r="M34">
        <f t="shared" si="5"/>
        <v>14.36477684493299</v>
      </c>
      <c r="N34" s="3">
        <v>2.1501369863013698E-2</v>
      </c>
      <c r="O34">
        <f t="shared" si="6"/>
        <v>0.47453893495895116</v>
      </c>
      <c r="P34" s="5">
        <f t="shared" si="7"/>
        <v>9.4489249411382303</v>
      </c>
      <c r="Q34">
        <f t="shared" si="8"/>
        <v>9.85</v>
      </c>
      <c r="R34" s="2">
        <f t="shared" si="9"/>
        <v>0.40107505886176931</v>
      </c>
    </row>
    <row r="35" spans="1:18" x14ac:dyDescent="0.3">
      <c r="A35" t="s">
        <v>25</v>
      </c>
      <c r="B35" s="1">
        <v>43691</v>
      </c>
      <c r="C35" s="1">
        <v>43706</v>
      </c>
      <c r="D35" t="s">
        <v>22</v>
      </c>
      <c r="E35">
        <v>60</v>
      </c>
      <c r="F35">
        <v>9.15</v>
      </c>
      <c r="G35">
        <v>51.3</v>
      </c>
      <c r="H35">
        <f t="shared" si="0"/>
        <v>1.1076970047507544</v>
      </c>
      <c r="I35">
        <f t="shared" si="1"/>
        <v>56.824856343713698</v>
      </c>
      <c r="J35">
        <f t="shared" si="2"/>
        <v>0.9027739496551338</v>
      </c>
      <c r="K35">
        <f t="shared" si="3"/>
        <v>46.312303617308359</v>
      </c>
      <c r="L35">
        <f t="shared" si="4"/>
        <v>3.175143656286302</v>
      </c>
      <c r="M35">
        <f t="shared" si="5"/>
        <v>13.687696382691641</v>
      </c>
      <c r="N35" s="3">
        <v>2.1501369863013698E-2</v>
      </c>
      <c r="O35">
        <f t="shared" si="6"/>
        <v>0.47453893495895116</v>
      </c>
      <c r="P35" s="5">
        <f t="shared" si="7"/>
        <v>8.6989249411382303</v>
      </c>
      <c r="Q35">
        <f t="shared" si="8"/>
        <v>9.15</v>
      </c>
      <c r="R35" s="2">
        <f t="shared" si="9"/>
        <v>0.45107505886177002</v>
      </c>
    </row>
    <row r="36" spans="1:18" x14ac:dyDescent="0.3">
      <c r="A36" t="s">
        <v>25</v>
      </c>
      <c r="B36" s="1">
        <v>43693</v>
      </c>
      <c r="C36" s="1">
        <v>43706</v>
      </c>
      <c r="D36" t="s">
        <v>22</v>
      </c>
      <c r="E36">
        <v>60</v>
      </c>
      <c r="F36">
        <v>9.35</v>
      </c>
      <c r="G36">
        <v>50.9</v>
      </c>
      <c r="H36">
        <f t="shared" si="0"/>
        <v>1.1076970047507544</v>
      </c>
      <c r="I36">
        <f t="shared" si="1"/>
        <v>56.381777541813399</v>
      </c>
      <c r="J36">
        <f t="shared" si="2"/>
        <v>0.9027739496551338</v>
      </c>
      <c r="K36">
        <f t="shared" si="3"/>
        <v>45.951194037446307</v>
      </c>
      <c r="L36">
        <f t="shared" si="4"/>
        <v>3.6182224581866009</v>
      </c>
      <c r="M36">
        <f t="shared" si="5"/>
        <v>14.048805962553693</v>
      </c>
      <c r="N36" s="3">
        <v>2.1501369863013698E-2</v>
      </c>
      <c r="O36">
        <f t="shared" si="6"/>
        <v>0.47453893495895116</v>
      </c>
      <c r="P36" s="5">
        <f t="shared" si="7"/>
        <v>9.0989249411382289</v>
      </c>
      <c r="Q36">
        <f t="shared" si="8"/>
        <v>9.35</v>
      </c>
      <c r="R36" s="2">
        <f t="shared" si="9"/>
        <v>0.25107505886177073</v>
      </c>
    </row>
    <row r="37" spans="1:18" x14ac:dyDescent="0.3">
      <c r="A37" t="s">
        <v>25</v>
      </c>
      <c r="B37" s="1">
        <v>43696</v>
      </c>
      <c r="C37" s="1">
        <v>43706</v>
      </c>
      <c r="D37" t="s">
        <v>22</v>
      </c>
      <c r="E37">
        <v>60</v>
      </c>
      <c r="F37">
        <v>10</v>
      </c>
      <c r="G37">
        <v>50.25</v>
      </c>
      <c r="H37">
        <f t="shared" si="0"/>
        <v>1.1076970047507544</v>
      </c>
      <c r="I37">
        <f t="shared" si="1"/>
        <v>55.661774488725406</v>
      </c>
      <c r="J37">
        <f t="shared" si="2"/>
        <v>0.9027739496551338</v>
      </c>
      <c r="K37">
        <f t="shared" si="3"/>
        <v>45.364390970170476</v>
      </c>
      <c r="L37">
        <f t="shared" si="4"/>
        <v>4.3382255112745938</v>
      </c>
      <c r="M37">
        <f t="shared" si="5"/>
        <v>14.635609029829524</v>
      </c>
      <c r="N37" s="3">
        <v>2.1501369863013698E-2</v>
      </c>
      <c r="O37">
        <f t="shared" si="6"/>
        <v>0.47453893495895116</v>
      </c>
      <c r="P37" s="5">
        <f t="shared" si="7"/>
        <v>9.7489249411382275</v>
      </c>
      <c r="Q37">
        <f t="shared" si="8"/>
        <v>10</v>
      </c>
      <c r="R37" s="2">
        <f t="shared" si="9"/>
        <v>0.2510750588617725</v>
      </c>
    </row>
    <row r="38" spans="1:18" x14ac:dyDescent="0.3">
      <c r="A38" t="s">
        <v>25</v>
      </c>
      <c r="B38" s="1">
        <v>43697</v>
      </c>
      <c r="C38" s="1">
        <v>43706</v>
      </c>
      <c r="D38" t="s">
        <v>22</v>
      </c>
      <c r="E38">
        <v>60</v>
      </c>
      <c r="F38">
        <v>9.75</v>
      </c>
      <c r="G38">
        <v>50.3</v>
      </c>
      <c r="H38">
        <f t="shared" si="0"/>
        <v>1.1076970047507544</v>
      </c>
      <c r="I38">
        <f t="shared" si="1"/>
        <v>55.717159338962944</v>
      </c>
      <c r="J38">
        <f t="shared" si="2"/>
        <v>0.9027739496551338</v>
      </c>
      <c r="K38">
        <f t="shared" si="3"/>
        <v>45.409529667653224</v>
      </c>
      <c r="L38">
        <f t="shared" si="4"/>
        <v>4.2828406610370564</v>
      </c>
      <c r="M38">
        <f t="shared" si="5"/>
        <v>14.590470332346776</v>
      </c>
      <c r="N38" s="3">
        <v>2.1501369863013698E-2</v>
      </c>
      <c r="O38">
        <f t="shared" si="6"/>
        <v>0.47453893495895116</v>
      </c>
      <c r="P38" s="5">
        <f t="shared" si="7"/>
        <v>9.6989249411382321</v>
      </c>
      <c r="Q38">
        <f t="shared" si="8"/>
        <v>9.75</v>
      </c>
      <c r="R38" s="2">
        <f t="shared" si="9"/>
        <v>5.1075058861767886E-2</v>
      </c>
    </row>
    <row r="39" spans="1:18" x14ac:dyDescent="0.3">
      <c r="A39" t="s">
        <v>25</v>
      </c>
      <c r="B39" s="1">
        <v>43698</v>
      </c>
      <c r="C39" s="1">
        <v>43706</v>
      </c>
      <c r="D39" t="s">
        <v>22</v>
      </c>
      <c r="E39">
        <v>60</v>
      </c>
      <c r="F39">
        <v>11.6</v>
      </c>
      <c r="G39">
        <v>48.35</v>
      </c>
      <c r="H39">
        <f t="shared" si="0"/>
        <v>1.1076970047507544</v>
      </c>
      <c r="I39">
        <f t="shared" si="1"/>
        <v>53.557150179698979</v>
      </c>
      <c r="J39">
        <f t="shared" si="2"/>
        <v>0.9027739496551338</v>
      </c>
      <c r="K39">
        <f t="shared" si="3"/>
        <v>43.649120465825717</v>
      </c>
      <c r="L39">
        <f t="shared" si="4"/>
        <v>6.4428498203010207</v>
      </c>
      <c r="M39">
        <f t="shared" si="5"/>
        <v>16.350879534174283</v>
      </c>
      <c r="N39" s="3">
        <v>2.1501369863013698E-2</v>
      </c>
      <c r="O39">
        <f t="shared" si="6"/>
        <v>0.47453893495895116</v>
      </c>
      <c r="P39" s="5">
        <f t="shared" si="7"/>
        <v>11.648924941138226</v>
      </c>
      <c r="Q39">
        <f t="shared" si="8"/>
        <v>11.6</v>
      </c>
      <c r="R39" s="2">
        <f t="shared" si="9"/>
        <v>4.892494113822643E-2</v>
      </c>
    </row>
    <row r="40" spans="1:18" x14ac:dyDescent="0.3">
      <c r="A40" t="s">
        <v>25</v>
      </c>
      <c r="B40" s="1">
        <v>43699</v>
      </c>
      <c r="C40" s="1">
        <v>43706</v>
      </c>
      <c r="D40" t="s">
        <v>22</v>
      </c>
      <c r="E40">
        <v>60</v>
      </c>
      <c r="F40">
        <v>14.2</v>
      </c>
      <c r="G40">
        <v>45.75</v>
      </c>
      <c r="H40">
        <f t="shared" si="0"/>
        <v>1.1076970047507544</v>
      </c>
      <c r="I40">
        <f t="shared" si="1"/>
        <v>50.677137967347015</v>
      </c>
      <c r="J40">
        <f t="shared" si="2"/>
        <v>0.9027739496551338</v>
      </c>
      <c r="K40">
        <f t="shared" si="3"/>
        <v>41.301908196722373</v>
      </c>
      <c r="L40">
        <f t="shared" si="4"/>
        <v>9.322862032652985</v>
      </c>
      <c r="M40">
        <f t="shared" si="5"/>
        <v>18.698091803277627</v>
      </c>
      <c r="N40" s="3">
        <v>2.1501369863013698E-2</v>
      </c>
      <c r="O40">
        <f t="shared" si="6"/>
        <v>0.47453893495895116</v>
      </c>
      <c r="P40" s="5">
        <f t="shared" si="7"/>
        <v>14.248924941138226</v>
      </c>
      <c r="Q40">
        <f t="shared" si="8"/>
        <v>14.2</v>
      </c>
      <c r="R40" s="2">
        <f t="shared" si="9"/>
        <v>4.892494113822643E-2</v>
      </c>
    </row>
    <row r="41" spans="1:18" x14ac:dyDescent="0.3">
      <c r="A41" t="s">
        <v>25</v>
      </c>
      <c r="B41" s="1">
        <v>43700</v>
      </c>
      <c r="C41" s="1">
        <v>43706</v>
      </c>
      <c r="D41" t="s">
        <v>22</v>
      </c>
      <c r="E41">
        <v>60</v>
      </c>
      <c r="F41">
        <v>12.1</v>
      </c>
      <c r="G41">
        <v>47.85</v>
      </c>
      <c r="H41">
        <f t="shared" si="0"/>
        <v>1.1076970047507544</v>
      </c>
      <c r="I41">
        <f t="shared" si="1"/>
        <v>53.003301677323599</v>
      </c>
      <c r="J41">
        <f t="shared" si="2"/>
        <v>0.9027739496551338</v>
      </c>
      <c r="K41">
        <f t="shared" si="3"/>
        <v>43.197733490998154</v>
      </c>
      <c r="L41">
        <f t="shared" si="4"/>
        <v>6.9966983226764015</v>
      </c>
      <c r="M41">
        <f t="shared" si="5"/>
        <v>16.802266509001846</v>
      </c>
      <c r="N41" s="3">
        <v>2.1501369863013698E-2</v>
      </c>
      <c r="O41">
        <f t="shared" si="6"/>
        <v>0.47453893495895116</v>
      </c>
      <c r="P41" s="5">
        <f t="shared" si="7"/>
        <v>12.148924941138226</v>
      </c>
      <c r="Q41">
        <f t="shared" si="8"/>
        <v>12.1</v>
      </c>
      <c r="R41" s="2">
        <f t="shared" si="9"/>
        <v>4.892494113822643E-2</v>
      </c>
    </row>
    <row r="42" spans="1:18" x14ac:dyDescent="0.3">
      <c r="A42" t="s">
        <v>25</v>
      </c>
      <c r="B42" s="1">
        <v>43703</v>
      </c>
      <c r="C42" s="1">
        <v>43706</v>
      </c>
      <c r="D42" t="s">
        <v>22</v>
      </c>
      <c r="E42">
        <v>60</v>
      </c>
      <c r="F42">
        <v>11.2</v>
      </c>
      <c r="G42">
        <v>48.8</v>
      </c>
      <c r="H42">
        <f t="shared" si="0"/>
        <v>1.1076970047507544</v>
      </c>
      <c r="I42">
        <f t="shared" si="1"/>
        <v>54.055613831836808</v>
      </c>
      <c r="J42">
        <f t="shared" si="2"/>
        <v>0.9027739496551338</v>
      </c>
      <c r="K42">
        <f t="shared" si="3"/>
        <v>44.055368743170526</v>
      </c>
      <c r="L42">
        <f t="shared" si="4"/>
        <v>5.9443861681631915</v>
      </c>
      <c r="M42">
        <f t="shared" si="5"/>
        <v>15.944631256829474</v>
      </c>
      <c r="N42" s="3">
        <v>2.1501369863013698E-2</v>
      </c>
      <c r="O42">
        <f t="shared" si="6"/>
        <v>0.47453893495895116</v>
      </c>
      <c r="P42" s="5">
        <f t="shared" si="7"/>
        <v>11.198924941138232</v>
      </c>
      <c r="Q42">
        <f t="shared" si="8"/>
        <v>11.2</v>
      </c>
      <c r="R42" s="2">
        <f t="shared" si="9"/>
        <v>1.0750588617671752E-3</v>
      </c>
    </row>
    <row r="43" spans="1:18" x14ac:dyDescent="0.3">
      <c r="A43" t="s">
        <v>25</v>
      </c>
      <c r="B43" s="1">
        <v>43705</v>
      </c>
      <c r="C43" s="1">
        <v>43706</v>
      </c>
      <c r="D43" t="s">
        <v>22</v>
      </c>
      <c r="E43">
        <v>60</v>
      </c>
      <c r="F43">
        <v>13.45</v>
      </c>
      <c r="G43">
        <v>46.55</v>
      </c>
      <c r="H43">
        <f t="shared" si="0"/>
        <v>1.1076970047507544</v>
      </c>
      <c r="I43">
        <f t="shared" si="1"/>
        <v>51.563295571147613</v>
      </c>
      <c r="J43">
        <f t="shared" si="2"/>
        <v>0.9027739496551338</v>
      </c>
      <c r="K43">
        <f t="shared" si="3"/>
        <v>42.024127356446478</v>
      </c>
      <c r="L43">
        <f t="shared" si="4"/>
        <v>8.4367044288523871</v>
      </c>
      <c r="M43">
        <f t="shared" si="5"/>
        <v>17.975872643553522</v>
      </c>
      <c r="N43" s="3">
        <v>2.1501369863013698E-2</v>
      </c>
      <c r="O43">
        <f t="shared" si="6"/>
        <v>0.47453893495895116</v>
      </c>
      <c r="P43" s="5">
        <f t="shared" si="7"/>
        <v>13.448924941138232</v>
      </c>
      <c r="Q43">
        <f t="shared" si="8"/>
        <v>13.45</v>
      </c>
      <c r="R43" s="2">
        <f t="shared" si="9"/>
        <v>1.0750588617671752E-3</v>
      </c>
    </row>
    <row r="44" spans="1:18" x14ac:dyDescent="0.3">
      <c r="A44" t="s">
        <v>25</v>
      </c>
      <c r="B44" s="1">
        <v>43706</v>
      </c>
      <c r="C44" s="1">
        <v>43706</v>
      </c>
      <c r="D44" t="s">
        <v>22</v>
      </c>
      <c r="E44">
        <v>60</v>
      </c>
      <c r="F44">
        <v>0</v>
      </c>
      <c r="G44">
        <v>48.35</v>
      </c>
      <c r="H44">
        <f t="shared" si="0"/>
        <v>1.1076970047507544</v>
      </c>
      <c r="I44">
        <f t="shared" si="1"/>
        <v>53.557150179698979</v>
      </c>
      <c r="J44">
        <f t="shared" si="2"/>
        <v>0.9027739496551338</v>
      </c>
      <c r="K44">
        <f t="shared" si="3"/>
        <v>43.649120465825717</v>
      </c>
      <c r="L44">
        <f t="shared" si="4"/>
        <v>6.4428498203010207</v>
      </c>
      <c r="M44">
        <f t="shared" si="5"/>
        <v>16.350879534174283</v>
      </c>
      <c r="N44" s="3">
        <v>2.1501369863013698E-2</v>
      </c>
      <c r="O44">
        <f t="shared" si="6"/>
        <v>0.47453893495895116</v>
      </c>
      <c r="P44" s="5">
        <f t="shared" si="7"/>
        <v>11.648924941138226</v>
      </c>
      <c r="Q44">
        <f t="shared" si="8"/>
        <v>0</v>
      </c>
      <c r="R44" s="2">
        <f t="shared" si="9"/>
        <v>11.648924941138226</v>
      </c>
    </row>
    <row r="45" spans="1:18" x14ac:dyDescent="0.3">
      <c r="A45" t="s">
        <v>25</v>
      </c>
      <c r="B45" s="1">
        <v>43711</v>
      </c>
      <c r="C45" s="1">
        <v>43734</v>
      </c>
      <c r="D45" t="s">
        <v>22</v>
      </c>
      <c r="E45">
        <v>60</v>
      </c>
      <c r="F45">
        <v>13.3</v>
      </c>
      <c r="G45">
        <v>46.75</v>
      </c>
      <c r="H45">
        <f t="shared" si="0"/>
        <v>1.1076970047507544</v>
      </c>
      <c r="I45">
        <f t="shared" si="1"/>
        <v>51.784834972097769</v>
      </c>
      <c r="J45">
        <f t="shared" si="2"/>
        <v>0.9027739496551338</v>
      </c>
      <c r="K45">
        <f t="shared" si="3"/>
        <v>42.204682146377507</v>
      </c>
      <c r="L45">
        <f t="shared" si="4"/>
        <v>8.2151650279022306</v>
      </c>
      <c r="M45">
        <f t="shared" si="5"/>
        <v>17.795317853622493</v>
      </c>
      <c r="N45" s="3">
        <v>2.1501369863013698E-2</v>
      </c>
      <c r="O45">
        <f t="shared" si="6"/>
        <v>0.47453893495895116</v>
      </c>
      <c r="P45" s="5">
        <f t="shared" si="7"/>
        <v>13.248924941138226</v>
      </c>
      <c r="Q45">
        <f t="shared" si="8"/>
        <v>13.3</v>
      </c>
      <c r="R45" s="2">
        <f t="shared" si="9"/>
        <v>5.1075058861774991E-2</v>
      </c>
    </row>
    <row r="46" spans="1:18" x14ac:dyDescent="0.3">
      <c r="A46" t="s">
        <v>25</v>
      </c>
      <c r="B46" s="1">
        <v>43712</v>
      </c>
      <c r="C46" s="1">
        <v>43734</v>
      </c>
      <c r="D46" t="s">
        <v>22</v>
      </c>
      <c r="E46">
        <v>60</v>
      </c>
      <c r="F46">
        <v>13.4</v>
      </c>
      <c r="G46">
        <v>46.6</v>
      </c>
      <c r="H46">
        <f t="shared" si="0"/>
        <v>1.1076970047507544</v>
      </c>
      <c r="I46">
        <f t="shared" si="1"/>
        <v>51.618680421385157</v>
      </c>
      <c r="J46">
        <f t="shared" si="2"/>
        <v>0.9027739496551338</v>
      </c>
      <c r="K46">
        <f t="shared" si="3"/>
        <v>42.069266053929233</v>
      </c>
      <c r="L46">
        <f t="shared" si="4"/>
        <v>8.3813195786148427</v>
      </c>
      <c r="M46">
        <f t="shared" si="5"/>
        <v>17.930733946070767</v>
      </c>
      <c r="N46" s="3">
        <v>2.1501369863013698E-2</v>
      </c>
      <c r="O46">
        <f t="shared" si="6"/>
        <v>0.47453893495895116</v>
      </c>
      <c r="P46" s="5">
        <f t="shared" si="7"/>
        <v>13.398924941138226</v>
      </c>
      <c r="Q46">
        <f t="shared" si="8"/>
        <v>13.4</v>
      </c>
      <c r="R46" s="2">
        <f t="shared" si="9"/>
        <v>1.0750588617742807E-3</v>
      </c>
    </row>
    <row r="47" spans="1:18" x14ac:dyDescent="0.3">
      <c r="A47" t="s">
        <v>25</v>
      </c>
      <c r="B47" s="1">
        <v>43713</v>
      </c>
      <c r="C47" s="1">
        <v>43734</v>
      </c>
      <c r="D47" t="s">
        <v>22</v>
      </c>
      <c r="E47">
        <v>60</v>
      </c>
      <c r="F47">
        <v>10.9</v>
      </c>
      <c r="G47">
        <v>49.45</v>
      </c>
      <c r="H47">
        <f t="shared" si="0"/>
        <v>1.1076970047507544</v>
      </c>
      <c r="I47">
        <f t="shared" si="1"/>
        <v>54.775616884924808</v>
      </c>
      <c r="J47">
        <f t="shared" si="2"/>
        <v>0.9027739496551338</v>
      </c>
      <c r="K47">
        <f t="shared" si="3"/>
        <v>44.642171810446371</v>
      </c>
      <c r="L47">
        <f t="shared" si="4"/>
        <v>5.2243831150751916</v>
      </c>
      <c r="M47">
        <f t="shared" si="5"/>
        <v>15.357828189553629</v>
      </c>
      <c r="N47" s="3">
        <v>2.1501369863013698E-2</v>
      </c>
      <c r="O47">
        <f t="shared" si="6"/>
        <v>0.47453893495895116</v>
      </c>
      <c r="P47" s="5">
        <f t="shared" si="7"/>
        <v>10.548924941138223</v>
      </c>
      <c r="Q47">
        <f t="shared" si="8"/>
        <v>10.9</v>
      </c>
      <c r="R47" s="2">
        <f t="shared" si="9"/>
        <v>0.35107505886177748</v>
      </c>
    </row>
    <row r="48" spans="1:18" x14ac:dyDescent="0.3">
      <c r="A48" t="s">
        <v>25</v>
      </c>
      <c r="B48" s="1">
        <v>43714</v>
      </c>
      <c r="C48" s="1">
        <v>43734</v>
      </c>
      <c r="D48" t="s">
        <v>22</v>
      </c>
      <c r="E48">
        <v>60</v>
      </c>
      <c r="F48">
        <v>9.85</v>
      </c>
      <c r="G48">
        <v>50.6</v>
      </c>
      <c r="H48">
        <f t="shared" si="0"/>
        <v>1.1076970047507544</v>
      </c>
      <c r="I48">
        <f t="shared" si="1"/>
        <v>56.049468440388175</v>
      </c>
      <c r="J48">
        <f t="shared" si="2"/>
        <v>0.9027739496551338</v>
      </c>
      <c r="K48">
        <f t="shared" si="3"/>
        <v>45.680361852549773</v>
      </c>
      <c r="L48">
        <f t="shared" si="4"/>
        <v>3.9505315596118251</v>
      </c>
      <c r="M48">
        <f t="shared" si="5"/>
        <v>14.319638147450227</v>
      </c>
      <c r="N48" s="3">
        <v>2.1501369863013698E-2</v>
      </c>
      <c r="O48">
        <f t="shared" si="6"/>
        <v>0.47453893495895116</v>
      </c>
      <c r="P48" s="5">
        <f t="shared" si="7"/>
        <v>9.3989249411382261</v>
      </c>
      <c r="Q48">
        <f t="shared" si="8"/>
        <v>9.85</v>
      </c>
      <c r="R48" s="2">
        <f t="shared" si="9"/>
        <v>0.45107505886177357</v>
      </c>
    </row>
    <row r="49" spans="1:18" x14ac:dyDescent="0.3">
      <c r="A49" t="s">
        <v>25</v>
      </c>
      <c r="B49" s="1">
        <v>43717</v>
      </c>
      <c r="C49" s="1">
        <v>43734</v>
      </c>
      <c r="D49" t="s">
        <v>22</v>
      </c>
      <c r="E49">
        <v>60</v>
      </c>
      <c r="F49">
        <v>9.5</v>
      </c>
      <c r="G49">
        <v>50.8</v>
      </c>
      <c r="H49">
        <f t="shared" si="0"/>
        <v>1.1076970047507544</v>
      </c>
      <c r="I49">
        <f t="shared" si="1"/>
        <v>56.271007841338317</v>
      </c>
      <c r="J49">
        <f t="shared" si="2"/>
        <v>0.9027739496551338</v>
      </c>
      <c r="K49">
        <f t="shared" si="3"/>
        <v>45.860916642480795</v>
      </c>
      <c r="L49">
        <f t="shared" si="4"/>
        <v>3.7289921586616828</v>
      </c>
      <c r="M49">
        <f t="shared" si="5"/>
        <v>14.139083357519205</v>
      </c>
      <c r="N49" s="3">
        <v>2.1501369863013698E-2</v>
      </c>
      <c r="O49">
        <f t="shared" si="6"/>
        <v>0.47453893495895116</v>
      </c>
      <c r="P49" s="5">
        <f t="shared" si="7"/>
        <v>9.1989249411382321</v>
      </c>
      <c r="Q49">
        <f t="shared" si="8"/>
        <v>9.5</v>
      </c>
      <c r="R49" s="2">
        <f t="shared" si="9"/>
        <v>0.30107505886176789</v>
      </c>
    </row>
    <row r="50" spans="1:18" x14ac:dyDescent="0.3">
      <c r="A50" t="s">
        <v>25</v>
      </c>
      <c r="B50" s="1">
        <v>43719</v>
      </c>
      <c r="C50" s="1">
        <v>43734</v>
      </c>
      <c r="D50" t="s">
        <v>22</v>
      </c>
      <c r="E50">
        <v>60</v>
      </c>
      <c r="F50">
        <v>8.4499999999999993</v>
      </c>
      <c r="G50">
        <v>51.9</v>
      </c>
      <c r="H50">
        <f t="shared" si="0"/>
        <v>1.1076970047507544</v>
      </c>
      <c r="I50">
        <f t="shared" si="1"/>
        <v>57.489474546564153</v>
      </c>
      <c r="J50">
        <f t="shared" si="2"/>
        <v>0.9027739496551338</v>
      </c>
      <c r="K50">
        <f t="shared" si="3"/>
        <v>46.853967987101441</v>
      </c>
      <c r="L50">
        <f t="shared" si="4"/>
        <v>2.5105254534358465</v>
      </c>
      <c r="M50">
        <f t="shared" si="5"/>
        <v>13.146032012898559</v>
      </c>
      <c r="N50" s="3">
        <v>2.1501369863013698E-2</v>
      </c>
      <c r="O50">
        <f t="shared" si="6"/>
        <v>0.47453893495895116</v>
      </c>
      <c r="P50" s="5">
        <f t="shared" si="7"/>
        <v>8.0989249411382271</v>
      </c>
      <c r="Q50">
        <f t="shared" si="8"/>
        <v>8.4499999999999993</v>
      </c>
      <c r="R50" s="2">
        <f t="shared" si="9"/>
        <v>0.35107505886177215</v>
      </c>
    </row>
    <row r="51" spans="1:18" x14ac:dyDescent="0.3">
      <c r="A51" t="s">
        <v>25</v>
      </c>
      <c r="B51" s="1">
        <v>43720</v>
      </c>
      <c r="C51" s="1">
        <v>43734</v>
      </c>
      <c r="D51" t="s">
        <v>22</v>
      </c>
      <c r="E51">
        <v>60</v>
      </c>
      <c r="F51">
        <v>8.0500000000000007</v>
      </c>
      <c r="G51">
        <v>52.25</v>
      </c>
      <c r="H51">
        <f t="shared" si="0"/>
        <v>1.1076970047507544</v>
      </c>
      <c r="I51">
        <f t="shared" si="1"/>
        <v>57.877168498226915</v>
      </c>
      <c r="J51">
        <f t="shared" si="2"/>
        <v>0.9027739496551338</v>
      </c>
      <c r="K51">
        <f t="shared" si="3"/>
        <v>47.169938869480738</v>
      </c>
      <c r="L51">
        <f t="shared" si="4"/>
        <v>2.122831501773085</v>
      </c>
      <c r="M51">
        <f t="shared" si="5"/>
        <v>12.830061130519262</v>
      </c>
      <c r="N51" s="3">
        <v>2.1501369863013698E-2</v>
      </c>
      <c r="O51">
        <f t="shared" si="6"/>
        <v>0.47453893495895116</v>
      </c>
      <c r="P51" s="5">
        <f t="shared" si="7"/>
        <v>7.7489249411382293</v>
      </c>
      <c r="Q51">
        <f t="shared" si="8"/>
        <v>8.0500000000000007</v>
      </c>
      <c r="R51" s="2">
        <f t="shared" si="9"/>
        <v>0.30107505886177144</v>
      </c>
    </row>
    <row r="52" spans="1:18" x14ac:dyDescent="0.3">
      <c r="A52" t="s">
        <v>25</v>
      </c>
      <c r="B52" s="1">
        <v>43721</v>
      </c>
      <c r="C52" s="1">
        <v>43734</v>
      </c>
      <c r="D52" t="s">
        <v>22</v>
      </c>
      <c r="E52">
        <v>60</v>
      </c>
      <c r="F52">
        <v>6.85</v>
      </c>
      <c r="G52">
        <v>53.6</v>
      </c>
      <c r="H52">
        <f t="shared" si="0"/>
        <v>1.1076970047507544</v>
      </c>
      <c r="I52">
        <f t="shared" si="1"/>
        <v>59.372559454640438</v>
      </c>
      <c r="J52">
        <f t="shared" si="2"/>
        <v>0.9027739496551338</v>
      </c>
      <c r="K52">
        <f t="shared" si="3"/>
        <v>48.38868370151517</v>
      </c>
      <c r="L52">
        <f t="shared" si="4"/>
        <v>0.62744054535956195</v>
      </c>
      <c r="M52">
        <f t="shared" si="5"/>
        <v>11.61131629848483</v>
      </c>
      <c r="N52" s="3">
        <v>2.1501369863013698E-2</v>
      </c>
      <c r="O52">
        <f t="shared" si="6"/>
        <v>0.47453893495895116</v>
      </c>
      <c r="P52" s="5">
        <f t="shared" si="7"/>
        <v>6.3989249411382261</v>
      </c>
      <c r="Q52">
        <f t="shared" si="8"/>
        <v>6.85</v>
      </c>
      <c r="R52" s="2">
        <f t="shared" si="9"/>
        <v>0.45107505886177357</v>
      </c>
    </row>
    <row r="53" spans="1:18" x14ac:dyDescent="0.3">
      <c r="A53" t="s">
        <v>25</v>
      </c>
      <c r="B53" s="1">
        <v>43724</v>
      </c>
      <c r="C53" s="1">
        <v>43734</v>
      </c>
      <c r="D53" t="s">
        <v>22</v>
      </c>
      <c r="E53">
        <v>60</v>
      </c>
      <c r="F53">
        <v>5.75</v>
      </c>
      <c r="G53">
        <v>54.7</v>
      </c>
      <c r="H53">
        <f t="shared" si="0"/>
        <v>1.1076970047507544</v>
      </c>
      <c r="I53">
        <f t="shared" si="1"/>
        <v>60.591026159866267</v>
      </c>
      <c r="J53">
        <f t="shared" si="2"/>
        <v>0.9027739496551338</v>
      </c>
      <c r="K53">
        <f t="shared" si="3"/>
        <v>49.381735046135823</v>
      </c>
      <c r="L53">
        <f t="shared" si="4"/>
        <v>0</v>
      </c>
      <c r="M53">
        <f t="shared" si="5"/>
        <v>10.618264953864177</v>
      </c>
      <c r="N53" s="3">
        <v>2.1501369863013698E-2</v>
      </c>
      <c r="O53">
        <f t="shared" si="6"/>
        <v>0.47453893495895116</v>
      </c>
      <c r="P53" s="5">
        <f t="shared" si="7"/>
        <v>5.5793848403023336</v>
      </c>
      <c r="Q53">
        <f t="shared" si="8"/>
        <v>5.75</v>
      </c>
      <c r="R53" s="2">
        <f t="shared" si="9"/>
        <v>0.17061515969766639</v>
      </c>
    </row>
    <row r="54" spans="1:18" x14ac:dyDescent="0.3">
      <c r="A54" t="s">
        <v>25</v>
      </c>
      <c r="B54" s="1">
        <v>43725</v>
      </c>
      <c r="C54" s="1">
        <v>43734</v>
      </c>
      <c r="D54" t="s">
        <v>22</v>
      </c>
      <c r="E54">
        <v>60</v>
      </c>
      <c r="F54">
        <v>4.25</v>
      </c>
      <c r="G54">
        <v>56.65</v>
      </c>
      <c r="H54">
        <f t="shared" si="0"/>
        <v>1.1076970047507544</v>
      </c>
      <c r="I54">
        <f t="shared" si="1"/>
        <v>62.751035319130231</v>
      </c>
      <c r="J54">
        <f t="shared" si="2"/>
        <v>0.9027739496551338</v>
      </c>
      <c r="K54">
        <f t="shared" si="3"/>
        <v>51.14214424796333</v>
      </c>
      <c r="L54">
        <f t="shared" si="4"/>
        <v>0</v>
      </c>
      <c r="M54">
        <f t="shared" si="5"/>
        <v>8.8578557520366701</v>
      </c>
      <c r="N54" s="3">
        <v>2.1501369863013698E-2</v>
      </c>
      <c r="O54">
        <f t="shared" si="6"/>
        <v>0.47453893495895116</v>
      </c>
      <c r="P54" s="5">
        <f t="shared" si="7"/>
        <v>4.6543749205008211</v>
      </c>
      <c r="Q54">
        <f t="shared" si="8"/>
        <v>4.25</v>
      </c>
      <c r="R54" s="2">
        <f t="shared" si="9"/>
        <v>0.40437492050082113</v>
      </c>
    </row>
    <row r="55" spans="1:18" x14ac:dyDescent="0.3">
      <c r="A55" t="s">
        <v>25</v>
      </c>
      <c r="B55" s="1">
        <v>43726</v>
      </c>
      <c r="C55" s="1">
        <v>43734</v>
      </c>
      <c r="D55" t="s">
        <v>22</v>
      </c>
      <c r="E55">
        <v>60</v>
      </c>
      <c r="F55">
        <v>4.5</v>
      </c>
      <c r="G55">
        <v>56.1</v>
      </c>
      <c r="H55">
        <f t="shared" si="0"/>
        <v>1.1076970047507544</v>
      </c>
      <c r="I55">
        <f t="shared" si="1"/>
        <v>62.14180196651732</v>
      </c>
      <c r="J55">
        <f t="shared" si="2"/>
        <v>0.9027739496551338</v>
      </c>
      <c r="K55">
        <f t="shared" si="3"/>
        <v>50.64561857565301</v>
      </c>
      <c r="L55">
        <f t="shared" si="4"/>
        <v>0</v>
      </c>
      <c r="M55">
        <f t="shared" si="5"/>
        <v>9.3543814243469896</v>
      </c>
      <c r="N55" s="3">
        <v>2.1501369863013698E-2</v>
      </c>
      <c r="O55">
        <f t="shared" si="6"/>
        <v>0.47453893495895116</v>
      </c>
      <c r="P55" s="5">
        <f t="shared" si="7"/>
        <v>4.91527515429099</v>
      </c>
      <c r="Q55">
        <f t="shared" si="8"/>
        <v>4.5</v>
      </c>
      <c r="R55" s="2">
        <f t="shared" si="9"/>
        <v>0.41527515429099005</v>
      </c>
    </row>
    <row r="56" spans="1:18" x14ac:dyDescent="0.3">
      <c r="A56" t="s">
        <v>25</v>
      </c>
      <c r="B56" s="1">
        <v>43727</v>
      </c>
      <c r="C56" s="1">
        <v>43734</v>
      </c>
      <c r="D56" t="s">
        <v>22</v>
      </c>
      <c r="E56">
        <v>60</v>
      </c>
      <c r="F56">
        <v>6.95</v>
      </c>
      <c r="G56">
        <v>53.2</v>
      </c>
      <c r="H56">
        <f t="shared" si="0"/>
        <v>1.1076970047507544</v>
      </c>
      <c r="I56">
        <f t="shared" si="1"/>
        <v>58.929480652740139</v>
      </c>
      <c r="J56">
        <f t="shared" si="2"/>
        <v>0.9027739496551338</v>
      </c>
      <c r="K56">
        <f t="shared" si="3"/>
        <v>48.027574121653117</v>
      </c>
      <c r="L56">
        <f t="shared" si="4"/>
        <v>1.0705193472598609</v>
      </c>
      <c r="M56">
        <f t="shared" si="5"/>
        <v>11.972425878346883</v>
      </c>
      <c r="N56" s="3">
        <v>2.1501369863013698E-2</v>
      </c>
      <c r="O56">
        <f t="shared" si="6"/>
        <v>0.47453893495895116</v>
      </c>
      <c r="P56" s="5">
        <f t="shared" si="7"/>
        <v>6.7989249411382247</v>
      </c>
      <c r="Q56">
        <f t="shared" si="8"/>
        <v>6.95</v>
      </c>
      <c r="R56" s="2">
        <f t="shared" si="9"/>
        <v>0.15107505886177552</v>
      </c>
    </row>
    <row r="57" spans="1:18" x14ac:dyDescent="0.3">
      <c r="A57" t="s">
        <v>25</v>
      </c>
      <c r="B57" s="1">
        <v>43728</v>
      </c>
      <c r="C57" s="1">
        <v>43734</v>
      </c>
      <c r="D57" t="s">
        <v>22</v>
      </c>
      <c r="E57">
        <v>60</v>
      </c>
      <c r="F57">
        <v>4.25</v>
      </c>
      <c r="G57">
        <v>55.4</v>
      </c>
      <c r="H57">
        <f t="shared" si="0"/>
        <v>1.1076970047507544</v>
      </c>
      <c r="I57">
        <f t="shared" si="1"/>
        <v>61.36641406319179</v>
      </c>
      <c r="J57">
        <f t="shared" si="2"/>
        <v>0.9027739496551338</v>
      </c>
      <c r="K57">
        <f t="shared" si="3"/>
        <v>50.01367681089441</v>
      </c>
      <c r="L57">
        <f t="shared" si="4"/>
        <v>0</v>
      </c>
      <c r="M57">
        <f t="shared" si="5"/>
        <v>9.9863231891055904</v>
      </c>
      <c r="N57" s="3">
        <v>2.1501369863013698E-2</v>
      </c>
      <c r="O57">
        <f t="shared" si="6"/>
        <v>0.47453893495895116</v>
      </c>
      <c r="P57" s="5">
        <f t="shared" si="7"/>
        <v>5.2473299972966654</v>
      </c>
      <c r="Q57">
        <f t="shared" si="8"/>
        <v>4.25</v>
      </c>
      <c r="R57" s="2">
        <f t="shared" si="9"/>
        <v>0.99732999729666538</v>
      </c>
    </row>
    <row r="58" spans="1:18" x14ac:dyDescent="0.3">
      <c r="A58" t="s">
        <v>25</v>
      </c>
      <c r="B58" s="1">
        <v>43731</v>
      </c>
      <c r="C58" s="1">
        <v>43734</v>
      </c>
      <c r="D58" t="s">
        <v>22</v>
      </c>
      <c r="E58">
        <v>60</v>
      </c>
      <c r="F58">
        <v>3.5</v>
      </c>
      <c r="G58">
        <v>56.75</v>
      </c>
      <c r="H58">
        <f t="shared" si="0"/>
        <v>1.1076970047507544</v>
      </c>
      <c r="I58">
        <f t="shared" si="1"/>
        <v>62.861805019605313</v>
      </c>
      <c r="J58">
        <f t="shared" si="2"/>
        <v>0.9027739496551338</v>
      </c>
      <c r="K58">
        <f t="shared" si="3"/>
        <v>51.232421642928841</v>
      </c>
      <c r="L58">
        <f t="shared" si="4"/>
        <v>0</v>
      </c>
      <c r="M58">
        <f t="shared" si="5"/>
        <v>8.7675783570711587</v>
      </c>
      <c r="N58" s="3">
        <v>2.1501369863013698E-2</v>
      </c>
      <c r="O58">
        <f t="shared" si="6"/>
        <v>0.47453893495895116</v>
      </c>
      <c r="P58" s="5">
        <f t="shared" si="7"/>
        <v>4.6069385143571537</v>
      </c>
      <c r="Q58">
        <f t="shared" si="8"/>
        <v>3.5</v>
      </c>
      <c r="R58" s="2">
        <f t="shared" si="9"/>
        <v>1.1069385143571537</v>
      </c>
    </row>
    <row r="59" spans="1:18" x14ac:dyDescent="0.3">
      <c r="A59" t="s">
        <v>25</v>
      </c>
      <c r="B59" s="1">
        <v>43732</v>
      </c>
      <c r="C59" s="1">
        <v>43734</v>
      </c>
      <c r="D59" t="s">
        <v>22</v>
      </c>
      <c r="E59">
        <v>60</v>
      </c>
      <c r="F59">
        <v>4.7</v>
      </c>
      <c r="G59">
        <v>55.35</v>
      </c>
      <c r="H59">
        <f t="shared" si="0"/>
        <v>1.1076970047507544</v>
      </c>
      <c r="I59">
        <f t="shared" si="1"/>
        <v>61.31102921295426</v>
      </c>
      <c r="J59">
        <f t="shared" si="2"/>
        <v>0.9027739496551338</v>
      </c>
      <c r="K59">
        <f t="shared" si="3"/>
        <v>49.968538113411654</v>
      </c>
      <c r="L59">
        <f t="shared" si="4"/>
        <v>0</v>
      </c>
      <c r="M59">
        <f t="shared" si="5"/>
        <v>10.031461886588346</v>
      </c>
      <c r="N59" s="3">
        <v>2.1501369863013698E-2</v>
      </c>
      <c r="O59">
        <f t="shared" si="6"/>
        <v>0.47453893495895116</v>
      </c>
      <c r="P59" s="5">
        <f t="shared" si="7"/>
        <v>5.2710482003684991</v>
      </c>
      <c r="Q59">
        <f t="shared" si="8"/>
        <v>4.7</v>
      </c>
      <c r="R59" s="2">
        <f t="shared" si="9"/>
        <v>0.5710482003684989</v>
      </c>
    </row>
    <row r="60" spans="1:18" x14ac:dyDescent="0.3">
      <c r="A60" t="s">
        <v>25</v>
      </c>
      <c r="B60" s="1">
        <v>43733</v>
      </c>
      <c r="C60" s="1">
        <v>43734</v>
      </c>
      <c r="D60" t="s">
        <v>22</v>
      </c>
      <c r="E60">
        <v>60</v>
      </c>
      <c r="F60">
        <v>8.85</v>
      </c>
      <c r="G60">
        <v>51.15</v>
      </c>
      <c r="H60">
        <f t="shared" si="0"/>
        <v>1.1076970047507544</v>
      </c>
      <c r="I60">
        <f t="shared" si="1"/>
        <v>56.658701793001086</v>
      </c>
      <c r="J60">
        <f t="shared" si="2"/>
        <v>0.9027739496551338</v>
      </c>
      <c r="K60">
        <f t="shared" si="3"/>
        <v>46.176887524860092</v>
      </c>
      <c r="L60">
        <f t="shared" si="4"/>
        <v>3.3412982069989141</v>
      </c>
      <c r="M60">
        <f t="shared" si="5"/>
        <v>13.823112475139908</v>
      </c>
      <c r="N60" s="3">
        <v>2.1501369863013698E-2</v>
      </c>
      <c r="O60">
        <f t="shared" si="6"/>
        <v>0.47453893495895116</v>
      </c>
      <c r="P60" s="5">
        <f t="shared" si="7"/>
        <v>8.8489249411382289</v>
      </c>
      <c r="Q60">
        <f t="shared" si="8"/>
        <v>8.85</v>
      </c>
      <c r="R60" s="2">
        <f t="shared" si="9"/>
        <v>1.075058861770728E-3</v>
      </c>
    </row>
    <row r="61" spans="1:18" x14ac:dyDescent="0.3">
      <c r="A61" t="s">
        <v>25</v>
      </c>
      <c r="B61" s="1">
        <v>43734</v>
      </c>
      <c r="C61" s="1">
        <v>43734</v>
      </c>
      <c r="D61" t="s">
        <v>22</v>
      </c>
      <c r="E61">
        <v>60</v>
      </c>
      <c r="F61">
        <v>0</v>
      </c>
      <c r="G61">
        <v>49.1</v>
      </c>
      <c r="H61">
        <f t="shared" si="0"/>
        <v>1.1076970047507544</v>
      </c>
      <c r="I61">
        <f t="shared" si="1"/>
        <v>54.38792293326204</v>
      </c>
      <c r="J61">
        <f t="shared" si="2"/>
        <v>0.9027739496551338</v>
      </c>
      <c r="K61">
        <f t="shared" si="3"/>
        <v>44.326200928067074</v>
      </c>
      <c r="L61">
        <f t="shared" si="4"/>
        <v>5.6120770667379603</v>
      </c>
      <c r="M61">
        <f t="shared" si="5"/>
        <v>15.673799071932926</v>
      </c>
      <c r="N61" s="3">
        <v>2.1501369863013698E-2</v>
      </c>
      <c r="O61">
        <f t="shared" si="6"/>
        <v>0.47453893495895116</v>
      </c>
      <c r="P61" s="5">
        <f t="shared" si="7"/>
        <v>10.898924941138226</v>
      </c>
      <c r="Q61">
        <f t="shared" si="8"/>
        <v>0</v>
      </c>
      <c r="R61" s="2">
        <f t="shared" si="9"/>
        <v>10.898924941138226</v>
      </c>
    </row>
    <row r="62" spans="1:18" x14ac:dyDescent="0.3">
      <c r="B62" s="1"/>
      <c r="C62" s="1"/>
      <c r="N62" s="3"/>
      <c r="R62" s="2"/>
    </row>
    <row r="63" spans="1:18" x14ac:dyDescent="0.3">
      <c r="B63" s="1"/>
      <c r="C63" s="1"/>
      <c r="N63" s="3"/>
      <c r="R63" s="2"/>
    </row>
    <row r="64" spans="1:18" x14ac:dyDescent="0.3">
      <c r="B64" s="1"/>
      <c r="C64" s="1"/>
      <c r="N64" s="3"/>
      <c r="R64" s="2"/>
    </row>
    <row r="65" spans="2:18" x14ac:dyDescent="0.3">
      <c r="B65" s="1"/>
      <c r="C65" s="1"/>
      <c r="N65" s="3"/>
      <c r="R65" s="2"/>
    </row>
    <row r="66" spans="2:18" x14ac:dyDescent="0.3">
      <c r="B66" s="1"/>
      <c r="C66" s="1"/>
      <c r="N66" s="3"/>
      <c r="R66" s="2"/>
    </row>
    <row r="67" spans="2:18" x14ac:dyDescent="0.3">
      <c r="B67" s="1"/>
      <c r="C67" s="1"/>
      <c r="N67" s="3"/>
      <c r="R67" s="2"/>
    </row>
    <row r="68" spans="2:18" x14ac:dyDescent="0.3">
      <c r="B68" s="1"/>
      <c r="C68" s="1"/>
      <c r="N68" s="3"/>
      <c r="R68" s="2"/>
    </row>
    <row r="69" spans="2:18" x14ac:dyDescent="0.3">
      <c r="B69" s="1"/>
      <c r="C69" s="1"/>
      <c r="N69" s="3"/>
      <c r="R69" s="2"/>
    </row>
    <row r="70" spans="2:18" x14ac:dyDescent="0.3">
      <c r="B70" s="1"/>
      <c r="C70" s="1"/>
      <c r="R70" s="2"/>
    </row>
    <row r="71" spans="2:18" x14ac:dyDescent="0.3">
      <c r="B71" s="1"/>
      <c r="C71" s="1"/>
      <c r="R71" s="2"/>
    </row>
    <row r="72" spans="2:18" x14ac:dyDescent="0.3">
      <c r="B72" s="1"/>
      <c r="C72" s="1"/>
      <c r="R72" s="2"/>
    </row>
    <row r="73" spans="2:18" x14ac:dyDescent="0.3">
      <c r="B73" s="1"/>
      <c r="C73" s="1"/>
      <c r="R73" s="2"/>
    </row>
    <row r="74" spans="2:18" x14ac:dyDescent="0.3">
      <c r="B74" s="1"/>
      <c r="C74" s="1"/>
      <c r="R74" s="2"/>
    </row>
    <row r="75" spans="2:18" x14ac:dyDescent="0.3">
      <c r="B75" s="1"/>
      <c r="C75" s="1"/>
      <c r="R75" s="2"/>
    </row>
    <row r="76" spans="2:18" x14ac:dyDescent="0.3">
      <c r="B76" s="1"/>
      <c r="C76" s="1"/>
      <c r="R76" s="2"/>
    </row>
    <row r="77" spans="2:18" x14ac:dyDescent="0.3">
      <c r="B77" s="1"/>
      <c r="C77" s="1"/>
      <c r="R77" s="2"/>
    </row>
    <row r="78" spans="2:18" x14ac:dyDescent="0.3">
      <c r="B78" s="1"/>
      <c r="C78" s="1"/>
      <c r="R78" s="2"/>
    </row>
    <row r="79" spans="2:18" x14ac:dyDescent="0.3">
      <c r="B79" s="1"/>
      <c r="C79" s="1"/>
      <c r="R79" s="2"/>
    </row>
    <row r="80" spans="2:18" x14ac:dyDescent="0.3">
      <c r="B80" s="1"/>
      <c r="C80" s="1"/>
      <c r="R80" s="2"/>
    </row>
    <row r="81" spans="2:18" x14ac:dyDescent="0.3">
      <c r="B81" s="1"/>
      <c r="C81" s="1"/>
      <c r="R81" s="2"/>
    </row>
    <row r="82" spans="2:18" x14ac:dyDescent="0.3">
      <c r="B82" s="1"/>
      <c r="C82" s="1"/>
      <c r="R82" s="2"/>
    </row>
    <row r="83" spans="2:18" x14ac:dyDescent="0.3">
      <c r="B83" s="1"/>
      <c r="C83" s="1"/>
      <c r="R83" s="2"/>
    </row>
    <row r="84" spans="2:18" x14ac:dyDescent="0.3">
      <c r="B84" s="1"/>
      <c r="C84" s="1"/>
      <c r="R84" s="2"/>
    </row>
    <row r="85" spans="2:18" x14ac:dyDescent="0.3">
      <c r="B85" s="1"/>
      <c r="C85" s="1"/>
      <c r="R85" s="2"/>
    </row>
    <row r="86" spans="2:18" x14ac:dyDescent="0.3">
      <c r="B86" s="1"/>
      <c r="C86" s="1"/>
      <c r="R86" s="2"/>
    </row>
    <row r="87" spans="2:18" x14ac:dyDescent="0.3">
      <c r="B87" s="1"/>
      <c r="C87" s="1"/>
      <c r="R87" s="2"/>
    </row>
    <row r="88" spans="2:18" x14ac:dyDescent="0.3">
      <c r="B88" s="1"/>
      <c r="C88" s="1"/>
      <c r="R88" s="2"/>
    </row>
    <row r="89" spans="2:18" x14ac:dyDescent="0.3">
      <c r="B89" s="1"/>
      <c r="C89" s="1"/>
      <c r="R89" s="2"/>
    </row>
    <row r="90" spans="2:18" x14ac:dyDescent="0.3">
      <c r="B90" s="1"/>
      <c r="C90" s="1"/>
      <c r="R90" s="2"/>
    </row>
    <row r="91" spans="2:18" x14ac:dyDescent="0.3">
      <c r="B91" s="1"/>
      <c r="C91" s="1"/>
      <c r="R91" s="2"/>
    </row>
    <row r="92" spans="2:18" x14ac:dyDescent="0.3">
      <c r="B92" s="1"/>
      <c r="C92" s="1"/>
      <c r="R92" s="2"/>
    </row>
    <row r="93" spans="2:18" x14ac:dyDescent="0.3">
      <c r="B93" s="1"/>
      <c r="C93" s="1"/>
      <c r="R93" s="2"/>
    </row>
    <row r="94" spans="2:18" x14ac:dyDescent="0.3">
      <c r="B94" s="1"/>
      <c r="C94" s="1"/>
      <c r="R94" s="2"/>
    </row>
    <row r="95" spans="2:18" x14ac:dyDescent="0.3">
      <c r="B95" s="1"/>
      <c r="C95" s="1"/>
      <c r="R95" s="2"/>
    </row>
    <row r="96" spans="2:18" x14ac:dyDescent="0.3">
      <c r="B96" s="1"/>
      <c r="C96" s="1"/>
      <c r="R96" s="2"/>
    </row>
    <row r="97" spans="2:18" x14ac:dyDescent="0.3">
      <c r="B97" s="1"/>
      <c r="C97" s="1"/>
      <c r="R97" s="2"/>
    </row>
    <row r="98" spans="2:18" x14ac:dyDescent="0.3">
      <c r="B98" s="1"/>
      <c r="C98" s="1"/>
      <c r="R98" s="2"/>
    </row>
    <row r="99" spans="2:18" x14ac:dyDescent="0.3">
      <c r="B99" s="1"/>
      <c r="C99" s="1"/>
      <c r="R99" s="2"/>
    </row>
    <row r="100" spans="2:18" x14ac:dyDescent="0.3">
      <c r="B100" s="1"/>
      <c r="C100" s="1"/>
      <c r="R100" s="2"/>
    </row>
    <row r="101" spans="2:18" x14ac:dyDescent="0.3">
      <c r="B101" s="1"/>
      <c r="C101" s="1"/>
      <c r="R101" s="2"/>
    </row>
    <row r="102" spans="2:18" x14ac:dyDescent="0.3">
      <c r="B102" s="1"/>
      <c r="C102" s="1"/>
      <c r="R102" s="2"/>
    </row>
    <row r="103" spans="2:18" x14ac:dyDescent="0.3">
      <c r="B103" s="1"/>
      <c r="C103" s="1"/>
      <c r="R103" s="2"/>
    </row>
    <row r="104" spans="2:18" x14ac:dyDescent="0.3">
      <c r="B104" s="1"/>
      <c r="C104" s="1"/>
      <c r="R104" s="2"/>
    </row>
    <row r="105" spans="2:18" x14ac:dyDescent="0.3">
      <c r="B105" s="1"/>
      <c r="C105" s="1"/>
      <c r="R105" s="2"/>
    </row>
    <row r="106" spans="2:18" x14ac:dyDescent="0.3">
      <c r="B106" s="1"/>
      <c r="C106" s="1"/>
      <c r="R106" s="2"/>
    </row>
    <row r="107" spans="2:18" x14ac:dyDescent="0.3">
      <c r="B107" s="1"/>
      <c r="C107" s="1"/>
      <c r="R107" s="2"/>
    </row>
    <row r="108" spans="2:18" x14ac:dyDescent="0.3">
      <c r="B108" s="1"/>
      <c r="C108" s="1"/>
      <c r="R108" s="2"/>
    </row>
    <row r="109" spans="2:18" x14ac:dyDescent="0.3">
      <c r="B109" s="1"/>
      <c r="C109" s="1"/>
      <c r="R109" s="2"/>
    </row>
    <row r="110" spans="2:18" x14ac:dyDescent="0.3">
      <c r="B110" s="1"/>
      <c r="C110" s="1"/>
      <c r="R110" s="2"/>
    </row>
    <row r="111" spans="2:18" x14ac:dyDescent="0.3">
      <c r="B111" s="1"/>
      <c r="C111" s="1"/>
      <c r="R111" s="2"/>
    </row>
    <row r="112" spans="2:18" x14ac:dyDescent="0.3">
      <c r="B112" s="1"/>
      <c r="C112" s="1"/>
      <c r="R112" s="2"/>
    </row>
    <row r="113" spans="2:19" x14ac:dyDescent="0.3">
      <c r="B113" s="1"/>
      <c r="C113" s="1"/>
      <c r="R113" s="2"/>
      <c r="S113" s="2">
        <f>IF(R113-Q113&gt;0,R113-Q113,Q113-R113)</f>
        <v>0</v>
      </c>
    </row>
    <row r="114" spans="2:19" x14ac:dyDescent="0.3">
      <c r="B114" s="1"/>
      <c r="C114" s="1"/>
      <c r="R114" s="2"/>
      <c r="S114" s="2">
        <f>IF(R114-Q114&gt;0,R114-Q114,Q114-R114)</f>
        <v>0</v>
      </c>
    </row>
    <row r="115" spans="2:19" x14ac:dyDescent="0.3">
      <c r="B115" s="1"/>
      <c r="C115" s="1"/>
      <c r="R115" s="2"/>
    </row>
    <row r="116" spans="2:19" x14ac:dyDescent="0.3">
      <c r="B116" s="1"/>
      <c r="C116" s="1"/>
      <c r="R116" s="2"/>
    </row>
    <row r="117" spans="2:19" x14ac:dyDescent="0.3">
      <c r="B117" s="1"/>
      <c r="C117" s="1"/>
      <c r="R117" s="2"/>
    </row>
    <row r="118" spans="2:19" x14ac:dyDescent="0.3">
      <c r="B118" s="1"/>
      <c r="C118" s="1"/>
      <c r="R118" s="2"/>
    </row>
    <row r="119" spans="2:19" x14ac:dyDescent="0.3">
      <c r="B119" s="1"/>
      <c r="C119" s="1"/>
      <c r="R119" s="2"/>
    </row>
    <row r="120" spans="2:19" x14ac:dyDescent="0.3">
      <c r="B120" s="1"/>
      <c r="C120" s="1"/>
      <c r="R120" s="2"/>
    </row>
    <row r="121" spans="2:19" x14ac:dyDescent="0.3">
      <c r="B121" s="1"/>
      <c r="C121" s="1"/>
      <c r="R121" s="2"/>
    </row>
    <row r="122" spans="2:19" x14ac:dyDescent="0.3">
      <c r="B122" s="1"/>
      <c r="C122" s="1"/>
      <c r="R122" s="2"/>
    </row>
    <row r="123" spans="2:19" x14ac:dyDescent="0.3">
      <c r="B123" s="1"/>
      <c r="C123" s="1"/>
      <c r="R123" s="2"/>
    </row>
    <row r="124" spans="2:19" x14ac:dyDescent="0.3">
      <c r="B124" s="1"/>
      <c r="C124" s="1"/>
      <c r="R124" s="2"/>
    </row>
    <row r="125" spans="2:19" x14ac:dyDescent="0.3">
      <c r="R12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Put Options auropharma</vt:lpstr>
      <vt:lpstr>put options sail</vt:lpstr>
      <vt:lpstr>arvind put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2019-11-20T08:01:49Z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491431832313537</vt:r8>
  </property>
</Properties>
</file>