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B:\3-1\ECON F315 Financial Management\Assignments\A2\"/>
    </mc:Choice>
  </mc:AlternateContent>
  <xr:revisionPtr revIDLastSave="0" documentId="8_{05E43679-D54D-46DE-8A03-F2326483ADEB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Infosys_Beta_Analysis" sheetId="1" r:id="rId1"/>
    <sheet name="Persistent Systems_Beta_Analysi" sheetId="2" r:id="rId2"/>
  </sheets>
  <calcPr calcId="181029" iterate="1" iterateDelta="9.9999999999994451E-4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9" i="1" l="1"/>
  <c r="G17" i="1"/>
  <c r="H17" i="1"/>
  <c r="F10" i="2"/>
  <c r="G24" i="2"/>
  <c r="H24" i="2"/>
  <c r="I24" i="2"/>
  <c r="F9" i="2"/>
  <c r="G23" i="2"/>
  <c r="H23" i="2"/>
  <c r="I23" i="2"/>
  <c r="F8" i="2"/>
  <c r="G22" i="2"/>
  <c r="H22" i="2"/>
  <c r="I22" i="2"/>
  <c r="G18" i="2"/>
  <c r="H18" i="2"/>
  <c r="I18" i="2"/>
  <c r="G17" i="2"/>
  <c r="H17" i="2"/>
  <c r="I17" i="2"/>
  <c r="G16" i="2"/>
  <c r="H16" i="2"/>
  <c r="I16" i="2"/>
  <c r="F11" i="1"/>
  <c r="G25" i="1"/>
  <c r="H25" i="1"/>
  <c r="I25" i="1"/>
  <c r="F10" i="1"/>
  <c r="G24" i="1"/>
  <c r="I24" i="1"/>
  <c r="H24" i="1"/>
  <c r="G23" i="1"/>
  <c r="H23" i="1"/>
  <c r="I23" i="1"/>
  <c r="G19" i="1"/>
  <c r="H19" i="1"/>
  <c r="I19" i="1"/>
  <c r="G18" i="1"/>
  <c r="H18" i="1"/>
  <c r="I18" i="1"/>
  <c r="I17" i="1"/>
</calcChain>
</file>

<file path=xl/sharedStrings.xml><?xml version="1.0" encoding="utf-8"?>
<sst xmlns="http://schemas.openxmlformats.org/spreadsheetml/2006/main" count="112" uniqueCount="50">
  <si>
    <t>Risk free Rate of Return(Rf)=</t>
  </si>
  <si>
    <t>Daily Rf</t>
  </si>
  <si>
    <t>Weekly Rf</t>
  </si>
  <si>
    <t>Monthly Rf</t>
  </si>
  <si>
    <t>Infosys Beta Analysis</t>
  </si>
  <si>
    <t>Duration</t>
  </si>
  <si>
    <t>1/1/2014 - 31/12/2018    (5 years)</t>
  </si>
  <si>
    <t>Daily</t>
  </si>
  <si>
    <t xml:space="preserve">Based on NIFTY Index                                                                                                                                                                                                  </t>
  </si>
  <si>
    <t>Basis</t>
  </si>
  <si>
    <t>Beta</t>
  </si>
  <si>
    <t>Intercept</t>
  </si>
  <si>
    <t>R-squared</t>
  </si>
  <si>
    <t>Weekly</t>
  </si>
  <si>
    <t>Jensen's Alpha</t>
  </si>
  <si>
    <t>Annualise Jensen's Alpha</t>
  </si>
  <si>
    <t>Conclusion</t>
  </si>
  <si>
    <t>Monthly</t>
  </si>
  <si>
    <t>0.433-0.567</t>
  </si>
  <si>
    <t>1/1/2014 - 31/12/2018(5 years)</t>
  </si>
  <si>
    <t>Alpha(Intercept)</t>
  </si>
  <si>
    <t>Stock performed better than expected</t>
  </si>
  <si>
    <t>0.606-0.704</t>
  </si>
  <si>
    <t>0.332-0.95</t>
  </si>
  <si>
    <t>Stock performed worse than expected</t>
  </si>
  <si>
    <t>0.775-1.051</t>
  </si>
  <si>
    <t>0.474-0.66</t>
  </si>
  <si>
    <t>Stock performed exactly as expected</t>
  </si>
  <si>
    <t>Based on NSE IT Index</t>
  </si>
  <si>
    <t>0.353-0.755</t>
  </si>
  <si>
    <t>0.446-0.546</t>
  </si>
  <si>
    <t>1.127-1.173</t>
  </si>
  <si>
    <t>0.690-0.814</t>
  </si>
  <si>
    <t>1.025-1.123</t>
  </si>
  <si>
    <t>0.921-1.139</t>
  </si>
  <si>
    <t>1.033-1.183</t>
  </si>
  <si>
    <t>Courtesy : Bloomberg</t>
  </si>
  <si>
    <t>Persistent Systems Beta Analysis</t>
  </si>
  <si>
    <t>Standard error on Beta</t>
  </si>
  <si>
    <t>Range of Beta</t>
  </si>
  <si>
    <t>Rf(1-Beta)</t>
  </si>
  <si>
    <t>Significant error on Beta</t>
  </si>
  <si>
    <t>Courtesy: Bloomberg</t>
  </si>
  <si>
    <t>Q3: Calculate Sytematic Risk and Company Specific Risk using Generic Index and Industry specific Index and Jensen's Alpha of Stock Return</t>
  </si>
  <si>
    <t>Mohan Krishna Kandula   2017A7PS0053H</t>
  </si>
  <si>
    <t>Chandra Sai Sharath 2017A7PS0219H</t>
  </si>
  <si>
    <t>Nakula Jayadeep 2017AAPS0249H</t>
  </si>
  <si>
    <t>Bhavana Valavala 2017A3PS0551H</t>
  </si>
  <si>
    <t>Guduguntala Venkata Sai Sumanth 2017A3PS0561H</t>
  </si>
  <si>
    <t>Manul Gupta 2017B3PS861H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</si>
</sst>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9">
    <font>
      <sz val="10"/>
      <color rgb="FF000000"/>
      <name val="Arial"/>
    </font>
    <font>
      <b/>
      <sz val="10"/>
      <color theme="1"/>
      <name val="Arial"/>
      <family val="2"/>
    </font>
    <font>
      <b/>
      <sz val="14"/>
      <color rgb="FF222222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rgb="FF000000"/>
      <name val="Roboto"/>
    </font>
    <font>
      <sz val="11"/>
      <color rgb="FF000000"/>
      <name val="Inconsolata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3" fillId="0" borderId="1" xfId="0" applyFont="1" applyBorder="1" applyAlignment="1"/>
    <xf numFmtId="0" fontId="3" fillId="0" borderId="1" xfId="0" applyFont="1" applyBorder="1"/>
    <xf numFmtId="0" fontId="1" fillId="0" borderId="1" xfId="0" applyFont="1" applyBorder="1" applyAlignment="1"/>
    <xf numFmtId="0" fontId="3" fillId="0" borderId="0" xfId="0" applyFont="1" applyAlignment="1">
      <alignment wrapText="1"/>
    </xf>
    <xf numFmtId="164" fontId="3" fillId="0" borderId="1" xfId="0" applyNumberFormat="1" applyFont="1" applyBorder="1"/>
    <xf numFmtId="0" fontId="1" fillId="0" borderId="0" xfId="0" applyFont="1" applyAlignment="1"/>
    <xf numFmtId="0" fontId="3" fillId="0" borderId="0" xfId="0" applyFont="1" applyAlignment="1"/>
    <xf numFmtId="0" fontId="5" fillId="2" borderId="1" xfId="0" applyFont="1" applyFill="1" applyBorder="1" applyAlignment="1"/>
    <xf numFmtId="0" fontId="3" fillId="0" borderId="0" xfId="0" applyFont="1"/>
    <xf numFmtId="0" fontId="6" fillId="2" borderId="1" xfId="0" applyFont="1" applyFill="1" applyBorder="1" applyAlignment="1">
      <alignment horizontal="left"/>
    </xf>
    <xf numFmtId="0" fontId="4" fillId="0" borderId="1" xfId="0" applyFont="1" applyBorder="1" applyAlignment="1"/>
    <xf numFmtId="0" fontId="3" fillId="0" borderId="2" xfId="0" applyFont="1" applyBorder="1" applyAlignment="1"/>
    <xf numFmtId="0" fontId="3" fillId="0" borderId="2" xfId="0" applyFont="1" applyBorder="1"/>
    <xf numFmtId="0" fontId="0" fillId="0" borderId="2" xfId="0" applyFont="1" applyBorder="1" applyAlignment="1"/>
    <xf numFmtId="0" fontId="1" fillId="0" borderId="4" xfId="0" applyFont="1" applyBorder="1" applyAlignment="1"/>
    <xf numFmtId="0" fontId="1" fillId="0" borderId="6" xfId="0" applyFont="1" applyBorder="1" applyAlignment="1"/>
    <xf numFmtId="0" fontId="1" fillId="3" borderId="3" xfId="0" applyFont="1" applyFill="1" applyBorder="1" applyAlignment="1"/>
    <xf numFmtId="0" fontId="1" fillId="0" borderId="2" xfId="0" applyFont="1" applyBorder="1" applyAlignment="1">
      <alignment wrapText="1"/>
    </xf>
    <xf numFmtId="0" fontId="1" fillId="3" borderId="6" xfId="0" applyFont="1" applyFill="1" applyBorder="1" applyAlignment="1"/>
    <xf numFmtId="0" fontId="1" fillId="3" borderId="8" xfId="0" applyFont="1" applyFill="1" applyBorder="1" applyAlignment="1"/>
    <xf numFmtId="0" fontId="7" fillId="0" borderId="0" xfId="0" applyFont="1" applyAlignment="1"/>
    <xf numFmtId="0" fontId="8" fillId="0" borderId="0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95249</xdr:colOff>
      <xdr:row>26</xdr:row>
      <xdr:rowOff>76199</xdr:rowOff>
    </xdr:from>
    <xdr:ext cx="6086476" cy="4162426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49" y="4943474"/>
          <a:ext cx="6086476" cy="4162426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581024</xdr:colOff>
      <xdr:row>26</xdr:row>
      <xdr:rowOff>85724</xdr:rowOff>
    </xdr:from>
    <xdr:ext cx="5876925" cy="4191002"/>
    <xdr:pic>
      <xdr:nvPicPr>
        <xdr:cNvPr id="3" name="image8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362699" y="4276724"/>
          <a:ext cx="5876925" cy="4191002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123824</xdr:colOff>
      <xdr:row>49</xdr:row>
      <xdr:rowOff>47625</xdr:rowOff>
    </xdr:from>
    <xdr:ext cx="6086476" cy="4114800"/>
    <xdr:pic>
      <xdr:nvPicPr>
        <xdr:cNvPr id="4" name="image9.png" title="Imag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3824" y="9172575"/>
          <a:ext cx="6086476" cy="411480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571500</xdr:colOff>
      <xdr:row>49</xdr:row>
      <xdr:rowOff>76199</xdr:rowOff>
    </xdr:from>
    <xdr:ext cx="6000750" cy="4114801"/>
    <xdr:pic>
      <xdr:nvPicPr>
        <xdr:cNvPr id="5" name="image12.png" title="Imag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353175" y="8601074"/>
          <a:ext cx="6000750" cy="4114801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142874</xdr:colOff>
      <xdr:row>70</xdr:row>
      <xdr:rowOff>57150</xdr:rowOff>
    </xdr:from>
    <xdr:ext cx="6086476" cy="4705350"/>
    <xdr:pic>
      <xdr:nvPicPr>
        <xdr:cNvPr id="6" name="image11.png" title="Imag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42874" y="13382625"/>
          <a:ext cx="6086476" cy="470535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590550</xdr:colOff>
      <xdr:row>70</xdr:row>
      <xdr:rowOff>114300</xdr:rowOff>
    </xdr:from>
    <xdr:ext cx="5791200" cy="4667250"/>
    <xdr:pic>
      <xdr:nvPicPr>
        <xdr:cNvPr id="7" name="image10.png" title="Image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6372225" y="12839700"/>
          <a:ext cx="5791200" cy="466725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26</xdr:row>
      <xdr:rowOff>0</xdr:rowOff>
    </xdr:from>
    <xdr:ext cx="5895975" cy="3962400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4775" y="3933825"/>
          <a:ext cx="5895975" cy="39624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247649</xdr:colOff>
      <xdr:row>26</xdr:row>
      <xdr:rowOff>0</xdr:rowOff>
    </xdr:from>
    <xdr:ext cx="5610225" cy="3943350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238874" y="3933825"/>
          <a:ext cx="5610225" cy="394335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104775</xdr:colOff>
      <xdr:row>46</xdr:row>
      <xdr:rowOff>190500</xdr:rowOff>
    </xdr:from>
    <xdr:ext cx="5886450" cy="3924300"/>
    <xdr:pic>
      <xdr:nvPicPr>
        <xdr:cNvPr id="4" name="image4.png" title="Imag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04775" y="8124825"/>
          <a:ext cx="5886450" cy="39243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276225</xdr:colOff>
      <xdr:row>46</xdr:row>
      <xdr:rowOff>190500</xdr:rowOff>
    </xdr:from>
    <xdr:ext cx="5638800" cy="3905250"/>
    <xdr:pic>
      <xdr:nvPicPr>
        <xdr:cNvPr id="5" name="image6.png" title="Image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267450" y="8124825"/>
          <a:ext cx="5638800" cy="390525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123825</xdr:colOff>
      <xdr:row>67</xdr:row>
      <xdr:rowOff>123825</xdr:rowOff>
    </xdr:from>
    <xdr:ext cx="5876925" cy="3886200"/>
    <xdr:pic>
      <xdr:nvPicPr>
        <xdr:cNvPr id="6" name="image5.png" title="Image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3825" y="12258675"/>
          <a:ext cx="5876925" cy="38862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228599</xdr:colOff>
      <xdr:row>67</xdr:row>
      <xdr:rowOff>114299</xdr:rowOff>
    </xdr:from>
    <xdr:ext cx="5715001" cy="3876675"/>
    <xdr:pic>
      <xdr:nvPicPr>
        <xdr:cNvPr id="7" name="image7.png" title="Image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6219824" y="12249149"/>
          <a:ext cx="5715001" cy="38766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6"/>
  <sheetViews>
    <sheetView tabSelected="1" workbookViewId="0">
      <selection activeCell="H12" sqref="H12"/>
    </sheetView>
  </sheetViews>
  <sheetFormatPr defaultColWidth="14.42578125" defaultRowHeight="15.75" customHeight="1"/>
  <cols>
    <col min="1" max="1" width="8.140625" bestFit="1" customWidth="1"/>
    <col min="2" max="2" width="6" bestFit="1" customWidth="1"/>
    <col min="3" max="3" width="16" bestFit="1" customWidth="1"/>
    <col min="4" max="4" width="10.140625" bestFit="1" customWidth="1"/>
    <col min="5" max="5" width="22.28515625" bestFit="1" customWidth="1"/>
    <col min="6" max="6" width="14" bestFit="1" customWidth="1"/>
    <col min="7" max="7" width="10.140625" customWidth="1"/>
    <col min="8" max="8" width="14.7109375" bestFit="1" customWidth="1"/>
    <col min="9" max="9" width="24.5703125" bestFit="1" customWidth="1"/>
    <col min="10" max="10" width="33" bestFit="1" customWidth="1"/>
    <col min="11" max="11" width="39.7109375" customWidth="1"/>
  </cols>
  <sheetData>
    <row r="1" spans="1:10" ht="15.75" customHeight="1" thickBot="1">
      <c r="A1" s="35" t="s">
        <v>43</v>
      </c>
      <c r="B1" s="36"/>
      <c r="C1" s="36"/>
      <c r="D1" s="36"/>
      <c r="E1" s="36"/>
      <c r="F1" s="36"/>
      <c r="G1" s="36"/>
      <c r="H1" s="36"/>
      <c r="I1" s="36"/>
      <c r="J1" s="37"/>
    </row>
    <row r="2" spans="1:10" ht="15.75" customHeight="1" thickBot="1">
      <c r="A2" s="23"/>
      <c r="B2" s="23"/>
      <c r="C2" s="23"/>
      <c r="D2" s="23"/>
      <c r="G2" s="23"/>
      <c r="H2" s="23"/>
      <c r="I2" s="23"/>
      <c r="J2" s="23"/>
    </row>
    <row r="3" spans="1:10" ht="15.75" customHeight="1">
      <c r="A3" s="23"/>
      <c r="B3" s="23"/>
      <c r="C3" s="38" t="s">
        <v>44</v>
      </c>
      <c r="D3" s="26"/>
      <c r="E3" s="26"/>
      <c r="F3" s="26" t="s">
        <v>46</v>
      </c>
      <c r="G3" s="26"/>
      <c r="H3" s="26"/>
      <c r="I3" s="26" t="s">
        <v>48</v>
      </c>
      <c r="J3" s="27"/>
    </row>
    <row r="4" spans="1:10" ht="15.75" customHeight="1" thickBot="1">
      <c r="A4" s="23"/>
      <c r="B4" s="23"/>
      <c r="C4" s="24" t="s">
        <v>45</v>
      </c>
      <c r="D4" s="25"/>
      <c r="E4" s="25"/>
      <c r="F4" s="25" t="s">
        <v>47</v>
      </c>
      <c r="G4" s="25"/>
      <c r="H4" s="25"/>
      <c r="I4" s="25" t="s">
        <v>49</v>
      </c>
      <c r="J4" s="28"/>
    </row>
    <row r="6" spans="1:10" ht="15.75" customHeight="1">
      <c r="D6" s="8"/>
    </row>
    <row r="7" spans="1:10" ht="15.75" customHeight="1">
      <c r="C7" s="5"/>
      <c r="D7" s="29" t="s">
        <v>4</v>
      </c>
      <c r="E7" s="30"/>
      <c r="F7" s="8"/>
    </row>
    <row r="8" spans="1:10" ht="15.75" customHeight="1">
      <c r="C8" s="19" t="s">
        <v>0</v>
      </c>
      <c r="D8" s="13">
        <v>7.52</v>
      </c>
      <c r="E8" s="15"/>
      <c r="F8" s="15"/>
    </row>
    <row r="9" spans="1:10" ht="15.75" customHeight="1">
      <c r="C9" s="14"/>
      <c r="D9" s="14"/>
      <c r="E9" s="13" t="s">
        <v>7</v>
      </c>
      <c r="F9" s="14">
        <f>D8/365</f>
        <v>2.0602739726027396E-2</v>
      </c>
    </row>
    <row r="10" spans="1:10" ht="27" customHeight="1">
      <c r="C10" s="14"/>
      <c r="D10" s="14"/>
      <c r="E10" s="13" t="s">
        <v>13</v>
      </c>
      <c r="F10" s="14">
        <f>D8/52</f>
        <v>0.14461538461538462</v>
      </c>
    </row>
    <row r="11" spans="1:10" ht="12.75" customHeight="1">
      <c r="C11" s="14"/>
      <c r="D11" s="14"/>
      <c r="E11" s="13" t="s">
        <v>17</v>
      </c>
      <c r="F11" s="14">
        <f>D8/12</f>
        <v>0.62666666666666659</v>
      </c>
    </row>
    <row r="12" spans="1:10" ht="12.75"/>
    <row r="13" spans="1:10" ht="12.75">
      <c r="D13" s="17" t="s">
        <v>5</v>
      </c>
      <c r="E13" s="31" t="s">
        <v>19</v>
      </c>
      <c r="F13" s="32"/>
    </row>
    <row r="14" spans="1:10" ht="12.75"/>
    <row r="15" spans="1:10" ht="12.75">
      <c r="G15" s="20" t="s">
        <v>8</v>
      </c>
      <c r="H15" s="21"/>
    </row>
    <row r="16" spans="1:10" ht="12.75">
      <c r="A16" s="4" t="s">
        <v>9</v>
      </c>
      <c r="B16" s="4" t="s">
        <v>10</v>
      </c>
      <c r="C16" s="4" t="s">
        <v>20</v>
      </c>
      <c r="D16" s="4" t="s">
        <v>12</v>
      </c>
      <c r="E16" s="4" t="s">
        <v>38</v>
      </c>
      <c r="F16" s="4" t="s">
        <v>39</v>
      </c>
      <c r="G16" s="16" t="s">
        <v>40</v>
      </c>
      <c r="H16" s="16" t="s">
        <v>14</v>
      </c>
      <c r="I16" s="4" t="s">
        <v>15</v>
      </c>
      <c r="J16" s="4" t="s">
        <v>16</v>
      </c>
    </row>
    <row r="17" spans="1:10" ht="14.25">
      <c r="A17" s="4" t="s">
        <v>7</v>
      </c>
      <c r="B17" s="2">
        <v>0.65500000000000003</v>
      </c>
      <c r="C17" s="2">
        <v>1.4999999999999999E-2</v>
      </c>
      <c r="D17" s="2">
        <v>0.126</v>
      </c>
      <c r="E17" s="2">
        <v>4.9000000000000002E-2</v>
      </c>
      <c r="F17" s="2" t="s">
        <v>22</v>
      </c>
      <c r="G17" s="3">
        <f>(1-B17)*F9</f>
        <v>7.1079452054794512E-3</v>
      </c>
      <c r="H17" s="11">
        <f>(C17-G17)</f>
        <v>7.8920547945205491E-3</v>
      </c>
      <c r="I17" s="3">
        <f>H17*365-1</f>
        <v>1.8806000000000003</v>
      </c>
      <c r="J17" s="2" t="s">
        <v>24</v>
      </c>
    </row>
    <row r="18" spans="1:10" ht="14.25">
      <c r="A18" s="4" t="s">
        <v>13</v>
      </c>
      <c r="B18" s="2">
        <v>0.58699999999999997</v>
      </c>
      <c r="C18" s="2">
        <v>0.06</v>
      </c>
      <c r="D18" s="2">
        <v>0.13300000000000001</v>
      </c>
      <c r="E18" s="2">
        <v>9.2999999999999999E-2</v>
      </c>
      <c r="F18" s="12" t="s">
        <v>26</v>
      </c>
      <c r="G18" s="3">
        <f>(1-B18)*F10</f>
        <v>5.9726153846153852E-2</v>
      </c>
      <c r="H18" s="11">
        <f t="shared" ref="H18:H19" si="0">(C18-G18)</f>
        <v>2.7384615384614536E-4</v>
      </c>
      <c r="I18" s="3">
        <f>H18*52-1</f>
        <v>-0.98576000000000041</v>
      </c>
      <c r="J18" s="2" t="s">
        <v>27</v>
      </c>
    </row>
    <row r="19" spans="1:10" ht="14.25">
      <c r="A19" s="4" t="s">
        <v>17</v>
      </c>
      <c r="B19" s="2">
        <v>0.55400000000000005</v>
      </c>
      <c r="C19" s="2">
        <v>0.215</v>
      </c>
      <c r="D19" s="2">
        <v>0.11799999999999999</v>
      </c>
      <c r="E19" s="2">
        <v>0.20100000000000001</v>
      </c>
      <c r="F19" s="12" t="s">
        <v>29</v>
      </c>
      <c r="G19" s="3">
        <f>(1-B19)*F11</f>
        <v>0.27949333333333326</v>
      </c>
      <c r="H19" s="11">
        <f t="shared" si="0"/>
        <v>-6.4493333333333264E-2</v>
      </c>
      <c r="I19" s="3">
        <f>H19*12-1</f>
        <v>-1.7739199999999991</v>
      </c>
      <c r="J19" s="2" t="s">
        <v>24</v>
      </c>
    </row>
    <row r="20" spans="1:10" ht="12.75"/>
    <row r="21" spans="1:10" ht="12.75">
      <c r="G21" s="33" t="s">
        <v>28</v>
      </c>
      <c r="H21" s="34"/>
    </row>
    <row r="22" spans="1:10" ht="15.75" customHeight="1">
      <c r="A22" s="4" t="s">
        <v>9</v>
      </c>
      <c r="B22" s="4" t="s">
        <v>10</v>
      </c>
      <c r="C22" s="4" t="s">
        <v>11</v>
      </c>
      <c r="D22" s="4" t="s">
        <v>12</v>
      </c>
      <c r="E22" s="4" t="s">
        <v>38</v>
      </c>
      <c r="F22" s="4" t="s">
        <v>39</v>
      </c>
      <c r="G22" s="16" t="s">
        <v>40</v>
      </c>
      <c r="H22" s="16" t="s">
        <v>14</v>
      </c>
      <c r="I22" s="9" t="s">
        <v>15</v>
      </c>
      <c r="J22" s="4" t="s">
        <v>16</v>
      </c>
    </row>
    <row r="23" spans="1:10" ht="12.75">
      <c r="A23" s="4" t="s">
        <v>7</v>
      </c>
      <c r="B23" s="2">
        <v>1.1499999999999999</v>
      </c>
      <c r="C23" s="2">
        <v>0</v>
      </c>
      <c r="D23" s="2">
        <v>0.66300000000000003</v>
      </c>
      <c r="E23" s="2">
        <v>2.3E-2</v>
      </c>
      <c r="F23" s="12" t="s">
        <v>31</v>
      </c>
      <c r="G23" s="3">
        <f>(1-B23)*F9</f>
        <v>-3.0904109589041076E-3</v>
      </c>
      <c r="H23" s="3">
        <f t="shared" ref="H23:H25" si="1">(C23-G23)</f>
        <v>3.0904109589041076E-3</v>
      </c>
      <c r="I23" s="3">
        <f>H23*365-1</f>
        <v>0.12799999999999923</v>
      </c>
      <c r="J23" s="2" t="s">
        <v>21</v>
      </c>
    </row>
    <row r="24" spans="1:10" ht="15.75" customHeight="1">
      <c r="A24" s="4" t="s">
        <v>13</v>
      </c>
      <c r="B24" s="2">
        <v>1.075</v>
      </c>
      <c r="C24" s="2">
        <v>4.0000000000000001E-3</v>
      </c>
      <c r="D24" s="2">
        <v>0.65900000000000003</v>
      </c>
      <c r="E24" s="2">
        <v>4.8000000000000001E-2</v>
      </c>
      <c r="F24" s="12" t="s">
        <v>33</v>
      </c>
      <c r="G24" s="3">
        <f>(1-B24)*F10</f>
        <v>-1.084615384615384E-2</v>
      </c>
      <c r="H24" s="3">
        <f t="shared" si="1"/>
        <v>1.4846153846153841E-2</v>
      </c>
      <c r="I24" s="3">
        <f>G24*52-1</f>
        <v>-1.5639999999999996</v>
      </c>
      <c r="J24" s="2" t="s">
        <v>21</v>
      </c>
    </row>
    <row r="25" spans="1:10" ht="12.75">
      <c r="A25" s="4" t="s">
        <v>17</v>
      </c>
      <c r="B25" s="2">
        <v>1.1080000000000001</v>
      </c>
      <c r="C25" s="2">
        <v>-3.7999999999999999E-2</v>
      </c>
      <c r="D25" s="2">
        <v>0.79200000000000004</v>
      </c>
      <c r="E25" s="2">
        <v>7.4999999999999997E-2</v>
      </c>
      <c r="F25" s="12" t="s">
        <v>35</v>
      </c>
      <c r="G25" s="3">
        <f>(1-B25)*F11</f>
        <v>-6.7680000000000046E-2</v>
      </c>
      <c r="H25" s="3">
        <f t="shared" si="1"/>
        <v>2.9680000000000047E-2</v>
      </c>
      <c r="I25" s="3">
        <f>H25*12-1</f>
        <v>-0.64383999999999941</v>
      </c>
      <c r="J25" s="2" t="s">
        <v>21</v>
      </c>
    </row>
    <row r="26" spans="1:10" ht="12.75"/>
    <row r="27" spans="1:10" ht="12.75"/>
    <row r="28" spans="1:10" ht="12.75"/>
    <row r="29" spans="1:10" ht="12.75"/>
    <row r="31" spans="1:10" ht="12.75"/>
    <row r="32" spans="1:10" ht="12.75"/>
    <row r="33" ht="12.75"/>
    <row r="34" ht="12.75"/>
    <row r="35" ht="12.75"/>
    <row r="40" ht="12.75"/>
    <row r="68" spans="5:5" ht="15.75" customHeight="1">
      <c r="E68" s="7" t="s">
        <v>36</v>
      </c>
    </row>
    <row r="96" spans="9:9" ht="15.75" customHeight="1">
      <c r="I96" s="22" t="s">
        <v>42</v>
      </c>
    </row>
  </sheetData>
  <mergeCells count="10">
    <mergeCell ref="D7:E7"/>
    <mergeCell ref="E13:F13"/>
    <mergeCell ref="G21:H21"/>
    <mergeCell ref="A1:J1"/>
    <mergeCell ref="C3:E3"/>
    <mergeCell ref="C4:E4"/>
    <mergeCell ref="F3:H3"/>
    <mergeCell ref="F4:H4"/>
    <mergeCell ref="I3:J3"/>
    <mergeCell ref="I4:J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89"/>
  <sheetViews>
    <sheetView workbookViewId="0">
      <selection activeCell="H11" sqref="H11"/>
    </sheetView>
  </sheetViews>
  <sheetFormatPr defaultColWidth="14.42578125" defaultRowHeight="15.75" customHeight="1"/>
  <cols>
    <col min="1" max="1" width="8.140625" bestFit="1" customWidth="1"/>
    <col min="2" max="2" width="6" bestFit="1" customWidth="1"/>
    <col min="3" max="3" width="19.28515625" bestFit="1" customWidth="1"/>
    <col min="4" max="4" width="18" customWidth="1"/>
    <col min="5" max="5" width="24.5703125" customWidth="1"/>
    <col min="6" max="6" width="13.85546875" bestFit="1" customWidth="1"/>
    <col min="7" max="7" width="12" bestFit="1" customWidth="1"/>
    <col min="8" max="8" width="14.7109375" bestFit="1" customWidth="1"/>
    <col min="9" max="9" width="24.5703125" bestFit="1" customWidth="1"/>
    <col min="10" max="10" width="33" bestFit="1" customWidth="1"/>
    <col min="18" max="18" width="30.85546875" bestFit="1" customWidth="1"/>
    <col min="19" max="19" width="15.5703125" bestFit="1" customWidth="1"/>
  </cols>
  <sheetData>
    <row r="1" spans="1:10" ht="15.75" customHeight="1" thickBot="1">
      <c r="A1" s="35" t="s">
        <v>43</v>
      </c>
      <c r="B1" s="36"/>
      <c r="C1" s="36"/>
      <c r="D1" s="36"/>
      <c r="E1" s="36"/>
      <c r="F1" s="36"/>
      <c r="G1" s="36"/>
      <c r="H1" s="36"/>
      <c r="I1" s="36"/>
      <c r="J1" s="37"/>
    </row>
    <row r="2" spans="1:10" ht="15.75" customHeight="1" thickBot="1">
      <c r="A2" s="23"/>
      <c r="B2" s="23"/>
      <c r="C2" s="23"/>
      <c r="D2" s="23"/>
      <c r="G2" s="23"/>
      <c r="H2" s="23"/>
      <c r="I2" s="23"/>
      <c r="J2" s="23"/>
    </row>
    <row r="3" spans="1:10" ht="15.75" customHeight="1">
      <c r="A3" s="23"/>
      <c r="B3" s="23"/>
      <c r="C3" s="38" t="s">
        <v>44</v>
      </c>
      <c r="D3" s="26"/>
      <c r="E3" s="26"/>
      <c r="F3" s="26" t="s">
        <v>46</v>
      </c>
      <c r="G3" s="26"/>
      <c r="H3" s="26"/>
      <c r="I3" s="26" t="s">
        <v>48</v>
      </c>
      <c r="J3" s="27"/>
    </row>
    <row r="4" spans="1:10" ht="15.75" customHeight="1" thickBot="1">
      <c r="A4" s="23"/>
      <c r="B4" s="23"/>
      <c r="C4" s="24" t="s">
        <v>45</v>
      </c>
      <c r="D4" s="25"/>
      <c r="E4" s="25"/>
      <c r="F4" s="25" t="s">
        <v>47</v>
      </c>
      <c r="G4" s="25"/>
      <c r="H4" s="25"/>
      <c r="I4" s="25" t="s">
        <v>49</v>
      </c>
      <c r="J4" s="28"/>
    </row>
    <row r="6" spans="1:10" ht="15.75" customHeight="1">
      <c r="C6" s="39" t="s">
        <v>37</v>
      </c>
      <c r="D6" s="39"/>
      <c r="E6" s="39"/>
      <c r="F6" s="39"/>
    </row>
    <row r="7" spans="1:10" ht="25.5">
      <c r="C7" s="1" t="s">
        <v>0</v>
      </c>
      <c r="D7" s="2">
        <v>7.52</v>
      </c>
      <c r="E7" s="3"/>
      <c r="F7" s="3"/>
    </row>
    <row r="8" spans="1:10" ht="12.75">
      <c r="C8" s="3"/>
      <c r="D8" s="3"/>
      <c r="E8" s="4" t="s">
        <v>1</v>
      </c>
      <c r="F8" s="6">
        <f>(D7/365)</f>
        <v>2.0602739726027396E-2</v>
      </c>
    </row>
    <row r="9" spans="1:10" ht="12.75">
      <c r="C9" s="3"/>
      <c r="D9" s="2"/>
      <c r="E9" s="4" t="s">
        <v>2</v>
      </c>
      <c r="F9" s="3">
        <f>(D7/52)</f>
        <v>0.14461538461538462</v>
      </c>
    </row>
    <row r="10" spans="1:10" ht="12.75">
      <c r="C10" s="3"/>
      <c r="D10" s="3"/>
      <c r="E10" s="4" t="s">
        <v>3</v>
      </c>
      <c r="F10" s="3">
        <f>(D7/12)</f>
        <v>0.62666666666666659</v>
      </c>
    </row>
    <row r="12" spans="1:10" ht="12.75">
      <c r="D12" s="17" t="s">
        <v>5</v>
      </c>
      <c r="E12" s="31" t="s">
        <v>6</v>
      </c>
      <c r="F12" s="32"/>
    </row>
    <row r="13" spans="1:10" ht="15.75" customHeight="1" thickBot="1"/>
    <row r="14" spans="1:10" ht="13.5" thickBot="1">
      <c r="E14" s="18" t="s">
        <v>8</v>
      </c>
    </row>
    <row r="15" spans="1:10" ht="12.75">
      <c r="A15" s="4" t="s">
        <v>9</v>
      </c>
      <c r="B15" s="4" t="s">
        <v>10</v>
      </c>
      <c r="C15" s="4" t="s">
        <v>11</v>
      </c>
      <c r="D15" s="4" t="s">
        <v>12</v>
      </c>
      <c r="E15" s="16" t="s">
        <v>41</v>
      </c>
      <c r="F15" s="4" t="s">
        <v>39</v>
      </c>
      <c r="G15" s="4" t="s">
        <v>40</v>
      </c>
      <c r="H15" s="4" t="s">
        <v>14</v>
      </c>
      <c r="I15" s="9" t="s">
        <v>15</v>
      </c>
      <c r="J15" s="4" t="s">
        <v>16</v>
      </c>
    </row>
    <row r="16" spans="1:10" ht="12.75">
      <c r="A16" s="4" t="s">
        <v>7</v>
      </c>
      <c r="B16" s="2">
        <v>0.5</v>
      </c>
      <c r="C16" s="2">
        <v>0.01</v>
      </c>
      <c r="D16" s="2">
        <v>0.04</v>
      </c>
      <c r="E16" s="2">
        <v>6.7000000000000004E-2</v>
      </c>
      <c r="F16" s="2" t="s">
        <v>18</v>
      </c>
      <c r="G16" s="3">
        <f>(1-B16)*F8</f>
        <v>1.0301369863013698E-2</v>
      </c>
      <c r="H16" s="3">
        <f t="shared" ref="H16:H18" si="0">(C16-G16)</f>
        <v>-3.0136986301369795E-4</v>
      </c>
      <c r="I16" s="3">
        <f>H16*365-1</f>
        <v>-1.1099999999999997</v>
      </c>
      <c r="J16" s="2" t="s">
        <v>21</v>
      </c>
    </row>
    <row r="17" spans="1:10" ht="12.75">
      <c r="A17" s="4" t="s">
        <v>13</v>
      </c>
      <c r="B17" s="2">
        <v>0.64100000000000001</v>
      </c>
      <c r="C17" s="2">
        <v>4.7E-2</v>
      </c>
      <c r="D17" s="2">
        <v>7.6999999999999999E-2</v>
      </c>
      <c r="E17" s="2">
        <v>0.309</v>
      </c>
      <c r="F17" s="2" t="s">
        <v>23</v>
      </c>
      <c r="G17" s="10">
        <f>(1-B17)*F9</f>
        <v>5.1916923076923076E-2</v>
      </c>
      <c r="H17" s="3">
        <f t="shared" si="0"/>
        <v>-4.9169230769230757E-3</v>
      </c>
      <c r="I17" s="3">
        <f>H17*52-1</f>
        <v>-1.2556799999999999</v>
      </c>
      <c r="J17" s="2" t="s">
        <v>24</v>
      </c>
    </row>
    <row r="18" spans="1:10" ht="12.75">
      <c r="A18" s="4" t="s">
        <v>17</v>
      </c>
      <c r="B18" s="2">
        <v>0.91300000000000003</v>
      </c>
      <c r="C18" s="2">
        <v>-3.7999999999999999E-2</v>
      </c>
      <c r="D18" s="2">
        <v>0.13300000000000001</v>
      </c>
      <c r="E18" s="2">
        <v>0.13800000000000001</v>
      </c>
      <c r="F18" s="2" t="s">
        <v>25</v>
      </c>
      <c r="G18" s="3">
        <f>(1-B18)*F10</f>
        <v>5.4519999999999971E-2</v>
      </c>
      <c r="H18" s="3">
        <f t="shared" si="0"/>
        <v>-9.2519999999999963E-2</v>
      </c>
      <c r="I18" s="3">
        <f>H18*12-1</f>
        <v>-2.1102399999999997</v>
      </c>
      <c r="J18" s="2" t="s">
        <v>24</v>
      </c>
    </row>
    <row r="19" spans="1:10" ht="15.75" customHeight="1" thickBot="1"/>
    <row r="20" spans="1:10" ht="13.5" thickBot="1">
      <c r="E20" s="18" t="s">
        <v>28</v>
      </c>
    </row>
    <row r="21" spans="1:10" ht="12.75">
      <c r="A21" s="4" t="s">
        <v>9</v>
      </c>
      <c r="B21" s="4" t="s">
        <v>10</v>
      </c>
      <c r="C21" s="4" t="s">
        <v>11</v>
      </c>
      <c r="D21" s="4" t="s">
        <v>12</v>
      </c>
      <c r="E21" s="16" t="s">
        <v>41</v>
      </c>
      <c r="F21" s="4" t="s">
        <v>39</v>
      </c>
      <c r="G21" s="4" t="s">
        <v>40</v>
      </c>
      <c r="H21" s="4" t="s">
        <v>14</v>
      </c>
      <c r="I21" s="9" t="s">
        <v>15</v>
      </c>
      <c r="J21" s="4" t="s">
        <v>16</v>
      </c>
    </row>
    <row r="22" spans="1:10" ht="12.75">
      <c r="A22" s="4" t="s">
        <v>7</v>
      </c>
      <c r="B22" s="2">
        <v>0.496</v>
      </c>
      <c r="C22" s="2">
        <v>0.02</v>
      </c>
      <c r="D22" s="2">
        <v>7.3999999999999996E-2</v>
      </c>
      <c r="E22" s="2">
        <v>0.05</v>
      </c>
      <c r="F22" s="2" t="s">
        <v>30</v>
      </c>
      <c r="G22" s="3">
        <f>(1-B22)*F8</f>
        <v>1.0383780821917809E-2</v>
      </c>
      <c r="H22" s="3">
        <f t="shared" ref="H22:H24" si="1">(C22-G22)</f>
        <v>9.6162191780821919E-3</v>
      </c>
      <c r="I22" s="3">
        <f>H22*365-1</f>
        <v>2.5099200000000002</v>
      </c>
      <c r="J22" s="2" t="s">
        <v>21</v>
      </c>
    </row>
    <row r="23" spans="1:10" ht="12.75">
      <c r="A23" s="4" t="s">
        <v>13</v>
      </c>
      <c r="B23" s="2">
        <v>0.752</v>
      </c>
      <c r="C23" s="2">
        <v>6.2E-2</v>
      </c>
      <c r="D23" s="2">
        <v>0.156</v>
      </c>
      <c r="E23" s="2">
        <v>0.216</v>
      </c>
      <c r="F23" s="2" t="s">
        <v>32</v>
      </c>
      <c r="G23" s="10">
        <f>(1-B23)*F9</f>
        <v>3.5864615384615384E-2</v>
      </c>
      <c r="H23" s="3">
        <f t="shared" si="1"/>
        <v>2.6135384615384616E-2</v>
      </c>
      <c r="I23" s="3">
        <f>H23*52-1</f>
        <v>0.35904000000000003</v>
      </c>
      <c r="J23" s="2" t="s">
        <v>21</v>
      </c>
    </row>
    <row r="24" spans="1:10" ht="12.75">
      <c r="A24" s="4" t="s">
        <v>17</v>
      </c>
      <c r="B24" s="2">
        <v>1.03</v>
      </c>
      <c r="C24" s="2">
        <v>0.14899999999999999</v>
      </c>
      <c r="D24" s="2">
        <v>0.28599999999999998</v>
      </c>
      <c r="E24" s="2">
        <v>0.109</v>
      </c>
      <c r="F24" s="2" t="s">
        <v>34</v>
      </c>
      <c r="G24" s="3">
        <f>(1-B24)*F10</f>
        <v>-1.8800000000000015E-2</v>
      </c>
      <c r="H24" s="3">
        <f t="shared" si="1"/>
        <v>0.1678</v>
      </c>
      <c r="I24" s="3">
        <f>H24*12-1</f>
        <v>1.0136000000000003</v>
      </c>
      <c r="J24" s="2" t="s">
        <v>21</v>
      </c>
    </row>
    <row r="25" spans="1:10" ht="12.75">
      <c r="C25" s="8"/>
    </row>
    <row r="26" spans="1:10" ht="12.75"/>
    <row r="81" spans="8:9" ht="15.75" customHeight="1">
      <c r="I81" s="7" t="s">
        <v>36</v>
      </c>
    </row>
    <row r="89" spans="8:9" ht="15.75" customHeight="1">
      <c r="H89" s="22" t="s">
        <v>42</v>
      </c>
    </row>
  </sheetData>
  <mergeCells count="9">
    <mergeCell ref="C6:F6"/>
    <mergeCell ref="E12:F12"/>
    <mergeCell ref="A1:J1"/>
    <mergeCell ref="C3:E3"/>
    <mergeCell ref="F3:H3"/>
    <mergeCell ref="I3:J3"/>
    <mergeCell ref="C4:E4"/>
    <mergeCell ref="F4:H4"/>
    <mergeCell ref="I4:J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Infosys_Beta_Analysis</vt:lpstr>
      <vt:lpstr>Persistent Systems_Beta_Analysi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Manul</cp:lastModifiedBy>
  <dcterms:created xsi:type="dcterms:W3CDTF">2019-08-24T16:34:54Z</dcterms:created>
  <dcterms:modified xsi:type="dcterms:W3CDTF">2019-08-24T16:34:54Z</dcterms:modified>
</cp:coreProperties>
</file>