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SUMANTH\Downloads\sapm assignment\"/>
    </mc:Choice>
  </mc:AlternateContent>
  <xr:revisionPtr revIDLastSave="0" documentId="13_ncr:1_{22EA9C09-F8A8-4B8E-8D5F-1966BF0B7AC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gression data" sheetId="3" r:id="rId1"/>
    <sheet name="plot and beta w.r.t. nifty 50" sheetId="4" r:id="rId2"/>
    <sheet name="calcluated sheet fcff" sheetId="1" r:id="rId3"/>
    <sheet name="fcfe" sheetId="2" r:id="rId4"/>
  </sheets>
  <externalReferences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9" i="3" l="1"/>
  <c r="F248" i="3"/>
  <c r="E248" i="3"/>
  <c r="B248" i="3"/>
  <c r="F247" i="3"/>
  <c r="E247" i="3"/>
  <c r="B247" i="3"/>
  <c r="F246" i="3"/>
  <c r="E246" i="3"/>
  <c r="B246" i="3"/>
  <c r="F245" i="3"/>
  <c r="E245" i="3"/>
  <c r="B245" i="3"/>
  <c r="F244" i="3"/>
  <c r="E244" i="3"/>
  <c r="B244" i="3"/>
  <c r="F243" i="3"/>
  <c r="E243" i="3"/>
  <c r="B243" i="3"/>
  <c r="F242" i="3"/>
  <c r="E242" i="3"/>
  <c r="B242" i="3"/>
  <c r="F241" i="3"/>
  <c r="E241" i="3"/>
  <c r="B241" i="3"/>
  <c r="F240" i="3"/>
  <c r="E240" i="3"/>
  <c r="B240" i="3"/>
  <c r="F239" i="3"/>
  <c r="E239" i="3"/>
  <c r="B239" i="3"/>
  <c r="F238" i="3"/>
  <c r="E238" i="3"/>
  <c r="B238" i="3"/>
  <c r="F237" i="3"/>
  <c r="E237" i="3"/>
  <c r="B237" i="3"/>
  <c r="F236" i="3"/>
  <c r="E236" i="3"/>
  <c r="B236" i="3"/>
  <c r="F235" i="3"/>
  <c r="E235" i="3"/>
  <c r="B235" i="3"/>
  <c r="F234" i="3"/>
  <c r="E234" i="3"/>
  <c r="B234" i="3"/>
  <c r="F233" i="3"/>
  <c r="E233" i="3"/>
  <c r="B233" i="3"/>
  <c r="F232" i="3"/>
  <c r="E232" i="3"/>
  <c r="B232" i="3"/>
  <c r="F231" i="3"/>
  <c r="E231" i="3"/>
  <c r="B231" i="3"/>
  <c r="F230" i="3"/>
  <c r="E230" i="3"/>
  <c r="B230" i="3"/>
  <c r="F229" i="3"/>
  <c r="E229" i="3"/>
  <c r="B229" i="3"/>
  <c r="F228" i="3"/>
  <c r="E228" i="3"/>
  <c r="B228" i="3"/>
  <c r="F227" i="3"/>
  <c r="E227" i="3"/>
  <c r="B227" i="3"/>
  <c r="F226" i="3"/>
  <c r="E226" i="3"/>
  <c r="B226" i="3"/>
  <c r="F225" i="3"/>
  <c r="E225" i="3"/>
  <c r="B225" i="3"/>
  <c r="F224" i="3"/>
  <c r="E224" i="3"/>
  <c r="B224" i="3"/>
  <c r="F223" i="3"/>
  <c r="E223" i="3"/>
  <c r="B223" i="3"/>
  <c r="F222" i="3"/>
  <c r="E222" i="3"/>
  <c r="B222" i="3"/>
  <c r="F221" i="3"/>
  <c r="E221" i="3"/>
  <c r="B221" i="3"/>
  <c r="F220" i="3"/>
  <c r="E220" i="3"/>
  <c r="B220" i="3"/>
  <c r="F219" i="3"/>
  <c r="E219" i="3"/>
  <c r="B219" i="3"/>
  <c r="F218" i="3"/>
  <c r="E218" i="3"/>
  <c r="B218" i="3"/>
  <c r="F217" i="3"/>
  <c r="E217" i="3"/>
  <c r="B217" i="3"/>
  <c r="F216" i="3"/>
  <c r="E216" i="3"/>
  <c r="B216" i="3"/>
  <c r="F215" i="3"/>
  <c r="E215" i="3"/>
  <c r="B215" i="3"/>
  <c r="F214" i="3"/>
  <c r="E214" i="3"/>
  <c r="B214" i="3"/>
  <c r="F213" i="3"/>
  <c r="E213" i="3"/>
  <c r="B213" i="3"/>
  <c r="F212" i="3"/>
  <c r="E212" i="3"/>
  <c r="B212" i="3"/>
  <c r="F211" i="3"/>
  <c r="E211" i="3"/>
  <c r="B211" i="3"/>
  <c r="F210" i="3"/>
  <c r="E210" i="3"/>
  <c r="B210" i="3"/>
  <c r="F209" i="3"/>
  <c r="E209" i="3"/>
  <c r="B209" i="3"/>
  <c r="F208" i="3"/>
  <c r="E208" i="3"/>
  <c r="B208" i="3"/>
  <c r="F207" i="3"/>
  <c r="E207" i="3"/>
  <c r="B207" i="3"/>
  <c r="F206" i="3"/>
  <c r="E206" i="3"/>
  <c r="B206" i="3"/>
  <c r="F205" i="3"/>
  <c r="E205" i="3"/>
  <c r="B205" i="3"/>
  <c r="F204" i="3"/>
  <c r="E204" i="3"/>
  <c r="B204" i="3"/>
  <c r="F203" i="3"/>
  <c r="E203" i="3"/>
  <c r="B203" i="3"/>
  <c r="F202" i="3"/>
  <c r="E202" i="3"/>
  <c r="B202" i="3"/>
  <c r="F201" i="3"/>
  <c r="E201" i="3"/>
  <c r="B201" i="3"/>
  <c r="F200" i="3"/>
  <c r="E200" i="3"/>
  <c r="B200" i="3"/>
  <c r="F199" i="3"/>
  <c r="E199" i="3"/>
  <c r="B199" i="3"/>
  <c r="F198" i="3"/>
  <c r="E198" i="3"/>
  <c r="B198" i="3"/>
  <c r="F197" i="3"/>
  <c r="E197" i="3"/>
  <c r="B197" i="3"/>
  <c r="F196" i="3"/>
  <c r="E196" i="3"/>
  <c r="B196" i="3"/>
  <c r="F195" i="3"/>
  <c r="E195" i="3"/>
  <c r="B195" i="3"/>
  <c r="F194" i="3"/>
  <c r="E194" i="3"/>
  <c r="B194" i="3"/>
  <c r="F193" i="3"/>
  <c r="E193" i="3"/>
  <c r="B193" i="3"/>
  <c r="F192" i="3"/>
  <c r="E192" i="3"/>
  <c r="B192" i="3"/>
  <c r="F191" i="3"/>
  <c r="E191" i="3"/>
  <c r="B191" i="3"/>
  <c r="F190" i="3"/>
  <c r="E190" i="3"/>
  <c r="B190" i="3"/>
  <c r="F189" i="3"/>
  <c r="E189" i="3"/>
  <c r="B189" i="3"/>
  <c r="F188" i="3"/>
  <c r="E188" i="3"/>
  <c r="B188" i="3"/>
  <c r="F187" i="3"/>
  <c r="E187" i="3"/>
  <c r="B187" i="3"/>
  <c r="F186" i="3"/>
  <c r="E186" i="3"/>
  <c r="B186" i="3"/>
  <c r="F185" i="3"/>
  <c r="E185" i="3"/>
  <c r="B185" i="3"/>
  <c r="F184" i="3"/>
  <c r="E184" i="3"/>
  <c r="B184" i="3"/>
  <c r="F183" i="3"/>
  <c r="E183" i="3"/>
  <c r="B183" i="3"/>
  <c r="F182" i="3"/>
  <c r="E182" i="3"/>
  <c r="B182" i="3"/>
  <c r="F181" i="3"/>
  <c r="E181" i="3"/>
  <c r="B181" i="3"/>
  <c r="F180" i="3"/>
  <c r="E180" i="3"/>
  <c r="B180" i="3"/>
  <c r="F179" i="3"/>
  <c r="E179" i="3"/>
  <c r="B179" i="3"/>
  <c r="F178" i="3"/>
  <c r="E178" i="3"/>
  <c r="B178" i="3"/>
  <c r="F177" i="3"/>
  <c r="E177" i="3"/>
  <c r="B177" i="3"/>
  <c r="F176" i="3"/>
  <c r="E176" i="3"/>
  <c r="B176" i="3"/>
  <c r="F175" i="3"/>
  <c r="E175" i="3"/>
  <c r="B175" i="3"/>
  <c r="F174" i="3"/>
  <c r="E174" i="3"/>
  <c r="B174" i="3"/>
  <c r="F173" i="3"/>
  <c r="E173" i="3"/>
  <c r="B173" i="3"/>
  <c r="F172" i="3"/>
  <c r="E172" i="3"/>
  <c r="B172" i="3"/>
  <c r="F171" i="3"/>
  <c r="E171" i="3"/>
  <c r="B171" i="3"/>
  <c r="F170" i="3"/>
  <c r="E170" i="3"/>
  <c r="B170" i="3"/>
  <c r="F169" i="3"/>
  <c r="E169" i="3"/>
  <c r="B169" i="3"/>
  <c r="F168" i="3"/>
  <c r="E168" i="3"/>
  <c r="B168" i="3"/>
  <c r="F167" i="3"/>
  <c r="E167" i="3"/>
  <c r="B167" i="3"/>
  <c r="F166" i="3"/>
  <c r="E166" i="3"/>
  <c r="B166" i="3"/>
  <c r="F165" i="3"/>
  <c r="E165" i="3"/>
  <c r="B165" i="3"/>
  <c r="F164" i="3"/>
  <c r="E164" i="3"/>
  <c r="B164" i="3"/>
  <c r="F163" i="3"/>
  <c r="E163" i="3"/>
  <c r="B163" i="3"/>
  <c r="F162" i="3"/>
  <c r="E162" i="3"/>
  <c r="B162" i="3"/>
  <c r="F161" i="3"/>
  <c r="E161" i="3"/>
  <c r="B161" i="3"/>
  <c r="F160" i="3"/>
  <c r="E160" i="3"/>
  <c r="B160" i="3"/>
  <c r="F159" i="3"/>
  <c r="E159" i="3"/>
  <c r="B159" i="3"/>
  <c r="F158" i="3"/>
  <c r="E158" i="3"/>
  <c r="B158" i="3"/>
  <c r="F157" i="3"/>
  <c r="E157" i="3"/>
  <c r="B157" i="3"/>
  <c r="F156" i="3"/>
  <c r="E156" i="3"/>
  <c r="B156" i="3"/>
  <c r="F155" i="3"/>
  <c r="E155" i="3"/>
  <c r="B155" i="3"/>
  <c r="F154" i="3"/>
  <c r="E154" i="3"/>
  <c r="B154" i="3"/>
  <c r="F153" i="3"/>
  <c r="E153" i="3"/>
  <c r="B153" i="3"/>
  <c r="F152" i="3"/>
  <c r="E152" i="3"/>
  <c r="B152" i="3"/>
  <c r="F151" i="3"/>
  <c r="E151" i="3"/>
  <c r="B151" i="3"/>
  <c r="F150" i="3"/>
  <c r="E150" i="3"/>
  <c r="B150" i="3"/>
  <c r="F149" i="3"/>
  <c r="E149" i="3"/>
  <c r="B149" i="3"/>
  <c r="F148" i="3"/>
  <c r="E148" i="3"/>
  <c r="B148" i="3"/>
  <c r="F147" i="3"/>
  <c r="E147" i="3"/>
  <c r="B147" i="3"/>
  <c r="F146" i="3"/>
  <c r="E146" i="3"/>
  <c r="B146" i="3"/>
  <c r="F145" i="3"/>
  <c r="E145" i="3"/>
  <c r="B145" i="3"/>
  <c r="F144" i="3"/>
  <c r="E144" i="3"/>
  <c r="B144" i="3"/>
  <c r="F143" i="3"/>
  <c r="E143" i="3"/>
  <c r="B143" i="3"/>
  <c r="F142" i="3"/>
  <c r="E142" i="3"/>
  <c r="B142" i="3"/>
  <c r="F141" i="3"/>
  <c r="E141" i="3"/>
  <c r="B141" i="3"/>
  <c r="F140" i="3"/>
  <c r="E140" i="3"/>
  <c r="B140" i="3"/>
  <c r="F139" i="3"/>
  <c r="E139" i="3"/>
  <c r="B139" i="3"/>
  <c r="F138" i="3"/>
  <c r="E138" i="3"/>
  <c r="B138" i="3"/>
  <c r="F137" i="3"/>
  <c r="E137" i="3"/>
  <c r="B137" i="3"/>
  <c r="F136" i="3"/>
  <c r="E136" i="3"/>
  <c r="B136" i="3"/>
  <c r="F135" i="3"/>
  <c r="E135" i="3"/>
  <c r="B135" i="3"/>
  <c r="F134" i="3"/>
  <c r="E134" i="3"/>
  <c r="B134" i="3"/>
  <c r="F133" i="3"/>
  <c r="E133" i="3"/>
  <c r="B133" i="3"/>
  <c r="F132" i="3"/>
  <c r="E132" i="3"/>
  <c r="B132" i="3"/>
  <c r="F131" i="3"/>
  <c r="E131" i="3"/>
  <c r="B131" i="3"/>
  <c r="F130" i="3"/>
  <c r="E130" i="3"/>
  <c r="B130" i="3"/>
  <c r="F129" i="3"/>
  <c r="E129" i="3"/>
  <c r="B129" i="3"/>
  <c r="F128" i="3"/>
  <c r="E128" i="3"/>
  <c r="B128" i="3"/>
  <c r="F127" i="3"/>
  <c r="E127" i="3"/>
  <c r="B127" i="3"/>
  <c r="F126" i="3"/>
  <c r="E126" i="3"/>
  <c r="B126" i="3"/>
  <c r="F125" i="3"/>
  <c r="E125" i="3"/>
  <c r="B125" i="3"/>
  <c r="F124" i="3"/>
  <c r="E124" i="3"/>
  <c r="B124" i="3"/>
  <c r="F123" i="3"/>
  <c r="E123" i="3"/>
  <c r="B123" i="3"/>
  <c r="F122" i="3"/>
  <c r="E122" i="3"/>
  <c r="B122" i="3"/>
  <c r="F121" i="3"/>
  <c r="E121" i="3"/>
  <c r="B121" i="3"/>
  <c r="F120" i="3"/>
  <c r="E120" i="3"/>
  <c r="B120" i="3"/>
  <c r="F119" i="3"/>
  <c r="E119" i="3"/>
  <c r="B119" i="3"/>
  <c r="F118" i="3"/>
  <c r="E118" i="3"/>
  <c r="B118" i="3"/>
  <c r="F117" i="3"/>
  <c r="E117" i="3"/>
  <c r="B117" i="3"/>
  <c r="F116" i="3"/>
  <c r="E116" i="3"/>
  <c r="B116" i="3"/>
  <c r="F115" i="3"/>
  <c r="E115" i="3"/>
  <c r="B115" i="3"/>
  <c r="F114" i="3"/>
  <c r="E114" i="3"/>
  <c r="B114" i="3"/>
  <c r="F113" i="3"/>
  <c r="E113" i="3"/>
  <c r="B113" i="3"/>
  <c r="F112" i="3"/>
  <c r="E112" i="3"/>
  <c r="B112" i="3"/>
  <c r="F111" i="3"/>
  <c r="E111" i="3"/>
  <c r="B111" i="3"/>
  <c r="F110" i="3"/>
  <c r="E110" i="3"/>
  <c r="B110" i="3"/>
  <c r="F109" i="3"/>
  <c r="E109" i="3"/>
  <c r="B109" i="3"/>
  <c r="F108" i="3"/>
  <c r="E108" i="3"/>
  <c r="B108" i="3"/>
  <c r="F107" i="3"/>
  <c r="E107" i="3"/>
  <c r="B107" i="3"/>
  <c r="F106" i="3"/>
  <c r="E106" i="3"/>
  <c r="B106" i="3"/>
  <c r="F105" i="3"/>
  <c r="E105" i="3"/>
  <c r="B105" i="3"/>
  <c r="F104" i="3"/>
  <c r="E104" i="3"/>
  <c r="B104" i="3"/>
  <c r="F103" i="3"/>
  <c r="E103" i="3"/>
  <c r="B103" i="3"/>
  <c r="F102" i="3"/>
  <c r="E102" i="3"/>
  <c r="B102" i="3"/>
  <c r="F101" i="3"/>
  <c r="E101" i="3"/>
  <c r="B101" i="3"/>
  <c r="F100" i="3"/>
  <c r="E100" i="3"/>
  <c r="B100" i="3"/>
  <c r="F99" i="3"/>
  <c r="E99" i="3"/>
  <c r="B99" i="3"/>
  <c r="F98" i="3"/>
  <c r="E98" i="3"/>
  <c r="B98" i="3"/>
  <c r="F97" i="3"/>
  <c r="E97" i="3"/>
  <c r="B97" i="3"/>
  <c r="F96" i="3"/>
  <c r="E96" i="3"/>
  <c r="B96" i="3"/>
  <c r="F95" i="3"/>
  <c r="E95" i="3"/>
  <c r="B95" i="3"/>
  <c r="F94" i="3"/>
  <c r="E94" i="3"/>
  <c r="B94" i="3"/>
  <c r="F93" i="3"/>
  <c r="E93" i="3"/>
  <c r="B93" i="3"/>
  <c r="F92" i="3"/>
  <c r="E92" i="3"/>
  <c r="B92" i="3"/>
  <c r="F91" i="3"/>
  <c r="E91" i="3"/>
  <c r="B91" i="3"/>
  <c r="F90" i="3"/>
  <c r="E90" i="3"/>
  <c r="B90" i="3"/>
  <c r="F89" i="3"/>
  <c r="E89" i="3"/>
  <c r="B89" i="3"/>
  <c r="F88" i="3"/>
  <c r="E88" i="3"/>
  <c r="B88" i="3"/>
  <c r="F87" i="3"/>
  <c r="E87" i="3"/>
  <c r="B87" i="3"/>
  <c r="F86" i="3"/>
  <c r="E86" i="3"/>
  <c r="B86" i="3"/>
  <c r="F85" i="3"/>
  <c r="E85" i="3"/>
  <c r="B85" i="3"/>
  <c r="F84" i="3"/>
  <c r="E84" i="3"/>
  <c r="B84" i="3"/>
  <c r="F83" i="3"/>
  <c r="E83" i="3"/>
  <c r="B83" i="3"/>
  <c r="F82" i="3"/>
  <c r="E82" i="3"/>
  <c r="B82" i="3"/>
  <c r="F81" i="3"/>
  <c r="E81" i="3"/>
  <c r="B81" i="3"/>
  <c r="F80" i="3"/>
  <c r="E80" i="3"/>
  <c r="B80" i="3"/>
  <c r="F79" i="3"/>
  <c r="E79" i="3"/>
  <c r="B79" i="3"/>
  <c r="F78" i="3"/>
  <c r="E78" i="3"/>
  <c r="B78" i="3"/>
  <c r="F77" i="3"/>
  <c r="E77" i="3"/>
  <c r="B77" i="3"/>
  <c r="F76" i="3"/>
  <c r="E76" i="3"/>
  <c r="B76" i="3"/>
  <c r="F75" i="3"/>
  <c r="E75" i="3"/>
  <c r="B75" i="3"/>
  <c r="F74" i="3"/>
  <c r="E74" i="3"/>
  <c r="B74" i="3"/>
  <c r="F73" i="3"/>
  <c r="E73" i="3"/>
  <c r="B73" i="3"/>
  <c r="F72" i="3"/>
  <c r="E72" i="3"/>
  <c r="B72" i="3"/>
  <c r="F71" i="3"/>
  <c r="E71" i="3"/>
  <c r="B71" i="3"/>
  <c r="F70" i="3"/>
  <c r="E70" i="3"/>
  <c r="B70" i="3"/>
  <c r="F69" i="3"/>
  <c r="E69" i="3"/>
  <c r="B69" i="3"/>
  <c r="F68" i="3"/>
  <c r="E68" i="3"/>
  <c r="B68" i="3"/>
  <c r="F67" i="3"/>
  <c r="E67" i="3"/>
  <c r="B67" i="3"/>
  <c r="F66" i="3"/>
  <c r="E66" i="3"/>
  <c r="B66" i="3"/>
  <c r="F65" i="3"/>
  <c r="E65" i="3"/>
  <c r="B65" i="3"/>
  <c r="F64" i="3"/>
  <c r="E64" i="3"/>
  <c r="B64" i="3"/>
  <c r="F63" i="3"/>
  <c r="E63" i="3"/>
  <c r="B63" i="3"/>
  <c r="F62" i="3"/>
  <c r="E62" i="3"/>
  <c r="B62" i="3"/>
  <c r="F61" i="3"/>
  <c r="E61" i="3"/>
  <c r="B61" i="3"/>
  <c r="F60" i="3"/>
  <c r="E60" i="3"/>
  <c r="B60" i="3"/>
  <c r="F59" i="3"/>
  <c r="E59" i="3"/>
  <c r="B59" i="3"/>
  <c r="F58" i="3"/>
  <c r="E58" i="3"/>
  <c r="B58" i="3"/>
  <c r="F57" i="3"/>
  <c r="E57" i="3"/>
  <c r="B57" i="3"/>
  <c r="F56" i="3"/>
  <c r="E56" i="3"/>
  <c r="B56" i="3"/>
  <c r="F55" i="3"/>
  <c r="E55" i="3"/>
  <c r="B55" i="3"/>
  <c r="F54" i="3"/>
  <c r="E54" i="3"/>
  <c r="B54" i="3"/>
  <c r="F53" i="3"/>
  <c r="E53" i="3"/>
  <c r="B53" i="3"/>
  <c r="F52" i="3"/>
  <c r="E52" i="3"/>
  <c r="B52" i="3"/>
  <c r="F51" i="3"/>
  <c r="E51" i="3"/>
  <c r="B51" i="3"/>
  <c r="F50" i="3"/>
  <c r="E50" i="3"/>
  <c r="B50" i="3"/>
  <c r="F49" i="3"/>
  <c r="E49" i="3"/>
  <c r="B49" i="3"/>
  <c r="F48" i="3"/>
  <c r="E48" i="3"/>
  <c r="B48" i="3"/>
  <c r="F47" i="3"/>
  <c r="E47" i="3"/>
  <c r="B47" i="3"/>
  <c r="F46" i="3"/>
  <c r="E46" i="3"/>
  <c r="B46" i="3"/>
  <c r="F45" i="3"/>
  <c r="E45" i="3"/>
  <c r="B45" i="3"/>
  <c r="F44" i="3"/>
  <c r="E44" i="3"/>
  <c r="B44" i="3"/>
  <c r="F43" i="3"/>
  <c r="E43" i="3"/>
  <c r="B43" i="3"/>
  <c r="F42" i="3"/>
  <c r="E42" i="3"/>
  <c r="B42" i="3"/>
  <c r="F41" i="3"/>
  <c r="E41" i="3"/>
  <c r="B41" i="3"/>
  <c r="F40" i="3"/>
  <c r="E40" i="3"/>
  <c r="B40" i="3"/>
  <c r="F39" i="3"/>
  <c r="E39" i="3"/>
  <c r="B39" i="3"/>
  <c r="F38" i="3"/>
  <c r="E38" i="3"/>
  <c r="B38" i="3"/>
  <c r="F37" i="3"/>
  <c r="E37" i="3"/>
  <c r="B37" i="3"/>
  <c r="F36" i="3"/>
  <c r="E36" i="3"/>
  <c r="B36" i="3"/>
  <c r="F35" i="3"/>
  <c r="E35" i="3"/>
  <c r="B35" i="3"/>
  <c r="F34" i="3"/>
  <c r="E34" i="3"/>
  <c r="B34" i="3"/>
  <c r="F33" i="3"/>
  <c r="E33" i="3"/>
  <c r="B33" i="3"/>
  <c r="F32" i="3"/>
  <c r="E32" i="3"/>
  <c r="B32" i="3"/>
  <c r="F31" i="3"/>
  <c r="E31" i="3"/>
  <c r="B31" i="3"/>
  <c r="F30" i="3"/>
  <c r="E30" i="3"/>
  <c r="B30" i="3"/>
  <c r="F29" i="3"/>
  <c r="E29" i="3"/>
  <c r="B29" i="3"/>
  <c r="F28" i="3"/>
  <c r="E28" i="3"/>
  <c r="B28" i="3"/>
  <c r="F27" i="3"/>
  <c r="E27" i="3"/>
  <c r="B27" i="3"/>
  <c r="F26" i="3"/>
  <c r="E26" i="3"/>
  <c r="B26" i="3"/>
  <c r="F25" i="3"/>
  <c r="E25" i="3"/>
  <c r="B25" i="3"/>
  <c r="F24" i="3"/>
  <c r="E24" i="3"/>
  <c r="B24" i="3"/>
  <c r="F23" i="3"/>
  <c r="E23" i="3"/>
  <c r="B23" i="3"/>
  <c r="F22" i="3"/>
  <c r="E22" i="3"/>
  <c r="B22" i="3"/>
  <c r="F21" i="3"/>
  <c r="E21" i="3"/>
  <c r="B21" i="3"/>
  <c r="F20" i="3"/>
  <c r="E20" i="3"/>
  <c r="B20" i="3"/>
  <c r="F19" i="3"/>
  <c r="E19" i="3"/>
  <c r="B19" i="3"/>
  <c r="F18" i="3"/>
  <c r="E18" i="3"/>
  <c r="B18" i="3"/>
  <c r="F17" i="3"/>
  <c r="E17" i="3"/>
  <c r="B17" i="3"/>
  <c r="F16" i="3"/>
  <c r="E16" i="3"/>
  <c r="B16" i="3"/>
  <c r="F15" i="3"/>
  <c r="E15" i="3"/>
  <c r="B15" i="3"/>
  <c r="F14" i="3"/>
  <c r="E14" i="3"/>
  <c r="B14" i="3"/>
  <c r="F13" i="3"/>
  <c r="E13" i="3"/>
  <c r="B13" i="3"/>
  <c r="F12" i="3"/>
  <c r="E12" i="3"/>
  <c r="B12" i="3"/>
  <c r="F11" i="3"/>
  <c r="E11" i="3"/>
  <c r="B11" i="3"/>
  <c r="F10" i="3"/>
  <c r="E10" i="3"/>
  <c r="B10" i="3"/>
  <c r="F9" i="3"/>
  <c r="E9" i="3"/>
  <c r="B9" i="3"/>
  <c r="H8" i="3"/>
  <c r="F8" i="3"/>
  <c r="E8" i="3"/>
  <c r="B8" i="3"/>
  <c r="F7" i="3"/>
  <c r="E7" i="3"/>
  <c r="B7" i="3"/>
  <c r="F6" i="3"/>
  <c r="E6" i="3"/>
  <c r="B6" i="3"/>
  <c r="F5" i="3"/>
  <c r="E5" i="3"/>
  <c r="B5" i="3"/>
  <c r="F4" i="3"/>
  <c r="E4" i="3"/>
  <c r="B4" i="3"/>
  <c r="F3" i="3"/>
  <c r="E3" i="3"/>
  <c r="B3" i="3"/>
  <c r="B58" i="2"/>
  <c r="B57" i="2"/>
  <c r="B42" i="2"/>
  <c r="B43" i="2" s="1"/>
  <c r="K35" i="2"/>
  <c r="K33" i="2"/>
  <c r="B23" i="2"/>
  <c r="B51" i="2" s="1"/>
  <c r="K16" i="2"/>
  <c r="K13" i="2"/>
  <c r="K12" i="2"/>
  <c r="B11" i="2"/>
  <c r="B59" i="2" s="1"/>
  <c r="K8" i="2"/>
  <c r="B8" i="2"/>
  <c r="B13" i="2" s="1"/>
  <c r="K3" i="2"/>
  <c r="B58" i="1"/>
  <c r="B57" i="1"/>
  <c r="B51" i="1"/>
  <c r="B42" i="1"/>
  <c r="B43" i="1" s="1"/>
  <c r="B52" i="1" s="1"/>
  <c r="K35" i="1"/>
  <c r="K33" i="1"/>
  <c r="B23" i="1"/>
  <c r="K16" i="1"/>
  <c r="B13" i="1"/>
  <c r="K12" i="1"/>
  <c r="K13" i="1" s="1"/>
  <c r="B11" i="1"/>
  <c r="B59" i="1" s="1"/>
  <c r="K8" i="1"/>
  <c r="B8" i="1"/>
  <c r="K3" i="1"/>
  <c r="K26" i="1" l="1"/>
  <c r="K25" i="1"/>
  <c r="K27" i="1"/>
  <c r="K23" i="1"/>
  <c r="K24" i="1"/>
  <c r="K26" i="2"/>
  <c r="K27" i="2"/>
  <c r="K23" i="2"/>
  <c r="K24" i="2"/>
  <c r="K25" i="2"/>
  <c r="B52" i="2"/>
  <c r="K28" i="1" l="1"/>
  <c r="K28" i="2"/>
  <c r="C28" i="2" l="1"/>
  <c r="D28" i="2" s="1"/>
  <c r="E28" i="2" s="1"/>
  <c r="F28" i="2" s="1"/>
  <c r="G28" i="2" s="1"/>
  <c r="H28" i="2" s="1"/>
  <c r="C24" i="2"/>
  <c r="D24" i="2" s="1"/>
  <c r="E24" i="2" s="1"/>
  <c r="F24" i="2" s="1"/>
  <c r="G24" i="2" s="1"/>
  <c r="H24" i="2" s="1"/>
  <c r="C21" i="2"/>
  <c r="D21" i="2" s="1"/>
  <c r="E21" i="2" s="1"/>
  <c r="F21" i="2" s="1"/>
  <c r="G21" i="2" s="1"/>
  <c r="H21" i="2" s="1"/>
  <c r="C19" i="2"/>
  <c r="D19" i="2" s="1"/>
  <c r="E19" i="2" s="1"/>
  <c r="F19" i="2" s="1"/>
  <c r="G19" i="2" s="1"/>
  <c r="H19" i="2" s="1"/>
  <c r="C17" i="2"/>
  <c r="C47" i="2"/>
  <c r="D47" i="2" s="1"/>
  <c r="E47" i="2" s="1"/>
  <c r="F47" i="2" s="1"/>
  <c r="G47" i="2" s="1"/>
  <c r="H47" i="2" s="1"/>
  <c r="C45" i="2"/>
  <c r="D45" i="2" s="1"/>
  <c r="E45" i="2" s="1"/>
  <c r="F45" i="2" s="1"/>
  <c r="G45" i="2" s="1"/>
  <c r="H45" i="2" s="1"/>
  <c r="C41" i="2"/>
  <c r="D41" i="2" s="1"/>
  <c r="E41" i="2" s="1"/>
  <c r="F41" i="2" s="1"/>
  <c r="G41" i="2" s="1"/>
  <c r="H41" i="2" s="1"/>
  <c r="C39" i="2"/>
  <c r="D39" i="2" s="1"/>
  <c r="E39" i="2" s="1"/>
  <c r="F39" i="2" s="1"/>
  <c r="G39" i="2" s="1"/>
  <c r="H39" i="2" s="1"/>
  <c r="C37" i="2"/>
  <c r="D37" i="2" s="1"/>
  <c r="E37" i="2" s="1"/>
  <c r="F37" i="2" s="1"/>
  <c r="G37" i="2" s="1"/>
  <c r="H37" i="2" s="1"/>
  <c r="C33" i="2"/>
  <c r="D33" i="2" s="1"/>
  <c r="E33" i="2" s="1"/>
  <c r="F33" i="2" s="1"/>
  <c r="G33" i="2" s="1"/>
  <c r="H33" i="2" s="1"/>
  <c r="C31" i="2"/>
  <c r="D31" i="2" s="1"/>
  <c r="E31" i="2" s="1"/>
  <c r="F31" i="2" s="1"/>
  <c r="G31" i="2" s="1"/>
  <c r="H31" i="2" s="1"/>
  <c r="C29" i="2"/>
  <c r="D29" i="2" s="1"/>
  <c r="E29" i="2" s="1"/>
  <c r="F29" i="2" s="1"/>
  <c r="G29" i="2" s="1"/>
  <c r="H29" i="2" s="1"/>
  <c r="C25" i="2"/>
  <c r="D25" i="2" s="1"/>
  <c r="E25" i="2" s="1"/>
  <c r="F25" i="2" s="1"/>
  <c r="G25" i="2" s="1"/>
  <c r="H25" i="2" s="1"/>
  <c r="C15" i="2"/>
  <c r="D15" i="2" s="1"/>
  <c r="E15" i="2" s="1"/>
  <c r="F15" i="2" s="1"/>
  <c r="G15" i="2" s="1"/>
  <c r="H15" i="2" s="1"/>
  <c r="C10" i="2"/>
  <c r="C6" i="2"/>
  <c r="D6" i="2" s="1"/>
  <c r="E6" i="2" s="1"/>
  <c r="F6" i="2" s="1"/>
  <c r="G6" i="2" s="1"/>
  <c r="H6" i="2" s="1"/>
  <c r="C4" i="2"/>
  <c r="C48" i="2"/>
  <c r="D48" i="2" s="1"/>
  <c r="E48" i="2" s="1"/>
  <c r="F48" i="2" s="1"/>
  <c r="G48" i="2" s="1"/>
  <c r="H48" i="2" s="1"/>
  <c r="C38" i="2"/>
  <c r="D38" i="2" s="1"/>
  <c r="E38" i="2" s="1"/>
  <c r="F38" i="2" s="1"/>
  <c r="G38" i="2" s="1"/>
  <c r="H38" i="2" s="1"/>
  <c r="C26" i="2"/>
  <c r="D26" i="2" s="1"/>
  <c r="E26" i="2" s="1"/>
  <c r="F26" i="2" s="1"/>
  <c r="G26" i="2" s="1"/>
  <c r="H26" i="2" s="1"/>
  <c r="C12" i="2"/>
  <c r="D12" i="2" s="1"/>
  <c r="E12" i="2" s="1"/>
  <c r="F12" i="2" s="1"/>
  <c r="G12" i="2" s="1"/>
  <c r="H12" i="2" s="1"/>
  <c r="C3" i="2"/>
  <c r="C32" i="2"/>
  <c r="D32" i="2" s="1"/>
  <c r="E32" i="2" s="1"/>
  <c r="F32" i="2" s="1"/>
  <c r="G32" i="2" s="1"/>
  <c r="H32" i="2" s="1"/>
  <c r="C27" i="2"/>
  <c r="C20" i="2"/>
  <c r="D20" i="2" s="1"/>
  <c r="E20" i="2" s="1"/>
  <c r="F20" i="2" s="1"/>
  <c r="G20" i="2" s="1"/>
  <c r="H20" i="2" s="1"/>
  <c r="C7" i="2"/>
  <c r="D7" i="2" s="1"/>
  <c r="E7" i="2" s="1"/>
  <c r="F7" i="2" s="1"/>
  <c r="G7" i="2" s="1"/>
  <c r="H7" i="2" s="1"/>
  <c r="C46" i="2"/>
  <c r="D46" i="2" s="1"/>
  <c r="E46" i="2" s="1"/>
  <c r="F46" i="2" s="1"/>
  <c r="G46" i="2" s="1"/>
  <c r="H46" i="2" s="1"/>
  <c r="C30" i="2"/>
  <c r="D30" i="2" s="1"/>
  <c r="E30" i="2" s="1"/>
  <c r="F30" i="2" s="1"/>
  <c r="G30" i="2" s="1"/>
  <c r="H30" i="2" s="1"/>
  <c r="C23" i="2"/>
  <c r="C13" i="2"/>
  <c r="D13" i="2" s="1"/>
  <c r="E13" i="2" s="1"/>
  <c r="F13" i="2" s="1"/>
  <c r="G13" i="2" s="1"/>
  <c r="H13" i="2" s="1"/>
  <c r="C8" i="2"/>
  <c r="D8" i="2" s="1"/>
  <c r="E8" i="2" s="1"/>
  <c r="F8" i="2" s="1"/>
  <c r="G8" i="2" s="1"/>
  <c r="H8" i="2" s="1"/>
  <c r="C5" i="2"/>
  <c r="D5" i="2" s="1"/>
  <c r="E5" i="2" s="1"/>
  <c r="F5" i="2" s="1"/>
  <c r="G5" i="2" s="1"/>
  <c r="H5" i="2" s="1"/>
  <c r="C36" i="2"/>
  <c r="D36" i="2" s="1"/>
  <c r="E36" i="2" s="1"/>
  <c r="F36" i="2" s="1"/>
  <c r="G36" i="2" s="1"/>
  <c r="H36" i="2" s="1"/>
  <c r="C22" i="2"/>
  <c r="D22" i="2" s="1"/>
  <c r="E22" i="2" s="1"/>
  <c r="F22" i="2" s="1"/>
  <c r="G22" i="2" s="1"/>
  <c r="H22" i="2" s="1"/>
  <c r="C42" i="2"/>
  <c r="D42" i="2" s="1"/>
  <c r="E42" i="2" s="1"/>
  <c r="F42" i="2" s="1"/>
  <c r="G42" i="2" s="1"/>
  <c r="H42" i="2" s="1"/>
  <c r="C40" i="2"/>
  <c r="D40" i="2" s="1"/>
  <c r="E40" i="2" s="1"/>
  <c r="F40" i="2" s="1"/>
  <c r="G40" i="2" s="1"/>
  <c r="H40" i="2" s="1"/>
  <c r="C34" i="2"/>
  <c r="D34" i="2" s="1"/>
  <c r="E34" i="2" s="1"/>
  <c r="F34" i="2" s="1"/>
  <c r="G34" i="2" s="1"/>
  <c r="H34" i="2" s="1"/>
  <c r="C18" i="2"/>
  <c r="D18" i="2" s="1"/>
  <c r="E18" i="2" s="1"/>
  <c r="F18" i="2" s="1"/>
  <c r="G18" i="2" s="1"/>
  <c r="H18" i="2" s="1"/>
  <c r="C16" i="2"/>
  <c r="D16" i="2" s="1"/>
  <c r="E16" i="2" s="1"/>
  <c r="F16" i="2" s="1"/>
  <c r="G16" i="2" s="1"/>
  <c r="H16" i="2" s="1"/>
  <c r="C43" i="2"/>
  <c r="C48" i="1"/>
  <c r="D48" i="1" s="1"/>
  <c r="E48" i="1" s="1"/>
  <c r="F48" i="1" s="1"/>
  <c r="G48" i="1" s="1"/>
  <c r="H48" i="1" s="1"/>
  <c r="C46" i="1"/>
  <c r="D46" i="1" s="1"/>
  <c r="E46" i="1" s="1"/>
  <c r="F46" i="1" s="1"/>
  <c r="G46" i="1" s="1"/>
  <c r="H46" i="1" s="1"/>
  <c r="C44" i="1"/>
  <c r="C41" i="1"/>
  <c r="D41" i="1" s="1"/>
  <c r="E41" i="1" s="1"/>
  <c r="F41" i="1" s="1"/>
  <c r="G41" i="1" s="1"/>
  <c r="H41" i="1" s="1"/>
  <c r="C39" i="1"/>
  <c r="D39" i="1" s="1"/>
  <c r="E39" i="1" s="1"/>
  <c r="F39" i="1" s="1"/>
  <c r="G39" i="1" s="1"/>
  <c r="H39" i="1" s="1"/>
  <c r="C37" i="1"/>
  <c r="D37" i="1" s="1"/>
  <c r="E37" i="1" s="1"/>
  <c r="F37" i="1" s="1"/>
  <c r="G37" i="1" s="1"/>
  <c r="H37" i="1" s="1"/>
  <c r="C33" i="1"/>
  <c r="D33" i="1" s="1"/>
  <c r="E33" i="1" s="1"/>
  <c r="F33" i="1" s="1"/>
  <c r="G33" i="1" s="1"/>
  <c r="H33" i="1" s="1"/>
  <c r="C31" i="1"/>
  <c r="D31" i="1" s="1"/>
  <c r="E31" i="1" s="1"/>
  <c r="F31" i="1" s="1"/>
  <c r="G31" i="1" s="1"/>
  <c r="H31" i="1" s="1"/>
  <c r="C29" i="1"/>
  <c r="D29" i="1" s="1"/>
  <c r="E29" i="1" s="1"/>
  <c r="F29" i="1" s="1"/>
  <c r="G29" i="1" s="1"/>
  <c r="H29" i="1" s="1"/>
  <c r="C47" i="1"/>
  <c r="D47" i="1" s="1"/>
  <c r="E47" i="1" s="1"/>
  <c r="F47" i="1" s="1"/>
  <c r="G47" i="1" s="1"/>
  <c r="H47" i="1" s="1"/>
  <c r="C38" i="1"/>
  <c r="D38" i="1" s="1"/>
  <c r="E38" i="1" s="1"/>
  <c r="F38" i="1" s="1"/>
  <c r="G38" i="1" s="1"/>
  <c r="H38" i="1" s="1"/>
  <c r="C28" i="1"/>
  <c r="D28" i="1" s="1"/>
  <c r="E28" i="1" s="1"/>
  <c r="F28" i="1" s="1"/>
  <c r="G28" i="1" s="1"/>
  <c r="H28" i="1" s="1"/>
  <c r="C24" i="1"/>
  <c r="D24" i="1" s="1"/>
  <c r="E24" i="1" s="1"/>
  <c r="F24" i="1" s="1"/>
  <c r="G24" i="1" s="1"/>
  <c r="H24" i="1" s="1"/>
  <c r="C21" i="1"/>
  <c r="D21" i="1" s="1"/>
  <c r="E21" i="1" s="1"/>
  <c r="F21" i="1" s="1"/>
  <c r="G21" i="1" s="1"/>
  <c r="H21" i="1" s="1"/>
  <c r="C19" i="1"/>
  <c r="D19" i="1" s="1"/>
  <c r="E19" i="1" s="1"/>
  <c r="F19" i="1" s="1"/>
  <c r="G19" i="1" s="1"/>
  <c r="H19" i="1" s="1"/>
  <c r="C17" i="1"/>
  <c r="C3" i="1"/>
  <c r="C9" i="1"/>
  <c r="C4" i="1"/>
  <c r="D4" i="1" s="1"/>
  <c r="E4" i="1" s="1"/>
  <c r="F4" i="1" s="1"/>
  <c r="G4" i="1" s="1"/>
  <c r="H4" i="1" s="1"/>
  <c r="C40" i="1"/>
  <c r="D40" i="1" s="1"/>
  <c r="E40" i="1" s="1"/>
  <c r="F40" i="1" s="1"/>
  <c r="G40" i="1" s="1"/>
  <c r="H40" i="1" s="1"/>
  <c r="C36" i="1"/>
  <c r="D36" i="1" s="1"/>
  <c r="E36" i="1" s="1"/>
  <c r="F36" i="1" s="1"/>
  <c r="G36" i="1" s="1"/>
  <c r="H36" i="1" s="1"/>
  <c r="C18" i="1"/>
  <c r="D18" i="1" s="1"/>
  <c r="E18" i="1" s="1"/>
  <c r="F18" i="1" s="1"/>
  <c r="G18" i="1" s="1"/>
  <c r="H18" i="1" s="1"/>
  <c r="C23" i="1"/>
  <c r="C14" i="1"/>
  <c r="D14" i="1" s="1"/>
  <c r="E14" i="1" s="1"/>
  <c r="F14" i="1" s="1"/>
  <c r="G14" i="1" s="1"/>
  <c r="H14" i="1" s="1"/>
  <c r="C32" i="1"/>
  <c r="D32" i="1" s="1"/>
  <c r="E32" i="1" s="1"/>
  <c r="F32" i="1" s="1"/>
  <c r="G32" i="1" s="1"/>
  <c r="H32" i="1" s="1"/>
  <c r="C30" i="1"/>
  <c r="D30" i="1" s="1"/>
  <c r="E30" i="1" s="1"/>
  <c r="F30" i="1" s="1"/>
  <c r="G30" i="1" s="1"/>
  <c r="H30" i="1" s="1"/>
  <c r="C25" i="1"/>
  <c r="D25" i="1" s="1"/>
  <c r="E25" i="1" s="1"/>
  <c r="F25" i="1" s="1"/>
  <c r="G25" i="1" s="1"/>
  <c r="H25" i="1" s="1"/>
  <c r="C15" i="1"/>
  <c r="D15" i="1" s="1"/>
  <c r="E15" i="1" s="1"/>
  <c r="F15" i="1" s="1"/>
  <c r="G15" i="1" s="1"/>
  <c r="H15" i="1" s="1"/>
  <c r="C6" i="1"/>
  <c r="D6" i="1" s="1"/>
  <c r="E6" i="1" s="1"/>
  <c r="F6" i="1" s="1"/>
  <c r="G6" i="1" s="1"/>
  <c r="H6" i="1" s="1"/>
  <c r="C45" i="1"/>
  <c r="D45" i="1" s="1"/>
  <c r="E45" i="1" s="1"/>
  <c r="F45" i="1" s="1"/>
  <c r="G45" i="1" s="1"/>
  <c r="H45" i="1" s="1"/>
  <c r="C34" i="1"/>
  <c r="D34" i="1" s="1"/>
  <c r="E34" i="1" s="1"/>
  <c r="F34" i="1" s="1"/>
  <c r="G34" i="1" s="1"/>
  <c r="H34" i="1" s="1"/>
  <c r="C26" i="1"/>
  <c r="D26" i="1" s="1"/>
  <c r="E26" i="1" s="1"/>
  <c r="F26" i="1" s="1"/>
  <c r="G26" i="1" s="1"/>
  <c r="H26" i="1" s="1"/>
  <c r="C22" i="1"/>
  <c r="D22" i="1" s="1"/>
  <c r="E22" i="1" s="1"/>
  <c r="F22" i="1" s="1"/>
  <c r="G22" i="1" s="1"/>
  <c r="H22" i="1" s="1"/>
  <c r="C20" i="1"/>
  <c r="D20" i="1" s="1"/>
  <c r="E20" i="1" s="1"/>
  <c r="F20" i="1" s="1"/>
  <c r="G20" i="1" s="1"/>
  <c r="H20" i="1" s="1"/>
  <c r="C12" i="1"/>
  <c r="D12" i="1" s="1"/>
  <c r="E12" i="1" s="1"/>
  <c r="F12" i="1" s="1"/>
  <c r="G12" i="1" s="1"/>
  <c r="H12" i="1" s="1"/>
  <c r="C42" i="1"/>
  <c r="D42" i="1" s="1"/>
  <c r="E42" i="1" s="1"/>
  <c r="F42" i="1" s="1"/>
  <c r="G42" i="1" s="1"/>
  <c r="H42" i="1" s="1"/>
  <c r="C27" i="1"/>
  <c r="C16" i="1"/>
  <c r="D16" i="1" s="1"/>
  <c r="E16" i="1" s="1"/>
  <c r="F16" i="1" s="1"/>
  <c r="G16" i="1" s="1"/>
  <c r="H16" i="1" s="1"/>
  <c r="C10" i="1"/>
  <c r="D10" i="1" s="1"/>
  <c r="E10" i="1" s="1"/>
  <c r="F10" i="1" s="1"/>
  <c r="G10" i="1" s="1"/>
  <c r="H10" i="1" s="1"/>
  <c r="C7" i="1"/>
  <c r="D7" i="1" s="1"/>
  <c r="E7" i="1" s="1"/>
  <c r="F7" i="1" s="1"/>
  <c r="G7" i="1" s="1"/>
  <c r="H7" i="1" s="1"/>
  <c r="C5" i="1"/>
  <c r="D5" i="1" s="1"/>
  <c r="E5" i="1" s="1"/>
  <c r="F5" i="1" s="1"/>
  <c r="G5" i="1" s="1"/>
  <c r="H5" i="1" s="1"/>
  <c r="C13" i="1"/>
  <c r="D13" i="1" s="1"/>
  <c r="E13" i="1" s="1"/>
  <c r="F13" i="1" s="1"/>
  <c r="G13" i="1" s="1"/>
  <c r="H13" i="1" s="1"/>
  <c r="C11" i="1"/>
  <c r="D11" i="1" s="1"/>
  <c r="E11" i="1" s="1"/>
  <c r="F11" i="1" s="1"/>
  <c r="G11" i="1" s="1"/>
  <c r="H11" i="1" s="1"/>
  <c r="C8" i="1"/>
  <c r="D8" i="1" s="1"/>
  <c r="E8" i="1" s="1"/>
  <c r="F8" i="1" s="1"/>
  <c r="G8" i="1" s="1"/>
  <c r="H8" i="1" s="1"/>
  <c r="C43" i="1"/>
  <c r="C59" i="1" l="1"/>
  <c r="D44" i="1"/>
  <c r="C11" i="2"/>
  <c r="C59" i="2" s="1"/>
  <c r="D10" i="2"/>
  <c r="C57" i="1"/>
  <c r="D9" i="1"/>
  <c r="D3" i="2"/>
  <c r="C52" i="1"/>
  <c r="D43" i="1"/>
  <c r="D27" i="1"/>
  <c r="C53" i="1"/>
  <c r="C60" i="1"/>
  <c r="D3" i="1"/>
  <c r="C51" i="2"/>
  <c r="C55" i="2" s="1"/>
  <c r="D23" i="2"/>
  <c r="C57" i="2"/>
  <c r="D4" i="2"/>
  <c r="C51" i="1"/>
  <c r="C55" i="1" s="1"/>
  <c r="D23" i="1"/>
  <c r="C54" i="1"/>
  <c r="D17" i="1"/>
  <c r="C52" i="2"/>
  <c r="D43" i="2"/>
  <c r="D27" i="2"/>
  <c r="C53" i="2"/>
  <c r="C54" i="2"/>
  <c r="D17" i="2"/>
  <c r="D52" i="2" l="1"/>
  <c r="E43" i="2"/>
  <c r="E23" i="2"/>
  <c r="D51" i="2"/>
  <c r="D55" i="2" s="1"/>
  <c r="D11" i="2"/>
  <c r="D59" i="2" s="1"/>
  <c r="E10" i="2"/>
  <c r="E17" i="1"/>
  <c r="D54" i="1"/>
  <c r="D57" i="2"/>
  <c r="E4" i="2"/>
  <c r="D60" i="1"/>
  <c r="E3" i="1"/>
  <c r="E43" i="1"/>
  <c r="D52" i="1"/>
  <c r="D57" i="1"/>
  <c r="E9" i="1"/>
  <c r="E44" i="1"/>
  <c r="D59" i="1"/>
  <c r="D54" i="2"/>
  <c r="E17" i="2"/>
  <c r="D51" i="1"/>
  <c r="D55" i="1" s="1"/>
  <c r="E23" i="1"/>
  <c r="D60" i="2"/>
  <c r="E3" i="2"/>
  <c r="C56" i="2"/>
  <c r="E27" i="1"/>
  <c r="D53" i="1"/>
  <c r="C60" i="2"/>
  <c r="E27" i="2"/>
  <c r="D53" i="2"/>
  <c r="C56" i="1"/>
  <c r="C61" i="1" s="1"/>
  <c r="F3" i="2" l="1"/>
  <c r="F17" i="2"/>
  <c r="E54" i="2"/>
  <c r="E57" i="1"/>
  <c r="F9" i="1"/>
  <c r="F3" i="1"/>
  <c r="F23" i="2"/>
  <c r="E51" i="2"/>
  <c r="E55" i="2" s="1"/>
  <c r="F27" i="1"/>
  <c r="E53" i="1"/>
  <c r="E51" i="1"/>
  <c r="E55" i="1" s="1"/>
  <c r="F23" i="1"/>
  <c r="D56" i="1"/>
  <c r="D61" i="1" s="1"/>
  <c r="E57" i="2"/>
  <c r="F4" i="2"/>
  <c r="F10" i="2"/>
  <c r="E11" i="2"/>
  <c r="E59" i="2" s="1"/>
  <c r="F43" i="2"/>
  <c r="E52" i="2"/>
  <c r="E54" i="1"/>
  <c r="F17" i="1"/>
  <c r="F27" i="2"/>
  <c r="E53" i="2"/>
  <c r="C61" i="2"/>
  <c r="E59" i="1"/>
  <c r="E60" i="1" s="1"/>
  <c r="F44" i="1"/>
  <c r="F43" i="1"/>
  <c r="E52" i="1"/>
  <c r="D56" i="2"/>
  <c r="D61" i="2" s="1"/>
  <c r="F54" i="1" l="1"/>
  <c r="G17" i="1"/>
  <c r="G3" i="1"/>
  <c r="E56" i="1"/>
  <c r="E61" i="1" s="1"/>
  <c r="G17" i="2"/>
  <c r="F54" i="2"/>
  <c r="F52" i="1"/>
  <c r="G43" i="1"/>
  <c r="G10" i="2"/>
  <c r="F11" i="2"/>
  <c r="F59" i="2" s="1"/>
  <c r="F51" i="1"/>
  <c r="F55" i="1" s="1"/>
  <c r="G23" i="1"/>
  <c r="F57" i="1"/>
  <c r="G9" i="1"/>
  <c r="E60" i="2"/>
  <c r="F52" i="2"/>
  <c r="G43" i="2"/>
  <c r="G27" i="1"/>
  <c r="F53" i="1"/>
  <c r="F59" i="1"/>
  <c r="F60" i="1" s="1"/>
  <c r="G44" i="1"/>
  <c r="G27" i="2"/>
  <c r="F53" i="2"/>
  <c r="E56" i="2"/>
  <c r="E61" i="2" s="1"/>
  <c r="G4" i="2"/>
  <c r="F57" i="2"/>
  <c r="F51" i="2"/>
  <c r="F55" i="2" s="1"/>
  <c r="G23" i="2"/>
  <c r="F60" i="2"/>
  <c r="G3" i="2"/>
  <c r="G59" i="1" l="1"/>
  <c r="H44" i="1"/>
  <c r="H59" i="1" s="1"/>
  <c r="G60" i="1"/>
  <c r="H3" i="1"/>
  <c r="H60" i="1" s="1"/>
  <c r="G51" i="2"/>
  <c r="G55" i="2" s="1"/>
  <c r="H23" i="2"/>
  <c r="H51" i="2" s="1"/>
  <c r="H55" i="2" s="1"/>
  <c r="G54" i="2"/>
  <c r="H17" i="2"/>
  <c r="H54" i="2" s="1"/>
  <c r="F56" i="2"/>
  <c r="F61" i="2" s="1"/>
  <c r="H23" i="1"/>
  <c r="H51" i="1" s="1"/>
  <c r="G51" i="1"/>
  <c r="G55" i="1" s="1"/>
  <c r="G52" i="1"/>
  <c r="G56" i="1" s="1"/>
  <c r="H43" i="1"/>
  <c r="H52" i="1" s="1"/>
  <c r="G57" i="2"/>
  <c r="H4" i="2"/>
  <c r="H57" i="2" s="1"/>
  <c r="G57" i="1"/>
  <c r="H9" i="1"/>
  <c r="H57" i="1" s="1"/>
  <c r="G52" i="2"/>
  <c r="H43" i="2"/>
  <c r="H52" i="2" s="1"/>
  <c r="G11" i="2"/>
  <c r="G59" i="2" s="1"/>
  <c r="G60" i="2" s="1"/>
  <c r="H10" i="2"/>
  <c r="H11" i="2" s="1"/>
  <c r="H59" i="2" s="1"/>
  <c r="G54" i="1"/>
  <c r="H17" i="1"/>
  <c r="H54" i="1" s="1"/>
  <c r="H3" i="2"/>
  <c r="H60" i="2" s="1"/>
  <c r="H27" i="2"/>
  <c r="H53" i="2" s="1"/>
  <c r="G53" i="2"/>
  <c r="H27" i="1"/>
  <c r="H53" i="1" s="1"/>
  <c r="G53" i="1"/>
  <c r="F56" i="1"/>
  <c r="F61" i="1" s="1"/>
  <c r="H56" i="2" l="1"/>
  <c r="H61" i="2" s="1"/>
  <c r="G56" i="2"/>
  <c r="G61" i="2" s="1"/>
  <c r="B63" i="2" s="1"/>
  <c r="H55" i="1"/>
  <c r="H56" i="1" s="1"/>
  <c r="H61" i="1" s="1"/>
  <c r="G61" i="1" s="1"/>
  <c r="B63" i="1" s="1"/>
</calcChain>
</file>

<file path=xl/sharedStrings.xml><?xml version="1.0" encoding="utf-8"?>
<sst xmlns="http://schemas.openxmlformats.org/spreadsheetml/2006/main" count="219" uniqueCount="129">
  <si>
    <t>2019( all values in rs. Cr)</t>
  </si>
  <si>
    <t>data for calculating PV of terminal value after 2024(at 2024)</t>
  </si>
  <si>
    <t>ATR</t>
  </si>
  <si>
    <t>data for calulating PV of terminal value after 2024(at 2024)</t>
  </si>
  <si>
    <t>Total Share Capital</t>
  </si>
  <si>
    <t>constant percentage of depreciation=</t>
  </si>
  <si>
    <t>Equity Share Capital</t>
  </si>
  <si>
    <t>percentage of fixed assets(rounded to 2 decimals)</t>
  </si>
  <si>
    <t>Share Application Money</t>
  </si>
  <si>
    <t>tax rate</t>
  </si>
  <si>
    <t>Preference Share Capital</t>
  </si>
  <si>
    <t>beta of firm</t>
  </si>
  <si>
    <t>year</t>
  </si>
  <si>
    <t>inflation rate</t>
  </si>
  <si>
    <t>Reserves</t>
  </si>
  <si>
    <t>index used for regression</t>
  </si>
  <si>
    <t>nifty 50</t>
  </si>
  <si>
    <t>Networth</t>
  </si>
  <si>
    <t>k eq. for firm</t>
  </si>
  <si>
    <t>2020*</t>
  </si>
  <si>
    <t>Secured Loans</t>
  </si>
  <si>
    <t>prev. financial risk free rate(source(RBI))</t>
  </si>
  <si>
    <t>2021*</t>
  </si>
  <si>
    <t>Unsecured Loans</t>
  </si>
  <si>
    <t>2022*</t>
  </si>
  <si>
    <t>Total Debt</t>
  </si>
  <si>
    <t>2023*</t>
  </si>
  <si>
    <t>Minority Interest</t>
  </si>
  <si>
    <t>return on equity</t>
  </si>
  <si>
    <t>2024*</t>
  </si>
  <si>
    <t>Total Liabilities</t>
  </si>
  <si>
    <t>real growth rate of firm</t>
  </si>
  <si>
    <t>Gross Block(at acquisition cost)</t>
  </si>
  <si>
    <t>Less: Accum. Depreciation</t>
  </si>
  <si>
    <t>Earnings Retention Ratio (%)</t>
  </si>
  <si>
    <t>Net Block</t>
  </si>
  <si>
    <t>Capital Work in Progress</t>
  </si>
  <si>
    <t>assumptions:</t>
  </si>
  <si>
    <t>same retention ratio and return on equity ratio, same return on equity, same debt amount for 5 years, no new debt issues and constant growth rate for 5 years, later grows at GDP growth rate, with beta =1 at market rate.</t>
  </si>
  <si>
    <t>Investments</t>
  </si>
  <si>
    <t>same retention ratio and return on equity ratio for 5 years, and constant growth rate for 5 years, later grows at GDP growth rate, with beta =1 at market rate.</t>
  </si>
  <si>
    <t>all accounting numbers, grow at the average rate mentioned below, and all financial ratios remain same</t>
  </si>
  <si>
    <t>Inventories</t>
  </si>
  <si>
    <t>Sundry Debtors</t>
  </si>
  <si>
    <t>net growth rate considering inflation impact</t>
  </si>
  <si>
    <t>Cash and Bank Balance</t>
  </si>
  <si>
    <t>growth rate</t>
  </si>
  <si>
    <t>Current assets</t>
  </si>
  <si>
    <t>Tangible Assets</t>
  </si>
  <si>
    <t>Intangible Assets</t>
  </si>
  <si>
    <t>Capital Work-In-Progress</t>
  </si>
  <si>
    <t>Fixed Assets</t>
  </si>
  <si>
    <t>Loans and Advances</t>
  </si>
  <si>
    <t>average growth rate</t>
  </si>
  <si>
    <t>Total CA, Loans and Advances</t>
  </si>
  <si>
    <t>Current liabilities</t>
  </si>
  <si>
    <t>post 5 years</t>
  </si>
  <si>
    <t>Provisions</t>
  </si>
  <si>
    <t>constant growthrate</t>
  </si>
  <si>
    <t>Total CL &amp; Provisions</t>
  </si>
  <si>
    <t>constant inflation rate</t>
  </si>
  <si>
    <t>Net Current Assets</t>
  </si>
  <si>
    <t>net growth rate</t>
  </si>
  <si>
    <t>Total Assets</t>
  </si>
  <si>
    <t>t bill rate after 5 years</t>
  </si>
  <si>
    <t>cost of equity after 5 years from 2019</t>
  </si>
  <si>
    <t>Net Sales</t>
  </si>
  <si>
    <t>Raw Materials</t>
  </si>
  <si>
    <t>market risk premium after 5 years</t>
  </si>
  <si>
    <t>Power and Fuel Cost</t>
  </si>
  <si>
    <t>Employee Cost</t>
  </si>
  <si>
    <t>Selling and Admin Expenses</t>
  </si>
  <si>
    <t>Miscellaneous Expenses</t>
  </si>
  <si>
    <t>Operating expenses</t>
  </si>
  <si>
    <t>EBIT</t>
  </si>
  <si>
    <t>Interest payments</t>
  </si>
  <si>
    <t>PBT</t>
  </si>
  <si>
    <t>Tax</t>
  </si>
  <si>
    <t>PAT</t>
  </si>
  <si>
    <t>Contingent Liabilities</t>
  </si>
  <si>
    <t>Net working captial</t>
  </si>
  <si>
    <t>EBIT(1-t)</t>
  </si>
  <si>
    <t>Dep</t>
  </si>
  <si>
    <t>Capex</t>
  </si>
  <si>
    <t>Delta_NWC</t>
  </si>
  <si>
    <t>FCFE</t>
  </si>
  <si>
    <t>FCFF</t>
  </si>
  <si>
    <t>D/E</t>
  </si>
  <si>
    <t>cost of equity</t>
  </si>
  <si>
    <t>cost of debt (effective)</t>
  </si>
  <si>
    <t>Discount rate/WACC</t>
  </si>
  <si>
    <t>PV of cashflows(including terminal value)</t>
  </si>
  <si>
    <t>total value in Rs. Cr.</t>
  </si>
  <si>
    <t>Adj Close nifty 50</t>
  </si>
  <si>
    <t>Adj Close equity</t>
  </si>
  <si>
    <t>index: nifty 50</t>
  </si>
  <si>
    <t xml:space="preserve">return: </t>
  </si>
  <si>
    <t>retrurn nifty auto</t>
  </si>
  <si>
    <t>Close nifty auto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</si>
  <si>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</si>
  <si>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</si>
  <si>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</si>
  <si>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</si>
  <si>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</si>
  <si>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</si>
  <si>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</si>
  <si>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</si>
  <si>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</si>
  <si>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</si>
  <si>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</si>
  <si>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</si>
  <si>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</si>
  <si>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</si>
  <si>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</si>
  <si>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</si>
  <si>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</si>
  <si>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</si>
  <si>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</si>
  <si>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</si>
  <si>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</si>
  <si>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</si>
  <si>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</si>
  <si>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</si>
  <si>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</si>
  <si>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</si>
  <si>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0.00202587388819413</t>
  </si>
  <si>
    <t>Residuals</t>
  </si>
  <si>
    <t>firm:</t>
  </si>
  <si>
    <t>MARUTI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</si>
</sst>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%"/>
    <numFmt numFmtId="165" formatCode="0.000%"/>
  </numFmts>
  <fonts count="16">
    <font>
      <sz val="11"/>
      <color theme="1"/>
      <name val="Arial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7"/>
      <color rgb="FF303030"/>
      <name val="Arial"/>
      <family val="2"/>
    </font>
    <font>
      <sz val="12"/>
      <color theme="1"/>
      <name val="Calibri"/>
      <family val="2"/>
    </font>
    <font>
      <sz val="7"/>
      <color rgb="FF333333"/>
      <name val="Arial"/>
      <family val="2"/>
    </font>
    <font>
      <sz val="8"/>
      <color rgb="FF666666"/>
      <name val="Arial"/>
      <family val="2"/>
    </font>
    <font>
      <sz val="10"/>
      <color rgb="FF333333"/>
      <name val="Arial"/>
      <family val="2"/>
    </font>
    <font>
      <b/>
      <sz val="12"/>
      <color rgb="FF000000"/>
      <name val="Calibri"/>
      <family val="2"/>
    </font>
    <font>
      <sz val="11"/>
      <color rgb="FF000000"/>
      <name val="Inconsolata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7F9"/>
        <bgColor rgb="FFF6F7F9"/>
      </patternFill>
    </fill>
    <fill>
      <patternFill patternType="solid">
        <fgColor rgb="FFE8EBEF"/>
        <bgColor rgb="FFE8EBEF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DEDFE3"/>
      </bottom>
      <diagonal/>
    </border>
    <border>
      <left style="medium">
        <color rgb="FFEAEAEA"/>
      </left>
      <right style="medium">
        <color rgb="FFEAEAEA"/>
      </right>
      <top style="medium">
        <color rgb="FFEAEAEA"/>
      </top>
      <bottom style="medium">
        <color rgb="FFEAEAEA"/>
      </bottom>
      <diagonal/>
    </border>
    <border>
      <left/>
      <right/>
      <top/>
      <bottom/>
      <diagonal/>
    </border>
    <border>
      <left/>
      <right style="medium">
        <color rgb="FFD1D1D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5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10" fontId="4" fillId="0" borderId="0" xfId="0" applyNumberFormat="1" applyFont="1"/>
    <xf numFmtId="0" fontId="5" fillId="0" borderId="0" xfId="0" applyFont="1" applyAlignment="1"/>
    <xf numFmtId="10" fontId="5" fillId="0" borderId="0" xfId="0" applyNumberFormat="1" applyFont="1" applyAlignment="1"/>
    <xf numFmtId="0" fontId="5" fillId="0" borderId="0" xfId="0" applyFont="1"/>
    <xf numFmtId="4" fontId="4" fillId="0" borderId="1" xfId="0" applyNumberFormat="1" applyFont="1" applyBorder="1" applyAlignment="1">
      <alignment wrapText="1"/>
    </xf>
    <xf numFmtId="0" fontId="2" fillId="0" borderId="0" xfId="0" applyFont="1" applyAlignment="1">
      <alignment horizontal="center"/>
    </xf>
    <xf numFmtId="164" fontId="4" fillId="0" borderId="0" xfId="0" applyNumberFormat="1" applyFont="1"/>
    <xf numFmtId="0" fontId="2" fillId="2" borderId="2" xfId="0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10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165" fontId="4" fillId="0" borderId="0" xfId="0" applyNumberFormat="1" applyFont="1"/>
    <xf numFmtId="10" fontId="4" fillId="0" borderId="0" xfId="0" applyNumberFormat="1" applyFont="1"/>
    <xf numFmtId="4" fontId="4" fillId="0" borderId="0" xfId="0" applyNumberFormat="1" applyFont="1"/>
    <xf numFmtId="0" fontId="7" fillId="0" borderId="0" xfId="0" applyFont="1" applyAlignment="1">
      <alignment vertical="center" wrapText="1"/>
    </xf>
    <xf numFmtId="4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1" fillId="4" borderId="3" xfId="0" applyFont="1" applyFill="1" applyBorder="1" applyAlignment="1">
      <alignment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4" fontId="4" fillId="0" borderId="0" xfId="0" applyNumberFormat="1" applyFont="1" applyAlignment="1">
      <alignment wrapText="1"/>
    </xf>
    <xf numFmtId="9" fontId="5" fillId="0" borderId="0" xfId="0" applyNumberFormat="1" applyFont="1" applyAlignment="1"/>
    <xf numFmtId="10" fontId="5" fillId="0" borderId="0" xfId="0" applyNumberFormat="1" applyFont="1"/>
    <xf numFmtId="4" fontId="10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4" fontId="4" fillId="0" borderId="0" xfId="0" applyNumberFormat="1" applyFont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2" fontId="4" fillId="0" borderId="0" xfId="0" applyNumberFormat="1" applyFont="1"/>
    <xf numFmtId="0" fontId="4" fillId="0" borderId="0" xfId="0" applyFont="1" applyAlignment="1">
      <alignment horizontal="center"/>
    </xf>
    <xf numFmtId="0" fontId="11" fillId="0" borderId="0" xfId="0" applyFont="1" applyAlignment="1"/>
    <xf numFmtId="164" fontId="12" fillId="2" borderId="0" xfId="0" applyNumberFormat="1" applyFont="1" applyFill="1" applyAlignment="1">
      <alignment horizontal="left"/>
    </xf>
    <xf numFmtId="164" fontId="13" fillId="2" borderId="0" xfId="0" applyNumberFormat="1" applyFont="1" applyFill="1" applyAlignment="1">
      <alignment horizontal="left"/>
    </xf>
    <xf numFmtId="165" fontId="4" fillId="0" borderId="0" xfId="0" applyNumberFormat="1" applyFont="1" applyAlignment="1">
      <alignment horizontal="center"/>
    </xf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14" fillId="0" borderId="0" xfId="0" applyFont="1"/>
    <xf numFmtId="0" fontId="15" fillId="0" borderId="5" xfId="0" applyFont="1" applyBorder="1" applyAlignment="1">
      <alignment horizontal="centerContinuous"/>
    </xf>
    <xf numFmtId="0" fontId="0" fillId="0" borderId="3" xfId="0" applyBorder="1"/>
    <xf numFmtId="0" fontId="0" fillId="0" borderId="6" xfId="0" applyBorder="1"/>
    <xf numFmtId="0" fontId="15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calcluated sheet fcff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calcluated sheet fcff-style 2" pivot="0" count="4" xr9:uid="{00000000-0011-0000-FFFF-FFFF01000000}">
      <tableStyleElement type="headerRow" dxfId="10"/>
      <tableStyleElement type="totalRow" dxfId="9"/>
      <tableStyleElement type="firstRowStripe" dxfId="8"/>
      <tableStyleElement type="secondRowStripe" dxfId="7"/>
    </tableStyle>
    <tableStyle name="fcfe-style" pivot="0" count="4" xr9:uid="{00000000-0011-0000-FFFF-FFFF02000000}">
      <tableStyleElement type="headerRow" dxfId="6"/>
      <tableStyleElement type="totalRow" dxfId="5"/>
      <tableStyleElement type="firstRowStripe" dxfId="4"/>
      <tableStyleElement type="secondRowStripe" dxfId="3"/>
    </tableStyle>
    <tableStyle name="fcfe-style 2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'[1]regression data'!$H$4:$H$248</c:f>
              <c:numCache>
                <c:formatCode>General</c:formatCode>
                <c:ptCount val="245"/>
                <c:pt idx="0">
                  <c:v>-1.1381123377257276E-2</c:v>
                </c:pt>
                <c:pt idx="1">
                  <c:v>1.9425574859267037E-2</c:v>
                </c:pt>
                <c:pt idx="2">
                  <c:v>6.2461250013588938E-4</c:v>
                </c:pt>
                <c:pt idx="3">
                  <c:v>4.6217431769620945E-3</c:v>
                </c:pt>
                <c:pt idx="4">
                  <c:v>2.2063416170259977E-3</c:v>
                </c:pt>
                <c:pt idx="5">
                  <c:v>1.4324200052872424E-3</c:v>
                </c:pt>
                <c:pt idx="6">
                  <c:v>3.9838150014474532E-3</c:v>
                </c:pt>
                <c:pt idx="7">
                  <c:v>2.0986663842296098E-3</c:v>
                </c:pt>
                <c:pt idx="8">
                  <c:v>4.5560370380904221E-3</c:v>
                </c:pt>
                <c:pt idx="9">
                  <c:v>1.9329322026504767E-3</c:v>
                </c:pt>
                <c:pt idx="10">
                  <c:v>-2.132964212089829E-3</c:v>
                </c:pt>
                <c:pt idx="11">
                  <c:v>3.7145037407300728E-3</c:v>
                </c:pt>
                <c:pt idx="12">
                  <c:v>-1.1831183431334725E-4</c:v>
                </c:pt>
                <c:pt idx="13">
                  <c:v>1.9547796897194654E-3</c:v>
                </c:pt>
                <c:pt idx="14">
                  <c:v>2.8011576571632265E-3</c:v>
                </c:pt>
                <c:pt idx="15">
                  <c:v>-4.126470826141055E-3</c:v>
                </c:pt>
                <c:pt idx="16">
                  <c:v>4.4699661674788352E-3</c:v>
                </c:pt>
                <c:pt idx="17">
                  <c:v>7.0165195584981173E-3</c:v>
                </c:pt>
                <c:pt idx="18">
                  <c:v>4.4003446272614334E-3</c:v>
                </c:pt>
                <c:pt idx="19">
                  <c:v>-1.9833420808044225E-3</c:v>
                </c:pt>
                <c:pt idx="20">
                  <c:v>-3.58268665462703E-3</c:v>
                </c:pt>
                <c:pt idx="21">
                  <c:v>-5.7492884834266502E-3</c:v>
                </c:pt>
                <c:pt idx="22">
                  <c:v>9.1587596826219007E-3</c:v>
                </c:pt>
                <c:pt idx="23">
                  <c:v>2.1462414259722462E-4</c:v>
                </c:pt>
                <c:pt idx="24">
                  <c:v>2.2299716765421407E-3</c:v>
                </c:pt>
                <c:pt idx="25">
                  <c:v>-2.3413788826191382E-3</c:v>
                </c:pt>
                <c:pt idx="26">
                  <c:v>8.3935778433121781E-3</c:v>
                </c:pt>
                <c:pt idx="27">
                  <c:v>9.2175079813799607E-6</c:v>
                </c:pt>
                <c:pt idx="28">
                  <c:v>-4.3954621914964664E-4</c:v>
                </c:pt>
                <c:pt idx="29">
                  <c:v>-5.6240368269322751E-3</c:v>
                </c:pt>
                <c:pt idx="30">
                  <c:v>-5.4370051601670549E-3</c:v>
                </c:pt>
                <c:pt idx="31">
                  <c:v>-8.078463536811839E-3</c:v>
                </c:pt>
                <c:pt idx="32">
                  <c:v>-7.5214405891733524E-3</c:v>
                </c:pt>
                <c:pt idx="33">
                  <c:v>1.901737201704075E-3</c:v>
                </c:pt>
                <c:pt idx="34">
                  <c:v>-1.0093348394829095E-2</c:v>
                </c:pt>
                <c:pt idx="35">
                  <c:v>8.0054842963222083E-3</c:v>
                </c:pt>
                <c:pt idx="36">
                  <c:v>8.6838584719571895E-3</c:v>
                </c:pt>
                <c:pt idx="37">
                  <c:v>7.8735328516285636E-3</c:v>
                </c:pt>
                <c:pt idx="38">
                  <c:v>-5.1784447966045054E-3</c:v>
                </c:pt>
                <c:pt idx="39">
                  <c:v>-1.7821557134210585E-3</c:v>
                </c:pt>
                <c:pt idx="40">
                  <c:v>1.1475105539836607E-2</c:v>
                </c:pt>
                <c:pt idx="41">
                  <c:v>-3.7210913171903406E-3</c:v>
                </c:pt>
                <c:pt idx="42">
                  <c:v>-6.3293687258813916E-3</c:v>
                </c:pt>
                <c:pt idx="43">
                  <c:v>-3.3259264242367957E-3</c:v>
                </c:pt>
                <c:pt idx="44">
                  <c:v>8.6376570352233381E-3</c:v>
                </c:pt>
                <c:pt idx="45">
                  <c:v>7.8335944497073973E-3</c:v>
                </c:pt>
                <c:pt idx="46">
                  <c:v>-6.4932698639090503E-5</c:v>
                </c:pt>
                <c:pt idx="47">
                  <c:v>1.7923876889736048E-3</c:v>
                </c:pt>
                <c:pt idx="48">
                  <c:v>5.1821333175258392E-3</c:v>
                </c:pt>
                <c:pt idx="49">
                  <c:v>1.2773935357825229E-3</c:v>
                </c:pt>
                <c:pt idx="50">
                  <c:v>-4.4811396765293918E-3</c:v>
                </c:pt>
                <c:pt idx="51">
                  <c:v>8.9288911266252981E-4</c:v>
                </c:pt>
                <c:pt idx="52">
                  <c:v>-1.6501276314025875E-3</c:v>
                </c:pt>
                <c:pt idx="53">
                  <c:v>-8.2778387881902345E-3</c:v>
                </c:pt>
                <c:pt idx="54">
                  <c:v>5.7513558140401891E-3</c:v>
                </c:pt>
                <c:pt idx="55">
                  <c:v>-2.8731946621369875E-3</c:v>
                </c:pt>
                <c:pt idx="56">
                  <c:v>7.5178522627552327E-3</c:v>
                </c:pt>
                <c:pt idx="57">
                  <c:v>-5.4888412005468798E-3</c:v>
                </c:pt>
                <c:pt idx="58">
                  <c:v>6.2255303193993353E-4</c:v>
                </c:pt>
                <c:pt idx="59">
                  <c:v>-9.0768534611320589E-3</c:v>
                </c:pt>
                <c:pt idx="60">
                  <c:v>-7.7122757074515654E-3</c:v>
                </c:pt>
                <c:pt idx="61">
                  <c:v>1.1823497806516835E-2</c:v>
                </c:pt>
                <c:pt idx="62">
                  <c:v>-5.3199930034998674E-3</c:v>
                </c:pt>
                <c:pt idx="63">
                  <c:v>3.9973151529444709E-3</c:v>
                </c:pt>
                <c:pt idx="64">
                  <c:v>6.5421169769841088E-3</c:v>
                </c:pt>
                <c:pt idx="65">
                  <c:v>-1.8709913990326355E-3</c:v>
                </c:pt>
                <c:pt idx="66">
                  <c:v>2.1303184725225441E-3</c:v>
                </c:pt>
                <c:pt idx="67">
                  <c:v>7.4494202528882572E-3</c:v>
                </c:pt>
                <c:pt idx="68">
                  <c:v>8.6934925780984985E-3</c:v>
                </c:pt>
                <c:pt idx="69">
                  <c:v>9.5896686382476007E-5</c:v>
                </c:pt>
                <c:pt idx="70">
                  <c:v>6.8412805032789176E-3</c:v>
                </c:pt>
                <c:pt idx="71">
                  <c:v>-3.9006857572545633E-4</c:v>
                </c:pt>
                <c:pt idx="72">
                  <c:v>-7.446367522027493E-3</c:v>
                </c:pt>
                <c:pt idx="73">
                  <c:v>6.510119325533077E-3</c:v>
                </c:pt>
                <c:pt idx="74">
                  <c:v>-2.5072206693201021E-3</c:v>
                </c:pt>
                <c:pt idx="75">
                  <c:v>-2.126559984820245E-3</c:v>
                </c:pt>
                <c:pt idx="76">
                  <c:v>4.846226455437406E-3</c:v>
                </c:pt>
                <c:pt idx="77">
                  <c:v>6.7709763382736172E-3</c:v>
                </c:pt>
                <c:pt idx="78">
                  <c:v>4.4700877331469418E-3</c:v>
                </c:pt>
                <c:pt idx="79">
                  <c:v>-2.0655138089310327E-4</c:v>
                </c:pt>
                <c:pt idx="80">
                  <c:v>3.1710209306504275E-3</c:v>
                </c:pt>
                <c:pt idx="81">
                  <c:v>9.9441947417118013E-3</c:v>
                </c:pt>
                <c:pt idx="82">
                  <c:v>3.6530341254116176E-3</c:v>
                </c:pt>
                <c:pt idx="83">
                  <c:v>3.2642813218311945E-3</c:v>
                </c:pt>
                <c:pt idx="84">
                  <c:v>-9.0695240611108707E-4</c:v>
                </c:pt>
                <c:pt idx="85">
                  <c:v>-8.9457261687246308E-3</c:v>
                </c:pt>
                <c:pt idx="86">
                  <c:v>1.0324829296171477E-2</c:v>
                </c:pt>
                <c:pt idx="87">
                  <c:v>2.3149606058919742E-3</c:v>
                </c:pt>
                <c:pt idx="88">
                  <c:v>2.0642534804392407E-4</c:v>
                </c:pt>
                <c:pt idx="89">
                  <c:v>5.3163062275457416E-3</c:v>
                </c:pt>
                <c:pt idx="90">
                  <c:v>1.8078772925763703E-3</c:v>
                </c:pt>
                <c:pt idx="91">
                  <c:v>-3.5917768139348918E-3</c:v>
                </c:pt>
                <c:pt idx="92">
                  <c:v>-6.4526007261909973E-3</c:v>
                </c:pt>
                <c:pt idx="93">
                  <c:v>6.9876149968078538E-3</c:v>
                </c:pt>
                <c:pt idx="94">
                  <c:v>-4.376857719770845E-3</c:v>
                </c:pt>
                <c:pt idx="95">
                  <c:v>7.5274325951883211E-3</c:v>
                </c:pt>
                <c:pt idx="96">
                  <c:v>7.0614388771440403E-3</c:v>
                </c:pt>
                <c:pt idx="97">
                  <c:v>1.6577913303178495E-3</c:v>
                </c:pt>
                <c:pt idx="98">
                  <c:v>1.0240870286306817E-3</c:v>
                </c:pt>
                <c:pt idx="99">
                  <c:v>-2.2145337678875238E-3</c:v>
                </c:pt>
                <c:pt idx="100">
                  <c:v>1.1668203144583509E-2</c:v>
                </c:pt>
                <c:pt idx="101">
                  <c:v>3.9813550540017985E-3</c:v>
                </c:pt>
                <c:pt idx="102">
                  <c:v>-3.9698095156962803E-3</c:v>
                </c:pt>
                <c:pt idx="103">
                  <c:v>-1.2915424776987101E-3</c:v>
                </c:pt>
                <c:pt idx="104">
                  <c:v>3.1688434004109735E-4</c:v>
                </c:pt>
                <c:pt idx="105">
                  <c:v>-8.402927186336135E-3</c:v>
                </c:pt>
                <c:pt idx="106">
                  <c:v>-5.3572725823942289E-3</c:v>
                </c:pt>
                <c:pt idx="107">
                  <c:v>-3.7628890509591316E-3</c:v>
                </c:pt>
                <c:pt idx="108">
                  <c:v>5.2235302045762497E-3</c:v>
                </c:pt>
                <c:pt idx="109">
                  <c:v>4.5245443950198676E-3</c:v>
                </c:pt>
                <c:pt idx="110">
                  <c:v>-1.3029485041506989E-2</c:v>
                </c:pt>
                <c:pt idx="111">
                  <c:v>-1.316648867802326E-2</c:v>
                </c:pt>
                <c:pt idx="112">
                  <c:v>7.3001453820597311E-3</c:v>
                </c:pt>
                <c:pt idx="113">
                  <c:v>1.277933834099499E-2</c:v>
                </c:pt>
                <c:pt idx="114">
                  <c:v>-1.1936413841913188E-2</c:v>
                </c:pt>
                <c:pt idx="115">
                  <c:v>-8.6879751268924676E-3</c:v>
                </c:pt>
                <c:pt idx="116">
                  <c:v>-3.9499224619048623E-3</c:v>
                </c:pt>
                <c:pt idx="117">
                  <c:v>-8.1224105690015473E-3</c:v>
                </c:pt>
                <c:pt idx="118">
                  <c:v>-1.576753544032701E-2</c:v>
                </c:pt>
                <c:pt idx="119">
                  <c:v>9.122472093031497E-3</c:v>
                </c:pt>
                <c:pt idx="120">
                  <c:v>-1.2333816515538319E-3</c:v>
                </c:pt>
                <c:pt idx="121">
                  <c:v>-6.8980804198669849E-3</c:v>
                </c:pt>
                <c:pt idx="122">
                  <c:v>-4.2905394042073415E-3</c:v>
                </c:pt>
                <c:pt idx="123">
                  <c:v>7.1222693128973292E-3</c:v>
                </c:pt>
                <c:pt idx="124">
                  <c:v>-1.3630606692947037E-2</c:v>
                </c:pt>
                <c:pt idx="125">
                  <c:v>-2.3852830796859532E-2</c:v>
                </c:pt>
                <c:pt idx="126">
                  <c:v>-2.6681114701511952E-2</c:v>
                </c:pt>
                <c:pt idx="127">
                  <c:v>3.0630313143290588E-3</c:v>
                </c:pt>
                <c:pt idx="128">
                  <c:v>-4.541918611301079E-3</c:v>
                </c:pt>
                <c:pt idx="129">
                  <c:v>1.5440154839635805E-2</c:v>
                </c:pt>
                <c:pt idx="130">
                  <c:v>-2.1553257275487341E-2</c:v>
                </c:pt>
                <c:pt idx="131">
                  <c:v>2.323964179657349E-2</c:v>
                </c:pt>
                <c:pt idx="132">
                  <c:v>3.8195273334924802E-3</c:v>
                </c:pt>
                <c:pt idx="133">
                  <c:v>6.8727705112960761E-3</c:v>
                </c:pt>
                <c:pt idx="134">
                  <c:v>-1.2442447388932137E-2</c:v>
                </c:pt>
                <c:pt idx="135">
                  <c:v>-1.4302046081181949E-2</c:v>
                </c:pt>
                <c:pt idx="136">
                  <c:v>-5.6582251848493453E-3</c:v>
                </c:pt>
                <c:pt idx="137">
                  <c:v>-9.6093501866718178E-3</c:v>
                </c:pt>
                <c:pt idx="138">
                  <c:v>7.6822443034293645E-3</c:v>
                </c:pt>
                <c:pt idx="139">
                  <c:v>-9.7654816988191184E-3</c:v>
                </c:pt>
                <c:pt idx="140">
                  <c:v>-9.3729703340445659E-3</c:v>
                </c:pt>
                <c:pt idx="141">
                  <c:v>2.2018904187437766E-2</c:v>
                </c:pt>
                <c:pt idx="142">
                  <c:v>-5.1165727720707569E-3</c:v>
                </c:pt>
                <c:pt idx="143">
                  <c:v>1.8453797731464414E-2</c:v>
                </c:pt>
                <c:pt idx="144">
                  <c:v>-5.9205266704156654E-4</c:v>
                </c:pt>
                <c:pt idx="145">
                  <c:v>1.6622574335274344E-2</c:v>
                </c:pt>
                <c:pt idx="146">
                  <c:v>-2.7480337344830854E-3</c:v>
                </c:pt>
                <c:pt idx="147">
                  <c:v>5.7012542759407071E-4</c:v>
                </c:pt>
                <c:pt idx="148">
                  <c:v>6.4957636277302201E-3</c:v>
                </c:pt>
                <c:pt idx="149">
                  <c:v>-1.2454894619011738E-3</c:v>
                </c:pt>
                <c:pt idx="150">
                  <c:v>-9.7305670277878006E-3</c:v>
                </c:pt>
                <c:pt idx="151">
                  <c:v>9.5685832300592272E-3</c:v>
                </c:pt>
                <c:pt idx="152">
                  <c:v>-5.8589133002593329E-4</c:v>
                </c:pt>
                <c:pt idx="153">
                  <c:v>3.8198983335267583E-3</c:v>
                </c:pt>
                <c:pt idx="154">
                  <c:v>6.1695252570895453E-3</c:v>
                </c:pt>
                <c:pt idx="155">
                  <c:v>7.6014486264736943E-3</c:v>
                </c:pt>
                <c:pt idx="156">
                  <c:v>-9.9596960166637542E-3</c:v>
                </c:pt>
                <c:pt idx="157">
                  <c:v>-5.2692694368059291E-3</c:v>
                </c:pt>
                <c:pt idx="158">
                  <c:v>-6.9150434524774913E-3</c:v>
                </c:pt>
                <c:pt idx="159">
                  <c:v>9.6753137483079569E-3</c:v>
                </c:pt>
                <c:pt idx="160">
                  <c:v>5.3628890067261535E-3</c:v>
                </c:pt>
                <c:pt idx="161">
                  <c:v>4.0475033299556228E-3</c:v>
                </c:pt>
                <c:pt idx="162">
                  <c:v>1.2102936543268555E-2</c:v>
                </c:pt>
                <c:pt idx="163">
                  <c:v>1.6622436088908486E-3</c:v>
                </c:pt>
                <c:pt idx="164">
                  <c:v>6.4357459719125657E-4</c:v>
                </c:pt>
                <c:pt idx="165">
                  <c:v>-1.3092913747559435E-3</c:v>
                </c:pt>
                <c:pt idx="166">
                  <c:v>-7.967211831271059E-3</c:v>
                </c:pt>
                <c:pt idx="167">
                  <c:v>-1.6855390795569115E-2</c:v>
                </c:pt>
                <c:pt idx="168">
                  <c:v>8.7301661222136534E-3</c:v>
                </c:pt>
                <c:pt idx="169">
                  <c:v>-1.9193543512279101E-2</c:v>
                </c:pt>
                <c:pt idx="170">
                  <c:v>5.7873370108518481E-3</c:v>
                </c:pt>
                <c:pt idx="171">
                  <c:v>1.7863923729893632E-2</c:v>
                </c:pt>
                <c:pt idx="172">
                  <c:v>5.0244186749876579E-3</c:v>
                </c:pt>
                <c:pt idx="173">
                  <c:v>1.288080975501635E-3</c:v>
                </c:pt>
                <c:pt idx="174">
                  <c:v>7.6720000096211953E-3</c:v>
                </c:pt>
                <c:pt idx="175">
                  <c:v>1.8690239320729967E-3</c:v>
                </c:pt>
                <c:pt idx="176">
                  <c:v>5.3718233109807381E-3</c:v>
                </c:pt>
                <c:pt idx="177">
                  <c:v>-1.4223747209763744E-3</c:v>
                </c:pt>
                <c:pt idx="178">
                  <c:v>-1.8052009412224367E-2</c:v>
                </c:pt>
                <c:pt idx="179">
                  <c:v>-8.4154733122559049E-3</c:v>
                </c:pt>
                <c:pt idx="180">
                  <c:v>6.2221230365265418E-3</c:v>
                </c:pt>
                <c:pt idx="181">
                  <c:v>4.655255928107554E-3</c:v>
                </c:pt>
                <c:pt idx="182">
                  <c:v>7.4306190698314786E-3</c:v>
                </c:pt>
                <c:pt idx="183">
                  <c:v>2.4396301113378631E-4</c:v>
                </c:pt>
                <c:pt idx="184">
                  <c:v>-5.0614727653307224E-5</c:v>
                </c:pt>
                <c:pt idx="185">
                  <c:v>-6.3984533235131652E-3</c:v>
                </c:pt>
                <c:pt idx="186">
                  <c:v>-1.114199675700718E-2</c:v>
                </c:pt>
                <c:pt idx="187">
                  <c:v>5.1628858956640619E-3</c:v>
                </c:pt>
                <c:pt idx="188">
                  <c:v>4.1436326418136946E-3</c:v>
                </c:pt>
                <c:pt idx="189">
                  <c:v>2.8175965529837151E-3</c:v>
                </c:pt>
                <c:pt idx="190">
                  <c:v>4.9064304866703098E-3</c:v>
                </c:pt>
                <c:pt idx="191">
                  <c:v>-3.0907708130709431E-3</c:v>
                </c:pt>
                <c:pt idx="192">
                  <c:v>-2.4626131960969822E-3</c:v>
                </c:pt>
                <c:pt idx="193">
                  <c:v>-5.3127235386933305E-3</c:v>
                </c:pt>
                <c:pt idx="194">
                  <c:v>1.3895116360545211E-2</c:v>
                </c:pt>
                <c:pt idx="195">
                  <c:v>3.2149025082582567E-4</c:v>
                </c:pt>
                <c:pt idx="196">
                  <c:v>1.3682258768631648E-3</c:v>
                </c:pt>
                <c:pt idx="197">
                  <c:v>1.6047389948901347E-4</c:v>
                </c:pt>
                <c:pt idx="198">
                  <c:v>5.0334340047842631E-3</c:v>
                </c:pt>
                <c:pt idx="199">
                  <c:v>-3.5668806264135254E-3</c:v>
                </c:pt>
                <c:pt idx="200">
                  <c:v>-8.354123274816324E-3</c:v>
                </c:pt>
                <c:pt idx="201">
                  <c:v>1.689498684392795E-3</c:v>
                </c:pt>
                <c:pt idx="202">
                  <c:v>-6.382606245701139E-3</c:v>
                </c:pt>
                <c:pt idx="203">
                  <c:v>-1.1038398055060976E-2</c:v>
                </c:pt>
                <c:pt idx="204">
                  <c:v>-8.769466138606216E-4</c:v>
                </c:pt>
                <c:pt idx="205">
                  <c:v>-3.7587539913755717E-5</c:v>
                </c:pt>
                <c:pt idx="206">
                  <c:v>1.6818790559310449E-2</c:v>
                </c:pt>
                <c:pt idx="207">
                  <c:v>5.7889838722501655E-3</c:v>
                </c:pt>
                <c:pt idx="208">
                  <c:v>1.7073807523112006E-3</c:v>
                </c:pt>
                <c:pt idx="209">
                  <c:v>2.0252110243076161E-3</c:v>
                </c:pt>
                <c:pt idx="210">
                  <c:v>1.1715428039227847E-2</c:v>
                </c:pt>
                <c:pt idx="211">
                  <c:v>6.2826913364465349E-4</c:v>
                </c:pt>
                <c:pt idx="212">
                  <c:v>-1.1364733188464394E-2</c:v>
                </c:pt>
                <c:pt idx="213">
                  <c:v>-5.007475232823114E-3</c:v>
                </c:pt>
                <c:pt idx="214">
                  <c:v>-5.271417881486282E-3</c:v>
                </c:pt>
                <c:pt idx="215">
                  <c:v>-7.8799216092979036E-3</c:v>
                </c:pt>
                <c:pt idx="216">
                  <c:v>-2.0146392760927037E-3</c:v>
                </c:pt>
                <c:pt idx="217">
                  <c:v>-7.7813390919301961E-3</c:v>
                </c:pt>
                <c:pt idx="218">
                  <c:v>-3.4395975292879997E-3</c:v>
                </c:pt>
                <c:pt idx="219">
                  <c:v>1.2362906810308525E-2</c:v>
                </c:pt>
                <c:pt idx="220">
                  <c:v>5.0672690024064094E-3</c:v>
                </c:pt>
                <c:pt idx="221">
                  <c:v>1.6689593138502796E-4</c:v>
                </c:pt>
                <c:pt idx="222">
                  <c:v>8.1960788938980345E-3</c:v>
                </c:pt>
                <c:pt idx="223">
                  <c:v>-4.117591346584906E-3</c:v>
                </c:pt>
                <c:pt idx="224">
                  <c:v>-2.6440813374430982E-3</c:v>
                </c:pt>
                <c:pt idx="225">
                  <c:v>-1.3094150812710619E-3</c:v>
                </c:pt>
                <c:pt idx="226">
                  <c:v>6.5786425758628678E-3</c:v>
                </c:pt>
                <c:pt idx="227">
                  <c:v>1.1409784599806641E-2</c:v>
                </c:pt>
                <c:pt idx="228">
                  <c:v>5.9658796023330293E-3</c:v>
                </c:pt>
                <c:pt idx="229">
                  <c:v>4.7047815072825836E-4</c:v>
                </c:pt>
                <c:pt idx="230">
                  <c:v>-2.0618006183600497E-3</c:v>
                </c:pt>
                <c:pt idx="231">
                  <c:v>1.2020353525929565E-2</c:v>
                </c:pt>
                <c:pt idx="232">
                  <c:v>1.1922438771752851E-2</c:v>
                </c:pt>
                <c:pt idx="233">
                  <c:v>3.5836901657505769E-3</c:v>
                </c:pt>
                <c:pt idx="234">
                  <c:v>1.3664662029100308E-4</c:v>
                </c:pt>
                <c:pt idx="235">
                  <c:v>7.3699873493047212E-3</c:v>
                </c:pt>
                <c:pt idx="236">
                  <c:v>3.0936423607217053E-3</c:v>
                </c:pt>
                <c:pt idx="237">
                  <c:v>6.1244957168539301E-3</c:v>
                </c:pt>
                <c:pt idx="238">
                  <c:v>-9.8423447115630566E-4</c:v>
                </c:pt>
                <c:pt idx="239">
                  <c:v>-5.5680181134327919E-3</c:v>
                </c:pt>
                <c:pt idx="240">
                  <c:v>-8.9597000494685743E-3</c:v>
                </c:pt>
                <c:pt idx="241">
                  <c:v>1.1361384503599973E-2</c:v>
                </c:pt>
                <c:pt idx="242">
                  <c:v>-3.3266013541462078E-3</c:v>
                </c:pt>
                <c:pt idx="243">
                  <c:v>1.0917400721612625E-2</c:v>
                </c:pt>
                <c:pt idx="244">
                  <c:v>8.5696102852203301E-3</c:v>
                </c:pt>
              </c:numCache>
            </c:numRef>
          </c:xVal>
          <c:yVal>
            <c:numRef>
              <c:f>'[1]regression data'!$I$4:$I$248</c:f>
              <c:numCache>
                <c:formatCode>General</c:formatCode>
                <c:ptCount val="245"/>
                <c:pt idx="0">
                  <c:v>-1.4347165309481586E-3</c:v>
                </c:pt>
                <c:pt idx="1">
                  <c:v>1.3213548966358936E-2</c:v>
                </c:pt>
                <c:pt idx="2">
                  <c:v>8.0591052121954439E-3</c:v>
                </c:pt>
                <c:pt idx="3">
                  <c:v>9.3904319776941456E-3</c:v>
                </c:pt>
                <c:pt idx="4">
                  <c:v>-2.0662407645768081E-3</c:v>
                </c:pt>
                <c:pt idx="5">
                  <c:v>3.1327303903536949E-3</c:v>
                </c:pt>
                <c:pt idx="6">
                  <c:v>-1.0540298194311353E-2</c:v>
                </c:pt>
                <c:pt idx="7">
                  <c:v>-8.7457775522838451E-3</c:v>
                </c:pt>
                <c:pt idx="8">
                  <c:v>1.1842420128302939E-2</c:v>
                </c:pt>
                <c:pt idx="9">
                  <c:v>-7.7609901914509095E-3</c:v>
                </c:pt>
                <c:pt idx="10">
                  <c:v>-4.2411243717750714E-3</c:v>
                </c:pt>
                <c:pt idx="11">
                  <c:v>-4.8072068207796297E-3</c:v>
                </c:pt>
                <c:pt idx="12">
                  <c:v>-5.8000880063815352E-3</c:v>
                </c:pt>
                <c:pt idx="13">
                  <c:v>4.4155051969993154E-3</c:v>
                </c:pt>
                <c:pt idx="14">
                  <c:v>-2.21243405063666E-5</c:v>
                </c:pt>
                <c:pt idx="15">
                  <c:v>-1.4346965357980778E-2</c:v>
                </c:pt>
                <c:pt idx="16">
                  <c:v>1.3264024318213094E-3</c:v>
                </c:pt>
                <c:pt idx="17">
                  <c:v>-1.8230630207940836E-2</c:v>
                </c:pt>
                <c:pt idx="18">
                  <c:v>3.5975985287663589E-3</c:v>
                </c:pt>
                <c:pt idx="19">
                  <c:v>-7.9921231217351344E-3</c:v>
                </c:pt>
                <c:pt idx="20">
                  <c:v>1.3094827983534904E-3</c:v>
                </c:pt>
                <c:pt idx="21">
                  <c:v>-8.8796475870256773E-3</c:v>
                </c:pt>
                <c:pt idx="22">
                  <c:v>7.547506879047451E-3</c:v>
                </c:pt>
                <c:pt idx="23">
                  <c:v>3.6027327996356268E-3</c:v>
                </c:pt>
                <c:pt idx="24">
                  <c:v>-6.4785681114942978E-3</c:v>
                </c:pt>
                <c:pt idx="25">
                  <c:v>-1.5368589598185262E-3</c:v>
                </c:pt>
                <c:pt idx="26">
                  <c:v>5.2095138974788055E-3</c:v>
                </c:pt>
                <c:pt idx="27">
                  <c:v>-4.9483654288209212E-3</c:v>
                </c:pt>
                <c:pt idx="28">
                  <c:v>2.2510565152484394E-3</c:v>
                </c:pt>
                <c:pt idx="29">
                  <c:v>-3.5522795165351811E-3</c:v>
                </c:pt>
                <c:pt idx="30">
                  <c:v>2.1858588708812952E-4</c:v>
                </c:pt>
                <c:pt idx="31">
                  <c:v>-2.1448715270780263E-2</c:v>
                </c:pt>
                <c:pt idx="32">
                  <c:v>-9.6875418522836231E-3</c:v>
                </c:pt>
                <c:pt idx="33">
                  <c:v>1.567888404262039E-2</c:v>
                </c:pt>
                <c:pt idx="34">
                  <c:v>-7.3883802404192114E-3</c:v>
                </c:pt>
                <c:pt idx="35">
                  <c:v>-1.0197265630362471E-2</c:v>
                </c:pt>
                <c:pt idx="36">
                  <c:v>1.6336197975582719E-2</c:v>
                </c:pt>
                <c:pt idx="37">
                  <c:v>1.8852068271319515E-2</c:v>
                </c:pt>
                <c:pt idx="38">
                  <c:v>6.4303869181686439E-4</c:v>
                </c:pt>
                <c:pt idx="39">
                  <c:v>-1.4538345220280153E-2</c:v>
                </c:pt>
                <c:pt idx="40">
                  <c:v>-5.9384241189392546E-3</c:v>
                </c:pt>
                <c:pt idx="41">
                  <c:v>3.1819559716533198E-2</c:v>
                </c:pt>
                <c:pt idx="42">
                  <c:v>-6.6979690088506917E-3</c:v>
                </c:pt>
                <c:pt idx="43">
                  <c:v>6.9202820948499619E-3</c:v>
                </c:pt>
                <c:pt idx="44">
                  <c:v>3.6262462617627665E-3</c:v>
                </c:pt>
                <c:pt idx="45">
                  <c:v>7.7921775449268449E-3</c:v>
                </c:pt>
                <c:pt idx="46">
                  <c:v>2.3790551157842595E-3</c:v>
                </c:pt>
                <c:pt idx="47">
                  <c:v>1.009804353791011E-2</c:v>
                </c:pt>
                <c:pt idx="48">
                  <c:v>-6.539923811047124E-4</c:v>
                </c:pt>
                <c:pt idx="49">
                  <c:v>-5.478689247430996E-3</c:v>
                </c:pt>
                <c:pt idx="50">
                  <c:v>-1.042726045025382E-3</c:v>
                </c:pt>
                <c:pt idx="51">
                  <c:v>-7.1451444931993355E-4</c:v>
                </c:pt>
                <c:pt idx="52">
                  <c:v>2.4410613349103659E-3</c:v>
                </c:pt>
                <c:pt idx="53">
                  <c:v>-1.2353148363212963E-2</c:v>
                </c:pt>
                <c:pt idx="54">
                  <c:v>9.669892532709173E-3</c:v>
                </c:pt>
                <c:pt idx="55">
                  <c:v>-9.5269373929819361E-3</c:v>
                </c:pt>
                <c:pt idx="56">
                  <c:v>1.3369963099383519E-3</c:v>
                </c:pt>
                <c:pt idx="57">
                  <c:v>-9.2282642579247249E-3</c:v>
                </c:pt>
                <c:pt idx="58">
                  <c:v>1.5733940033574388E-2</c:v>
                </c:pt>
                <c:pt idx="59">
                  <c:v>-3.7003607084028904E-3</c:v>
                </c:pt>
                <c:pt idx="60">
                  <c:v>-1.4272339958797944E-2</c:v>
                </c:pt>
                <c:pt idx="61">
                  <c:v>6.1906396277472062E-3</c:v>
                </c:pt>
                <c:pt idx="62">
                  <c:v>-5.1557696882656131E-4</c:v>
                </c:pt>
                <c:pt idx="63">
                  <c:v>1.7469650716109793E-2</c:v>
                </c:pt>
                <c:pt idx="64">
                  <c:v>2.7369946229752248E-2</c:v>
                </c:pt>
                <c:pt idx="65">
                  <c:v>1.3691843200902188E-2</c:v>
                </c:pt>
                <c:pt idx="66">
                  <c:v>-3.1614345670170009E-3</c:v>
                </c:pt>
                <c:pt idx="67">
                  <c:v>6.1605583070067178E-3</c:v>
                </c:pt>
                <c:pt idx="68">
                  <c:v>1.6650752899024564E-2</c:v>
                </c:pt>
                <c:pt idx="69">
                  <c:v>-1.53498250870714E-2</c:v>
                </c:pt>
                <c:pt idx="70">
                  <c:v>-4.0170980989855647E-3</c:v>
                </c:pt>
                <c:pt idx="71">
                  <c:v>8.9920372531428327E-3</c:v>
                </c:pt>
                <c:pt idx="72">
                  <c:v>-4.8509628960916778E-3</c:v>
                </c:pt>
                <c:pt idx="73">
                  <c:v>6.4037302302400352E-3</c:v>
                </c:pt>
                <c:pt idx="74">
                  <c:v>-8.3215466785942233E-3</c:v>
                </c:pt>
                <c:pt idx="75">
                  <c:v>2.3806283313871348E-3</c:v>
                </c:pt>
                <c:pt idx="76">
                  <c:v>1.0492349978369294E-3</c:v>
                </c:pt>
                <c:pt idx="77">
                  <c:v>3.2136418304993031E-2</c:v>
                </c:pt>
                <c:pt idx="78">
                  <c:v>1.3550260222085546E-2</c:v>
                </c:pt>
                <c:pt idx="79">
                  <c:v>-7.475329885960157E-3</c:v>
                </c:pt>
                <c:pt idx="80">
                  <c:v>-3.7165865251560348E-2</c:v>
                </c:pt>
                <c:pt idx="81">
                  <c:v>-9.1365751956774734E-3</c:v>
                </c:pt>
                <c:pt idx="82">
                  <c:v>7.6796162585200814E-3</c:v>
                </c:pt>
                <c:pt idx="83">
                  <c:v>1.477844207602661E-2</c:v>
                </c:pt>
                <c:pt idx="84">
                  <c:v>-1.8796319562710356E-2</c:v>
                </c:pt>
                <c:pt idx="85">
                  <c:v>-2.1323895036237262E-2</c:v>
                </c:pt>
                <c:pt idx="86">
                  <c:v>4.8783423964098901E-3</c:v>
                </c:pt>
                <c:pt idx="87">
                  <c:v>1.0819701910400209E-2</c:v>
                </c:pt>
                <c:pt idx="88">
                  <c:v>1.3471294071751731E-2</c:v>
                </c:pt>
                <c:pt idx="89">
                  <c:v>-2.1686156889191021E-2</c:v>
                </c:pt>
                <c:pt idx="90">
                  <c:v>-6.6631851882478239E-3</c:v>
                </c:pt>
                <c:pt idx="91">
                  <c:v>2.4043686084041776E-4</c:v>
                </c:pt>
                <c:pt idx="92">
                  <c:v>-7.3674763851211975E-3</c:v>
                </c:pt>
                <c:pt idx="93">
                  <c:v>1.4637558019161993E-2</c:v>
                </c:pt>
                <c:pt idx="94">
                  <c:v>1.6343295899264556E-2</c:v>
                </c:pt>
                <c:pt idx="95">
                  <c:v>-5.2659571925275052E-3</c:v>
                </c:pt>
                <c:pt idx="96">
                  <c:v>-8.4953436257631E-3</c:v>
                </c:pt>
                <c:pt idx="97">
                  <c:v>4.2924140291923808E-3</c:v>
                </c:pt>
                <c:pt idx="98">
                  <c:v>1.2070219129391472E-2</c:v>
                </c:pt>
                <c:pt idx="99">
                  <c:v>-6.4510699267604924E-3</c:v>
                </c:pt>
                <c:pt idx="100">
                  <c:v>8.8882943389585051E-3</c:v>
                </c:pt>
                <c:pt idx="101">
                  <c:v>1.9761479833845016E-2</c:v>
                </c:pt>
                <c:pt idx="102">
                  <c:v>-6.3482174604526905E-3</c:v>
                </c:pt>
                <c:pt idx="103">
                  <c:v>-1.7324758192644792E-2</c:v>
                </c:pt>
                <c:pt idx="104">
                  <c:v>-1.188364916425649E-2</c:v>
                </c:pt>
                <c:pt idx="105">
                  <c:v>-2.1354635136725367E-2</c:v>
                </c:pt>
                <c:pt idx="106">
                  <c:v>-3.780031613529424E-3</c:v>
                </c:pt>
                <c:pt idx="107">
                  <c:v>3.112070309210368E-3</c:v>
                </c:pt>
                <c:pt idx="108">
                  <c:v>-1.5315734401489889E-2</c:v>
                </c:pt>
                <c:pt idx="109">
                  <c:v>-4.6403801754443044E-3</c:v>
                </c:pt>
                <c:pt idx="110">
                  <c:v>-9.152205635349445E-3</c:v>
                </c:pt>
                <c:pt idx="111">
                  <c:v>-1.416187373836637E-2</c:v>
                </c:pt>
                <c:pt idx="112">
                  <c:v>-2.7122066537272637E-3</c:v>
                </c:pt>
                <c:pt idx="113">
                  <c:v>1.5628770463435308E-2</c:v>
                </c:pt>
                <c:pt idx="114">
                  <c:v>-1.0305295393982375E-2</c:v>
                </c:pt>
                <c:pt idx="115">
                  <c:v>-1.6239490442753853E-2</c:v>
                </c:pt>
                <c:pt idx="116">
                  <c:v>-2.2478506707774678E-2</c:v>
                </c:pt>
                <c:pt idx="117">
                  <c:v>-2.0729902181392802E-2</c:v>
                </c:pt>
                <c:pt idx="118">
                  <c:v>-3.0733245779114099E-2</c:v>
                </c:pt>
                <c:pt idx="119">
                  <c:v>2.6485185338200923E-2</c:v>
                </c:pt>
                <c:pt idx="120">
                  <c:v>-1.9613920502572654E-2</c:v>
                </c:pt>
                <c:pt idx="121">
                  <c:v>-3.6914024536090613E-2</c:v>
                </c:pt>
                <c:pt idx="122">
                  <c:v>-2.7154497825283976E-2</c:v>
                </c:pt>
                <c:pt idx="123">
                  <c:v>1.5786721478445259E-2</c:v>
                </c:pt>
                <c:pt idx="124">
                  <c:v>-2.9200404534544627E-2</c:v>
                </c:pt>
                <c:pt idx="125">
                  <c:v>-6.5208516798572827E-3</c:v>
                </c:pt>
                <c:pt idx="126">
                  <c:v>-4.0895988750277446E-2</c:v>
                </c:pt>
                <c:pt idx="127">
                  <c:v>-2.1145750224591305E-3</c:v>
                </c:pt>
                <c:pt idx="128">
                  <c:v>-2.7620737486281889E-2</c:v>
                </c:pt>
                <c:pt idx="129">
                  <c:v>4.2749747656699977E-2</c:v>
                </c:pt>
                <c:pt idx="130">
                  <c:v>-1.579622478443455E-2</c:v>
                </c:pt>
                <c:pt idx="131">
                  <c:v>5.987930441530747E-2</c:v>
                </c:pt>
                <c:pt idx="132">
                  <c:v>-1.4436286711658154E-2</c:v>
                </c:pt>
                <c:pt idx="133">
                  <c:v>-4.3302967479235217E-3</c:v>
                </c:pt>
                <c:pt idx="134">
                  <c:v>-3.7100222925158154E-2</c:v>
                </c:pt>
                <c:pt idx="135">
                  <c:v>-1.8756490568640313E-2</c:v>
                </c:pt>
                <c:pt idx="136">
                  <c:v>8.2513492431909551E-3</c:v>
                </c:pt>
                <c:pt idx="137">
                  <c:v>-6.0039402188249661E-3</c:v>
                </c:pt>
                <c:pt idx="138">
                  <c:v>-4.4308432882291475E-4</c:v>
                </c:pt>
                <c:pt idx="139">
                  <c:v>-6.6633296390050528E-3</c:v>
                </c:pt>
                <c:pt idx="140">
                  <c:v>-8.7763353589011186E-4</c:v>
                </c:pt>
                <c:pt idx="141">
                  <c:v>1.2118045419674669E-2</c:v>
                </c:pt>
                <c:pt idx="142">
                  <c:v>-1.4958786196006719E-2</c:v>
                </c:pt>
                <c:pt idx="143">
                  <c:v>-1.2035236776595758E-2</c:v>
                </c:pt>
                <c:pt idx="144">
                  <c:v>1.4411123879555987E-2</c:v>
                </c:pt>
                <c:pt idx="145">
                  <c:v>6.3128127075180854E-2</c:v>
                </c:pt>
                <c:pt idx="146">
                  <c:v>5.8580915649959252E-3</c:v>
                </c:pt>
                <c:pt idx="147">
                  <c:v>-1.4246452423592126E-2</c:v>
                </c:pt>
                <c:pt idx="148">
                  <c:v>7.4770434364870662E-3</c:v>
                </c:pt>
                <c:pt idx="149">
                  <c:v>2.1829708664502918E-2</c:v>
                </c:pt>
                <c:pt idx="150">
                  <c:v>-2.6868944223182888E-2</c:v>
                </c:pt>
                <c:pt idx="151">
                  <c:v>8.8391916831143391E-3</c:v>
                </c:pt>
                <c:pt idx="152">
                  <c:v>3.057142267477362E-2</c:v>
                </c:pt>
                <c:pt idx="153">
                  <c:v>1.4825515789718116E-2</c:v>
                </c:pt>
                <c:pt idx="154">
                  <c:v>-1.833296150051384E-2</c:v>
                </c:pt>
                <c:pt idx="155">
                  <c:v>9.5964696211069019E-3</c:v>
                </c:pt>
                <c:pt idx="156">
                  <c:v>-1.0483459645189356E-2</c:v>
                </c:pt>
                <c:pt idx="157">
                  <c:v>1.2346667416169558E-2</c:v>
                </c:pt>
                <c:pt idx="158">
                  <c:v>-1.8048567064961895E-3</c:v>
                </c:pt>
                <c:pt idx="159">
                  <c:v>1.937639962985712E-2</c:v>
                </c:pt>
                <c:pt idx="160">
                  <c:v>1.2296920683552419E-2</c:v>
                </c:pt>
                <c:pt idx="161">
                  <c:v>-9.5977640312695563E-3</c:v>
                </c:pt>
                <c:pt idx="162">
                  <c:v>-3.6241290182366629E-3</c:v>
                </c:pt>
                <c:pt idx="163">
                  <c:v>1.5218464274800244E-2</c:v>
                </c:pt>
                <c:pt idx="164">
                  <c:v>1.5447197293517432E-2</c:v>
                </c:pt>
                <c:pt idx="165">
                  <c:v>-7.4936910171058673E-3</c:v>
                </c:pt>
                <c:pt idx="166">
                  <c:v>-2.1705208080980729E-2</c:v>
                </c:pt>
                <c:pt idx="167">
                  <c:v>-4.5584731644971357E-2</c:v>
                </c:pt>
                <c:pt idx="168">
                  <c:v>1.4459620766767158E-2</c:v>
                </c:pt>
                <c:pt idx="169">
                  <c:v>4.9973220864567578E-3</c:v>
                </c:pt>
                <c:pt idx="170">
                  <c:v>-6.1424271763719585E-3</c:v>
                </c:pt>
                <c:pt idx="171">
                  <c:v>2.2791504420017351E-2</c:v>
                </c:pt>
                <c:pt idx="172">
                  <c:v>2.6586414900253819E-2</c:v>
                </c:pt>
                <c:pt idx="173">
                  <c:v>-1.0885503938221847E-3</c:v>
                </c:pt>
                <c:pt idx="174">
                  <c:v>9.3837536841818881E-3</c:v>
                </c:pt>
                <c:pt idx="175">
                  <c:v>4.9521680507485068E-3</c:v>
                </c:pt>
                <c:pt idx="176">
                  <c:v>2.1055365882182139E-2</c:v>
                </c:pt>
                <c:pt idx="177">
                  <c:v>-1.6248761189016674E-2</c:v>
                </c:pt>
                <c:pt idx="178">
                  <c:v>-3.4680188022785371E-2</c:v>
                </c:pt>
                <c:pt idx="179">
                  <c:v>-9.4869136371138858E-4</c:v>
                </c:pt>
                <c:pt idx="180">
                  <c:v>5.3060384375175655E-3</c:v>
                </c:pt>
                <c:pt idx="181">
                  <c:v>-9.1358270038575974E-3</c:v>
                </c:pt>
                <c:pt idx="182">
                  <c:v>7.4666962964353267E-4</c:v>
                </c:pt>
                <c:pt idx="183">
                  <c:v>-5.3360470984070499E-3</c:v>
                </c:pt>
                <c:pt idx="184">
                  <c:v>1.513560205054976E-3</c:v>
                </c:pt>
                <c:pt idx="185">
                  <c:v>-2.7946396027198173E-2</c:v>
                </c:pt>
                <c:pt idx="186">
                  <c:v>-8.7920828602258156E-3</c:v>
                </c:pt>
                <c:pt idx="187">
                  <c:v>4.2406801914334413E-3</c:v>
                </c:pt>
                <c:pt idx="188">
                  <c:v>1.7630734712670789E-2</c:v>
                </c:pt>
                <c:pt idx="189">
                  <c:v>1.0520196025725948E-2</c:v>
                </c:pt>
                <c:pt idx="190">
                  <c:v>7.1779186219049235E-3</c:v>
                </c:pt>
                <c:pt idx="191">
                  <c:v>-1.3519435244904843E-2</c:v>
                </c:pt>
                <c:pt idx="192">
                  <c:v>-9.619048019221926E-3</c:v>
                </c:pt>
                <c:pt idx="193">
                  <c:v>1.2048376190814026E-2</c:v>
                </c:pt>
                <c:pt idx="194">
                  <c:v>-7.2280070531699943E-3</c:v>
                </c:pt>
                <c:pt idx="195">
                  <c:v>-6.1045511149987255E-3</c:v>
                </c:pt>
                <c:pt idx="196">
                  <c:v>3.5566162521784893E-3</c:v>
                </c:pt>
                <c:pt idx="197">
                  <c:v>2.9579656568882455E-3</c:v>
                </c:pt>
                <c:pt idx="198">
                  <c:v>-2.0325014786130996E-2</c:v>
                </c:pt>
                <c:pt idx="199">
                  <c:v>-1.9359302221613073E-2</c:v>
                </c:pt>
                <c:pt idx="200">
                  <c:v>-3.3174456020145936E-3</c:v>
                </c:pt>
                <c:pt idx="201">
                  <c:v>-6.8121344720349999E-4</c:v>
                </c:pt>
                <c:pt idx="202">
                  <c:v>-7.4880001431480783E-2</c:v>
                </c:pt>
                <c:pt idx="203">
                  <c:v>-3.6082558966465126E-4</c:v>
                </c:pt>
                <c:pt idx="204">
                  <c:v>2.4420598776214867E-3</c:v>
                </c:pt>
                <c:pt idx="205">
                  <c:v>3.2633688648050019E-3</c:v>
                </c:pt>
                <c:pt idx="206">
                  <c:v>1.4186927570782553E-2</c:v>
                </c:pt>
                <c:pt idx="207">
                  <c:v>4.8357637858410726E-2</c:v>
                </c:pt>
                <c:pt idx="208">
                  <c:v>3.7200695855251573E-3</c:v>
                </c:pt>
                <c:pt idx="209">
                  <c:v>1.5082514610406078E-2</c:v>
                </c:pt>
                <c:pt idx="210">
                  <c:v>1.2659337428805456E-2</c:v>
                </c:pt>
                <c:pt idx="211">
                  <c:v>1.6586827774145142E-2</c:v>
                </c:pt>
                <c:pt idx="212">
                  <c:v>-2.3046754357603245E-2</c:v>
                </c:pt>
                <c:pt idx="213">
                  <c:v>6.1183423493003219E-3</c:v>
                </c:pt>
                <c:pt idx="214">
                  <c:v>-2.1454515718442903E-3</c:v>
                </c:pt>
                <c:pt idx="215">
                  <c:v>-2.0244336601965153E-2</c:v>
                </c:pt>
                <c:pt idx="216">
                  <c:v>-1.2461713665525245E-2</c:v>
                </c:pt>
                <c:pt idx="217">
                  <c:v>-1.2604465050814329E-2</c:v>
                </c:pt>
                <c:pt idx="218">
                  <c:v>-5.575328613732773E-3</c:v>
                </c:pt>
                <c:pt idx="219">
                  <c:v>6.6646479648824128E-3</c:v>
                </c:pt>
                <c:pt idx="220">
                  <c:v>-7.058524616377842E-3</c:v>
                </c:pt>
                <c:pt idx="221">
                  <c:v>1.6297771266051937E-2</c:v>
                </c:pt>
                <c:pt idx="222">
                  <c:v>1.8083563425446733E-3</c:v>
                </c:pt>
                <c:pt idx="223">
                  <c:v>-2.9747414002464028E-3</c:v>
                </c:pt>
                <c:pt idx="224">
                  <c:v>9.2985618261667447E-3</c:v>
                </c:pt>
                <c:pt idx="225">
                  <c:v>-1.9918206274657568E-2</c:v>
                </c:pt>
                <c:pt idx="226">
                  <c:v>1.54399359668758E-2</c:v>
                </c:pt>
                <c:pt idx="227">
                  <c:v>2.6329612653351993E-2</c:v>
                </c:pt>
                <c:pt idx="228">
                  <c:v>-8.5490875972745618E-3</c:v>
                </c:pt>
                <c:pt idx="229">
                  <c:v>-3.9464799358467882E-3</c:v>
                </c:pt>
                <c:pt idx="230">
                  <c:v>-8.7280381882579063E-3</c:v>
                </c:pt>
                <c:pt idx="231">
                  <c:v>1.6389897976050151E-2</c:v>
                </c:pt>
                <c:pt idx="232">
                  <c:v>1.0632813033832133E-2</c:v>
                </c:pt>
                <c:pt idx="233">
                  <c:v>-9.2425416245616784E-3</c:v>
                </c:pt>
                <c:pt idx="234">
                  <c:v>-6.6984609877613753E-4</c:v>
                </c:pt>
                <c:pt idx="235">
                  <c:v>-3.2452801034935465E-4</c:v>
                </c:pt>
                <c:pt idx="236">
                  <c:v>-2.468946144915465E-2</c:v>
                </c:pt>
                <c:pt idx="237">
                  <c:v>-1.21433718780911E-2</c:v>
                </c:pt>
                <c:pt idx="238">
                  <c:v>-2.2219148212492667E-2</c:v>
                </c:pt>
                <c:pt idx="239">
                  <c:v>-1.8108797749559934E-2</c:v>
                </c:pt>
                <c:pt idx="240">
                  <c:v>-4.5935424514066663E-3</c:v>
                </c:pt>
                <c:pt idx="241">
                  <c:v>9.6741270963904055E-3</c:v>
                </c:pt>
                <c:pt idx="242">
                  <c:v>-1.027990282253957E-2</c:v>
                </c:pt>
                <c:pt idx="243">
                  <c:v>1.2005182463215336E-2</c:v>
                </c:pt>
                <c:pt idx="244">
                  <c:v>3.7058961845943206E-2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F-48FD-86FE-BF38C4FF3CBF}"/>
            </c:ext>
          </c:extLst>
        </c:ser>
        <c:ser>
          <c:idx val="1"/>
          <c:order val="1"/>
          <c:tx>
            <c:v>Predicted 0.00202587388819413</c:v>
          </c:tx>
          <c:spPr>
            <a:ln w="19050">
              <a:noFill/>
            </a:ln>
          </c:spPr>
          <c:xVal>
            <c:numRef>
              <c:f>'[1]regression data'!$H$4:$H$248</c:f>
              <c:numCache>
                <c:formatCode>General</c:formatCode>
                <c:ptCount val="245"/>
                <c:pt idx="0">
                  <c:v>-1.1381123377257276E-2</c:v>
                </c:pt>
                <c:pt idx="1">
                  <c:v>1.9425574859267037E-2</c:v>
                </c:pt>
                <c:pt idx="2">
                  <c:v>6.2461250013588938E-4</c:v>
                </c:pt>
                <c:pt idx="3">
                  <c:v>4.6217431769620945E-3</c:v>
                </c:pt>
                <c:pt idx="4">
                  <c:v>2.2063416170259977E-3</c:v>
                </c:pt>
                <c:pt idx="5">
                  <c:v>1.4324200052872424E-3</c:v>
                </c:pt>
                <c:pt idx="6">
                  <c:v>3.9838150014474532E-3</c:v>
                </c:pt>
                <c:pt idx="7">
                  <c:v>2.0986663842296098E-3</c:v>
                </c:pt>
                <c:pt idx="8">
                  <c:v>4.5560370380904221E-3</c:v>
                </c:pt>
                <c:pt idx="9">
                  <c:v>1.9329322026504767E-3</c:v>
                </c:pt>
                <c:pt idx="10">
                  <c:v>-2.132964212089829E-3</c:v>
                </c:pt>
                <c:pt idx="11">
                  <c:v>3.7145037407300728E-3</c:v>
                </c:pt>
                <c:pt idx="12">
                  <c:v>-1.1831183431334725E-4</c:v>
                </c:pt>
                <c:pt idx="13">
                  <c:v>1.9547796897194654E-3</c:v>
                </c:pt>
                <c:pt idx="14">
                  <c:v>2.8011576571632265E-3</c:v>
                </c:pt>
                <c:pt idx="15">
                  <c:v>-4.126470826141055E-3</c:v>
                </c:pt>
                <c:pt idx="16">
                  <c:v>4.4699661674788352E-3</c:v>
                </c:pt>
                <c:pt idx="17">
                  <c:v>7.0165195584981173E-3</c:v>
                </c:pt>
                <c:pt idx="18">
                  <c:v>4.4003446272614334E-3</c:v>
                </c:pt>
                <c:pt idx="19">
                  <c:v>-1.9833420808044225E-3</c:v>
                </c:pt>
                <c:pt idx="20">
                  <c:v>-3.58268665462703E-3</c:v>
                </c:pt>
                <c:pt idx="21">
                  <c:v>-5.7492884834266502E-3</c:v>
                </c:pt>
                <c:pt idx="22">
                  <c:v>9.1587596826219007E-3</c:v>
                </c:pt>
                <c:pt idx="23">
                  <c:v>2.1462414259722462E-4</c:v>
                </c:pt>
                <c:pt idx="24">
                  <c:v>2.2299716765421407E-3</c:v>
                </c:pt>
                <c:pt idx="25">
                  <c:v>-2.3413788826191382E-3</c:v>
                </c:pt>
                <c:pt idx="26">
                  <c:v>8.3935778433121781E-3</c:v>
                </c:pt>
                <c:pt idx="27">
                  <c:v>9.2175079813799607E-6</c:v>
                </c:pt>
                <c:pt idx="28">
                  <c:v>-4.3954621914964664E-4</c:v>
                </c:pt>
                <c:pt idx="29">
                  <c:v>-5.6240368269322751E-3</c:v>
                </c:pt>
                <c:pt idx="30">
                  <c:v>-5.4370051601670549E-3</c:v>
                </c:pt>
                <c:pt idx="31">
                  <c:v>-8.078463536811839E-3</c:v>
                </c:pt>
                <c:pt idx="32">
                  <c:v>-7.5214405891733524E-3</c:v>
                </c:pt>
                <c:pt idx="33">
                  <c:v>1.901737201704075E-3</c:v>
                </c:pt>
                <c:pt idx="34">
                  <c:v>-1.0093348394829095E-2</c:v>
                </c:pt>
                <c:pt idx="35">
                  <c:v>8.0054842963222083E-3</c:v>
                </c:pt>
                <c:pt idx="36">
                  <c:v>8.6838584719571895E-3</c:v>
                </c:pt>
                <c:pt idx="37">
                  <c:v>7.8735328516285636E-3</c:v>
                </c:pt>
                <c:pt idx="38">
                  <c:v>-5.1784447966045054E-3</c:v>
                </c:pt>
                <c:pt idx="39">
                  <c:v>-1.7821557134210585E-3</c:v>
                </c:pt>
                <c:pt idx="40">
                  <c:v>1.1475105539836607E-2</c:v>
                </c:pt>
                <c:pt idx="41">
                  <c:v>-3.7210913171903406E-3</c:v>
                </c:pt>
                <c:pt idx="42">
                  <c:v>-6.3293687258813916E-3</c:v>
                </c:pt>
                <c:pt idx="43">
                  <c:v>-3.3259264242367957E-3</c:v>
                </c:pt>
                <c:pt idx="44">
                  <c:v>8.6376570352233381E-3</c:v>
                </c:pt>
                <c:pt idx="45">
                  <c:v>7.8335944497073973E-3</c:v>
                </c:pt>
                <c:pt idx="46">
                  <c:v>-6.4932698639090503E-5</c:v>
                </c:pt>
                <c:pt idx="47">
                  <c:v>1.7923876889736048E-3</c:v>
                </c:pt>
                <c:pt idx="48">
                  <c:v>5.1821333175258392E-3</c:v>
                </c:pt>
                <c:pt idx="49">
                  <c:v>1.2773935357825229E-3</c:v>
                </c:pt>
                <c:pt idx="50">
                  <c:v>-4.4811396765293918E-3</c:v>
                </c:pt>
                <c:pt idx="51">
                  <c:v>8.9288911266252981E-4</c:v>
                </c:pt>
                <c:pt idx="52">
                  <c:v>-1.6501276314025875E-3</c:v>
                </c:pt>
                <c:pt idx="53">
                  <c:v>-8.2778387881902345E-3</c:v>
                </c:pt>
                <c:pt idx="54">
                  <c:v>5.7513558140401891E-3</c:v>
                </c:pt>
                <c:pt idx="55">
                  <c:v>-2.8731946621369875E-3</c:v>
                </c:pt>
                <c:pt idx="56">
                  <c:v>7.5178522627552327E-3</c:v>
                </c:pt>
                <c:pt idx="57">
                  <c:v>-5.4888412005468798E-3</c:v>
                </c:pt>
                <c:pt idx="58">
                  <c:v>6.2255303193993353E-4</c:v>
                </c:pt>
                <c:pt idx="59">
                  <c:v>-9.0768534611320589E-3</c:v>
                </c:pt>
                <c:pt idx="60">
                  <c:v>-7.7122757074515654E-3</c:v>
                </c:pt>
                <c:pt idx="61">
                  <c:v>1.1823497806516835E-2</c:v>
                </c:pt>
                <c:pt idx="62">
                  <c:v>-5.3199930034998674E-3</c:v>
                </c:pt>
                <c:pt idx="63">
                  <c:v>3.9973151529444709E-3</c:v>
                </c:pt>
                <c:pt idx="64">
                  <c:v>6.5421169769841088E-3</c:v>
                </c:pt>
                <c:pt idx="65">
                  <c:v>-1.8709913990326355E-3</c:v>
                </c:pt>
                <c:pt idx="66">
                  <c:v>2.1303184725225441E-3</c:v>
                </c:pt>
                <c:pt idx="67">
                  <c:v>7.4494202528882572E-3</c:v>
                </c:pt>
                <c:pt idx="68">
                  <c:v>8.6934925780984985E-3</c:v>
                </c:pt>
                <c:pt idx="69">
                  <c:v>9.5896686382476007E-5</c:v>
                </c:pt>
                <c:pt idx="70">
                  <c:v>6.8412805032789176E-3</c:v>
                </c:pt>
                <c:pt idx="71">
                  <c:v>-3.9006857572545633E-4</c:v>
                </c:pt>
                <c:pt idx="72">
                  <c:v>-7.446367522027493E-3</c:v>
                </c:pt>
                <c:pt idx="73">
                  <c:v>6.510119325533077E-3</c:v>
                </c:pt>
                <c:pt idx="74">
                  <c:v>-2.5072206693201021E-3</c:v>
                </c:pt>
                <c:pt idx="75">
                  <c:v>-2.126559984820245E-3</c:v>
                </c:pt>
                <c:pt idx="76">
                  <c:v>4.846226455437406E-3</c:v>
                </c:pt>
                <c:pt idx="77">
                  <c:v>6.7709763382736172E-3</c:v>
                </c:pt>
                <c:pt idx="78">
                  <c:v>4.4700877331469418E-3</c:v>
                </c:pt>
                <c:pt idx="79">
                  <c:v>-2.0655138089310327E-4</c:v>
                </c:pt>
                <c:pt idx="80">
                  <c:v>3.1710209306504275E-3</c:v>
                </c:pt>
                <c:pt idx="81">
                  <c:v>9.9441947417118013E-3</c:v>
                </c:pt>
                <c:pt idx="82">
                  <c:v>3.6530341254116176E-3</c:v>
                </c:pt>
                <c:pt idx="83">
                  <c:v>3.2642813218311945E-3</c:v>
                </c:pt>
                <c:pt idx="84">
                  <c:v>-9.0695240611108707E-4</c:v>
                </c:pt>
                <c:pt idx="85">
                  <c:v>-8.9457261687246308E-3</c:v>
                </c:pt>
                <c:pt idx="86">
                  <c:v>1.0324829296171477E-2</c:v>
                </c:pt>
                <c:pt idx="87">
                  <c:v>2.3149606058919742E-3</c:v>
                </c:pt>
                <c:pt idx="88">
                  <c:v>2.0642534804392407E-4</c:v>
                </c:pt>
                <c:pt idx="89">
                  <c:v>5.3163062275457416E-3</c:v>
                </c:pt>
                <c:pt idx="90">
                  <c:v>1.8078772925763703E-3</c:v>
                </c:pt>
                <c:pt idx="91">
                  <c:v>-3.5917768139348918E-3</c:v>
                </c:pt>
                <c:pt idx="92">
                  <c:v>-6.4526007261909973E-3</c:v>
                </c:pt>
                <c:pt idx="93">
                  <c:v>6.9876149968078538E-3</c:v>
                </c:pt>
                <c:pt idx="94">
                  <c:v>-4.376857719770845E-3</c:v>
                </c:pt>
                <c:pt idx="95">
                  <c:v>7.5274325951883211E-3</c:v>
                </c:pt>
                <c:pt idx="96">
                  <c:v>7.0614388771440403E-3</c:v>
                </c:pt>
                <c:pt idx="97">
                  <c:v>1.6577913303178495E-3</c:v>
                </c:pt>
                <c:pt idx="98">
                  <c:v>1.0240870286306817E-3</c:v>
                </c:pt>
                <c:pt idx="99">
                  <c:v>-2.2145337678875238E-3</c:v>
                </c:pt>
                <c:pt idx="100">
                  <c:v>1.1668203144583509E-2</c:v>
                </c:pt>
                <c:pt idx="101">
                  <c:v>3.9813550540017985E-3</c:v>
                </c:pt>
                <c:pt idx="102">
                  <c:v>-3.9698095156962803E-3</c:v>
                </c:pt>
                <c:pt idx="103">
                  <c:v>-1.2915424776987101E-3</c:v>
                </c:pt>
                <c:pt idx="104">
                  <c:v>3.1688434004109735E-4</c:v>
                </c:pt>
                <c:pt idx="105">
                  <c:v>-8.402927186336135E-3</c:v>
                </c:pt>
                <c:pt idx="106">
                  <c:v>-5.3572725823942289E-3</c:v>
                </c:pt>
                <c:pt idx="107">
                  <c:v>-3.7628890509591316E-3</c:v>
                </c:pt>
                <c:pt idx="108">
                  <c:v>5.2235302045762497E-3</c:v>
                </c:pt>
                <c:pt idx="109">
                  <c:v>4.5245443950198676E-3</c:v>
                </c:pt>
                <c:pt idx="110">
                  <c:v>-1.3029485041506989E-2</c:v>
                </c:pt>
                <c:pt idx="111">
                  <c:v>-1.316648867802326E-2</c:v>
                </c:pt>
                <c:pt idx="112">
                  <c:v>7.3001453820597311E-3</c:v>
                </c:pt>
                <c:pt idx="113">
                  <c:v>1.277933834099499E-2</c:v>
                </c:pt>
                <c:pt idx="114">
                  <c:v>-1.1936413841913188E-2</c:v>
                </c:pt>
                <c:pt idx="115">
                  <c:v>-8.6879751268924676E-3</c:v>
                </c:pt>
                <c:pt idx="116">
                  <c:v>-3.9499224619048623E-3</c:v>
                </c:pt>
                <c:pt idx="117">
                  <c:v>-8.1224105690015473E-3</c:v>
                </c:pt>
                <c:pt idx="118">
                  <c:v>-1.576753544032701E-2</c:v>
                </c:pt>
                <c:pt idx="119">
                  <c:v>9.122472093031497E-3</c:v>
                </c:pt>
                <c:pt idx="120">
                  <c:v>-1.2333816515538319E-3</c:v>
                </c:pt>
                <c:pt idx="121">
                  <c:v>-6.8980804198669849E-3</c:v>
                </c:pt>
                <c:pt idx="122">
                  <c:v>-4.2905394042073415E-3</c:v>
                </c:pt>
                <c:pt idx="123">
                  <c:v>7.1222693128973292E-3</c:v>
                </c:pt>
                <c:pt idx="124">
                  <c:v>-1.3630606692947037E-2</c:v>
                </c:pt>
                <c:pt idx="125">
                  <c:v>-2.3852830796859532E-2</c:v>
                </c:pt>
                <c:pt idx="126">
                  <c:v>-2.6681114701511952E-2</c:v>
                </c:pt>
                <c:pt idx="127">
                  <c:v>3.0630313143290588E-3</c:v>
                </c:pt>
                <c:pt idx="128">
                  <c:v>-4.541918611301079E-3</c:v>
                </c:pt>
                <c:pt idx="129">
                  <c:v>1.5440154839635805E-2</c:v>
                </c:pt>
                <c:pt idx="130">
                  <c:v>-2.1553257275487341E-2</c:v>
                </c:pt>
                <c:pt idx="131">
                  <c:v>2.323964179657349E-2</c:v>
                </c:pt>
                <c:pt idx="132">
                  <c:v>3.8195273334924802E-3</c:v>
                </c:pt>
                <c:pt idx="133">
                  <c:v>6.8727705112960761E-3</c:v>
                </c:pt>
                <c:pt idx="134">
                  <c:v>-1.2442447388932137E-2</c:v>
                </c:pt>
                <c:pt idx="135">
                  <c:v>-1.4302046081181949E-2</c:v>
                </c:pt>
                <c:pt idx="136">
                  <c:v>-5.6582251848493453E-3</c:v>
                </c:pt>
                <c:pt idx="137">
                  <c:v>-9.6093501866718178E-3</c:v>
                </c:pt>
                <c:pt idx="138">
                  <c:v>7.6822443034293645E-3</c:v>
                </c:pt>
                <c:pt idx="139">
                  <c:v>-9.7654816988191184E-3</c:v>
                </c:pt>
                <c:pt idx="140">
                  <c:v>-9.3729703340445659E-3</c:v>
                </c:pt>
                <c:pt idx="141">
                  <c:v>2.2018904187437766E-2</c:v>
                </c:pt>
                <c:pt idx="142">
                  <c:v>-5.1165727720707569E-3</c:v>
                </c:pt>
                <c:pt idx="143">
                  <c:v>1.8453797731464414E-2</c:v>
                </c:pt>
                <c:pt idx="144">
                  <c:v>-5.9205266704156654E-4</c:v>
                </c:pt>
                <c:pt idx="145">
                  <c:v>1.6622574335274344E-2</c:v>
                </c:pt>
                <c:pt idx="146">
                  <c:v>-2.7480337344830854E-3</c:v>
                </c:pt>
                <c:pt idx="147">
                  <c:v>5.7012542759407071E-4</c:v>
                </c:pt>
                <c:pt idx="148">
                  <c:v>6.4957636277302201E-3</c:v>
                </c:pt>
                <c:pt idx="149">
                  <c:v>-1.2454894619011738E-3</c:v>
                </c:pt>
                <c:pt idx="150">
                  <c:v>-9.7305670277878006E-3</c:v>
                </c:pt>
                <c:pt idx="151">
                  <c:v>9.5685832300592272E-3</c:v>
                </c:pt>
                <c:pt idx="152">
                  <c:v>-5.8589133002593329E-4</c:v>
                </c:pt>
                <c:pt idx="153">
                  <c:v>3.8198983335267583E-3</c:v>
                </c:pt>
                <c:pt idx="154">
                  <c:v>6.1695252570895453E-3</c:v>
                </c:pt>
                <c:pt idx="155">
                  <c:v>7.6014486264736943E-3</c:v>
                </c:pt>
                <c:pt idx="156">
                  <c:v>-9.9596960166637542E-3</c:v>
                </c:pt>
                <c:pt idx="157">
                  <c:v>-5.2692694368059291E-3</c:v>
                </c:pt>
                <c:pt idx="158">
                  <c:v>-6.9150434524774913E-3</c:v>
                </c:pt>
                <c:pt idx="159">
                  <c:v>9.6753137483079569E-3</c:v>
                </c:pt>
                <c:pt idx="160">
                  <c:v>5.3628890067261535E-3</c:v>
                </c:pt>
                <c:pt idx="161">
                  <c:v>4.0475033299556228E-3</c:v>
                </c:pt>
                <c:pt idx="162">
                  <c:v>1.2102936543268555E-2</c:v>
                </c:pt>
                <c:pt idx="163">
                  <c:v>1.6622436088908486E-3</c:v>
                </c:pt>
                <c:pt idx="164">
                  <c:v>6.4357459719125657E-4</c:v>
                </c:pt>
                <c:pt idx="165">
                  <c:v>-1.3092913747559435E-3</c:v>
                </c:pt>
                <c:pt idx="166">
                  <c:v>-7.967211831271059E-3</c:v>
                </c:pt>
                <c:pt idx="167">
                  <c:v>-1.6855390795569115E-2</c:v>
                </c:pt>
                <c:pt idx="168">
                  <c:v>8.7301661222136534E-3</c:v>
                </c:pt>
                <c:pt idx="169">
                  <c:v>-1.9193543512279101E-2</c:v>
                </c:pt>
                <c:pt idx="170">
                  <c:v>5.7873370108518481E-3</c:v>
                </c:pt>
                <c:pt idx="171">
                  <c:v>1.7863923729893632E-2</c:v>
                </c:pt>
                <c:pt idx="172">
                  <c:v>5.0244186749876579E-3</c:v>
                </c:pt>
                <c:pt idx="173">
                  <c:v>1.288080975501635E-3</c:v>
                </c:pt>
                <c:pt idx="174">
                  <c:v>7.6720000096211953E-3</c:v>
                </c:pt>
                <c:pt idx="175">
                  <c:v>1.8690239320729967E-3</c:v>
                </c:pt>
                <c:pt idx="176">
                  <c:v>5.3718233109807381E-3</c:v>
                </c:pt>
                <c:pt idx="177">
                  <c:v>-1.4223747209763744E-3</c:v>
                </c:pt>
                <c:pt idx="178">
                  <c:v>-1.8052009412224367E-2</c:v>
                </c:pt>
                <c:pt idx="179">
                  <c:v>-8.4154733122559049E-3</c:v>
                </c:pt>
                <c:pt idx="180">
                  <c:v>6.2221230365265418E-3</c:v>
                </c:pt>
                <c:pt idx="181">
                  <c:v>4.655255928107554E-3</c:v>
                </c:pt>
                <c:pt idx="182">
                  <c:v>7.4306190698314786E-3</c:v>
                </c:pt>
                <c:pt idx="183">
                  <c:v>2.4396301113378631E-4</c:v>
                </c:pt>
                <c:pt idx="184">
                  <c:v>-5.0614727653307224E-5</c:v>
                </c:pt>
                <c:pt idx="185">
                  <c:v>-6.3984533235131652E-3</c:v>
                </c:pt>
                <c:pt idx="186">
                  <c:v>-1.114199675700718E-2</c:v>
                </c:pt>
                <c:pt idx="187">
                  <c:v>5.1628858956640619E-3</c:v>
                </c:pt>
                <c:pt idx="188">
                  <c:v>4.1436326418136946E-3</c:v>
                </c:pt>
                <c:pt idx="189">
                  <c:v>2.8175965529837151E-3</c:v>
                </c:pt>
                <c:pt idx="190">
                  <c:v>4.9064304866703098E-3</c:v>
                </c:pt>
                <c:pt idx="191">
                  <c:v>-3.0907708130709431E-3</c:v>
                </c:pt>
                <c:pt idx="192">
                  <c:v>-2.4626131960969822E-3</c:v>
                </c:pt>
                <c:pt idx="193">
                  <c:v>-5.3127235386933305E-3</c:v>
                </c:pt>
                <c:pt idx="194">
                  <c:v>1.3895116360545211E-2</c:v>
                </c:pt>
                <c:pt idx="195">
                  <c:v>3.2149025082582567E-4</c:v>
                </c:pt>
                <c:pt idx="196">
                  <c:v>1.3682258768631648E-3</c:v>
                </c:pt>
                <c:pt idx="197">
                  <c:v>1.6047389948901347E-4</c:v>
                </c:pt>
                <c:pt idx="198">
                  <c:v>5.0334340047842631E-3</c:v>
                </c:pt>
                <c:pt idx="199">
                  <c:v>-3.5668806264135254E-3</c:v>
                </c:pt>
                <c:pt idx="200">
                  <c:v>-8.354123274816324E-3</c:v>
                </c:pt>
                <c:pt idx="201">
                  <c:v>1.689498684392795E-3</c:v>
                </c:pt>
                <c:pt idx="202">
                  <c:v>-6.382606245701139E-3</c:v>
                </c:pt>
                <c:pt idx="203">
                  <c:v>-1.1038398055060976E-2</c:v>
                </c:pt>
                <c:pt idx="204">
                  <c:v>-8.769466138606216E-4</c:v>
                </c:pt>
                <c:pt idx="205">
                  <c:v>-3.7587539913755717E-5</c:v>
                </c:pt>
                <c:pt idx="206">
                  <c:v>1.6818790559310449E-2</c:v>
                </c:pt>
                <c:pt idx="207">
                  <c:v>5.7889838722501655E-3</c:v>
                </c:pt>
                <c:pt idx="208">
                  <c:v>1.7073807523112006E-3</c:v>
                </c:pt>
                <c:pt idx="209">
                  <c:v>2.0252110243076161E-3</c:v>
                </c:pt>
                <c:pt idx="210">
                  <c:v>1.1715428039227847E-2</c:v>
                </c:pt>
                <c:pt idx="211">
                  <c:v>6.2826913364465349E-4</c:v>
                </c:pt>
                <c:pt idx="212">
                  <c:v>-1.1364733188464394E-2</c:v>
                </c:pt>
                <c:pt idx="213">
                  <c:v>-5.007475232823114E-3</c:v>
                </c:pt>
                <c:pt idx="214">
                  <c:v>-5.271417881486282E-3</c:v>
                </c:pt>
                <c:pt idx="215">
                  <c:v>-7.8799216092979036E-3</c:v>
                </c:pt>
                <c:pt idx="216">
                  <c:v>-2.0146392760927037E-3</c:v>
                </c:pt>
                <c:pt idx="217">
                  <c:v>-7.7813390919301961E-3</c:v>
                </c:pt>
                <c:pt idx="218">
                  <c:v>-3.4395975292879997E-3</c:v>
                </c:pt>
                <c:pt idx="219">
                  <c:v>1.2362906810308525E-2</c:v>
                </c:pt>
                <c:pt idx="220">
                  <c:v>5.0672690024064094E-3</c:v>
                </c:pt>
                <c:pt idx="221">
                  <c:v>1.6689593138502796E-4</c:v>
                </c:pt>
                <c:pt idx="222">
                  <c:v>8.1960788938980345E-3</c:v>
                </c:pt>
                <c:pt idx="223">
                  <c:v>-4.117591346584906E-3</c:v>
                </c:pt>
                <c:pt idx="224">
                  <c:v>-2.6440813374430982E-3</c:v>
                </c:pt>
                <c:pt idx="225">
                  <c:v>-1.3094150812710619E-3</c:v>
                </c:pt>
                <c:pt idx="226">
                  <c:v>6.5786425758628678E-3</c:v>
                </c:pt>
                <c:pt idx="227">
                  <c:v>1.1409784599806641E-2</c:v>
                </c:pt>
                <c:pt idx="228">
                  <c:v>5.9658796023330293E-3</c:v>
                </c:pt>
                <c:pt idx="229">
                  <c:v>4.7047815072825836E-4</c:v>
                </c:pt>
                <c:pt idx="230">
                  <c:v>-2.0618006183600497E-3</c:v>
                </c:pt>
                <c:pt idx="231">
                  <c:v>1.2020353525929565E-2</c:v>
                </c:pt>
                <c:pt idx="232">
                  <c:v>1.1922438771752851E-2</c:v>
                </c:pt>
                <c:pt idx="233">
                  <c:v>3.5836901657505769E-3</c:v>
                </c:pt>
                <c:pt idx="234">
                  <c:v>1.3664662029100308E-4</c:v>
                </c:pt>
                <c:pt idx="235">
                  <c:v>7.3699873493047212E-3</c:v>
                </c:pt>
                <c:pt idx="236">
                  <c:v>3.0936423607217053E-3</c:v>
                </c:pt>
                <c:pt idx="237">
                  <c:v>6.1244957168539301E-3</c:v>
                </c:pt>
                <c:pt idx="238">
                  <c:v>-9.8423447115630566E-4</c:v>
                </c:pt>
                <c:pt idx="239">
                  <c:v>-5.5680181134327919E-3</c:v>
                </c:pt>
                <c:pt idx="240">
                  <c:v>-8.9597000494685743E-3</c:v>
                </c:pt>
                <c:pt idx="241">
                  <c:v>1.1361384503599973E-2</c:v>
                </c:pt>
                <c:pt idx="242">
                  <c:v>-3.3266013541462078E-3</c:v>
                </c:pt>
                <c:pt idx="243">
                  <c:v>1.0917400721612625E-2</c:v>
                </c:pt>
                <c:pt idx="244">
                  <c:v>8.5696102852203301E-3</c:v>
                </c:pt>
              </c:numCache>
            </c:numRef>
          </c:xVal>
          <c:yVal>
            <c:numRef>
              <c:f>[1]Sheet4!$B$25:$B$269</c:f>
              <c:numCache>
                <c:formatCode>General</c:formatCode>
                <c:ptCount val="245"/>
                <c:pt idx="0">
                  <c:v>-1.4632270111284686E-2</c:v>
                </c:pt>
                <c:pt idx="1">
                  <c:v>2.0727429508039186E-2</c:v>
                </c:pt>
                <c:pt idx="2">
                  <c:v>-8.5217556579867868E-4</c:v>
                </c:pt>
                <c:pt idx="3">
                  <c:v>3.7357013623490537E-3</c:v>
                </c:pt>
                <c:pt idx="4">
                  <c:v>9.6332137655338618E-4</c:v>
                </c:pt>
                <c:pt idx="5">
                  <c:v>7.5019893873208045E-5</c:v>
                </c:pt>
                <c:pt idx="6">
                  <c:v>3.0034921365593974E-3</c:v>
                </c:pt>
                <c:pt idx="7">
                  <c:v>8.3973254340777379E-4</c:v>
                </c:pt>
                <c:pt idx="8">
                  <c:v>3.6602843437575135E-3</c:v>
                </c:pt>
                <c:pt idx="9">
                  <c:v>6.4950407970488112E-4</c:v>
                </c:pt>
                <c:pt idx="10">
                  <c:v>-4.0173016521100006E-3</c:v>
                </c:pt>
                <c:pt idx="11">
                  <c:v>2.694378670067301E-3</c:v>
                </c:pt>
                <c:pt idx="12">
                  <c:v>-1.7048986036367936E-3</c:v>
                </c:pt>
                <c:pt idx="13">
                  <c:v>6.7458046323242869E-4</c:v>
                </c:pt>
                <c:pt idx="14">
                  <c:v>1.6460468132920764E-3</c:v>
                </c:pt>
                <c:pt idx="15">
                  <c:v>-6.3054337499021066E-3</c:v>
                </c:pt>
                <c:pt idx="16">
                  <c:v>3.5614928372016078E-3</c:v>
                </c:pt>
                <c:pt idx="17">
                  <c:v>6.4844079214365991E-3</c:v>
                </c:pt>
                <c:pt idx="18">
                  <c:v>3.4815817500016399E-3</c:v>
                </c:pt>
                <c:pt idx="19">
                  <c:v>-3.8455664801666958E-3</c:v>
                </c:pt>
                <c:pt idx="20">
                  <c:v>-5.681282313261548E-3</c:v>
                </c:pt>
                <c:pt idx="21">
                  <c:v>-8.1680918140019862E-3</c:v>
                </c:pt>
                <c:pt idx="22">
                  <c:v>8.9432552383383601E-3</c:v>
                </c:pt>
                <c:pt idx="23">
                  <c:v>-1.3227571600572764E-3</c:v>
                </c:pt>
                <c:pt idx="24">
                  <c:v>9.9044378350730431E-4</c:v>
                </c:pt>
                <c:pt idx="25">
                  <c:v>-4.2565184642979256E-3</c:v>
                </c:pt>
                <c:pt idx="26">
                  <c:v>8.0649852015943629E-3</c:v>
                </c:pt>
                <c:pt idx="27">
                  <c:v>-1.5585213709463665E-3</c:v>
                </c:pt>
                <c:pt idx="28">
                  <c:v>-2.0736090466709953E-3</c:v>
                </c:pt>
                <c:pt idx="29">
                  <c:v>-8.024328892170491E-3</c:v>
                </c:pt>
                <c:pt idx="30">
                  <c:v>-7.8096553330196817E-3</c:v>
                </c:pt>
                <c:pt idx="31">
                  <c:v>-1.0841501655465567E-2</c:v>
                </c:pt>
                <c:pt idx="32">
                  <c:v>-1.0202154849834333E-2</c:v>
                </c:pt>
                <c:pt idx="33">
                  <c:v>6.1369868911675517E-4</c:v>
                </c:pt>
                <c:pt idx="34">
                  <c:v>-1.3154171543033902E-2</c:v>
                </c:pt>
                <c:pt idx="35">
                  <c:v>7.6195343084021301E-3</c:v>
                </c:pt>
                <c:pt idx="36">
                  <c:v>8.398167152980078E-3</c:v>
                </c:pt>
                <c:pt idx="37">
                  <c:v>7.468081419394655E-3</c:v>
                </c:pt>
                <c:pt idx="38">
                  <c:v>-7.5128816664994744E-3</c:v>
                </c:pt>
                <c:pt idx="39">
                  <c:v>-3.6146462606884366E-3</c:v>
                </c:pt>
                <c:pt idx="40">
                  <c:v>1.1601939823642951E-2</c:v>
                </c:pt>
                <c:pt idx="41">
                  <c:v>-5.8401421578504857E-3</c:v>
                </c:pt>
                <c:pt idx="42">
                  <c:v>-8.8339036115150961E-3</c:v>
                </c:pt>
                <c:pt idx="43">
                  <c:v>-5.3865748262377326E-3</c:v>
                </c:pt>
                <c:pt idx="44">
                  <c:v>8.3451374867579038E-3</c:v>
                </c:pt>
                <c:pt idx="45">
                  <c:v>7.4222404180524877E-3</c:v>
                </c:pt>
                <c:pt idx="46">
                  <c:v>-1.6436304278365363E-3</c:v>
                </c:pt>
                <c:pt idx="47">
                  <c:v>4.8818812988763675E-4</c:v>
                </c:pt>
                <c:pt idx="48">
                  <c:v>4.3789130070319565E-3</c:v>
                </c:pt>
                <c:pt idx="49">
                  <c:v>-1.0291833737262161E-4</c:v>
                </c:pt>
                <c:pt idx="50">
                  <c:v>-6.7125200243797123E-3</c:v>
                </c:pt>
                <c:pt idx="51">
                  <c:v>-5.442496608217876E-4</c:v>
                </c:pt>
                <c:pt idx="52">
                  <c:v>-3.4631054079282513E-3</c:v>
                </c:pt>
                <c:pt idx="53">
                  <c:v>-1.107034308943362E-2</c:v>
                </c:pt>
                <c:pt idx="54">
                  <c:v>5.0322623643300366E-3</c:v>
                </c:pt>
                <c:pt idx="55">
                  <c:v>-4.8669326694227317E-3</c:v>
                </c:pt>
                <c:pt idx="56">
                  <c:v>7.0598338789920863E-3</c:v>
                </c:pt>
                <c:pt idx="57">
                  <c:v>-7.869152355492303E-3</c:v>
                </c:pt>
                <c:pt idx="58">
                  <c:v>-8.5453940811067988E-4</c:v>
                </c:pt>
                <c:pt idx="59">
                  <c:v>-1.1987446201547031E-2</c:v>
                </c:pt>
                <c:pt idx="60">
                  <c:v>-1.0421193982406336E-2</c:v>
                </c:pt>
                <c:pt idx="61">
                  <c:v>1.2001821881918926E-2</c:v>
                </c:pt>
                <c:pt idx="62">
                  <c:v>-7.6753496479444929E-3</c:v>
                </c:pt>
                <c:pt idx="63">
                  <c:v>3.0189875102630279E-3</c:v>
                </c:pt>
                <c:pt idx="64">
                  <c:v>5.9398921589171646E-3</c:v>
                </c:pt>
                <c:pt idx="65">
                  <c:v>-3.7166112013836345E-3</c:v>
                </c:pt>
                <c:pt idx="66">
                  <c:v>8.7606257546020373E-4</c:v>
                </c:pt>
                <c:pt idx="67">
                  <c:v>6.981288125900831E-3</c:v>
                </c:pt>
                <c:pt idx="68">
                  <c:v>8.4092251085143566E-3</c:v>
                </c:pt>
                <c:pt idx="69">
                  <c:v>-1.4590316532239152E-3</c:v>
                </c:pt>
                <c:pt idx="70">
                  <c:v>6.2832698343053212E-3</c:v>
                </c:pt>
                <c:pt idx="71">
                  <c:v>-2.0168189747223836E-3</c:v>
                </c:pt>
                <c:pt idx="72">
                  <c:v>-1.011598654048167E-2</c:v>
                </c:pt>
                <c:pt idx="73">
                  <c:v>5.9031654920362955E-3</c:v>
                </c:pt>
                <c:pt idx="74">
                  <c:v>-4.4468704363611177E-3</c:v>
                </c:pt>
                <c:pt idx="75">
                  <c:v>-4.0099509275757532E-3</c:v>
                </c:pt>
                <c:pt idx="76">
                  <c:v>3.9933616034922344E-3</c:v>
                </c:pt>
                <c:pt idx="77">
                  <c:v>6.2025752354395629E-3</c:v>
                </c:pt>
                <c:pt idx="78">
                  <c:v>3.5616323693733213E-3</c:v>
                </c:pt>
                <c:pt idx="79">
                  <c:v>-1.806179300375216E-3</c:v>
                </c:pt>
                <c:pt idx="80">
                  <c:v>2.0705731338447196E-3</c:v>
                </c:pt>
                <c:pt idx="81">
                  <c:v>9.8447717704468717E-3</c:v>
                </c:pt>
                <c:pt idx="82">
                  <c:v>2.623824301770895E-3</c:v>
                </c:pt>
                <c:pt idx="83">
                  <c:v>2.177616718756486E-3</c:v>
                </c:pt>
                <c:pt idx="84">
                  <c:v>-2.6100943994432474E-3</c:v>
                </c:pt>
                <c:pt idx="85">
                  <c:v>-1.183693926841764E-2</c:v>
                </c:pt>
                <c:pt idx="86">
                  <c:v>1.0281661287366028E-2</c:v>
                </c:pt>
                <c:pt idx="87">
                  <c:v>1.0879934459120575E-3</c:v>
                </c:pt>
                <c:pt idx="88">
                  <c:v>-1.3321676756022868E-3</c:v>
                </c:pt>
                <c:pt idx="89">
                  <c:v>4.5329156774554132E-3</c:v>
                </c:pt>
                <c:pt idx="90">
                  <c:v>5.0596698195451689E-4</c:v>
                </c:pt>
                <c:pt idx="91">
                  <c:v>-5.6917159306570245E-3</c:v>
                </c:pt>
                <c:pt idx="92">
                  <c:v>-8.9753483869655822E-3</c:v>
                </c:pt>
                <c:pt idx="93">
                  <c:v>6.4512314800293158E-3</c:v>
                </c:pt>
                <c:pt idx="94">
                  <c:v>-6.5928259682888268E-3</c:v>
                </c:pt>
                <c:pt idx="95">
                  <c:v>7.0708301134631219E-3</c:v>
                </c:pt>
                <c:pt idx="96">
                  <c:v>6.5359659820320515E-3</c:v>
                </c:pt>
                <c:pt idx="97">
                  <c:v>3.3369942826236179E-4</c:v>
                </c:pt>
                <c:pt idx="98">
                  <c:v>-3.9366166649349495E-4</c:v>
                </c:pt>
                <c:pt idx="99">
                  <c:v>-4.1109265829267858E-3</c:v>
                </c:pt>
                <c:pt idx="100">
                  <c:v>1.18235758213938E-2</c:v>
                </c:pt>
                <c:pt idx="101">
                  <c:v>3.000668627136549E-3</c:v>
                </c:pt>
                <c:pt idx="102">
                  <c:v>-6.1256190603574392E-3</c:v>
                </c:pt>
                <c:pt idx="103">
                  <c:v>-3.0515240295679617E-3</c:v>
                </c:pt>
                <c:pt idx="104">
                  <c:v>-1.2053836643042943E-3</c:v>
                </c:pt>
                <c:pt idx="105">
                  <c:v>-1.1213918624544274E-2</c:v>
                </c:pt>
                <c:pt idx="106">
                  <c:v>-7.7181388719476246E-3</c:v>
                </c:pt>
                <c:pt idx="107">
                  <c:v>-5.8881172864892525E-3</c:v>
                </c:pt>
                <c:pt idx="108">
                  <c:v>4.4264280467820501E-3</c:v>
                </c:pt>
                <c:pt idx="109">
                  <c:v>3.6241373217480877E-3</c:v>
                </c:pt>
                <c:pt idx="110">
                  <c:v>-1.652424739701586E-2</c:v>
                </c:pt>
                <c:pt idx="111">
                  <c:v>-1.6681499154305019E-2</c:v>
                </c:pt>
                <c:pt idx="112">
                  <c:v>6.809951536932912E-3</c:v>
                </c:pt>
                <c:pt idx="113">
                  <c:v>1.3098928554098763E-2</c:v>
                </c:pt>
                <c:pt idx="114">
                  <c:v>-1.526962838580528E-2</c:v>
                </c:pt>
                <c:pt idx="115">
                  <c:v>-1.1541094535373591E-2</c:v>
                </c:pt>
                <c:pt idx="116">
                  <c:v>-6.1027928475975088E-3</c:v>
                </c:pt>
                <c:pt idx="117">
                  <c:v>-1.0891943732881916E-2</c:v>
                </c:pt>
                <c:pt idx="118">
                  <c:v>-1.9666961325704925E-2</c:v>
                </c:pt>
                <c:pt idx="119">
                  <c:v>8.9016046122967589E-3</c:v>
                </c:pt>
                <c:pt idx="120">
                  <c:v>-2.984767464930458E-3</c:v>
                </c:pt>
                <c:pt idx="121">
                  <c:v>-9.4866666734613331E-3</c:v>
                </c:pt>
                <c:pt idx="122">
                  <c:v>-6.4937504462534001E-3</c:v>
                </c:pt>
                <c:pt idx="123">
                  <c:v>6.6057867047669113E-3</c:v>
                </c:pt>
                <c:pt idx="124">
                  <c:v>-1.7214210367613971E-2</c:v>
                </c:pt>
                <c:pt idx="125">
                  <c:v>-2.8947203334942696E-2</c:v>
                </c:pt>
                <c:pt idx="126">
                  <c:v>-3.2193486612003192E-2</c:v>
                </c:pt>
                <c:pt idx="127">
                  <c:v>1.9466234536221747E-3</c:v>
                </c:pt>
                <c:pt idx="128">
                  <c:v>-6.7822816346700798E-3</c:v>
                </c:pt>
                <c:pt idx="129">
                  <c:v>1.6152993985315039E-2</c:v>
                </c:pt>
                <c:pt idx="130">
                  <c:v>-2.6307769912250614E-2</c:v>
                </c:pt>
                <c:pt idx="131">
                  <c:v>2.5105187234482462E-2</c:v>
                </c:pt>
                <c:pt idx="132">
                  <c:v>2.8149239704597364E-3</c:v>
                </c:pt>
                <c:pt idx="133">
                  <c:v>6.3194138318200142E-3</c:v>
                </c:pt>
                <c:pt idx="134">
                  <c:v>-1.5850449935797838E-2</c:v>
                </c:pt>
                <c:pt idx="135">
                  <c:v>-1.798488351467719E-2</c:v>
                </c:pt>
                <c:pt idx="136">
                  <c:v>-8.0635700356758433E-3</c:v>
                </c:pt>
                <c:pt idx="137">
                  <c:v>-1.2598641991462482E-2</c:v>
                </c:pt>
                <c:pt idx="138">
                  <c:v>7.2485218433242472E-3</c:v>
                </c:pt>
                <c:pt idx="139">
                  <c:v>-1.2777848582452945E-2</c:v>
                </c:pt>
                <c:pt idx="140">
                  <c:v>-1.2327326950792201E-2</c:v>
                </c:pt>
                <c:pt idx="141">
                  <c:v>2.37040336658123E-2</c:v>
                </c:pt>
                <c:pt idx="142">
                  <c:v>-7.441865415892035E-3</c:v>
                </c:pt>
                <c:pt idx="143">
                  <c:v>1.9612030932307015E-2</c:v>
                </c:pt>
                <c:pt idx="144">
                  <c:v>-2.2486548158107381E-3</c:v>
                </c:pt>
                <c:pt idx="145">
                  <c:v>1.7510166307671913E-2</c:v>
                </c:pt>
                <c:pt idx="146">
                  <c:v>-4.723273885481034E-3</c:v>
                </c:pt>
                <c:pt idx="147">
                  <c:v>-9.1471542331352245E-4</c:v>
                </c:pt>
                <c:pt idx="148">
                  <c:v>5.8866881286318336E-3</c:v>
                </c:pt>
                <c:pt idx="149">
                  <c:v>-2.9986647197950559E-3</c:v>
                </c:pt>
                <c:pt idx="150">
                  <c:v>-1.273777378214503E-2</c:v>
                </c:pt>
                <c:pt idx="151">
                  <c:v>9.4136476647856994E-3</c:v>
                </c:pt>
                <c:pt idx="152">
                  <c:v>-2.2415828789074865E-3</c:v>
                </c:pt>
                <c:pt idx="153">
                  <c:v>2.8153498015458887E-3</c:v>
                </c:pt>
                <c:pt idx="154">
                  <c:v>5.5122341478259567E-3</c:v>
                </c:pt>
                <c:pt idx="155">
                  <c:v>7.1557851648993828E-3</c:v>
                </c:pt>
                <c:pt idx="156">
                  <c:v>-1.3000766335210242E-2</c:v>
                </c:pt>
                <c:pt idx="157">
                  <c:v>-7.6171295145128631E-3</c:v>
                </c:pt>
                <c:pt idx="158">
                  <c:v>-9.5061367164089791E-3</c:v>
                </c:pt>
                <c:pt idx="159">
                  <c:v>9.5361521615842382E-3</c:v>
                </c:pt>
                <c:pt idx="160">
                  <c:v>4.5863830457078076E-3</c:v>
                </c:pt>
                <c:pt idx="161">
                  <c:v>3.0765931273898832E-3</c:v>
                </c:pt>
                <c:pt idx="162">
                  <c:v>1.2322559590247223E-2</c:v>
                </c:pt>
                <c:pt idx="163">
                  <c:v>3.3880972056808353E-4</c:v>
                </c:pt>
                <c:pt idx="164">
                  <c:v>-8.3041101151628193E-4</c:v>
                </c:pt>
                <c:pt idx="165">
                  <c:v>-3.0718960818956597E-3</c:v>
                </c:pt>
                <c:pt idx="166">
                  <c:v>-1.0713807773444953E-2</c:v>
                </c:pt>
                <c:pt idx="167">
                  <c:v>-2.0915593629475416E-2</c:v>
                </c:pt>
                <c:pt idx="168">
                  <c:v>8.4513187302952993E-3</c:v>
                </c:pt>
                <c:pt idx="169">
                  <c:v>-2.3599307966279948E-2</c:v>
                </c:pt>
                <c:pt idx="170">
                  <c:v>5.0735613150139375E-3</c:v>
                </c:pt>
                <c:pt idx="171">
                  <c:v>1.8934977930760016E-2</c:v>
                </c:pt>
                <c:pt idx="172">
                  <c:v>4.1978893107272562E-3</c:v>
                </c:pt>
                <c:pt idx="173">
                  <c:v>-9.0651373374532433E-5</c:v>
                </c:pt>
                <c:pt idx="174">
                  <c:v>7.2367635189141523E-3</c:v>
                </c:pt>
                <c:pt idx="175">
                  <c:v>5.7615064099943158E-4</c:v>
                </c:pt>
                <c:pt idx="176">
                  <c:v>4.5966377738297336E-3</c:v>
                </c:pt>
                <c:pt idx="177">
                  <c:v>-3.2016923074957701E-3</c:v>
                </c:pt>
                <c:pt idx="178">
                  <c:v>-2.2289063597563576E-2</c:v>
                </c:pt>
                <c:pt idx="179">
                  <c:v>-1.1228318974770165E-2</c:v>
                </c:pt>
                <c:pt idx="180">
                  <c:v>5.5726054887355325E-3</c:v>
                </c:pt>
                <c:pt idx="181">
                  <c:v>3.7741670494156306E-3</c:v>
                </c:pt>
                <c:pt idx="182">
                  <c:v>6.9597082675118696E-3</c:v>
                </c:pt>
                <c:pt idx="183">
                  <c:v>-1.2890822244748031E-3</c:v>
                </c:pt>
                <c:pt idx="184">
                  <c:v>-1.6271963669927407E-3</c:v>
                </c:pt>
                <c:pt idx="185">
                  <c:v>-8.9131983999999314E-3</c:v>
                </c:pt>
                <c:pt idx="186">
                  <c:v>-1.435780235112067E-2</c:v>
                </c:pt>
                <c:pt idx="187">
                  <c:v>4.3568209590541581E-3</c:v>
                </c:pt>
                <c:pt idx="188">
                  <c:v>3.1869296381647951E-3</c:v>
                </c:pt>
                <c:pt idx="189">
                  <c:v>1.6649152559217602E-3</c:v>
                </c:pt>
                <c:pt idx="190">
                  <c:v>4.0624633437671455E-3</c:v>
                </c:pt>
                <c:pt idx="191">
                  <c:v>-5.1166649608317483E-3</c:v>
                </c:pt>
                <c:pt idx="192">
                  <c:v>-4.395670309627754E-3</c:v>
                </c:pt>
                <c:pt idx="193">
                  <c:v>-7.6670058101862603E-3</c:v>
                </c:pt>
                <c:pt idx="194">
                  <c:v>1.4379610284747973E-2</c:v>
                </c:pt>
                <c:pt idx="195">
                  <c:v>-1.2000970340860545E-3</c:v>
                </c:pt>
                <c:pt idx="196">
                  <c:v>1.3383496527852746E-6</c:v>
                </c:pt>
                <c:pt idx="197">
                  <c:v>-1.3849104072478373E-3</c:v>
                </c:pt>
                <c:pt idx="198">
                  <c:v>4.2082370393650226E-3</c:v>
                </c:pt>
                <c:pt idx="199">
                  <c:v>-5.663140271374649E-3</c:v>
                </c:pt>
                <c:pt idx="200">
                  <c:v>-1.1157901857075745E-2</c:v>
                </c:pt>
                <c:pt idx="201">
                  <c:v>3.7009289396925716E-4</c:v>
                </c:pt>
                <c:pt idx="202">
                  <c:v>-8.8950092416884789E-3</c:v>
                </c:pt>
                <c:pt idx="203">
                  <c:v>-1.4238892529832955E-2</c:v>
                </c:pt>
                <c:pt idx="204">
                  <c:v>-2.5756539737711972E-3</c:v>
                </c:pt>
                <c:pt idx="205">
                  <c:v>-1.6122438575800653E-3</c:v>
                </c:pt>
                <c:pt idx="206">
                  <c:v>1.7735381833499632E-2</c:v>
                </c:pt>
                <c:pt idx="207">
                  <c:v>5.0754515703055648E-3</c:v>
                </c:pt>
                <c:pt idx="208">
                  <c:v>3.9061779882314717E-4</c:v>
                </c:pt>
                <c:pt idx="209">
                  <c:v>7.5542102640165695E-4</c:v>
                </c:pt>
                <c:pt idx="210">
                  <c:v>1.1877780205010548E-2</c:v>
                </c:pt>
                <c:pt idx="211">
                  <c:v>-8.4797850899320261E-4</c:v>
                </c:pt>
                <c:pt idx="212">
                  <c:v>-1.4613457574219831E-2</c:v>
                </c:pt>
                <c:pt idx="213">
                  <c:v>-7.3166440699566106E-3</c:v>
                </c:pt>
                <c:pt idx="214">
                  <c:v>-7.6195954833733603E-3</c:v>
                </c:pt>
                <c:pt idx="215">
                  <c:v>-1.0613616704445047E-2</c:v>
                </c:pt>
                <c:pt idx="216">
                  <c:v>-3.8814891686620467E-3</c:v>
                </c:pt>
                <c:pt idx="217">
                  <c:v>-1.0500464422591418E-2</c:v>
                </c:pt>
                <c:pt idx="218">
                  <c:v>-5.5170456770620461E-3</c:v>
                </c:pt>
                <c:pt idx="219">
                  <c:v>1.2620951533515917E-2</c:v>
                </c:pt>
                <c:pt idx="220">
                  <c:v>4.2470725985461486E-3</c:v>
                </c:pt>
                <c:pt idx="221">
                  <c:v>-1.3775392466955012E-3</c:v>
                </c:pt>
                <c:pt idx="222">
                  <c:v>7.8382973730968392E-3</c:v>
                </c:pt>
                <c:pt idx="223">
                  <c:v>-6.2952419491621916E-3</c:v>
                </c:pt>
                <c:pt idx="224">
                  <c:v>-4.6039580955894478E-3</c:v>
                </c:pt>
                <c:pt idx="225">
                  <c:v>-3.072038071315686E-3</c:v>
                </c:pt>
                <c:pt idx="226">
                  <c:v>5.9818159702536748E-3</c:v>
                </c:pt>
                <c:pt idx="227">
                  <c:v>1.152696493342336E-2</c:v>
                </c:pt>
                <c:pt idx="228">
                  <c:v>5.2784911765511693E-3</c:v>
                </c:pt>
                <c:pt idx="229">
                  <c:v>-1.029089828217495E-3</c:v>
                </c:pt>
                <c:pt idx="230">
                  <c:v>-3.9356206073321073E-3</c:v>
                </c:pt>
                <c:pt idx="231">
                  <c:v>1.2227771415794238E-2</c:v>
                </c:pt>
                <c:pt idx="232">
                  <c:v>1.2115385587575762E-2</c:v>
                </c:pt>
                <c:pt idx="233">
                  <c:v>2.5442318194735924E-3</c:v>
                </c:pt>
                <c:pt idx="234">
                  <c:v>-1.4122591814890351E-3</c:v>
                </c:pt>
                <c:pt idx="235">
                  <c:v>6.8901156286393572E-3</c:v>
                </c:pt>
                <c:pt idx="236">
                  <c:v>1.981758585507028E-3</c:v>
                </c:pt>
                <c:pt idx="237">
                  <c:v>5.4605495757078107E-3</c:v>
                </c:pt>
                <c:pt idx="238">
                  <c:v>-2.6987981801918164E-3</c:v>
                </c:pt>
                <c:pt idx="239">
                  <c:v>-7.96003102853075E-3</c:v>
                </c:pt>
                <c:pt idx="240">
                  <c:v>-1.1852978385035347E-2</c:v>
                </c:pt>
                <c:pt idx="241">
                  <c:v>1.1471411662174542E-2</c:v>
                </c:pt>
                <c:pt idx="242">
                  <c:v>-5.3873495057791005E-3</c:v>
                </c:pt>
                <c:pt idx="243">
                  <c:v>1.0961810372013846E-2</c:v>
                </c:pt>
                <c:pt idx="244">
                  <c:v>8.2670339320794935E-3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F-48FD-86FE-BF38C4FF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428991"/>
        <c:axId val="1840408271"/>
      </c:scatterChart>
      <c:valAx>
        <c:axId val="199842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0.00325115999470961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0408271"/>
        <c:crosses val="autoZero"/>
        <c:crossBetween val="midCat"/>
      </c:valAx>
      <c:valAx>
        <c:axId val="1840408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0.00202587388819413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8428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</xdr:row>
      <xdr:rowOff>175259</xdr:rowOff>
    </xdr:from>
    <xdr:to>
      <xdr:col>16</xdr:col>
      <xdr:colOff>601980</xdr:colOff>
      <xdr:row>21</xdr:row>
      <xdr:rowOff>118994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25F1E5-322B-42B1-B182-00573E7C2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1800" y="1752599"/>
          <a:ext cx="3284220" cy="2046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22</xdr:col>
      <xdr:colOff>129540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E8FBB-63AF-4546-992E-72E9B813F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ression%20for%20company'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regression data"/>
    </sheetNames>
    <sheetDataSet>
      <sheetData sheetId="0">
        <row r="25">
          <cell r="B25">
            <v>-1.4632270111284686E-2</v>
          </cell>
        </row>
        <row r="26">
          <cell r="B26">
            <v>2.0727429508039186E-2</v>
          </cell>
        </row>
        <row r="27">
          <cell r="B27">
            <v>-8.5217556579867868E-4</v>
          </cell>
        </row>
        <row r="28">
          <cell r="B28">
            <v>3.7357013623490537E-3</v>
          </cell>
        </row>
        <row r="29">
          <cell r="B29">
            <v>9.6332137655338618E-4</v>
          </cell>
        </row>
        <row r="30">
          <cell r="B30">
            <v>7.5019893873208045E-5</v>
          </cell>
        </row>
        <row r="31">
          <cell r="B31">
            <v>3.0034921365593974E-3</v>
          </cell>
        </row>
        <row r="32">
          <cell r="B32">
            <v>8.3973254340777379E-4</v>
          </cell>
        </row>
        <row r="33">
          <cell r="B33">
            <v>3.6602843437575135E-3</v>
          </cell>
        </row>
        <row r="34">
          <cell r="B34">
            <v>6.4950407970488112E-4</v>
          </cell>
        </row>
        <row r="35">
          <cell r="B35">
            <v>-4.0173016521100006E-3</v>
          </cell>
        </row>
        <row r="36">
          <cell r="B36">
            <v>2.694378670067301E-3</v>
          </cell>
        </row>
        <row r="37">
          <cell r="B37">
            <v>-1.7048986036367936E-3</v>
          </cell>
        </row>
        <row r="38">
          <cell r="B38">
            <v>6.7458046323242869E-4</v>
          </cell>
        </row>
        <row r="39">
          <cell r="B39">
            <v>1.6460468132920764E-3</v>
          </cell>
        </row>
        <row r="40">
          <cell r="B40">
            <v>-6.3054337499021066E-3</v>
          </cell>
        </row>
        <row r="41">
          <cell r="B41">
            <v>3.5614928372016078E-3</v>
          </cell>
        </row>
        <row r="42">
          <cell r="B42">
            <v>6.4844079214365991E-3</v>
          </cell>
        </row>
        <row r="43">
          <cell r="B43">
            <v>3.4815817500016399E-3</v>
          </cell>
        </row>
        <row r="44">
          <cell r="B44">
            <v>-3.8455664801666958E-3</v>
          </cell>
        </row>
        <row r="45">
          <cell r="B45">
            <v>-5.681282313261548E-3</v>
          </cell>
        </row>
        <row r="46">
          <cell r="B46">
            <v>-8.1680918140019862E-3</v>
          </cell>
        </row>
        <row r="47">
          <cell r="B47">
            <v>8.9432552383383601E-3</v>
          </cell>
        </row>
        <row r="48">
          <cell r="B48">
            <v>-1.3227571600572764E-3</v>
          </cell>
        </row>
        <row r="49">
          <cell r="B49">
            <v>9.9044378350730431E-4</v>
          </cell>
        </row>
        <row r="50">
          <cell r="B50">
            <v>-4.2565184642979256E-3</v>
          </cell>
        </row>
        <row r="51">
          <cell r="B51">
            <v>8.0649852015943629E-3</v>
          </cell>
        </row>
        <row r="52">
          <cell r="B52">
            <v>-1.5585213709463665E-3</v>
          </cell>
        </row>
        <row r="53">
          <cell r="B53">
            <v>-2.0736090466709953E-3</v>
          </cell>
        </row>
        <row r="54">
          <cell r="B54">
            <v>-8.024328892170491E-3</v>
          </cell>
        </row>
        <row r="55">
          <cell r="B55">
            <v>-7.8096553330196817E-3</v>
          </cell>
        </row>
        <row r="56">
          <cell r="B56">
            <v>-1.0841501655465567E-2</v>
          </cell>
        </row>
        <row r="57">
          <cell r="B57">
            <v>-1.0202154849834333E-2</v>
          </cell>
        </row>
        <row r="58">
          <cell r="B58">
            <v>6.1369868911675517E-4</v>
          </cell>
        </row>
        <row r="59">
          <cell r="B59">
            <v>-1.3154171543033902E-2</v>
          </cell>
        </row>
        <row r="60">
          <cell r="B60">
            <v>7.6195343084021301E-3</v>
          </cell>
        </row>
        <row r="61">
          <cell r="B61">
            <v>8.398167152980078E-3</v>
          </cell>
        </row>
        <row r="62">
          <cell r="B62">
            <v>7.468081419394655E-3</v>
          </cell>
        </row>
        <row r="63">
          <cell r="B63">
            <v>-7.5128816664994744E-3</v>
          </cell>
        </row>
        <row r="64">
          <cell r="B64">
            <v>-3.6146462606884366E-3</v>
          </cell>
        </row>
        <row r="65">
          <cell r="B65">
            <v>1.1601939823642951E-2</v>
          </cell>
        </row>
        <row r="66">
          <cell r="B66">
            <v>-5.8401421578504857E-3</v>
          </cell>
        </row>
        <row r="67">
          <cell r="B67">
            <v>-8.8339036115150961E-3</v>
          </cell>
        </row>
        <row r="68">
          <cell r="B68">
            <v>-5.3865748262377326E-3</v>
          </cell>
        </row>
        <row r="69">
          <cell r="B69">
            <v>8.3451374867579038E-3</v>
          </cell>
        </row>
        <row r="70">
          <cell r="B70">
            <v>7.4222404180524877E-3</v>
          </cell>
        </row>
        <row r="71">
          <cell r="B71">
            <v>-1.6436304278365363E-3</v>
          </cell>
        </row>
        <row r="72">
          <cell r="B72">
            <v>4.8818812988763675E-4</v>
          </cell>
        </row>
        <row r="73">
          <cell r="B73">
            <v>4.3789130070319565E-3</v>
          </cell>
        </row>
        <row r="74">
          <cell r="B74">
            <v>-1.0291833737262161E-4</v>
          </cell>
        </row>
        <row r="75">
          <cell r="B75">
            <v>-6.7125200243797123E-3</v>
          </cell>
        </row>
        <row r="76">
          <cell r="B76">
            <v>-5.442496608217876E-4</v>
          </cell>
        </row>
        <row r="77">
          <cell r="B77">
            <v>-3.4631054079282513E-3</v>
          </cell>
        </row>
        <row r="78">
          <cell r="B78">
            <v>-1.107034308943362E-2</v>
          </cell>
        </row>
        <row r="79">
          <cell r="B79">
            <v>5.0322623643300366E-3</v>
          </cell>
        </row>
        <row r="80">
          <cell r="B80">
            <v>-4.8669326694227317E-3</v>
          </cell>
        </row>
        <row r="81">
          <cell r="B81">
            <v>7.0598338789920863E-3</v>
          </cell>
        </row>
        <row r="82">
          <cell r="B82">
            <v>-7.869152355492303E-3</v>
          </cell>
        </row>
        <row r="83">
          <cell r="B83">
            <v>-8.5453940811067988E-4</v>
          </cell>
        </row>
        <row r="84">
          <cell r="B84">
            <v>-1.1987446201547031E-2</v>
          </cell>
        </row>
        <row r="85">
          <cell r="B85">
            <v>-1.0421193982406336E-2</v>
          </cell>
        </row>
        <row r="86">
          <cell r="B86">
            <v>1.2001821881918926E-2</v>
          </cell>
        </row>
        <row r="87">
          <cell r="B87">
            <v>-7.6753496479444929E-3</v>
          </cell>
        </row>
        <row r="88">
          <cell r="B88">
            <v>3.0189875102630279E-3</v>
          </cell>
        </row>
        <row r="89">
          <cell r="B89">
            <v>5.9398921589171646E-3</v>
          </cell>
        </row>
        <row r="90">
          <cell r="B90">
            <v>-3.7166112013836345E-3</v>
          </cell>
        </row>
        <row r="91">
          <cell r="B91">
            <v>8.7606257546020373E-4</v>
          </cell>
        </row>
        <row r="92">
          <cell r="B92">
            <v>6.981288125900831E-3</v>
          </cell>
        </row>
        <row r="93">
          <cell r="B93">
            <v>8.4092251085143566E-3</v>
          </cell>
        </row>
        <row r="94">
          <cell r="B94">
            <v>-1.4590316532239152E-3</v>
          </cell>
        </row>
        <row r="95">
          <cell r="B95">
            <v>6.2832698343053212E-3</v>
          </cell>
        </row>
        <row r="96">
          <cell r="B96">
            <v>-2.0168189747223836E-3</v>
          </cell>
        </row>
        <row r="97">
          <cell r="B97">
            <v>-1.011598654048167E-2</v>
          </cell>
        </row>
        <row r="98">
          <cell r="B98">
            <v>5.9031654920362955E-3</v>
          </cell>
        </row>
        <row r="99">
          <cell r="B99">
            <v>-4.4468704363611177E-3</v>
          </cell>
        </row>
        <row r="100">
          <cell r="B100">
            <v>-4.0099509275757532E-3</v>
          </cell>
        </row>
        <row r="101">
          <cell r="B101">
            <v>3.9933616034922344E-3</v>
          </cell>
        </row>
        <row r="102">
          <cell r="B102">
            <v>6.2025752354395629E-3</v>
          </cell>
        </row>
        <row r="103">
          <cell r="B103">
            <v>3.5616323693733213E-3</v>
          </cell>
        </row>
        <row r="104">
          <cell r="B104">
            <v>-1.806179300375216E-3</v>
          </cell>
        </row>
        <row r="105">
          <cell r="B105">
            <v>2.0705731338447196E-3</v>
          </cell>
        </row>
        <row r="106">
          <cell r="B106">
            <v>9.8447717704468717E-3</v>
          </cell>
        </row>
        <row r="107">
          <cell r="B107">
            <v>2.623824301770895E-3</v>
          </cell>
        </row>
        <row r="108">
          <cell r="B108">
            <v>2.177616718756486E-3</v>
          </cell>
        </row>
        <row r="109">
          <cell r="B109">
            <v>-2.6100943994432474E-3</v>
          </cell>
        </row>
        <row r="110">
          <cell r="B110">
            <v>-1.183693926841764E-2</v>
          </cell>
        </row>
        <row r="111">
          <cell r="B111">
            <v>1.0281661287366028E-2</v>
          </cell>
        </row>
        <row r="112">
          <cell r="B112">
            <v>1.0879934459120575E-3</v>
          </cell>
        </row>
        <row r="113">
          <cell r="B113">
            <v>-1.3321676756022868E-3</v>
          </cell>
        </row>
        <row r="114">
          <cell r="B114">
            <v>4.5329156774554132E-3</v>
          </cell>
        </row>
        <row r="115">
          <cell r="B115">
            <v>5.0596698195451689E-4</v>
          </cell>
        </row>
        <row r="116">
          <cell r="B116">
            <v>-5.6917159306570245E-3</v>
          </cell>
        </row>
        <row r="117">
          <cell r="B117">
            <v>-8.9753483869655822E-3</v>
          </cell>
        </row>
        <row r="118">
          <cell r="B118">
            <v>6.4512314800293158E-3</v>
          </cell>
        </row>
        <row r="119">
          <cell r="B119">
            <v>-6.5928259682888268E-3</v>
          </cell>
        </row>
        <row r="120">
          <cell r="B120">
            <v>7.0708301134631219E-3</v>
          </cell>
        </row>
        <row r="121">
          <cell r="B121">
            <v>6.5359659820320515E-3</v>
          </cell>
        </row>
        <row r="122">
          <cell r="B122">
            <v>3.3369942826236179E-4</v>
          </cell>
        </row>
        <row r="123">
          <cell r="B123">
            <v>-3.9366166649349495E-4</v>
          </cell>
        </row>
        <row r="124">
          <cell r="B124">
            <v>-4.1109265829267858E-3</v>
          </cell>
        </row>
        <row r="125">
          <cell r="B125">
            <v>1.18235758213938E-2</v>
          </cell>
        </row>
        <row r="126">
          <cell r="B126">
            <v>3.000668627136549E-3</v>
          </cell>
        </row>
        <row r="127">
          <cell r="B127">
            <v>-6.1256190603574392E-3</v>
          </cell>
        </row>
        <row r="128">
          <cell r="B128">
            <v>-3.0515240295679617E-3</v>
          </cell>
        </row>
        <row r="129">
          <cell r="B129">
            <v>-1.2053836643042943E-3</v>
          </cell>
        </row>
        <row r="130">
          <cell r="B130">
            <v>-1.1213918624544274E-2</v>
          </cell>
        </row>
        <row r="131">
          <cell r="B131">
            <v>-7.7181388719476246E-3</v>
          </cell>
        </row>
        <row r="132">
          <cell r="B132">
            <v>-5.8881172864892525E-3</v>
          </cell>
        </row>
        <row r="133">
          <cell r="B133">
            <v>4.4264280467820501E-3</v>
          </cell>
        </row>
        <row r="134">
          <cell r="B134">
            <v>3.6241373217480877E-3</v>
          </cell>
        </row>
        <row r="135">
          <cell r="B135">
            <v>-1.652424739701586E-2</v>
          </cell>
        </row>
        <row r="136">
          <cell r="B136">
            <v>-1.6681499154305019E-2</v>
          </cell>
        </row>
        <row r="137">
          <cell r="B137">
            <v>6.809951536932912E-3</v>
          </cell>
        </row>
        <row r="138">
          <cell r="B138">
            <v>1.3098928554098763E-2</v>
          </cell>
        </row>
        <row r="139">
          <cell r="B139">
            <v>-1.526962838580528E-2</v>
          </cell>
        </row>
        <row r="140">
          <cell r="B140">
            <v>-1.1541094535373591E-2</v>
          </cell>
        </row>
        <row r="141">
          <cell r="B141">
            <v>-6.1027928475975088E-3</v>
          </cell>
        </row>
        <row r="142">
          <cell r="B142">
            <v>-1.0891943732881916E-2</v>
          </cell>
        </row>
        <row r="143">
          <cell r="B143">
            <v>-1.9666961325704925E-2</v>
          </cell>
        </row>
        <row r="144">
          <cell r="B144">
            <v>8.9016046122967589E-3</v>
          </cell>
        </row>
        <row r="145">
          <cell r="B145">
            <v>-2.984767464930458E-3</v>
          </cell>
        </row>
        <row r="146">
          <cell r="B146">
            <v>-9.4866666734613331E-3</v>
          </cell>
        </row>
        <row r="147">
          <cell r="B147">
            <v>-6.4937504462534001E-3</v>
          </cell>
        </row>
        <row r="148">
          <cell r="B148">
            <v>6.6057867047669113E-3</v>
          </cell>
        </row>
        <row r="149">
          <cell r="B149">
            <v>-1.7214210367613971E-2</v>
          </cell>
        </row>
        <row r="150">
          <cell r="B150">
            <v>-2.8947203334942696E-2</v>
          </cell>
        </row>
        <row r="151">
          <cell r="B151">
            <v>-3.2193486612003192E-2</v>
          </cell>
        </row>
        <row r="152">
          <cell r="B152">
            <v>1.9466234536221747E-3</v>
          </cell>
        </row>
        <row r="153">
          <cell r="B153">
            <v>-6.7822816346700798E-3</v>
          </cell>
        </row>
        <row r="154">
          <cell r="B154">
            <v>1.6152993985315039E-2</v>
          </cell>
        </row>
        <row r="155">
          <cell r="B155">
            <v>-2.6307769912250614E-2</v>
          </cell>
        </row>
        <row r="156">
          <cell r="B156">
            <v>2.5105187234482462E-2</v>
          </cell>
        </row>
        <row r="157">
          <cell r="B157">
            <v>2.8149239704597364E-3</v>
          </cell>
        </row>
        <row r="158">
          <cell r="B158">
            <v>6.3194138318200142E-3</v>
          </cell>
        </row>
        <row r="159">
          <cell r="B159">
            <v>-1.5850449935797838E-2</v>
          </cell>
        </row>
        <row r="160">
          <cell r="B160">
            <v>-1.798488351467719E-2</v>
          </cell>
        </row>
        <row r="161">
          <cell r="B161">
            <v>-8.0635700356758433E-3</v>
          </cell>
        </row>
        <row r="162">
          <cell r="B162">
            <v>-1.2598641991462482E-2</v>
          </cell>
        </row>
        <row r="163">
          <cell r="B163">
            <v>7.2485218433242472E-3</v>
          </cell>
        </row>
        <row r="164">
          <cell r="B164">
            <v>-1.2777848582452945E-2</v>
          </cell>
        </row>
        <row r="165">
          <cell r="B165">
            <v>-1.2327326950792201E-2</v>
          </cell>
        </row>
        <row r="166">
          <cell r="B166">
            <v>2.37040336658123E-2</v>
          </cell>
        </row>
        <row r="167">
          <cell r="B167">
            <v>-7.441865415892035E-3</v>
          </cell>
        </row>
        <row r="168">
          <cell r="B168">
            <v>1.9612030932307015E-2</v>
          </cell>
        </row>
        <row r="169">
          <cell r="B169">
            <v>-2.2486548158107381E-3</v>
          </cell>
        </row>
        <row r="170">
          <cell r="B170">
            <v>1.7510166307671913E-2</v>
          </cell>
        </row>
        <row r="171">
          <cell r="B171">
            <v>-4.723273885481034E-3</v>
          </cell>
        </row>
        <row r="172">
          <cell r="B172">
            <v>-9.1471542331352245E-4</v>
          </cell>
        </row>
        <row r="173">
          <cell r="B173">
            <v>5.8866881286318336E-3</v>
          </cell>
        </row>
        <row r="174">
          <cell r="B174">
            <v>-2.9986647197950559E-3</v>
          </cell>
        </row>
        <row r="175">
          <cell r="B175">
            <v>-1.273777378214503E-2</v>
          </cell>
        </row>
        <row r="176">
          <cell r="B176">
            <v>9.4136476647856994E-3</v>
          </cell>
        </row>
        <row r="177">
          <cell r="B177">
            <v>-2.2415828789074865E-3</v>
          </cell>
        </row>
        <row r="178">
          <cell r="B178">
            <v>2.8153498015458887E-3</v>
          </cell>
        </row>
        <row r="179">
          <cell r="B179">
            <v>5.5122341478259567E-3</v>
          </cell>
        </row>
        <row r="180">
          <cell r="B180">
            <v>7.1557851648993828E-3</v>
          </cell>
        </row>
        <row r="181">
          <cell r="B181">
            <v>-1.3000766335210242E-2</v>
          </cell>
        </row>
        <row r="182">
          <cell r="B182">
            <v>-7.6171295145128631E-3</v>
          </cell>
        </row>
        <row r="183">
          <cell r="B183">
            <v>-9.5061367164089791E-3</v>
          </cell>
        </row>
        <row r="184">
          <cell r="B184">
            <v>9.5361521615842382E-3</v>
          </cell>
        </row>
        <row r="185">
          <cell r="B185">
            <v>4.5863830457078076E-3</v>
          </cell>
        </row>
        <row r="186">
          <cell r="B186">
            <v>3.0765931273898832E-3</v>
          </cell>
        </row>
        <row r="187">
          <cell r="B187">
            <v>1.2322559590247223E-2</v>
          </cell>
        </row>
        <row r="188">
          <cell r="B188">
            <v>3.3880972056808353E-4</v>
          </cell>
        </row>
        <row r="189">
          <cell r="B189">
            <v>-8.3041101151628193E-4</v>
          </cell>
        </row>
        <row r="190">
          <cell r="B190">
            <v>-3.0718960818956597E-3</v>
          </cell>
        </row>
        <row r="191">
          <cell r="B191">
            <v>-1.0713807773444953E-2</v>
          </cell>
        </row>
        <row r="192">
          <cell r="B192">
            <v>-2.0915593629475416E-2</v>
          </cell>
        </row>
        <row r="193">
          <cell r="B193">
            <v>8.4513187302952993E-3</v>
          </cell>
        </row>
        <row r="194">
          <cell r="B194">
            <v>-2.3599307966279948E-2</v>
          </cell>
        </row>
        <row r="195">
          <cell r="B195">
            <v>5.0735613150139375E-3</v>
          </cell>
        </row>
        <row r="196">
          <cell r="B196">
            <v>1.8934977930760016E-2</v>
          </cell>
        </row>
        <row r="197">
          <cell r="B197">
            <v>4.1978893107272562E-3</v>
          </cell>
        </row>
        <row r="198">
          <cell r="B198">
            <v>-9.0651373374532433E-5</v>
          </cell>
        </row>
        <row r="199">
          <cell r="B199">
            <v>7.2367635189141523E-3</v>
          </cell>
        </row>
        <row r="200">
          <cell r="B200">
            <v>5.7615064099943158E-4</v>
          </cell>
        </row>
        <row r="201">
          <cell r="B201">
            <v>4.5966377738297336E-3</v>
          </cell>
        </row>
        <row r="202">
          <cell r="B202">
            <v>-3.2016923074957701E-3</v>
          </cell>
        </row>
        <row r="203">
          <cell r="B203">
            <v>-2.2289063597563576E-2</v>
          </cell>
        </row>
        <row r="204">
          <cell r="B204">
            <v>-1.1228318974770165E-2</v>
          </cell>
        </row>
        <row r="205">
          <cell r="B205">
            <v>5.5726054887355325E-3</v>
          </cell>
        </row>
        <row r="206">
          <cell r="B206">
            <v>3.7741670494156306E-3</v>
          </cell>
        </row>
        <row r="207">
          <cell r="B207">
            <v>6.9597082675118696E-3</v>
          </cell>
        </row>
        <row r="208">
          <cell r="B208">
            <v>-1.2890822244748031E-3</v>
          </cell>
        </row>
        <row r="209">
          <cell r="B209">
            <v>-1.6271963669927407E-3</v>
          </cell>
        </row>
        <row r="210">
          <cell r="B210">
            <v>-8.9131983999999314E-3</v>
          </cell>
        </row>
        <row r="211">
          <cell r="B211">
            <v>-1.435780235112067E-2</v>
          </cell>
        </row>
        <row r="212">
          <cell r="B212">
            <v>4.3568209590541581E-3</v>
          </cell>
        </row>
        <row r="213">
          <cell r="B213">
            <v>3.1869296381647951E-3</v>
          </cell>
        </row>
        <row r="214">
          <cell r="B214">
            <v>1.6649152559217602E-3</v>
          </cell>
        </row>
        <row r="215">
          <cell r="B215">
            <v>4.0624633437671455E-3</v>
          </cell>
        </row>
        <row r="216">
          <cell r="B216">
            <v>-5.1166649608317483E-3</v>
          </cell>
        </row>
        <row r="217">
          <cell r="B217">
            <v>-4.395670309627754E-3</v>
          </cell>
        </row>
        <row r="218">
          <cell r="B218">
            <v>-7.6670058101862603E-3</v>
          </cell>
        </row>
        <row r="219">
          <cell r="B219">
            <v>1.4379610284747973E-2</v>
          </cell>
        </row>
        <row r="220">
          <cell r="B220">
            <v>-1.2000970340860545E-3</v>
          </cell>
        </row>
        <row r="221">
          <cell r="B221">
            <v>1.3383496527852746E-6</v>
          </cell>
        </row>
        <row r="222">
          <cell r="B222">
            <v>-1.3849104072478373E-3</v>
          </cell>
        </row>
        <row r="223">
          <cell r="B223">
            <v>4.2082370393650226E-3</v>
          </cell>
        </row>
        <row r="224">
          <cell r="B224">
            <v>-5.663140271374649E-3</v>
          </cell>
        </row>
        <row r="225">
          <cell r="B225">
            <v>-1.1157901857075745E-2</v>
          </cell>
        </row>
        <row r="226">
          <cell r="B226">
            <v>3.7009289396925716E-4</v>
          </cell>
        </row>
        <row r="227">
          <cell r="B227">
            <v>-8.8950092416884789E-3</v>
          </cell>
        </row>
        <row r="228">
          <cell r="B228">
            <v>-1.4238892529832955E-2</v>
          </cell>
        </row>
        <row r="229">
          <cell r="B229">
            <v>-2.5756539737711972E-3</v>
          </cell>
        </row>
        <row r="230">
          <cell r="B230">
            <v>-1.6122438575800653E-3</v>
          </cell>
        </row>
        <row r="231">
          <cell r="B231">
            <v>1.7735381833499632E-2</v>
          </cell>
        </row>
        <row r="232">
          <cell r="B232">
            <v>5.0754515703055648E-3</v>
          </cell>
        </row>
        <row r="233">
          <cell r="B233">
            <v>3.9061779882314717E-4</v>
          </cell>
        </row>
        <row r="234">
          <cell r="B234">
            <v>7.5542102640165695E-4</v>
          </cell>
        </row>
        <row r="235">
          <cell r="B235">
            <v>1.1877780205010548E-2</v>
          </cell>
        </row>
        <row r="236">
          <cell r="B236">
            <v>-8.4797850899320261E-4</v>
          </cell>
        </row>
        <row r="237">
          <cell r="B237">
            <v>-1.4613457574219831E-2</v>
          </cell>
        </row>
        <row r="238">
          <cell r="B238">
            <v>-7.3166440699566106E-3</v>
          </cell>
        </row>
        <row r="239">
          <cell r="B239">
            <v>-7.6195954833733603E-3</v>
          </cell>
        </row>
        <row r="240">
          <cell r="B240">
            <v>-1.0613616704445047E-2</v>
          </cell>
        </row>
        <row r="241">
          <cell r="B241">
            <v>-3.8814891686620467E-3</v>
          </cell>
        </row>
        <row r="242">
          <cell r="B242">
            <v>-1.0500464422591418E-2</v>
          </cell>
        </row>
        <row r="243">
          <cell r="B243">
            <v>-5.5170456770620461E-3</v>
          </cell>
        </row>
        <row r="244">
          <cell r="B244">
            <v>1.2620951533515917E-2</v>
          </cell>
        </row>
        <row r="245">
          <cell r="B245">
            <v>4.2470725985461486E-3</v>
          </cell>
        </row>
        <row r="246">
          <cell r="B246">
            <v>-1.3775392466955012E-3</v>
          </cell>
        </row>
        <row r="247">
          <cell r="B247">
            <v>7.8382973730968392E-3</v>
          </cell>
        </row>
        <row r="248">
          <cell r="B248">
            <v>-6.2952419491621916E-3</v>
          </cell>
        </row>
        <row r="249">
          <cell r="B249">
            <v>-4.6039580955894478E-3</v>
          </cell>
        </row>
        <row r="250">
          <cell r="B250">
            <v>-3.072038071315686E-3</v>
          </cell>
        </row>
        <row r="251">
          <cell r="B251">
            <v>5.9818159702536748E-3</v>
          </cell>
        </row>
        <row r="252">
          <cell r="B252">
            <v>1.152696493342336E-2</v>
          </cell>
        </row>
        <row r="253">
          <cell r="B253">
            <v>5.2784911765511693E-3</v>
          </cell>
        </row>
        <row r="254">
          <cell r="B254">
            <v>-1.029089828217495E-3</v>
          </cell>
        </row>
        <row r="255">
          <cell r="B255">
            <v>-3.9356206073321073E-3</v>
          </cell>
        </row>
        <row r="256">
          <cell r="B256">
            <v>1.2227771415794238E-2</v>
          </cell>
        </row>
        <row r="257">
          <cell r="B257">
            <v>1.2115385587575762E-2</v>
          </cell>
        </row>
        <row r="258">
          <cell r="B258">
            <v>2.5442318194735924E-3</v>
          </cell>
        </row>
        <row r="259">
          <cell r="B259">
            <v>-1.4122591814890351E-3</v>
          </cell>
        </row>
        <row r="260">
          <cell r="B260">
            <v>6.8901156286393572E-3</v>
          </cell>
        </row>
        <row r="261">
          <cell r="B261">
            <v>1.981758585507028E-3</v>
          </cell>
        </row>
        <row r="262">
          <cell r="B262">
            <v>5.4605495757078107E-3</v>
          </cell>
        </row>
        <row r="263">
          <cell r="B263">
            <v>-2.6987981801918164E-3</v>
          </cell>
        </row>
        <row r="264">
          <cell r="B264">
            <v>-7.96003102853075E-3</v>
          </cell>
        </row>
        <row r="265">
          <cell r="B265">
            <v>-1.1852978385035347E-2</v>
          </cell>
        </row>
        <row r="266">
          <cell r="B266">
            <v>1.1471411662174542E-2</v>
          </cell>
        </row>
        <row r="267">
          <cell r="B267">
            <v>-5.3873495057791005E-3</v>
          </cell>
        </row>
        <row r="268">
          <cell r="B268">
            <v>1.0961810372013846E-2</v>
          </cell>
        </row>
        <row r="269">
          <cell r="B269">
            <v>8.2670339320794935E-3</v>
          </cell>
        </row>
      </sheetData>
      <sheetData sheetId="1">
        <row r="4">
          <cell r="H4">
            <v>-1.1381123377257276E-2</v>
          </cell>
          <cell r="I4">
            <v>-1.4347165309481586E-3</v>
          </cell>
        </row>
        <row r="5">
          <cell r="H5">
            <v>1.9425574859267037E-2</v>
          </cell>
          <cell r="I5">
            <v>1.3213548966358936E-2</v>
          </cell>
        </row>
        <row r="6">
          <cell r="H6">
            <v>6.2461250013588938E-4</v>
          </cell>
          <cell r="I6">
            <v>8.0591052121954439E-3</v>
          </cell>
        </row>
        <row r="7">
          <cell r="H7">
            <v>4.6217431769620945E-3</v>
          </cell>
          <cell r="I7">
            <v>9.3904319776941456E-3</v>
          </cell>
        </row>
        <row r="8">
          <cell r="H8">
            <v>2.2063416170259977E-3</v>
          </cell>
          <cell r="I8">
            <v>-2.0662407645768081E-3</v>
          </cell>
        </row>
        <row r="9">
          <cell r="H9">
            <v>1.4324200052872424E-3</v>
          </cell>
          <cell r="I9">
            <v>3.1327303903536949E-3</v>
          </cell>
        </row>
        <row r="10">
          <cell r="H10">
            <v>3.9838150014474532E-3</v>
          </cell>
          <cell r="I10">
            <v>-1.0540298194311353E-2</v>
          </cell>
        </row>
        <row r="11">
          <cell r="H11">
            <v>2.0986663842296098E-3</v>
          </cell>
          <cell r="I11">
            <v>-8.7457775522838451E-3</v>
          </cell>
        </row>
        <row r="12">
          <cell r="H12">
            <v>4.5560370380904221E-3</v>
          </cell>
          <cell r="I12">
            <v>1.1842420128302939E-2</v>
          </cell>
        </row>
        <row r="13">
          <cell r="H13">
            <v>1.9329322026504767E-3</v>
          </cell>
          <cell r="I13">
            <v>-7.7609901914509095E-3</v>
          </cell>
        </row>
        <row r="14">
          <cell r="H14">
            <v>-2.132964212089829E-3</v>
          </cell>
          <cell r="I14">
            <v>-4.2411243717750714E-3</v>
          </cell>
        </row>
        <row r="15">
          <cell r="H15">
            <v>3.7145037407300728E-3</v>
          </cell>
          <cell r="I15">
            <v>-4.8072068207796297E-3</v>
          </cell>
        </row>
        <row r="16">
          <cell r="H16">
            <v>-1.1831183431334725E-4</v>
          </cell>
          <cell r="I16">
            <v>-5.8000880063815352E-3</v>
          </cell>
        </row>
        <row r="17">
          <cell r="H17">
            <v>1.9547796897194654E-3</v>
          </cell>
          <cell r="I17">
            <v>4.4155051969993154E-3</v>
          </cell>
        </row>
        <row r="18">
          <cell r="H18">
            <v>2.8011576571632265E-3</v>
          </cell>
          <cell r="I18">
            <v>-2.21243405063666E-5</v>
          </cell>
        </row>
        <row r="19">
          <cell r="H19">
            <v>-4.126470826141055E-3</v>
          </cell>
          <cell r="I19">
            <v>-1.4346965357980778E-2</v>
          </cell>
        </row>
        <row r="20">
          <cell r="H20">
            <v>4.4699661674788352E-3</v>
          </cell>
          <cell r="I20">
            <v>1.3264024318213094E-3</v>
          </cell>
        </row>
        <row r="21">
          <cell r="H21">
            <v>7.0165195584981173E-3</v>
          </cell>
          <cell r="I21">
            <v>-1.8230630207940836E-2</v>
          </cell>
        </row>
        <row r="22">
          <cell r="H22">
            <v>4.4003446272614334E-3</v>
          </cell>
          <cell r="I22">
            <v>3.5975985287663589E-3</v>
          </cell>
        </row>
        <row r="23">
          <cell r="H23">
            <v>-1.9833420808044225E-3</v>
          </cell>
          <cell r="I23">
            <v>-7.9921231217351344E-3</v>
          </cell>
        </row>
        <row r="24">
          <cell r="H24">
            <v>-3.58268665462703E-3</v>
          </cell>
          <cell r="I24">
            <v>1.3094827983534904E-3</v>
          </cell>
        </row>
        <row r="25">
          <cell r="H25">
            <v>-5.7492884834266502E-3</v>
          </cell>
          <cell r="I25">
            <v>-8.8796475870256773E-3</v>
          </cell>
        </row>
        <row r="26">
          <cell r="H26">
            <v>9.1587596826219007E-3</v>
          </cell>
          <cell r="I26">
            <v>7.547506879047451E-3</v>
          </cell>
        </row>
        <row r="27">
          <cell r="H27">
            <v>2.1462414259722462E-4</v>
          </cell>
          <cell r="I27">
            <v>3.6027327996356268E-3</v>
          </cell>
        </row>
        <row r="28">
          <cell r="H28">
            <v>2.2299716765421407E-3</v>
          </cell>
          <cell r="I28">
            <v>-6.4785681114942978E-3</v>
          </cell>
        </row>
        <row r="29">
          <cell r="H29">
            <v>-2.3413788826191382E-3</v>
          </cell>
          <cell r="I29">
            <v>-1.5368589598185262E-3</v>
          </cell>
        </row>
        <row r="30">
          <cell r="H30">
            <v>8.3935778433121781E-3</v>
          </cell>
          <cell r="I30">
            <v>5.2095138974788055E-3</v>
          </cell>
        </row>
        <row r="31">
          <cell r="H31">
            <v>9.2175079813799607E-6</v>
          </cell>
          <cell r="I31">
            <v>-4.9483654288209212E-3</v>
          </cell>
        </row>
        <row r="32">
          <cell r="H32">
            <v>-4.3954621914964664E-4</v>
          </cell>
          <cell r="I32">
            <v>2.2510565152484394E-3</v>
          </cell>
        </row>
        <row r="33">
          <cell r="H33">
            <v>-5.6240368269322751E-3</v>
          </cell>
          <cell r="I33">
            <v>-3.5522795165351811E-3</v>
          </cell>
        </row>
        <row r="34">
          <cell r="H34">
            <v>-5.4370051601670549E-3</v>
          </cell>
          <cell r="I34">
            <v>2.1858588708812952E-4</v>
          </cell>
        </row>
        <row r="35">
          <cell r="H35">
            <v>-8.078463536811839E-3</v>
          </cell>
          <cell r="I35">
            <v>-2.1448715270780263E-2</v>
          </cell>
        </row>
        <row r="36">
          <cell r="H36">
            <v>-7.5214405891733524E-3</v>
          </cell>
          <cell r="I36">
            <v>-9.6875418522836231E-3</v>
          </cell>
        </row>
        <row r="37">
          <cell r="H37">
            <v>1.901737201704075E-3</v>
          </cell>
          <cell r="I37">
            <v>1.567888404262039E-2</v>
          </cell>
        </row>
        <row r="38">
          <cell r="H38">
            <v>-1.0093348394829095E-2</v>
          </cell>
          <cell r="I38">
            <v>-7.3883802404192114E-3</v>
          </cell>
        </row>
        <row r="39">
          <cell r="H39">
            <v>8.0054842963222083E-3</v>
          </cell>
          <cell r="I39">
            <v>-1.0197265630362471E-2</v>
          </cell>
        </row>
        <row r="40">
          <cell r="H40">
            <v>8.6838584719571895E-3</v>
          </cell>
          <cell r="I40">
            <v>1.6336197975582719E-2</v>
          </cell>
        </row>
        <row r="41">
          <cell r="H41">
            <v>7.8735328516285636E-3</v>
          </cell>
          <cell r="I41">
            <v>1.8852068271319515E-2</v>
          </cell>
        </row>
        <row r="42">
          <cell r="H42">
            <v>-5.1784447966045054E-3</v>
          </cell>
          <cell r="I42">
            <v>6.4303869181686439E-4</v>
          </cell>
        </row>
        <row r="43">
          <cell r="H43">
            <v>-1.7821557134210585E-3</v>
          </cell>
          <cell r="I43">
            <v>-1.4538345220280153E-2</v>
          </cell>
        </row>
        <row r="44">
          <cell r="H44">
            <v>1.1475105539836607E-2</v>
          </cell>
          <cell r="I44">
            <v>-5.9384241189392546E-3</v>
          </cell>
        </row>
        <row r="45">
          <cell r="H45">
            <v>-3.7210913171903406E-3</v>
          </cell>
          <cell r="I45">
            <v>3.1819559716533198E-2</v>
          </cell>
        </row>
        <row r="46">
          <cell r="H46">
            <v>-6.3293687258813916E-3</v>
          </cell>
          <cell r="I46">
            <v>-6.6979690088506917E-3</v>
          </cell>
        </row>
        <row r="47">
          <cell r="H47">
            <v>-3.3259264242367957E-3</v>
          </cell>
          <cell r="I47">
            <v>6.9202820948499619E-3</v>
          </cell>
        </row>
        <row r="48">
          <cell r="H48">
            <v>8.6376570352233381E-3</v>
          </cell>
          <cell r="I48">
            <v>3.6262462617627665E-3</v>
          </cell>
        </row>
        <row r="49">
          <cell r="H49">
            <v>7.8335944497073973E-3</v>
          </cell>
          <cell r="I49">
            <v>7.7921775449268449E-3</v>
          </cell>
        </row>
        <row r="50">
          <cell r="H50">
            <v>-6.4932698639090503E-5</v>
          </cell>
          <cell r="I50">
            <v>2.3790551157842595E-3</v>
          </cell>
        </row>
        <row r="51">
          <cell r="H51">
            <v>1.7923876889736048E-3</v>
          </cell>
          <cell r="I51">
            <v>1.009804353791011E-2</v>
          </cell>
        </row>
        <row r="52">
          <cell r="H52">
            <v>5.1821333175258392E-3</v>
          </cell>
          <cell r="I52">
            <v>-6.539923811047124E-4</v>
          </cell>
        </row>
        <row r="53">
          <cell r="H53">
            <v>1.2773935357825229E-3</v>
          </cell>
          <cell r="I53">
            <v>-5.478689247430996E-3</v>
          </cell>
        </row>
        <row r="54">
          <cell r="H54">
            <v>-4.4811396765293918E-3</v>
          </cell>
          <cell r="I54">
            <v>-1.042726045025382E-3</v>
          </cell>
        </row>
        <row r="55">
          <cell r="H55">
            <v>8.9288911266252981E-4</v>
          </cell>
          <cell r="I55">
            <v>-7.1451444931993355E-4</v>
          </cell>
        </row>
        <row r="56">
          <cell r="H56">
            <v>-1.6501276314025875E-3</v>
          </cell>
          <cell r="I56">
            <v>2.4410613349103659E-3</v>
          </cell>
        </row>
        <row r="57">
          <cell r="H57">
            <v>-8.2778387881902345E-3</v>
          </cell>
          <cell r="I57">
            <v>-1.2353148363212963E-2</v>
          </cell>
        </row>
        <row r="58">
          <cell r="H58">
            <v>5.7513558140401891E-3</v>
          </cell>
          <cell r="I58">
            <v>9.669892532709173E-3</v>
          </cell>
        </row>
        <row r="59">
          <cell r="H59">
            <v>-2.8731946621369875E-3</v>
          </cell>
          <cell r="I59">
            <v>-9.5269373929819361E-3</v>
          </cell>
        </row>
        <row r="60">
          <cell r="H60">
            <v>7.5178522627552327E-3</v>
          </cell>
          <cell r="I60">
            <v>1.3369963099383519E-3</v>
          </cell>
        </row>
        <row r="61">
          <cell r="H61">
            <v>-5.4888412005468798E-3</v>
          </cell>
          <cell r="I61">
            <v>-9.2282642579247249E-3</v>
          </cell>
        </row>
        <row r="62">
          <cell r="H62">
            <v>6.2255303193993353E-4</v>
          </cell>
          <cell r="I62">
            <v>1.5733940033574388E-2</v>
          </cell>
        </row>
        <row r="63">
          <cell r="H63">
            <v>-9.0768534611320589E-3</v>
          </cell>
          <cell r="I63">
            <v>-3.7003607084028904E-3</v>
          </cell>
        </row>
        <row r="64">
          <cell r="H64">
            <v>-7.7122757074515654E-3</v>
          </cell>
          <cell r="I64">
            <v>-1.4272339958797944E-2</v>
          </cell>
        </row>
        <row r="65">
          <cell r="H65">
            <v>1.1823497806516835E-2</v>
          </cell>
          <cell r="I65">
            <v>6.1906396277472062E-3</v>
          </cell>
        </row>
        <row r="66">
          <cell r="H66">
            <v>-5.3199930034998674E-3</v>
          </cell>
          <cell r="I66">
            <v>-5.1557696882656131E-4</v>
          </cell>
        </row>
        <row r="67">
          <cell r="H67">
            <v>3.9973151529444709E-3</v>
          </cell>
          <cell r="I67">
            <v>1.7469650716109793E-2</v>
          </cell>
        </row>
        <row r="68">
          <cell r="H68">
            <v>6.5421169769841088E-3</v>
          </cell>
          <cell r="I68">
            <v>2.7369946229752248E-2</v>
          </cell>
        </row>
        <row r="69">
          <cell r="H69">
            <v>-1.8709913990326355E-3</v>
          </cell>
          <cell r="I69">
            <v>1.3691843200902188E-2</v>
          </cell>
        </row>
        <row r="70">
          <cell r="H70">
            <v>2.1303184725225441E-3</v>
          </cell>
          <cell r="I70">
            <v>-3.1614345670170009E-3</v>
          </cell>
        </row>
        <row r="71">
          <cell r="H71">
            <v>7.4494202528882572E-3</v>
          </cell>
          <cell r="I71">
            <v>6.1605583070067178E-3</v>
          </cell>
        </row>
        <row r="72">
          <cell r="H72">
            <v>8.6934925780984985E-3</v>
          </cell>
          <cell r="I72">
            <v>1.6650752899024564E-2</v>
          </cell>
        </row>
        <row r="73">
          <cell r="H73">
            <v>9.5896686382476007E-5</v>
          </cell>
          <cell r="I73">
            <v>-1.53498250870714E-2</v>
          </cell>
        </row>
        <row r="74">
          <cell r="H74">
            <v>6.8412805032789176E-3</v>
          </cell>
          <cell r="I74">
            <v>-4.0170980989855647E-3</v>
          </cell>
        </row>
        <row r="75">
          <cell r="H75">
            <v>-3.9006857572545633E-4</v>
          </cell>
          <cell r="I75">
            <v>8.9920372531428327E-3</v>
          </cell>
        </row>
        <row r="76">
          <cell r="H76">
            <v>-7.446367522027493E-3</v>
          </cell>
          <cell r="I76">
            <v>-4.8509628960916778E-3</v>
          </cell>
        </row>
        <row r="77">
          <cell r="H77">
            <v>6.510119325533077E-3</v>
          </cell>
          <cell r="I77">
            <v>6.4037302302400352E-3</v>
          </cell>
        </row>
        <row r="78">
          <cell r="H78">
            <v>-2.5072206693201021E-3</v>
          </cell>
          <cell r="I78">
            <v>-8.3215466785942233E-3</v>
          </cell>
        </row>
        <row r="79">
          <cell r="H79">
            <v>-2.126559984820245E-3</v>
          </cell>
          <cell r="I79">
            <v>2.3806283313871348E-3</v>
          </cell>
        </row>
        <row r="80">
          <cell r="H80">
            <v>4.846226455437406E-3</v>
          </cell>
          <cell r="I80">
            <v>1.0492349978369294E-3</v>
          </cell>
        </row>
        <row r="81">
          <cell r="H81">
            <v>6.7709763382736172E-3</v>
          </cell>
          <cell r="I81">
            <v>3.2136418304993031E-2</v>
          </cell>
        </row>
        <row r="82">
          <cell r="H82">
            <v>4.4700877331469418E-3</v>
          </cell>
          <cell r="I82">
            <v>1.3550260222085546E-2</v>
          </cell>
        </row>
        <row r="83">
          <cell r="H83">
            <v>-2.0655138089310327E-4</v>
          </cell>
          <cell r="I83">
            <v>-7.475329885960157E-3</v>
          </cell>
        </row>
        <row r="84">
          <cell r="H84">
            <v>3.1710209306504275E-3</v>
          </cell>
          <cell r="I84">
            <v>-3.7165865251560348E-2</v>
          </cell>
        </row>
        <row r="85">
          <cell r="H85">
            <v>9.9441947417118013E-3</v>
          </cell>
          <cell r="I85">
            <v>-9.1365751956774734E-3</v>
          </cell>
        </row>
        <row r="86">
          <cell r="H86">
            <v>3.6530341254116176E-3</v>
          </cell>
          <cell r="I86">
            <v>7.6796162585200814E-3</v>
          </cell>
        </row>
        <row r="87">
          <cell r="H87">
            <v>3.2642813218311945E-3</v>
          </cell>
          <cell r="I87">
            <v>1.477844207602661E-2</v>
          </cell>
        </row>
        <row r="88">
          <cell r="H88">
            <v>-9.0695240611108707E-4</v>
          </cell>
          <cell r="I88">
            <v>-1.8796319562710356E-2</v>
          </cell>
        </row>
        <row r="89">
          <cell r="H89">
            <v>-8.9457261687246308E-3</v>
          </cell>
          <cell r="I89">
            <v>-2.1323895036237262E-2</v>
          </cell>
        </row>
        <row r="90">
          <cell r="H90">
            <v>1.0324829296171477E-2</v>
          </cell>
          <cell r="I90">
            <v>4.8783423964098901E-3</v>
          </cell>
        </row>
        <row r="91">
          <cell r="H91">
            <v>2.3149606058919742E-3</v>
          </cell>
          <cell r="I91">
            <v>1.0819701910400209E-2</v>
          </cell>
        </row>
        <row r="92">
          <cell r="H92">
            <v>2.0642534804392407E-4</v>
          </cell>
          <cell r="I92">
            <v>1.3471294071751731E-2</v>
          </cell>
        </row>
        <row r="93">
          <cell r="H93">
            <v>5.3163062275457416E-3</v>
          </cell>
          <cell r="I93">
            <v>-2.1686156889191021E-2</v>
          </cell>
        </row>
        <row r="94">
          <cell r="H94">
            <v>1.8078772925763703E-3</v>
          </cell>
          <cell r="I94">
            <v>-6.6631851882478239E-3</v>
          </cell>
        </row>
        <row r="95">
          <cell r="H95">
            <v>-3.5917768139348918E-3</v>
          </cell>
          <cell r="I95">
            <v>2.4043686084041776E-4</v>
          </cell>
        </row>
        <row r="96">
          <cell r="H96">
            <v>-6.4526007261909973E-3</v>
          </cell>
          <cell r="I96">
            <v>-7.3674763851211975E-3</v>
          </cell>
        </row>
        <row r="97">
          <cell r="H97">
            <v>6.9876149968078538E-3</v>
          </cell>
          <cell r="I97">
            <v>1.4637558019161993E-2</v>
          </cell>
        </row>
        <row r="98">
          <cell r="H98">
            <v>-4.376857719770845E-3</v>
          </cell>
          <cell r="I98">
            <v>1.6343295899264556E-2</v>
          </cell>
        </row>
        <row r="99">
          <cell r="H99">
            <v>7.5274325951883211E-3</v>
          </cell>
          <cell r="I99">
            <v>-5.2659571925275052E-3</v>
          </cell>
        </row>
        <row r="100">
          <cell r="H100">
            <v>7.0614388771440403E-3</v>
          </cell>
          <cell r="I100">
            <v>-8.4953436257631E-3</v>
          </cell>
        </row>
        <row r="101">
          <cell r="H101">
            <v>1.6577913303178495E-3</v>
          </cell>
          <cell r="I101">
            <v>4.2924140291923808E-3</v>
          </cell>
        </row>
        <row r="102">
          <cell r="H102">
            <v>1.0240870286306817E-3</v>
          </cell>
          <cell r="I102">
            <v>1.2070219129391472E-2</v>
          </cell>
        </row>
        <row r="103">
          <cell r="H103">
            <v>-2.2145337678875238E-3</v>
          </cell>
          <cell r="I103">
            <v>-6.4510699267604924E-3</v>
          </cell>
        </row>
        <row r="104">
          <cell r="H104">
            <v>1.1668203144583509E-2</v>
          </cell>
          <cell r="I104">
            <v>8.8882943389585051E-3</v>
          </cell>
        </row>
        <row r="105">
          <cell r="H105">
            <v>3.9813550540017985E-3</v>
          </cell>
          <cell r="I105">
            <v>1.9761479833845016E-2</v>
          </cell>
        </row>
        <row r="106">
          <cell r="H106">
            <v>-3.9698095156962803E-3</v>
          </cell>
          <cell r="I106">
            <v>-6.3482174604526905E-3</v>
          </cell>
        </row>
        <row r="107">
          <cell r="H107">
            <v>-1.2915424776987101E-3</v>
          </cell>
          <cell r="I107">
            <v>-1.7324758192644792E-2</v>
          </cell>
        </row>
        <row r="108">
          <cell r="H108">
            <v>3.1688434004109735E-4</v>
          </cell>
          <cell r="I108">
            <v>-1.188364916425649E-2</v>
          </cell>
        </row>
        <row r="109">
          <cell r="H109">
            <v>-8.402927186336135E-3</v>
          </cell>
          <cell r="I109">
            <v>-2.1354635136725367E-2</v>
          </cell>
        </row>
        <row r="110">
          <cell r="H110">
            <v>-5.3572725823942289E-3</v>
          </cell>
          <cell r="I110">
            <v>-3.780031613529424E-3</v>
          </cell>
        </row>
        <row r="111">
          <cell r="H111">
            <v>-3.7628890509591316E-3</v>
          </cell>
          <cell r="I111">
            <v>3.112070309210368E-3</v>
          </cell>
        </row>
        <row r="112">
          <cell r="H112">
            <v>5.2235302045762497E-3</v>
          </cell>
          <cell r="I112">
            <v>-1.5315734401489889E-2</v>
          </cell>
        </row>
        <row r="113">
          <cell r="H113">
            <v>4.5245443950198676E-3</v>
          </cell>
          <cell r="I113">
            <v>-4.6403801754443044E-3</v>
          </cell>
        </row>
        <row r="114">
          <cell r="H114">
            <v>-1.3029485041506989E-2</v>
          </cell>
          <cell r="I114">
            <v>-9.152205635349445E-3</v>
          </cell>
        </row>
        <row r="115">
          <cell r="H115">
            <v>-1.316648867802326E-2</v>
          </cell>
          <cell r="I115">
            <v>-1.416187373836637E-2</v>
          </cell>
        </row>
        <row r="116">
          <cell r="H116">
            <v>7.3001453820597311E-3</v>
          </cell>
          <cell r="I116">
            <v>-2.7122066537272637E-3</v>
          </cell>
        </row>
        <row r="117">
          <cell r="H117">
            <v>1.277933834099499E-2</v>
          </cell>
          <cell r="I117">
            <v>1.5628770463435308E-2</v>
          </cell>
        </row>
        <row r="118">
          <cell r="H118">
            <v>-1.1936413841913188E-2</v>
          </cell>
          <cell r="I118">
            <v>-1.0305295393982375E-2</v>
          </cell>
        </row>
        <row r="119">
          <cell r="H119">
            <v>-8.6879751268924676E-3</v>
          </cell>
          <cell r="I119">
            <v>-1.6239490442753853E-2</v>
          </cell>
        </row>
        <row r="120">
          <cell r="H120">
            <v>-3.9499224619048623E-3</v>
          </cell>
          <cell r="I120">
            <v>-2.2478506707774678E-2</v>
          </cell>
        </row>
        <row r="121">
          <cell r="H121">
            <v>-8.1224105690015473E-3</v>
          </cell>
          <cell r="I121">
            <v>-2.0729902181392802E-2</v>
          </cell>
        </row>
        <row r="122">
          <cell r="H122">
            <v>-1.576753544032701E-2</v>
          </cell>
          <cell r="I122">
            <v>-3.0733245779114099E-2</v>
          </cell>
        </row>
        <row r="123">
          <cell r="H123">
            <v>9.122472093031497E-3</v>
          </cell>
          <cell r="I123">
            <v>2.6485185338200923E-2</v>
          </cell>
        </row>
        <row r="124">
          <cell r="H124">
            <v>-1.2333816515538319E-3</v>
          </cell>
          <cell r="I124">
            <v>-1.9613920502572654E-2</v>
          </cell>
        </row>
        <row r="125">
          <cell r="H125">
            <v>-6.8980804198669849E-3</v>
          </cell>
          <cell r="I125">
            <v>-3.6914024536090613E-2</v>
          </cell>
        </row>
        <row r="126">
          <cell r="H126">
            <v>-4.2905394042073415E-3</v>
          </cell>
          <cell r="I126">
            <v>-2.7154497825283976E-2</v>
          </cell>
        </row>
        <row r="127">
          <cell r="H127">
            <v>7.1222693128973292E-3</v>
          </cell>
          <cell r="I127">
            <v>1.5786721478445259E-2</v>
          </cell>
        </row>
        <row r="128">
          <cell r="H128">
            <v>-1.3630606692947037E-2</v>
          </cell>
          <cell r="I128">
            <v>-2.9200404534544627E-2</v>
          </cell>
        </row>
        <row r="129">
          <cell r="H129">
            <v>-2.3852830796859532E-2</v>
          </cell>
          <cell r="I129">
            <v>-6.5208516798572827E-3</v>
          </cell>
        </row>
        <row r="130">
          <cell r="H130">
            <v>-2.6681114701511952E-2</v>
          </cell>
          <cell r="I130">
            <v>-4.0895988750277446E-2</v>
          </cell>
        </row>
        <row r="131">
          <cell r="H131">
            <v>3.0630313143290588E-3</v>
          </cell>
          <cell r="I131">
            <v>-2.1145750224591305E-3</v>
          </cell>
        </row>
        <row r="132">
          <cell r="H132">
            <v>-4.541918611301079E-3</v>
          </cell>
          <cell r="I132">
            <v>-2.7620737486281889E-2</v>
          </cell>
        </row>
        <row r="133">
          <cell r="H133">
            <v>1.5440154839635805E-2</v>
          </cell>
          <cell r="I133">
            <v>4.2749747656699977E-2</v>
          </cell>
        </row>
        <row r="134">
          <cell r="H134">
            <v>-2.1553257275487341E-2</v>
          </cell>
          <cell r="I134">
            <v>-1.579622478443455E-2</v>
          </cell>
        </row>
        <row r="135">
          <cell r="H135">
            <v>2.323964179657349E-2</v>
          </cell>
          <cell r="I135">
            <v>5.987930441530747E-2</v>
          </cell>
        </row>
        <row r="136">
          <cell r="H136">
            <v>3.8195273334924802E-3</v>
          </cell>
          <cell r="I136">
            <v>-1.4436286711658154E-2</v>
          </cell>
        </row>
        <row r="137">
          <cell r="H137">
            <v>6.8727705112960761E-3</v>
          </cell>
          <cell r="I137">
            <v>-4.3302967479235217E-3</v>
          </cell>
        </row>
        <row r="138">
          <cell r="H138">
            <v>-1.2442447388932137E-2</v>
          </cell>
          <cell r="I138">
            <v>-3.7100222925158154E-2</v>
          </cell>
        </row>
        <row r="139">
          <cell r="H139">
            <v>-1.4302046081181949E-2</v>
          </cell>
          <cell r="I139">
            <v>-1.8756490568640313E-2</v>
          </cell>
        </row>
        <row r="140">
          <cell r="H140">
            <v>-5.6582251848493453E-3</v>
          </cell>
          <cell r="I140">
            <v>8.2513492431909551E-3</v>
          </cell>
        </row>
        <row r="141">
          <cell r="H141">
            <v>-9.6093501866718178E-3</v>
          </cell>
          <cell r="I141">
            <v>-6.0039402188249661E-3</v>
          </cell>
        </row>
        <row r="142">
          <cell r="H142">
            <v>7.6822443034293645E-3</v>
          </cell>
          <cell r="I142">
            <v>-4.4308432882291475E-4</v>
          </cell>
        </row>
        <row r="143">
          <cell r="H143">
            <v>-9.7654816988191184E-3</v>
          </cell>
          <cell r="I143">
            <v>-6.6633296390050528E-3</v>
          </cell>
        </row>
        <row r="144">
          <cell r="H144">
            <v>-9.3729703340445659E-3</v>
          </cell>
          <cell r="I144">
            <v>-8.7763353589011186E-4</v>
          </cell>
        </row>
        <row r="145">
          <cell r="H145">
            <v>2.2018904187437766E-2</v>
          </cell>
          <cell r="I145">
            <v>1.2118045419674669E-2</v>
          </cell>
        </row>
        <row r="146">
          <cell r="H146">
            <v>-5.1165727720707569E-3</v>
          </cell>
          <cell r="I146">
            <v>-1.4958786196006719E-2</v>
          </cell>
        </row>
        <row r="147">
          <cell r="H147">
            <v>1.8453797731464414E-2</v>
          </cell>
          <cell r="I147">
            <v>-1.2035236776595758E-2</v>
          </cell>
        </row>
        <row r="148">
          <cell r="H148">
            <v>-5.9205266704156654E-4</v>
          </cell>
          <cell r="I148">
            <v>1.4411123879555987E-2</v>
          </cell>
        </row>
        <row r="149">
          <cell r="H149">
            <v>1.6622574335274344E-2</v>
          </cell>
          <cell r="I149">
            <v>6.3128127075180854E-2</v>
          </cell>
        </row>
        <row r="150">
          <cell r="H150">
            <v>-2.7480337344830854E-3</v>
          </cell>
          <cell r="I150">
            <v>5.8580915649959252E-3</v>
          </cell>
        </row>
        <row r="151">
          <cell r="H151">
            <v>5.7012542759407071E-4</v>
          </cell>
          <cell r="I151">
            <v>-1.4246452423592126E-2</v>
          </cell>
        </row>
        <row r="152">
          <cell r="H152">
            <v>6.4957636277302201E-3</v>
          </cell>
          <cell r="I152">
            <v>7.4770434364870662E-3</v>
          </cell>
        </row>
        <row r="153">
          <cell r="H153">
            <v>-1.2454894619011738E-3</v>
          </cell>
          <cell r="I153">
            <v>2.1829708664502918E-2</v>
          </cell>
        </row>
        <row r="154">
          <cell r="H154">
            <v>-9.7305670277878006E-3</v>
          </cell>
          <cell r="I154">
            <v>-2.6868944223182888E-2</v>
          </cell>
        </row>
        <row r="155">
          <cell r="H155">
            <v>9.5685832300592272E-3</v>
          </cell>
          <cell r="I155">
            <v>8.8391916831143391E-3</v>
          </cell>
        </row>
        <row r="156">
          <cell r="H156">
            <v>-5.8589133002593329E-4</v>
          </cell>
          <cell r="I156">
            <v>3.057142267477362E-2</v>
          </cell>
        </row>
        <row r="157">
          <cell r="H157">
            <v>3.8198983335267583E-3</v>
          </cell>
          <cell r="I157">
            <v>1.4825515789718116E-2</v>
          </cell>
        </row>
        <row r="158">
          <cell r="H158">
            <v>6.1695252570895453E-3</v>
          </cell>
          <cell r="I158">
            <v>-1.833296150051384E-2</v>
          </cell>
        </row>
        <row r="159">
          <cell r="H159">
            <v>7.6014486264736943E-3</v>
          </cell>
          <cell r="I159">
            <v>9.5964696211069019E-3</v>
          </cell>
        </row>
        <row r="160">
          <cell r="H160">
            <v>-9.9596960166637542E-3</v>
          </cell>
          <cell r="I160">
            <v>-1.0483459645189356E-2</v>
          </cell>
        </row>
        <row r="161">
          <cell r="H161">
            <v>-5.2692694368059291E-3</v>
          </cell>
          <cell r="I161">
            <v>1.2346667416169558E-2</v>
          </cell>
        </row>
        <row r="162">
          <cell r="H162">
            <v>-6.9150434524774913E-3</v>
          </cell>
          <cell r="I162">
            <v>-1.8048567064961895E-3</v>
          </cell>
        </row>
        <row r="163">
          <cell r="H163">
            <v>9.6753137483079569E-3</v>
          </cell>
          <cell r="I163">
            <v>1.937639962985712E-2</v>
          </cell>
        </row>
        <row r="164">
          <cell r="H164">
            <v>5.3628890067261535E-3</v>
          </cell>
          <cell r="I164">
            <v>1.2296920683552419E-2</v>
          </cell>
        </row>
        <row r="165">
          <cell r="H165">
            <v>4.0475033299556228E-3</v>
          </cell>
          <cell r="I165">
            <v>-9.5977640312695563E-3</v>
          </cell>
        </row>
        <row r="166">
          <cell r="H166">
            <v>1.2102936543268555E-2</v>
          </cell>
          <cell r="I166">
            <v>-3.6241290182366629E-3</v>
          </cell>
        </row>
        <row r="167">
          <cell r="H167">
            <v>1.6622436088908486E-3</v>
          </cell>
          <cell r="I167">
            <v>1.5218464274800244E-2</v>
          </cell>
        </row>
        <row r="168">
          <cell r="H168">
            <v>6.4357459719125657E-4</v>
          </cell>
          <cell r="I168">
            <v>1.5447197293517432E-2</v>
          </cell>
        </row>
        <row r="169">
          <cell r="H169">
            <v>-1.3092913747559435E-3</v>
          </cell>
          <cell r="I169">
            <v>-7.4936910171058673E-3</v>
          </cell>
        </row>
        <row r="170">
          <cell r="H170">
            <v>-7.967211831271059E-3</v>
          </cell>
          <cell r="I170">
            <v>-2.1705208080980729E-2</v>
          </cell>
        </row>
        <row r="171">
          <cell r="H171">
            <v>-1.6855390795569115E-2</v>
          </cell>
          <cell r="I171">
            <v>-4.5584731644971357E-2</v>
          </cell>
        </row>
        <row r="172">
          <cell r="H172">
            <v>8.7301661222136534E-3</v>
          </cell>
          <cell r="I172">
            <v>1.4459620766767158E-2</v>
          </cell>
        </row>
        <row r="173">
          <cell r="H173">
            <v>-1.9193543512279101E-2</v>
          </cell>
          <cell r="I173">
            <v>4.9973220864567578E-3</v>
          </cell>
        </row>
        <row r="174">
          <cell r="H174">
            <v>5.7873370108518481E-3</v>
          </cell>
          <cell r="I174">
            <v>-6.1424271763719585E-3</v>
          </cell>
        </row>
        <row r="175">
          <cell r="H175">
            <v>1.7863923729893632E-2</v>
          </cell>
          <cell r="I175">
            <v>2.2791504420017351E-2</v>
          </cell>
        </row>
        <row r="176">
          <cell r="H176">
            <v>5.0244186749876579E-3</v>
          </cell>
          <cell r="I176">
            <v>2.6586414900253819E-2</v>
          </cell>
        </row>
        <row r="177">
          <cell r="H177">
            <v>1.288080975501635E-3</v>
          </cell>
          <cell r="I177">
            <v>-1.0885503938221847E-3</v>
          </cell>
        </row>
        <row r="178">
          <cell r="H178">
            <v>7.6720000096211953E-3</v>
          </cell>
          <cell r="I178">
            <v>9.3837536841818881E-3</v>
          </cell>
        </row>
        <row r="179">
          <cell r="H179">
            <v>1.8690239320729967E-3</v>
          </cell>
          <cell r="I179">
            <v>4.9521680507485068E-3</v>
          </cell>
        </row>
        <row r="180">
          <cell r="H180">
            <v>5.3718233109807381E-3</v>
          </cell>
          <cell r="I180">
            <v>2.1055365882182139E-2</v>
          </cell>
        </row>
        <row r="181">
          <cell r="H181">
            <v>-1.4223747209763744E-3</v>
          </cell>
          <cell r="I181">
            <v>-1.6248761189016674E-2</v>
          </cell>
        </row>
        <row r="182">
          <cell r="H182">
            <v>-1.8052009412224367E-2</v>
          </cell>
          <cell r="I182">
            <v>-3.4680188022785371E-2</v>
          </cell>
        </row>
        <row r="183">
          <cell r="H183">
            <v>-8.4154733122559049E-3</v>
          </cell>
          <cell r="I183">
            <v>-9.4869136371138858E-4</v>
          </cell>
        </row>
        <row r="184">
          <cell r="H184">
            <v>6.2221230365265418E-3</v>
          </cell>
          <cell r="I184">
            <v>5.3060384375175655E-3</v>
          </cell>
        </row>
        <row r="185">
          <cell r="H185">
            <v>4.655255928107554E-3</v>
          </cell>
          <cell r="I185">
            <v>-9.1358270038575974E-3</v>
          </cell>
        </row>
        <row r="186">
          <cell r="H186">
            <v>7.4306190698314786E-3</v>
          </cell>
          <cell r="I186">
            <v>7.4666962964353267E-4</v>
          </cell>
        </row>
        <row r="187">
          <cell r="H187">
            <v>2.4396301113378631E-4</v>
          </cell>
          <cell r="I187">
            <v>-5.3360470984070499E-3</v>
          </cell>
        </row>
        <row r="188">
          <cell r="H188">
            <v>-5.0614727653307224E-5</v>
          </cell>
          <cell r="I188">
            <v>1.513560205054976E-3</v>
          </cell>
        </row>
        <row r="189">
          <cell r="H189">
            <v>-6.3984533235131652E-3</v>
          </cell>
          <cell r="I189">
            <v>-2.7946396027198173E-2</v>
          </cell>
        </row>
        <row r="190">
          <cell r="H190">
            <v>-1.114199675700718E-2</v>
          </cell>
          <cell r="I190">
            <v>-8.7920828602258156E-3</v>
          </cell>
        </row>
        <row r="191">
          <cell r="H191">
            <v>5.1628858956640619E-3</v>
          </cell>
          <cell r="I191">
            <v>4.2406801914334413E-3</v>
          </cell>
        </row>
        <row r="192">
          <cell r="H192">
            <v>4.1436326418136946E-3</v>
          </cell>
          <cell r="I192">
            <v>1.7630734712670789E-2</v>
          </cell>
        </row>
        <row r="193">
          <cell r="H193">
            <v>2.8175965529837151E-3</v>
          </cell>
          <cell r="I193">
            <v>1.0520196025725948E-2</v>
          </cell>
        </row>
        <row r="194">
          <cell r="H194">
            <v>4.9064304866703098E-3</v>
          </cell>
          <cell r="I194">
            <v>7.1779186219049235E-3</v>
          </cell>
        </row>
        <row r="195">
          <cell r="H195">
            <v>-3.0907708130709431E-3</v>
          </cell>
          <cell r="I195">
            <v>-1.3519435244904843E-2</v>
          </cell>
        </row>
        <row r="196">
          <cell r="H196">
            <v>-2.4626131960969822E-3</v>
          </cell>
          <cell r="I196">
            <v>-9.619048019221926E-3</v>
          </cell>
        </row>
        <row r="197">
          <cell r="H197">
            <v>-5.3127235386933305E-3</v>
          </cell>
          <cell r="I197">
            <v>1.2048376190814026E-2</v>
          </cell>
        </row>
        <row r="198">
          <cell r="H198">
            <v>1.3895116360545211E-2</v>
          </cell>
          <cell r="I198">
            <v>-7.2280070531699943E-3</v>
          </cell>
        </row>
        <row r="199">
          <cell r="H199">
            <v>3.2149025082582567E-4</v>
          </cell>
          <cell r="I199">
            <v>-6.1045511149987255E-3</v>
          </cell>
        </row>
        <row r="200">
          <cell r="H200">
            <v>1.3682258768631648E-3</v>
          </cell>
          <cell r="I200">
            <v>3.5566162521784893E-3</v>
          </cell>
        </row>
        <row r="201">
          <cell r="H201">
            <v>1.6047389948901347E-4</v>
          </cell>
          <cell r="I201">
            <v>2.9579656568882455E-3</v>
          </cell>
        </row>
        <row r="202">
          <cell r="H202">
            <v>5.0334340047842631E-3</v>
          </cell>
          <cell r="I202">
            <v>-2.0325014786130996E-2</v>
          </cell>
        </row>
        <row r="203">
          <cell r="H203">
            <v>-3.5668806264135254E-3</v>
          </cell>
          <cell r="I203">
            <v>-1.9359302221613073E-2</v>
          </cell>
        </row>
        <row r="204">
          <cell r="H204">
            <v>-8.354123274816324E-3</v>
          </cell>
          <cell r="I204">
            <v>-3.3174456020145936E-3</v>
          </cell>
        </row>
        <row r="205">
          <cell r="H205">
            <v>1.689498684392795E-3</v>
          </cell>
          <cell r="I205">
            <v>-6.8121344720349999E-4</v>
          </cell>
        </row>
        <row r="206">
          <cell r="H206">
            <v>-6.382606245701139E-3</v>
          </cell>
          <cell r="I206">
            <v>-7.4880001431480783E-2</v>
          </cell>
        </row>
        <row r="207">
          <cell r="H207">
            <v>-1.1038398055060976E-2</v>
          </cell>
          <cell r="I207">
            <v>-3.6082558966465126E-4</v>
          </cell>
        </row>
        <row r="208">
          <cell r="H208">
            <v>-8.769466138606216E-4</v>
          </cell>
          <cell r="I208">
            <v>2.4420598776214867E-3</v>
          </cell>
        </row>
        <row r="209">
          <cell r="H209">
            <v>-3.7587539913755717E-5</v>
          </cell>
          <cell r="I209">
            <v>3.2633688648050019E-3</v>
          </cell>
        </row>
        <row r="210">
          <cell r="H210">
            <v>1.6818790559310449E-2</v>
          </cell>
          <cell r="I210">
            <v>1.4186927570782553E-2</v>
          </cell>
        </row>
        <row r="211">
          <cell r="H211">
            <v>5.7889838722501655E-3</v>
          </cell>
          <cell r="I211">
            <v>4.8357637858410726E-2</v>
          </cell>
        </row>
        <row r="212">
          <cell r="H212">
            <v>1.7073807523112006E-3</v>
          </cell>
          <cell r="I212">
            <v>3.7200695855251573E-3</v>
          </cell>
        </row>
        <row r="213">
          <cell r="H213">
            <v>2.0252110243076161E-3</v>
          </cell>
          <cell r="I213">
            <v>1.5082514610406078E-2</v>
          </cell>
        </row>
        <row r="214">
          <cell r="H214">
            <v>1.1715428039227847E-2</v>
          </cell>
          <cell r="I214">
            <v>1.2659337428805456E-2</v>
          </cell>
        </row>
        <row r="215">
          <cell r="H215">
            <v>6.2826913364465349E-4</v>
          </cell>
          <cell r="I215">
            <v>1.6586827774145142E-2</v>
          </cell>
        </row>
        <row r="216">
          <cell r="H216">
            <v>-1.1364733188464394E-2</v>
          </cell>
          <cell r="I216">
            <v>-2.3046754357603245E-2</v>
          </cell>
        </row>
        <row r="217">
          <cell r="H217">
            <v>-5.007475232823114E-3</v>
          </cell>
          <cell r="I217">
            <v>6.1183423493003219E-3</v>
          </cell>
        </row>
        <row r="218">
          <cell r="H218">
            <v>-5.271417881486282E-3</v>
          </cell>
          <cell r="I218">
            <v>-2.1454515718442903E-3</v>
          </cell>
        </row>
        <row r="219">
          <cell r="H219">
            <v>-7.8799216092979036E-3</v>
          </cell>
          <cell r="I219">
            <v>-2.0244336601965153E-2</v>
          </cell>
        </row>
        <row r="220">
          <cell r="H220">
            <v>-2.0146392760927037E-3</v>
          </cell>
          <cell r="I220">
            <v>-1.2461713665525245E-2</v>
          </cell>
        </row>
        <row r="221">
          <cell r="H221">
            <v>-7.7813390919301961E-3</v>
          </cell>
          <cell r="I221">
            <v>-1.2604465050814329E-2</v>
          </cell>
        </row>
        <row r="222">
          <cell r="H222">
            <v>-3.4395975292879997E-3</v>
          </cell>
          <cell r="I222">
            <v>-5.575328613732773E-3</v>
          </cell>
        </row>
        <row r="223">
          <cell r="H223">
            <v>1.2362906810308525E-2</v>
          </cell>
          <cell r="I223">
            <v>6.6646479648824128E-3</v>
          </cell>
        </row>
        <row r="224">
          <cell r="H224">
            <v>5.0672690024064094E-3</v>
          </cell>
          <cell r="I224">
            <v>-7.058524616377842E-3</v>
          </cell>
        </row>
        <row r="225">
          <cell r="H225">
            <v>1.6689593138502796E-4</v>
          </cell>
          <cell r="I225">
            <v>1.6297771266051937E-2</v>
          </cell>
        </row>
        <row r="226">
          <cell r="H226">
            <v>8.1960788938980345E-3</v>
          </cell>
          <cell r="I226">
            <v>1.8083563425446733E-3</v>
          </cell>
        </row>
        <row r="227">
          <cell r="H227">
            <v>-4.117591346584906E-3</v>
          </cell>
          <cell r="I227">
            <v>-2.9747414002464028E-3</v>
          </cell>
        </row>
        <row r="228">
          <cell r="H228">
            <v>-2.6440813374430982E-3</v>
          </cell>
          <cell r="I228">
            <v>9.2985618261667447E-3</v>
          </cell>
        </row>
        <row r="229">
          <cell r="H229">
            <v>-1.3094150812710619E-3</v>
          </cell>
          <cell r="I229">
            <v>-1.9918206274657568E-2</v>
          </cell>
        </row>
        <row r="230">
          <cell r="H230">
            <v>6.5786425758628678E-3</v>
          </cell>
          <cell r="I230">
            <v>1.54399359668758E-2</v>
          </cell>
        </row>
        <row r="231">
          <cell r="H231">
            <v>1.1409784599806641E-2</v>
          </cell>
          <cell r="I231">
            <v>2.6329612653351993E-2</v>
          </cell>
        </row>
        <row r="232">
          <cell r="H232">
            <v>5.9658796023330293E-3</v>
          </cell>
          <cell r="I232">
            <v>-8.5490875972745618E-3</v>
          </cell>
        </row>
        <row r="233">
          <cell r="H233">
            <v>4.7047815072825836E-4</v>
          </cell>
          <cell r="I233">
            <v>-3.9464799358467882E-3</v>
          </cell>
        </row>
        <row r="234">
          <cell r="H234">
            <v>-2.0618006183600497E-3</v>
          </cell>
          <cell r="I234">
            <v>-8.7280381882579063E-3</v>
          </cell>
        </row>
        <row r="235">
          <cell r="H235">
            <v>1.2020353525929565E-2</v>
          </cell>
          <cell r="I235">
            <v>1.6389897976050151E-2</v>
          </cell>
        </row>
        <row r="236">
          <cell r="H236">
            <v>1.1922438771752851E-2</v>
          </cell>
          <cell r="I236">
            <v>1.0632813033832133E-2</v>
          </cell>
        </row>
        <row r="237">
          <cell r="H237">
            <v>3.5836901657505769E-3</v>
          </cell>
          <cell r="I237">
            <v>-9.2425416245616784E-3</v>
          </cell>
        </row>
        <row r="238">
          <cell r="H238">
            <v>1.3664662029100308E-4</v>
          </cell>
          <cell r="I238">
            <v>-6.6984609877613753E-4</v>
          </cell>
        </row>
        <row r="239">
          <cell r="H239">
            <v>7.3699873493047212E-3</v>
          </cell>
          <cell r="I239">
            <v>-3.2452801034935465E-4</v>
          </cell>
        </row>
        <row r="240">
          <cell r="H240">
            <v>3.0936423607217053E-3</v>
          </cell>
          <cell r="I240">
            <v>-2.468946144915465E-2</v>
          </cell>
        </row>
        <row r="241">
          <cell r="H241">
            <v>6.1244957168539301E-3</v>
          </cell>
          <cell r="I241">
            <v>-1.21433718780911E-2</v>
          </cell>
        </row>
        <row r="242">
          <cell r="H242">
            <v>-9.8423447115630566E-4</v>
          </cell>
          <cell r="I242">
            <v>-2.2219148212492667E-2</v>
          </cell>
        </row>
        <row r="243">
          <cell r="H243">
            <v>-5.5680181134327919E-3</v>
          </cell>
          <cell r="I243">
            <v>-1.8108797749559934E-2</v>
          </cell>
        </row>
        <row r="244">
          <cell r="H244">
            <v>-8.9597000494685743E-3</v>
          </cell>
          <cell r="I244">
            <v>-4.5935424514066663E-3</v>
          </cell>
        </row>
        <row r="245">
          <cell r="H245">
            <v>1.1361384503599973E-2</v>
          </cell>
          <cell r="I245">
            <v>9.6741270963904055E-3</v>
          </cell>
        </row>
        <row r="246">
          <cell r="H246">
            <v>-3.3266013541462078E-3</v>
          </cell>
          <cell r="I246">
            <v>-1.027990282253957E-2</v>
          </cell>
        </row>
        <row r="247">
          <cell r="H247">
            <v>1.0917400721612625E-2</v>
          </cell>
          <cell r="I247">
            <v>1.2005182463215336E-2</v>
          </cell>
        </row>
        <row r="248">
          <cell r="H248">
            <v>8.5696102852203301E-3</v>
          </cell>
          <cell r="I248">
            <v>3.7058961845943206E-2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" displayName="Table_2" ref="P6:Q12">
  <tableColumns count="2">
    <tableColumn id="1" xr3:uid="{00000000-0010-0000-0000-000001000000}" name="year"/>
    <tableColumn id="2" xr3:uid="{00000000-0010-0000-0000-000002000000}" name="inflation rate"/>
  </tableColumns>
  <tableStyleInfo name="calcluated sheet fcff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J22:K28">
  <tableColumns count="2">
    <tableColumn id="1" xr3:uid="{00000000-0010-0000-0100-000001000000}" name="year"/>
    <tableColumn id="2" xr3:uid="{00000000-0010-0000-0100-000002000000}" name="growth rate"/>
  </tableColumns>
  <tableStyleInfo name="calcluated sheet fcff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1" displayName="Table_1" ref="J22:K28">
  <tableColumns count="2">
    <tableColumn id="1" xr3:uid="{00000000-0010-0000-0200-000001000000}" name="year"/>
    <tableColumn id="2" xr3:uid="{00000000-0010-0000-0200-000002000000}" name="growth rate"/>
  </tableColumns>
  <tableStyleInfo name="fcfe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P6:Q12">
  <tableColumns count="2">
    <tableColumn id="1" xr3:uid="{00000000-0010-0000-0300-000001000000}" name="year"/>
    <tableColumn id="2" xr3:uid="{00000000-0010-0000-0300-000002000000}" name="inflation rate"/>
  </tableColumns>
  <tableStyleInfo name="fcfe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F5A5-22D6-47AD-97AE-02568C9635F5}">
  <dimension ref="A1:K249"/>
  <sheetViews>
    <sheetView tabSelected="1" topLeftCell="D1" workbookViewId="0">
      <selection activeCell="S15" sqref="S15"/>
    </sheetView>
  </sheetViews>
  <sheetFormatPr defaultRowHeight="13.8"/>
  <cols>
    <col min="1" max="1" width="18.296875" style="47" customWidth="1"/>
    <col min="2" max="2" width="11.296875" style="47" customWidth="1"/>
    <col min="3" max="3" width="17.796875" style="47" customWidth="1"/>
    <col min="4" max="4" width="8.796875" style="47"/>
    <col min="5" max="5" width="14.8984375" style="49" customWidth="1"/>
    <col min="6" max="6" width="15.09765625" style="50" customWidth="1"/>
    <col min="7" max="16384" width="8.796875" style="47"/>
  </cols>
  <sheetData>
    <row r="1" spans="1:11">
      <c r="A1" s="52" t="s">
        <v>98</v>
      </c>
      <c r="B1" s="52" t="s">
        <v>97</v>
      </c>
      <c r="C1" s="47" t="s">
        <v>93</v>
      </c>
      <c r="D1" s="47" t="s">
        <v>94</v>
      </c>
    </row>
    <row r="2" spans="1:11">
      <c r="A2" s="47">
        <v>11058.45</v>
      </c>
      <c r="C2" s="47">
        <v>10211.799805000001</v>
      </c>
      <c r="D2" s="47">
        <v>8728.8720699999994</v>
      </c>
    </row>
    <row r="3" spans="1:11">
      <c r="A3" s="47">
        <v>11153.45</v>
      </c>
      <c r="B3" s="48">
        <f>(A3-A2)/A2</f>
        <v>8.5907156970461505E-3</v>
      </c>
      <c r="C3" s="47">
        <v>10245</v>
      </c>
      <c r="D3" s="47">
        <v>8746.5556639999995</v>
      </c>
      <c r="E3" s="48">
        <f>(C3-C2)/C2</f>
        <v>3.2511599947096141E-3</v>
      </c>
      <c r="F3" s="50">
        <f>(D3-D2)/D2</f>
        <v>2.0258738881941346E-3</v>
      </c>
    </row>
    <row r="4" spans="1:11">
      <c r="A4" s="47">
        <v>11198.05</v>
      </c>
      <c r="B4" s="48">
        <f t="shared" ref="B4:B67" si="0">(A4-A3)/A3</f>
        <v>3.9987627146755977E-3</v>
      </c>
      <c r="C4" s="47">
        <v>10128.400390999999</v>
      </c>
      <c r="D4" s="47">
        <v>8734.0068360000005</v>
      </c>
      <c r="E4" s="48">
        <f t="shared" ref="E4:F67" si="1">(C4-C3)/C3</f>
        <v>-1.1381123377257276E-2</v>
      </c>
      <c r="F4" s="50">
        <f t="shared" si="1"/>
        <v>-1.4347165309481586E-3</v>
      </c>
    </row>
    <row r="5" spans="1:11">
      <c r="A5" s="47">
        <v>11406.15</v>
      </c>
      <c r="B5" s="48">
        <f t="shared" si="0"/>
        <v>1.8583592679082554E-2</v>
      </c>
      <c r="C5" s="47">
        <v>10325.150390999999</v>
      </c>
      <c r="D5" s="47">
        <v>8849.4140630000002</v>
      </c>
      <c r="E5" s="48">
        <f t="shared" si="1"/>
        <v>1.9425574859267037E-2</v>
      </c>
      <c r="F5" s="50">
        <f t="shared" si="1"/>
        <v>1.3213548966358936E-2</v>
      </c>
    </row>
    <row r="6" spans="1:11">
      <c r="A6" s="47">
        <v>11444.15</v>
      </c>
      <c r="B6" s="48">
        <f t="shared" si="0"/>
        <v>3.3315360573024201E-3</v>
      </c>
      <c r="C6" s="47">
        <v>10331.599609000001</v>
      </c>
      <c r="D6" s="47">
        <v>8920.7324219999991</v>
      </c>
      <c r="E6" s="48">
        <f t="shared" si="1"/>
        <v>6.2461250013588938E-4</v>
      </c>
      <c r="F6" s="50">
        <f t="shared" si="1"/>
        <v>8.0591052121954439E-3</v>
      </c>
    </row>
    <row r="7" spans="1:11">
      <c r="A7" s="47">
        <v>11472.35</v>
      </c>
      <c r="B7" s="48">
        <f t="shared" si="0"/>
        <v>2.4641410677071454E-3</v>
      </c>
      <c r="C7" s="47">
        <v>10379.349609000001</v>
      </c>
      <c r="D7" s="47">
        <v>9004.5019530000009</v>
      </c>
      <c r="E7" s="48">
        <f t="shared" si="1"/>
        <v>4.6217431769620945E-3</v>
      </c>
      <c r="F7" s="50">
        <f t="shared" si="1"/>
        <v>9.3904319776941456E-3</v>
      </c>
      <c r="G7" s="47" t="s">
        <v>95</v>
      </c>
    </row>
    <row r="8" spans="1:11">
      <c r="A8" s="47">
        <v>11386.65</v>
      </c>
      <c r="B8" s="48">
        <f t="shared" si="0"/>
        <v>-7.4701347152066246E-3</v>
      </c>
      <c r="C8" s="47">
        <v>10402.25</v>
      </c>
      <c r="D8" s="47">
        <v>8985.8964840000008</v>
      </c>
      <c r="E8" s="48">
        <f t="shared" si="1"/>
        <v>2.2063416170259977E-3</v>
      </c>
      <c r="F8" s="50">
        <f t="shared" si="1"/>
        <v>-2.0662407645768081E-3</v>
      </c>
      <c r="G8" s="47" t="s">
        <v>96</v>
      </c>
      <c r="H8" s="51">
        <f>(C248-C2)/C2</f>
        <v>0.14271241248642932</v>
      </c>
    </row>
    <row r="9" spans="1:11">
      <c r="A9" s="47">
        <v>11453.6</v>
      </c>
      <c r="B9" s="48">
        <f t="shared" si="0"/>
        <v>5.8796924468566903E-3</v>
      </c>
      <c r="C9" s="47">
        <v>10417.150390999999</v>
      </c>
      <c r="D9" s="47">
        <v>9014.046875</v>
      </c>
      <c r="E9" s="48">
        <f t="shared" si="1"/>
        <v>1.4324200052872424E-3</v>
      </c>
      <c r="F9" s="50">
        <f t="shared" si="1"/>
        <v>3.1327303903536949E-3</v>
      </c>
      <c r="J9" s="52" t="s">
        <v>127</v>
      </c>
      <c r="K9" s="52" t="s">
        <v>128</v>
      </c>
    </row>
    <row r="10" spans="1:11">
      <c r="A10" s="47">
        <v>11459.55</v>
      </c>
      <c r="B10" s="48">
        <f t="shared" si="0"/>
        <v>5.1948732276305338E-4</v>
      </c>
      <c r="C10" s="47">
        <v>10458.650390999999</v>
      </c>
      <c r="D10" s="47">
        <v>8919.0361329999996</v>
      </c>
      <c r="E10" s="48">
        <f t="shared" si="1"/>
        <v>3.9838150014474532E-3</v>
      </c>
      <c r="F10" s="50">
        <f t="shared" si="1"/>
        <v>-1.0540298194311353E-2</v>
      </c>
    </row>
    <row r="11" spans="1:11">
      <c r="A11" s="47">
        <v>11465.3</v>
      </c>
      <c r="B11" s="48">
        <f t="shared" si="0"/>
        <v>5.017649035084275E-4</v>
      </c>
      <c r="C11" s="47">
        <v>10480.599609000001</v>
      </c>
      <c r="D11" s="47">
        <v>8841.0322269999997</v>
      </c>
      <c r="E11" s="48">
        <f t="shared" si="1"/>
        <v>2.0986663842296098E-3</v>
      </c>
      <c r="F11" s="50">
        <f t="shared" si="1"/>
        <v>-8.7457775522838451E-3</v>
      </c>
    </row>
    <row r="12" spans="1:11">
      <c r="A12" s="47">
        <v>11504.95</v>
      </c>
      <c r="B12" s="48">
        <f t="shared" si="0"/>
        <v>3.4582610136674537E-3</v>
      </c>
      <c r="C12" s="47">
        <v>10528.349609000001</v>
      </c>
      <c r="D12" s="47">
        <v>8945.7314449999994</v>
      </c>
      <c r="E12" s="48">
        <f t="shared" si="1"/>
        <v>4.5560370380904221E-3</v>
      </c>
      <c r="F12" s="50">
        <f t="shared" si="1"/>
        <v>1.1842420128302939E-2</v>
      </c>
    </row>
    <row r="13" spans="1:11">
      <c r="A13" s="47">
        <v>11472.35</v>
      </c>
      <c r="B13" s="48">
        <f t="shared" si="0"/>
        <v>-2.833562944645597E-3</v>
      </c>
      <c r="C13" s="47">
        <v>10548.700194999999</v>
      </c>
      <c r="D13" s="47">
        <v>8876.3037110000005</v>
      </c>
      <c r="E13" s="48">
        <f t="shared" si="1"/>
        <v>1.9329322026504767E-3</v>
      </c>
      <c r="F13" s="50">
        <f t="shared" si="1"/>
        <v>-7.7609901914509095E-3</v>
      </c>
    </row>
    <row r="14" spans="1:11">
      <c r="A14" s="47">
        <v>11411.8</v>
      </c>
      <c r="B14" s="48">
        <f t="shared" si="0"/>
        <v>-5.2779073162866445E-3</v>
      </c>
      <c r="C14" s="47">
        <v>10526.200194999999</v>
      </c>
      <c r="D14" s="47">
        <v>8838.6582030000009</v>
      </c>
      <c r="E14" s="48">
        <f t="shared" si="1"/>
        <v>-2.132964212089829E-3</v>
      </c>
      <c r="F14" s="50">
        <f t="shared" si="1"/>
        <v>-4.2411243717750714E-3</v>
      </c>
    </row>
    <row r="15" spans="1:11">
      <c r="A15" s="47">
        <v>11431.65</v>
      </c>
      <c r="B15" s="48">
        <f t="shared" si="0"/>
        <v>1.7394276100177329E-3</v>
      </c>
      <c r="C15" s="47">
        <v>10565.299805000001</v>
      </c>
      <c r="D15" s="47">
        <v>8796.1689449999994</v>
      </c>
      <c r="E15" s="48">
        <f t="shared" si="1"/>
        <v>3.7145037407300728E-3</v>
      </c>
      <c r="F15" s="50">
        <f t="shared" si="1"/>
        <v>-4.8072068207796297E-3</v>
      </c>
    </row>
    <row r="16" spans="1:11">
      <c r="A16" s="47">
        <v>11440.1</v>
      </c>
      <c r="B16" s="48">
        <f t="shared" si="0"/>
        <v>7.3917588449617748E-4</v>
      </c>
      <c r="C16" s="47">
        <v>10564.049805000001</v>
      </c>
      <c r="D16" s="47">
        <v>8745.1503909999992</v>
      </c>
      <c r="E16" s="48">
        <f t="shared" si="1"/>
        <v>-1.1831183431334725E-4</v>
      </c>
      <c r="F16" s="50">
        <f t="shared" si="1"/>
        <v>-5.8000880063815352E-3</v>
      </c>
    </row>
    <row r="17" spans="1:6">
      <c r="A17" s="47">
        <v>11497.2</v>
      </c>
      <c r="B17" s="48">
        <f t="shared" si="0"/>
        <v>4.9912151117560474E-3</v>
      </c>
      <c r="C17" s="47">
        <v>10584.700194999999</v>
      </c>
      <c r="D17" s="47">
        <v>8783.7646480000003</v>
      </c>
      <c r="E17" s="48">
        <f t="shared" si="1"/>
        <v>1.9547796897194654E-3</v>
      </c>
      <c r="F17" s="50">
        <f t="shared" si="1"/>
        <v>4.4155051969993154E-3</v>
      </c>
    </row>
    <row r="18" spans="1:6">
      <c r="A18" s="47">
        <v>11522.6</v>
      </c>
      <c r="B18" s="48">
        <f t="shared" si="0"/>
        <v>2.2092335525171029E-3</v>
      </c>
      <c r="C18" s="47">
        <v>10614.349609000001</v>
      </c>
      <c r="D18" s="47">
        <v>8783.5703130000002</v>
      </c>
      <c r="E18" s="48">
        <f t="shared" si="1"/>
        <v>2.8011576571632265E-3</v>
      </c>
      <c r="F18" s="50">
        <f t="shared" si="1"/>
        <v>-2.21243405063666E-5</v>
      </c>
    </row>
    <row r="19" spans="1:6">
      <c r="A19" s="47">
        <v>11503.5</v>
      </c>
      <c r="B19" s="48">
        <f t="shared" si="0"/>
        <v>-1.6576119972923093E-3</v>
      </c>
      <c r="C19" s="47">
        <v>10570.549805000001</v>
      </c>
      <c r="D19" s="47">
        <v>8657.5527340000008</v>
      </c>
      <c r="E19" s="48">
        <f t="shared" si="1"/>
        <v>-4.126470826141055E-3</v>
      </c>
      <c r="F19" s="50">
        <f t="shared" si="1"/>
        <v>-1.4346965357980778E-2</v>
      </c>
    </row>
    <row r="20" spans="1:6">
      <c r="A20" s="47">
        <v>11534.8</v>
      </c>
      <c r="B20" s="48">
        <f t="shared" si="0"/>
        <v>2.7209110270786517E-3</v>
      </c>
      <c r="C20" s="47">
        <v>10617.799805000001</v>
      </c>
      <c r="D20" s="47">
        <v>8669.0361329999996</v>
      </c>
      <c r="E20" s="48">
        <f t="shared" si="1"/>
        <v>4.4699661674788352E-3</v>
      </c>
      <c r="F20" s="50">
        <f t="shared" si="1"/>
        <v>1.3264024318213094E-3</v>
      </c>
    </row>
    <row r="21" spans="1:6">
      <c r="A21" s="47">
        <v>11581.8</v>
      </c>
      <c r="B21" s="48">
        <f t="shared" si="0"/>
        <v>4.0746263480944626E-3</v>
      </c>
      <c r="C21" s="47">
        <v>10692.299805000001</v>
      </c>
      <c r="D21" s="47">
        <v>8510.9941409999992</v>
      </c>
      <c r="E21" s="48">
        <f t="shared" si="1"/>
        <v>7.0165195584981173E-3</v>
      </c>
      <c r="F21" s="50">
        <f t="shared" si="1"/>
        <v>-1.8230630207940836E-2</v>
      </c>
    </row>
    <row r="22" spans="1:6">
      <c r="A22" s="47">
        <v>11625.75</v>
      </c>
      <c r="B22" s="48">
        <f t="shared" si="0"/>
        <v>3.7947469305289962E-3</v>
      </c>
      <c r="C22" s="47">
        <v>10739.349609000001</v>
      </c>
      <c r="D22" s="47">
        <v>8541.6132809999999</v>
      </c>
      <c r="E22" s="48">
        <f t="shared" si="1"/>
        <v>4.4003446272614334E-3</v>
      </c>
      <c r="F22" s="50">
        <f t="shared" si="1"/>
        <v>3.5975985287663589E-3</v>
      </c>
    </row>
    <row r="23" spans="1:6">
      <c r="A23" s="47">
        <v>11508.2</v>
      </c>
      <c r="B23" s="48">
        <f t="shared" si="0"/>
        <v>-1.0111175623078018E-2</v>
      </c>
      <c r="C23" s="47">
        <v>10718.049805000001</v>
      </c>
      <c r="D23" s="47">
        <v>8473.3476559999999</v>
      </c>
      <c r="E23" s="48">
        <f t="shared" si="1"/>
        <v>-1.9833420808044225E-3</v>
      </c>
      <c r="F23" s="50">
        <f t="shared" si="1"/>
        <v>-7.9921231217351344E-3</v>
      </c>
    </row>
    <row r="24" spans="1:6">
      <c r="A24" s="47">
        <v>11451.65</v>
      </c>
      <c r="B24" s="48">
        <f t="shared" si="0"/>
        <v>-4.9138874889210378E-3</v>
      </c>
      <c r="C24" s="47">
        <v>10679.650390999999</v>
      </c>
      <c r="D24" s="47">
        <v>8484.4433590000008</v>
      </c>
      <c r="E24" s="48">
        <f t="shared" si="1"/>
        <v>-3.58268665462703E-3</v>
      </c>
      <c r="F24" s="50">
        <f t="shared" si="1"/>
        <v>1.3094827983534904E-3</v>
      </c>
    </row>
    <row r="25" spans="1:6">
      <c r="A25" s="47">
        <v>11323.7</v>
      </c>
      <c r="B25" s="48">
        <f t="shared" si="0"/>
        <v>-1.1173062397121717E-2</v>
      </c>
      <c r="C25" s="47">
        <v>10618.25</v>
      </c>
      <c r="D25" s="47">
        <v>8409.1044920000004</v>
      </c>
      <c r="E25" s="48">
        <f t="shared" si="1"/>
        <v>-5.7492884834266502E-3</v>
      </c>
      <c r="F25" s="50">
        <f t="shared" si="1"/>
        <v>-8.8796475870256773E-3</v>
      </c>
    </row>
    <row r="26" spans="1:6">
      <c r="A26" s="47">
        <v>11489.6</v>
      </c>
      <c r="B26" s="48">
        <f t="shared" si="0"/>
        <v>1.4650688379239968E-2</v>
      </c>
      <c r="C26" s="47">
        <v>10715.5</v>
      </c>
      <c r="D26" s="47">
        <v>8472.5722659999992</v>
      </c>
      <c r="E26" s="48">
        <f t="shared" si="1"/>
        <v>9.1587596826219007E-3</v>
      </c>
      <c r="F26" s="50">
        <f t="shared" si="1"/>
        <v>7.547506879047451E-3</v>
      </c>
    </row>
    <row r="27" spans="1:6">
      <c r="A27" s="47">
        <v>11437.2</v>
      </c>
      <c r="B27" s="48">
        <f t="shared" si="0"/>
        <v>-4.560646149561311E-3</v>
      </c>
      <c r="C27" s="47">
        <v>10717.799805000001</v>
      </c>
      <c r="D27" s="47">
        <v>8503.0966800000006</v>
      </c>
      <c r="E27" s="48">
        <f t="shared" si="1"/>
        <v>2.1462414259722462E-4</v>
      </c>
      <c r="F27" s="50">
        <f t="shared" si="1"/>
        <v>3.6027327996356268E-3</v>
      </c>
    </row>
    <row r="28" spans="1:6">
      <c r="A28" s="47">
        <v>11419.75</v>
      </c>
      <c r="B28" s="48">
        <f t="shared" si="0"/>
        <v>-1.5257230790753616E-3</v>
      </c>
      <c r="C28" s="47">
        <v>10741.700194999999</v>
      </c>
      <c r="D28" s="47">
        <v>8448.0087889999995</v>
      </c>
      <c r="E28" s="48">
        <f t="shared" si="1"/>
        <v>2.2299716765421407E-3</v>
      </c>
      <c r="F28" s="50">
        <f t="shared" si="1"/>
        <v>-6.4785681114942978E-3</v>
      </c>
    </row>
    <row r="29" spans="1:6">
      <c r="A29" s="47">
        <v>11346.4</v>
      </c>
      <c r="B29" s="48">
        <f t="shared" si="0"/>
        <v>-6.4230828170494421E-3</v>
      </c>
      <c r="C29" s="47">
        <v>10716.549805000001</v>
      </c>
      <c r="D29" s="47">
        <v>8435.0253909999992</v>
      </c>
      <c r="E29" s="48">
        <f t="shared" si="1"/>
        <v>-2.3413788826191382E-3</v>
      </c>
      <c r="F29" s="50">
        <f t="shared" si="1"/>
        <v>-1.5368589598185262E-3</v>
      </c>
    </row>
    <row r="30" spans="1:6">
      <c r="A30" s="47">
        <v>11373.2</v>
      </c>
      <c r="B30" s="48">
        <f t="shared" si="0"/>
        <v>2.3619826552916424E-3</v>
      </c>
      <c r="C30" s="47">
        <v>10806.5</v>
      </c>
      <c r="D30" s="47">
        <v>8478.9677730000003</v>
      </c>
      <c r="E30" s="48">
        <f t="shared" si="1"/>
        <v>8.3935778433121781E-3</v>
      </c>
      <c r="F30" s="50">
        <f t="shared" si="1"/>
        <v>5.2095138974788055E-3</v>
      </c>
    </row>
    <row r="31" spans="1:6">
      <c r="A31" s="47">
        <v>11273.75</v>
      </c>
      <c r="B31" s="48">
        <f t="shared" si="0"/>
        <v>-8.74424084690331E-3</v>
      </c>
      <c r="C31" s="47">
        <v>10806.599609000001</v>
      </c>
      <c r="D31" s="47">
        <v>8437.0107420000004</v>
      </c>
      <c r="E31" s="48">
        <f t="shared" si="1"/>
        <v>9.2175079813799607E-6</v>
      </c>
      <c r="F31" s="50">
        <f t="shared" si="1"/>
        <v>-4.9483654288209212E-3</v>
      </c>
    </row>
    <row r="32" spans="1:6">
      <c r="A32" s="47">
        <v>11186.8</v>
      </c>
      <c r="B32" s="48">
        <f t="shared" si="0"/>
        <v>-7.7126067191485292E-3</v>
      </c>
      <c r="C32" s="47">
        <v>10801.849609000001</v>
      </c>
      <c r="D32" s="47">
        <v>8456.0029300000006</v>
      </c>
      <c r="E32" s="48">
        <f t="shared" si="1"/>
        <v>-4.3954621914964664E-4</v>
      </c>
      <c r="F32" s="50">
        <f t="shared" si="1"/>
        <v>2.2510565152484394E-3</v>
      </c>
    </row>
    <row r="33" spans="1:6">
      <c r="A33" s="47">
        <v>11164.7</v>
      </c>
      <c r="B33" s="48">
        <f t="shared" si="0"/>
        <v>-1.9755426037829002E-3</v>
      </c>
      <c r="C33" s="47">
        <v>10741.099609000001</v>
      </c>
      <c r="D33" s="47">
        <v>8425.9648440000001</v>
      </c>
      <c r="E33" s="48">
        <f t="shared" si="1"/>
        <v>-5.6240368269322751E-3</v>
      </c>
      <c r="F33" s="50">
        <f t="shared" si="1"/>
        <v>-3.5522795165351811E-3</v>
      </c>
    </row>
    <row r="34" spans="1:6">
      <c r="A34" s="47">
        <v>11154.8</v>
      </c>
      <c r="B34" s="48">
        <f t="shared" si="0"/>
        <v>-8.8672333336331966E-4</v>
      </c>
      <c r="C34" s="47">
        <v>10682.700194999999</v>
      </c>
      <c r="D34" s="47">
        <v>8427.8066409999992</v>
      </c>
      <c r="E34" s="48">
        <f t="shared" si="1"/>
        <v>-5.4370051601670549E-3</v>
      </c>
      <c r="F34" s="50">
        <f t="shared" si="1"/>
        <v>2.1858588708812952E-4</v>
      </c>
    </row>
    <row r="35" spans="1:6">
      <c r="A35" s="47">
        <v>10962.75</v>
      </c>
      <c r="B35" s="48">
        <f t="shared" si="0"/>
        <v>-1.7216803528525771E-2</v>
      </c>
      <c r="C35" s="47">
        <v>10596.400390999999</v>
      </c>
      <c r="D35" s="47">
        <v>8247.0410159999992</v>
      </c>
      <c r="E35" s="48">
        <f t="shared" si="1"/>
        <v>-8.078463536811839E-3</v>
      </c>
      <c r="F35" s="50">
        <f t="shared" si="1"/>
        <v>-2.1448715270780263E-2</v>
      </c>
    </row>
    <row r="36" spans="1:6">
      <c r="A36" s="47">
        <v>10732.9</v>
      </c>
      <c r="B36" s="48">
        <f t="shared" si="0"/>
        <v>-2.0966454584844165E-2</v>
      </c>
      <c r="C36" s="47">
        <v>10516.700194999999</v>
      </c>
      <c r="D36" s="47">
        <v>8167.1474609999996</v>
      </c>
      <c r="E36" s="48">
        <f t="shared" si="1"/>
        <v>-7.5214405891733524E-3</v>
      </c>
      <c r="F36" s="50">
        <f t="shared" si="1"/>
        <v>-9.6875418522836231E-3</v>
      </c>
    </row>
    <row r="37" spans="1:6">
      <c r="A37" s="47">
        <v>10913.45</v>
      </c>
      <c r="B37" s="48">
        <f t="shared" si="0"/>
        <v>1.6822107724846137E-2</v>
      </c>
      <c r="C37" s="47">
        <v>10536.700194999999</v>
      </c>
      <c r="D37" s="47">
        <v>8295.1992190000001</v>
      </c>
      <c r="E37" s="48">
        <f t="shared" si="1"/>
        <v>1.901737201704075E-3</v>
      </c>
      <c r="F37" s="50">
        <f t="shared" si="1"/>
        <v>1.567888404262039E-2</v>
      </c>
    </row>
    <row r="38" spans="1:6">
      <c r="A38" s="47">
        <v>10860.6</v>
      </c>
      <c r="B38" s="48">
        <f t="shared" si="0"/>
        <v>-4.8426482917867733E-3</v>
      </c>
      <c r="C38" s="47">
        <v>10430.349609000001</v>
      </c>
      <c r="D38" s="47">
        <v>8233.9111329999996</v>
      </c>
      <c r="E38" s="48">
        <f t="shared" si="1"/>
        <v>-1.0093348394829095E-2</v>
      </c>
      <c r="F38" s="50">
        <f t="shared" si="1"/>
        <v>-7.3883802404192114E-3</v>
      </c>
    </row>
    <row r="39" spans="1:6">
      <c r="A39" s="47">
        <v>10681.6</v>
      </c>
      <c r="B39" s="48">
        <f t="shared" si="0"/>
        <v>-1.6481594018746663E-2</v>
      </c>
      <c r="C39" s="47">
        <v>10513.849609000001</v>
      </c>
      <c r="D39" s="47">
        <v>8149.9477539999998</v>
      </c>
      <c r="E39" s="48">
        <f t="shared" si="1"/>
        <v>8.0054842963222083E-3</v>
      </c>
      <c r="F39" s="50">
        <f t="shared" si="1"/>
        <v>-1.0197265630362471E-2</v>
      </c>
    </row>
    <row r="40" spans="1:6">
      <c r="A40" s="47">
        <v>10883</v>
      </c>
      <c r="B40" s="48">
        <f t="shared" si="0"/>
        <v>1.8854853205512247E-2</v>
      </c>
      <c r="C40" s="47">
        <v>10605.150390999999</v>
      </c>
      <c r="D40" s="47">
        <v>8283.0869139999995</v>
      </c>
      <c r="E40" s="48">
        <f t="shared" si="1"/>
        <v>8.6838584719571895E-3</v>
      </c>
      <c r="F40" s="50">
        <f t="shared" si="1"/>
        <v>1.6336197975582719E-2</v>
      </c>
    </row>
    <row r="41" spans="1:6">
      <c r="A41" s="47">
        <v>11007.15</v>
      </c>
      <c r="B41" s="48">
        <f t="shared" si="0"/>
        <v>1.1407700082697753E-2</v>
      </c>
      <c r="C41" s="47">
        <v>10688.650390999999</v>
      </c>
      <c r="D41" s="47">
        <v>8439.2402340000008</v>
      </c>
      <c r="E41" s="48">
        <f t="shared" si="1"/>
        <v>7.8735328516285636E-3</v>
      </c>
      <c r="F41" s="50">
        <f t="shared" si="1"/>
        <v>1.8852068271319515E-2</v>
      </c>
    </row>
    <row r="42" spans="1:6">
      <c r="A42" s="47">
        <v>11051.15</v>
      </c>
      <c r="B42" s="48">
        <f t="shared" si="0"/>
        <v>3.9974016889022133E-3</v>
      </c>
      <c r="C42" s="47">
        <v>10633.299805000001</v>
      </c>
      <c r="D42" s="47">
        <v>8444.6669920000004</v>
      </c>
      <c r="E42" s="48">
        <f t="shared" si="1"/>
        <v>-5.1784447966045054E-3</v>
      </c>
      <c r="F42" s="50">
        <f t="shared" si="1"/>
        <v>6.4303869181686439E-4</v>
      </c>
    </row>
    <row r="43" spans="1:6">
      <c r="A43" s="47">
        <v>11024.15</v>
      </c>
      <c r="B43" s="48">
        <f t="shared" si="0"/>
        <v>-2.4431846459418254E-3</v>
      </c>
      <c r="C43" s="47">
        <v>10614.349609000001</v>
      </c>
      <c r="D43" s="47">
        <v>8321.8955079999996</v>
      </c>
      <c r="E43" s="48">
        <f t="shared" si="1"/>
        <v>-1.7821557134210585E-3</v>
      </c>
      <c r="F43" s="50">
        <f t="shared" si="1"/>
        <v>-1.4538345220280153E-2</v>
      </c>
    </row>
    <row r="44" spans="1:6" ht="15.6" customHeight="1">
      <c r="A44" s="47">
        <v>10994.45</v>
      </c>
      <c r="B44" s="48">
        <f t="shared" si="0"/>
        <v>-2.6940852582737814E-3</v>
      </c>
      <c r="C44" s="47">
        <v>10736.150390999999</v>
      </c>
      <c r="D44" s="47">
        <v>8272.4765630000002</v>
      </c>
      <c r="E44" s="48">
        <f t="shared" si="1"/>
        <v>1.1475105539836607E-2</v>
      </c>
      <c r="F44" s="50">
        <f t="shared" si="1"/>
        <v>-5.9384241189392546E-3</v>
      </c>
    </row>
    <row r="45" spans="1:6">
      <c r="A45" s="47">
        <v>11076.55</v>
      </c>
      <c r="B45" s="48">
        <f t="shared" si="0"/>
        <v>7.4674040083859165E-3</v>
      </c>
      <c r="C45" s="47">
        <v>10696.200194999999</v>
      </c>
      <c r="D45" s="47">
        <v>8535.703125</v>
      </c>
      <c r="E45" s="48">
        <f t="shared" si="1"/>
        <v>-3.7210913171903406E-3</v>
      </c>
      <c r="F45" s="50">
        <f t="shared" si="1"/>
        <v>3.1819559716533198E-2</v>
      </c>
    </row>
    <row r="46" spans="1:6">
      <c r="A46" s="47">
        <v>11023.25</v>
      </c>
      <c r="B46" s="48">
        <f t="shared" si="0"/>
        <v>-4.8119676252984253E-3</v>
      </c>
      <c r="C46" s="47">
        <v>10628.5</v>
      </c>
      <c r="D46" s="47">
        <v>8478.53125</v>
      </c>
      <c r="E46" s="48">
        <f t="shared" si="1"/>
        <v>-6.3293687258813916E-3</v>
      </c>
      <c r="F46" s="50">
        <f t="shared" si="1"/>
        <v>-6.6979690088506917E-3</v>
      </c>
    </row>
    <row r="47" spans="1:6">
      <c r="A47" s="47">
        <v>10986.95</v>
      </c>
      <c r="B47" s="48">
        <f t="shared" si="0"/>
        <v>-3.293039711518769E-3</v>
      </c>
      <c r="C47" s="47">
        <v>10593.150390999999</v>
      </c>
      <c r="D47" s="47">
        <v>8537.2050780000009</v>
      </c>
      <c r="E47" s="48">
        <f t="shared" si="1"/>
        <v>-3.3259264242367957E-3</v>
      </c>
      <c r="F47" s="50">
        <f t="shared" si="1"/>
        <v>6.9202820948499619E-3</v>
      </c>
    </row>
    <row r="48" spans="1:6">
      <c r="A48" s="47">
        <v>11155.85</v>
      </c>
      <c r="B48" s="48">
        <f t="shared" si="0"/>
        <v>1.5372783165482653E-2</v>
      </c>
      <c r="C48" s="47">
        <v>10684.650390999999</v>
      </c>
      <c r="D48" s="47">
        <v>8568.1630860000005</v>
      </c>
      <c r="E48" s="48">
        <f t="shared" si="1"/>
        <v>8.6376570352233381E-3</v>
      </c>
      <c r="F48" s="50">
        <f t="shared" si="1"/>
        <v>3.6262462617627665E-3</v>
      </c>
    </row>
    <row r="49" spans="1:6">
      <c r="A49" s="47">
        <v>11236</v>
      </c>
      <c r="B49" s="48">
        <f t="shared" si="0"/>
        <v>7.1845713235656299E-3</v>
      </c>
      <c r="C49" s="47">
        <v>10768.349609000001</v>
      </c>
      <c r="D49" s="47">
        <v>8634.9277340000008</v>
      </c>
      <c r="E49" s="48">
        <f t="shared" si="1"/>
        <v>7.8335944497073973E-3</v>
      </c>
      <c r="F49" s="50">
        <f t="shared" si="1"/>
        <v>7.7921775449268449E-3</v>
      </c>
    </row>
    <row r="50" spans="1:6">
      <c r="A50" s="47">
        <v>11226.1</v>
      </c>
      <c r="B50" s="48">
        <f t="shared" si="0"/>
        <v>-8.8109647561406522E-4</v>
      </c>
      <c r="C50" s="47">
        <v>10767.650390999999</v>
      </c>
      <c r="D50" s="47">
        <v>8655.4707030000009</v>
      </c>
      <c r="E50" s="48">
        <f t="shared" si="1"/>
        <v>-6.4932698639090503E-5</v>
      </c>
      <c r="F50" s="50">
        <f t="shared" si="1"/>
        <v>2.3790551157842595E-3</v>
      </c>
    </row>
    <row r="51" spans="1:6">
      <c r="A51" s="47">
        <v>11239.7</v>
      </c>
      <c r="B51" s="48">
        <f t="shared" si="0"/>
        <v>1.2114625738235329E-3</v>
      </c>
      <c r="C51" s="47">
        <v>10786.950194999999</v>
      </c>
      <c r="D51" s="47">
        <v>8742.8740230000003</v>
      </c>
      <c r="E51" s="48">
        <f t="shared" si="1"/>
        <v>1.7923876889736048E-3</v>
      </c>
      <c r="F51" s="50">
        <f t="shared" si="1"/>
        <v>1.009804353791011E-2</v>
      </c>
    </row>
    <row r="52" spans="1:6">
      <c r="A52" s="47">
        <v>11243.4</v>
      </c>
      <c r="B52" s="48">
        <f t="shared" si="0"/>
        <v>3.291902808792858E-4</v>
      </c>
      <c r="C52" s="47">
        <v>10842.849609000001</v>
      </c>
      <c r="D52" s="47">
        <v>8737.15625</v>
      </c>
      <c r="E52" s="48">
        <f t="shared" si="1"/>
        <v>5.1821333175258392E-3</v>
      </c>
      <c r="F52" s="50">
        <f t="shared" si="1"/>
        <v>-6.539923811047124E-4</v>
      </c>
    </row>
    <row r="53" spans="1:6">
      <c r="A53" s="47">
        <v>11236.2</v>
      </c>
      <c r="B53" s="48">
        <f t="shared" si="0"/>
        <v>-6.4037568706965052E-4</v>
      </c>
      <c r="C53" s="47">
        <v>10856.700194999999</v>
      </c>
      <c r="D53" s="47">
        <v>8689.2880860000005</v>
      </c>
      <c r="E53" s="48">
        <f t="shared" si="1"/>
        <v>1.2773935357825229E-3</v>
      </c>
      <c r="F53" s="50">
        <f t="shared" si="1"/>
        <v>-5.478689247430996E-3</v>
      </c>
    </row>
    <row r="54" spans="1:6">
      <c r="A54" s="47">
        <v>11243</v>
      </c>
      <c r="B54" s="48">
        <f t="shared" si="0"/>
        <v>6.0518680692754417E-4</v>
      </c>
      <c r="C54" s="47">
        <v>10808.049805000001</v>
      </c>
      <c r="D54" s="47">
        <v>8680.2275389999995</v>
      </c>
      <c r="E54" s="48">
        <f t="shared" si="1"/>
        <v>-4.4811396765293918E-3</v>
      </c>
      <c r="F54" s="50">
        <f t="shared" si="1"/>
        <v>-1.042726045025382E-3</v>
      </c>
    </row>
    <row r="55" spans="1:6">
      <c r="A55" s="47">
        <v>11173.05</v>
      </c>
      <c r="B55" s="48">
        <f t="shared" si="0"/>
        <v>-6.2216490260607249E-3</v>
      </c>
      <c r="C55" s="47">
        <v>10817.700194999999</v>
      </c>
      <c r="D55" s="47">
        <v>8674.0253909999992</v>
      </c>
      <c r="E55" s="48">
        <f t="shared" si="1"/>
        <v>8.9288911266252981E-4</v>
      </c>
      <c r="F55" s="50">
        <f t="shared" si="1"/>
        <v>-7.1451444931993355E-4</v>
      </c>
    </row>
    <row r="56" spans="1:6">
      <c r="A56" s="47">
        <v>11203.45</v>
      </c>
      <c r="B56" s="48">
        <f t="shared" si="0"/>
        <v>2.7208327180135647E-3</v>
      </c>
      <c r="C56" s="47">
        <v>10799.849609000001</v>
      </c>
      <c r="D56" s="47">
        <v>8695.1992190000001</v>
      </c>
      <c r="E56" s="48">
        <f t="shared" si="1"/>
        <v>-1.6501276314025875E-3</v>
      </c>
      <c r="F56" s="50">
        <f t="shared" si="1"/>
        <v>2.4410613349103659E-3</v>
      </c>
    </row>
    <row r="57" spans="1:6">
      <c r="A57" s="47">
        <v>11080.35</v>
      </c>
      <c r="B57" s="48">
        <f t="shared" si="0"/>
        <v>-1.0987686828610862E-2</v>
      </c>
      <c r="C57" s="47">
        <v>10710.450194999999</v>
      </c>
      <c r="D57" s="47">
        <v>8587.7861329999996</v>
      </c>
      <c r="E57" s="48">
        <f t="shared" si="1"/>
        <v>-8.2778387881902345E-3</v>
      </c>
      <c r="F57" s="50">
        <f t="shared" si="1"/>
        <v>-1.2353148363212963E-2</v>
      </c>
    </row>
    <row r="58" spans="1:6">
      <c r="A58" s="47">
        <v>11137.35</v>
      </c>
      <c r="B58" s="48">
        <f t="shared" si="0"/>
        <v>5.1442418335160894E-3</v>
      </c>
      <c r="C58" s="47">
        <v>10772.049805000001</v>
      </c>
      <c r="D58" s="47">
        <v>8670.8291019999997</v>
      </c>
      <c r="E58" s="48">
        <f t="shared" si="1"/>
        <v>5.7513558140401891E-3</v>
      </c>
      <c r="F58" s="50">
        <f t="shared" si="1"/>
        <v>9.669892532709173E-3</v>
      </c>
    </row>
    <row r="59" spans="1:6">
      <c r="A59" s="47">
        <v>11033.2</v>
      </c>
      <c r="B59" s="48">
        <f t="shared" si="0"/>
        <v>-9.3514166296290984E-3</v>
      </c>
      <c r="C59" s="47">
        <v>10741.099609000001</v>
      </c>
      <c r="D59" s="47">
        <v>8588.2226559999999</v>
      </c>
      <c r="E59" s="48">
        <f t="shared" si="1"/>
        <v>-2.8731946621369875E-3</v>
      </c>
      <c r="F59" s="50">
        <f t="shared" si="1"/>
        <v>-9.5269373929819361E-3</v>
      </c>
    </row>
    <row r="60" spans="1:6">
      <c r="A60" s="47">
        <v>11088.5</v>
      </c>
      <c r="B60" s="48">
        <f t="shared" si="0"/>
        <v>5.0121451618750021E-3</v>
      </c>
      <c r="C60" s="47">
        <v>10821.849609000001</v>
      </c>
      <c r="D60" s="47">
        <v>8599.7050780000009</v>
      </c>
      <c r="E60" s="48">
        <f t="shared" si="1"/>
        <v>7.5178522627552327E-3</v>
      </c>
      <c r="F60" s="50">
        <f t="shared" si="1"/>
        <v>1.3369963099383519E-3</v>
      </c>
    </row>
    <row r="61" spans="1:6">
      <c r="A61" s="47">
        <v>10910.45</v>
      </c>
      <c r="B61" s="48">
        <f t="shared" si="0"/>
        <v>-1.6057176353880081E-2</v>
      </c>
      <c r="C61" s="47">
        <v>10762.450194999999</v>
      </c>
      <c r="D61" s="47">
        <v>8520.3447269999997</v>
      </c>
      <c r="E61" s="48">
        <f t="shared" si="1"/>
        <v>-5.4888412005468798E-3</v>
      </c>
      <c r="F61" s="50">
        <f t="shared" si="1"/>
        <v>-9.2282642579247249E-3</v>
      </c>
    </row>
    <row r="62" spans="1:6">
      <c r="A62" s="47">
        <v>10852.1</v>
      </c>
      <c r="B62" s="48">
        <f t="shared" si="0"/>
        <v>-5.3480837179035109E-3</v>
      </c>
      <c r="C62" s="47">
        <v>10769.150390999999</v>
      </c>
      <c r="D62" s="47">
        <v>8654.4033199999994</v>
      </c>
      <c r="E62" s="48">
        <f t="shared" si="1"/>
        <v>6.2255303193993353E-4</v>
      </c>
      <c r="F62" s="50">
        <f t="shared" si="1"/>
        <v>1.5733940033574388E-2</v>
      </c>
    </row>
    <row r="63" spans="1:6">
      <c r="A63" s="47">
        <v>10716.2</v>
      </c>
      <c r="B63" s="48">
        <f t="shared" si="0"/>
        <v>-1.2522921830797692E-2</v>
      </c>
      <c r="C63" s="47">
        <v>10671.400390999999</v>
      </c>
      <c r="D63" s="47">
        <v>8622.3789059999999</v>
      </c>
      <c r="E63" s="48">
        <f t="shared" si="1"/>
        <v>-9.0768534611320589E-3</v>
      </c>
      <c r="F63" s="50">
        <f t="shared" si="1"/>
        <v>-3.7003607084028904E-3</v>
      </c>
    </row>
    <row r="64" spans="1:6">
      <c r="A64" s="47">
        <v>10632.6</v>
      </c>
      <c r="B64" s="48">
        <f t="shared" si="0"/>
        <v>-7.8012728392527538E-3</v>
      </c>
      <c r="C64" s="47">
        <v>10589.099609000001</v>
      </c>
      <c r="D64" s="47">
        <v>8499.3173829999996</v>
      </c>
      <c r="E64" s="48">
        <f t="shared" si="1"/>
        <v>-7.7122757074515654E-3</v>
      </c>
      <c r="F64" s="50">
        <f t="shared" si="1"/>
        <v>-1.4272339958797944E-2</v>
      </c>
    </row>
    <row r="65" spans="1:6">
      <c r="A65" s="47">
        <v>10709.05</v>
      </c>
      <c r="B65" s="48">
        <f t="shared" si="0"/>
        <v>7.1901510448995455E-3</v>
      </c>
      <c r="C65" s="47">
        <v>10714.299805000001</v>
      </c>
      <c r="D65" s="47">
        <v>8551.9335940000001</v>
      </c>
      <c r="E65" s="48">
        <f t="shared" si="1"/>
        <v>1.1823497806516835E-2</v>
      </c>
      <c r="F65" s="50">
        <f t="shared" si="1"/>
        <v>6.1906396277472062E-3</v>
      </c>
    </row>
    <row r="66" spans="1:6">
      <c r="A66" s="47">
        <v>10665.8</v>
      </c>
      <c r="B66" s="48">
        <f t="shared" si="0"/>
        <v>-4.0386402155186503E-3</v>
      </c>
      <c r="C66" s="47">
        <v>10657.299805000001</v>
      </c>
      <c r="D66" s="47">
        <v>8547.5244139999995</v>
      </c>
      <c r="E66" s="48">
        <f t="shared" si="1"/>
        <v>-5.3199930034998674E-3</v>
      </c>
      <c r="F66" s="50">
        <f t="shared" si="1"/>
        <v>-5.1557696882656131E-4</v>
      </c>
    </row>
    <row r="67" spans="1:6">
      <c r="A67" s="47">
        <v>10779.15</v>
      </c>
      <c r="B67" s="48">
        <f t="shared" si="0"/>
        <v>1.0627425978360777E-2</v>
      </c>
      <c r="C67" s="47">
        <v>10699.900390999999</v>
      </c>
      <c r="D67" s="47">
        <v>8696.8466800000006</v>
      </c>
      <c r="E67" s="48">
        <f t="shared" si="1"/>
        <v>3.9973151529444709E-3</v>
      </c>
      <c r="F67" s="50">
        <f t="shared" si="1"/>
        <v>1.7469650716109793E-2</v>
      </c>
    </row>
    <row r="68" spans="1:6">
      <c r="A68" s="47">
        <v>10914.35</v>
      </c>
      <c r="B68" s="48">
        <f t="shared" ref="B68:B131" si="2">(A68-A67)/A67</f>
        <v>1.2542732961318911E-2</v>
      </c>
      <c r="C68" s="47">
        <v>10769.900390999999</v>
      </c>
      <c r="D68" s="47">
        <v>8934.8789059999999</v>
      </c>
      <c r="E68" s="48">
        <f t="shared" ref="E68:F131" si="3">(C68-C67)/C67</f>
        <v>6.5421169769841088E-3</v>
      </c>
      <c r="F68" s="50">
        <f t="shared" si="3"/>
        <v>2.7369946229752248E-2</v>
      </c>
    </row>
    <row r="69" spans="1:6">
      <c r="A69" s="47">
        <v>10925.75</v>
      </c>
      <c r="B69" s="48">
        <f t="shared" si="2"/>
        <v>1.0444964656621454E-3</v>
      </c>
      <c r="C69" s="47">
        <v>10749.75</v>
      </c>
      <c r="D69" s="47">
        <v>9057.2138670000004</v>
      </c>
      <c r="E69" s="48">
        <f t="shared" si="3"/>
        <v>-1.8709913990326355E-3</v>
      </c>
      <c r="F69" s="50">
        <f t="shared" si="3"/>
        <v>1.3691843200902188E-2</v>
      </c>
    </row>
    <row r="70" spans="1:6">
      <c r="A70" s="47">
        <v>11067.85</v>
      </c>
      <c r="B70" s="48">
        <f t="shared" si="2"/>
        <v>1.3005972130059754E-2</v>
      </c>
      <c r="C70" s="47">
        <v>10772.650390999999</v>
      </c>
      <c r="D70" s="47">
        <v>9028.5800780000009</v>
      </c>
      <c r="E70" s="48">
        <f t="shared" si="3"/>
        <v>2.1303184725225441E-3</v>
      </c>
      <c r="F70" s="50">
        <f t="shared" si="3"/>
        <v>-3.1614345670170009E-3</v>
      </c>
    </row>
    <row r="71" spans="1:6">
      <c r="A71" s="47">
        <v>11135.65</v>
      </c>
      <c r="B71" s="48">
        <f t="shared" si="2"/>
        <v>6.1258510008718285E-3</v>
      </c>
      <c r="C71" s="47">
        <v>10852.900390999999</v>
      </c>
      <c r="D71" s="47">
        <v>9084.2011719999991</v>
      </c>
      <c r="E71" s="48">
        <f t="shared" si="3"/>
        <v>7.4494202528882572E-3</v>
      </c>
      <c r="F71" s="50">
        <f t="shared" si="3"/>
        <v>6.1605583070067178E-3</v>
      </c>
    </row>
    <row r="72" spans="1:6">
      <c r="A72" s="47">
        <v>11239.2</v>
      </c>
      <c r="B72" s="48">
        <f t="shared" si="2"/>
        <v>9.2989632396852529E-3</v>
      </c>
      <c r="C72" s="47">
        <v>10947.25</v>
      </c>
      <c r="D72" s="47">
        <v>9235.4599610000005</v>
      </c>
      <c r="E72" s="48">
        <f t="shared" si="3"/>
        <v>8.6934925780984985E-3</v>
      </c>
      <c r="F72" s="50">
        <f t="shared" si="3"/>
        <v>1.6650752899024564E-2</v>
      </c>
    </row>
    <row r="73" spans="1:6">
      <c r="A73" s="47">
        <v>11127.4</v>
      </c>
      <c r="B73" s="48">
        <f t="shared" si="2"/>
        <v>-9.9473272119012992E-3</v>
      </c>
      <c r="C73" s="47">
        <v>10948.299805000001</v>
      </c>
      <c r="D73" s="47">
        <v>9093.6972659999992</v>
      </c>
      <c r="E73" s="48">
        <f t="shared" si="3"/>
        <v>9.5896686382476007E-5</v>
      </c>
      <c r="F73" s="50">
        <f t="shared" si="3"/>
        <v>-1.53498250870714E-2</v>
      </c>
    </row>
    <row r="74" spans="1:6">
      <c r="A74" s="47">
        <v>11038</v>
      </c>
      <c r="B74" s="48">
        <f t="shared" si="2"/>
        <v>-8.0342218307960199E-3</v>
      </c>
      <c r="C74" s="47">
        <v>11023.200194999999</v>
      </c>
      <c r="D74" s="47">
        <v>9057.1669920000004</v>
      </c>
      <c r="E74" s="48">
        <f t="shared" si="3"/>
        <v>6.8412805032789176E-3</v>
      </c>
      <c r="F74" s="50">
        <f t="shared" si="3"/>
        <v>-4.0170980989855647E-3</v>
      </c>
    </row>
    <row r="75" spans="1:6">
      <c r="A75" s="47">
        <v>11003.05</v>
      </c>
      <c r="B75" s="48">
        <f t="shared" si="2"/>
        <v>-3.166334480884284E-3</v>
      </c>
      <c r="C75" s="47">
        <v>11018.900390999999</v>
      </c>
      <c r="D75" s="47">
        <v>9138.609375</v>
      </c>
      <c r="E75" s="48">
        <f t="shared" si="3"/>
        <v>-3.9006857572545633E-4</v>
      </c>
      <c r="F75" s="50">
        <f t="shared" si="3"/>
        <v>8.9920372531428327E-3</v>
      </c>
    </row>
    <row r="76" spans="1:6">
      <c r="A76" s="47">
        <v>10835.15</v>
      </c>
      <c r="B76" s="48">
        <f t="shared" si="2"/>
        <v>-1.5259405346699293E-2</v>
      </c>
      <c r="C76" s="47">
        <v>10936.849609000001</v>
      </c>
      <c r="D76" s="47">
        <v>9094.2783199999994</v>
      </c>
      <c r="E76" s="48">
        <f t="shared" si="3"/>
        <v>-7.446367522027493E-3</v>
      </c>
      <c r="F76" s="50">
        <f t="shared" si="3"/>
        <v>-4.8509628960916778E-3</v>
      </c>
    </row>
    <row r="77" spans="1:6">
      <c r="A77" s="47">
        <v>10965.65</v>
      </c>
      <c r="B77" s="48">
        <f t="shared" si="2"/>
        <v>1.2044134137506173E-2</v>
      </c>
      <c r="C77" s="47">
        <v>11008.049805000001</v>
      </c>
      <c r="D77" s="47">
        <v>9152.515625</v>
      </c>
      <c r="E77" s="48">
        <f t="shared" si="3"/>
        <v>6.510119325533077E-3</v>
      </c>
      <c r="F77" s="50">
        <f t="shared" si="3"/>
        <v>6.4037302302400352E-3</v>
      </c>
    </row>
    <row r="78" spans="1:6">
      <c r="A78" s="47">
        <v>10808.6</v>
      </c>
      <c r="B78" s="48">
        <f t="shared" si="2"/>
        <v>-1.432199641608106E-2</v>
      </c>
      <c r="C78" s="47">
        <v>10980.450194999999</v>
      </c>
      <c r="D78" s="47">
        <v>9076.3525389999995</v>
      </c>
      <c r="E78" s="48">
        <f t="shared" si="3"/>
        <v>-2.5072206693201021E-3</v>
      </c>
      <c r="F78" s="50">
        <f t="shared" si="3"/>
        <v>-8.3215466785942233E-3</v>
      </c>
    </row>
    <row r="79" spans="1:6">
      <c r="A79" s="47">
        <v>10799</v>
      </c>
      <c r="B79" s="48">
        <f t="shared" si="2"/>
        <v>-8.8818163314401154E-4</v>
      </c>
      <c r="C79" s="47">
        <v>10957.099609000001</v>
      </c>
      <c r="D79" s="47">
        <v>9097.9599610000005</v>
      </c>
      <c r="E79" s="48">
        <f t="shared" si="3"/>
        <v>-2.126559984820245E-3</v>
      </c>
      <c r="F79" s="50">
        <f t="shared" si="3"/>
        <v>2.3806283313871348E-3</v>
      </c>
    </row>
    <row r="80" spans="1:6">
      <c r="A80" s="47">
        <v>10752.7</v>
      </c>
      <c r="B80" s="48">
        <f t="shared" si="2"/>
        <v>-4.2874340216686058E-3</v>
      </c>
      <c r="C80" s="47">
        <v>11010.200194999999</v>
      </c>
      <c r="D80" s="47">
        <v>9107.5058590000008</v>
      </c>
      <c r="E80" s="48">
        <f t="shared" si="3"/>
        <v>4.846226455437406E-3</v>
      </c>
      <c r="F80" s="50">
        <f t="shared" si="3"/>
        <v>1.0492349978369294E-3</v>
      </c>
    </row>
    <row r="81" spans="1:6">
      <c r="A81" s="47">
        <v>10770.6</v>
      </c>
      <c r="B81" s="48">
        <f t="shared" si="2"/>
        <v>1.6646981688319803E-3</v>
      </c>
      <c r="C81" s="47">
        <v>11084.75</v>
      </c>
      <c r="D81" s="47">
        <v>9400.1884769999997</v>
      </c>
      <c r="E81" s="48">
        <f t="shared" si="3"/>
        <v>6.7709763382736172E-3</v>
      </c>
      <c r="F81" s="50">
        <f t="shared" si="3"/>
        <v>3.2136418304993031E-2</v>
      </c>
    </row>
    <row r="82" spans="1:6">
      <c r="A82" s="47">
        <v>10861.3</v>
      </c>
      <c r="B82" s="48">
        <f t="shared" si="2"/>
        <v>8.4210721779658434E-3</v>
      </c>
      <c r="C82" s="47">
        <v>11134.299805000001</v>
      </c>
      <c r="D82" s="47">
        <v>9527.5634769999997</v>
      </c>
      <c r="E82" s="48">
        <f t="shared" si="3"/>
        <v>4.4700877331469418E-3</v>
      </c>
      <c r="F82" s="50">
        <f t="shared" si="3"/>
        <v>1.3550260222085546E-2</v>
      </c>
    </row>
    <row r="83" spans="1:6">
      <c r="A83" s="47">
        <v>10809.95</v>
      </c>
      <c r="B83" s="48">
        <f t="shared" si="2"/>
        <v>-4.7277950153295232E-3</v>
      </c>
      <c r="C83" s="47">
        <v>11132</v>
      </c>
      <c r="D83" s="47">
        <v>9456.3417969999991</v>
      </c>
      <c r="E83" s="48">
        <f t="shared" si="3"/>
        <v>-2.0655138089310327E-4</v>
      </c>
      <c r="F83" s="50">
        <f t="shared" si="3"/>
        <v>-7.475329885960157E-3</v>
      </c>
    </row>
    <row r="84" spans="1:6">
      <c r="A84" s="47">
        <v>10770</v>
      </c>
      <c r="B84" s="48">
        <f t="shared" si="2"/>
        <v>-3.6956692676655047E-3</v>
      </c>
      <c r="C84" s="47">
        <v>11167.299805000001</v>
      </c>
      <c r="D84" s="47">
        <v>9104.8886719999991</v>
      </c>
      <c r="E84" s="48">
        <f t="shared" si="3"/>
        <v>3.1710209306504275E-3</v>
      </c>
      <c r="F84" s="50">
        <f t="shared" si="3"/>
        <v>-3.7165865251560348E-2</v>
      </c>
    </row>
    <row r="85" spans="1:6">
      <c r="A85" s="47">
        <v>10874.8</v>
      </c>
      <c r="B85" s="48">
        <f t="shared" si="2"/>
        <v>9.7307335190342879E-3</v>
      </c>
      <c r="C85" s="47">
        <v>11278.349609000001</v>
      </c>
      <c r="D85" s="47">
        <v>9021.7011719999991</v>
      </c>
      <c r="E85" s="48">
        <f t="shared" si="3"/>
        <v>9.9441947417118013E-3</v>
      </c>
      <c r="F85" s="50">
        <f t="shared" si="3"/>
        <v>-9.1365751956774734E-3</v>
      </c>
    </row>
    <row r="86" spans="1:6">
      <c r="A86" s="47">
        <v>10925.05</v>
      </c>
      <c r="B86" s="48">
        <f t="shared" si="2"/>
        <v>4.6207746349358151E-3</v>
      </c>
      <c r="C86" s="47">
        <v>11319.549805000001</v>
      </c>
      <c r="D86" s="47">
        <v>9090.984375</v>
      </c>
      <c r="E86" s="48">
        <f t="shared" si="3"/>
        <v>3.6530341254116176E-3</v>
      </c>
      <c r="F86" s="50">
        <f t="shared" si="3"/>
        <v>7.6796162585200814E-3</v>
      </c>
    </row>
    <row r="87" spans="1:6">
      <c r="A87" s="47">
        <v>10973.75</v>
      </c>
      <c r="B87" s="48">
        <f t="shared" si="2"/>
        <v>4.4576455027666448E-3</v>
      </c>
      <c r="C87" s="47">
        <v>11356.5</v>
      </c>
      <c r="D87" s="47">
        <v>9225.3349610000005</v>
      </c>
      <c r="E87" s="48">
        <f t="shared" si="3"/>
        <v>3.2642813218311945E-3</v>
      </c>
      <c r="F87" s="50">
        <f t="shared" si="3"/>
        <v>1.477844207602661E-2</v>
      </c>
    </row>
    <row r="88" spans="1:6">
      <c r="A88" s="47">
        <v>10890.1</v>
      </c>
      <c r="B88" s="48">
        <f t="shared" si="2"/>
        <v>-7.6227360747237391E-3</v>
      </c>
      <c r="C88" s="47">
        <v>11346.200194999999</v>
      </c>
      <c r="D88" s="47">
        <v>9051.9326170000004</v>
      </c>
      <c r="E88" s="48">
        <f t="shared" si="3"/>
        <v>-9.0695240611108707E-4</v>
      </c>
      <c r="F88" s="50">
        <f t="shared" si="3"/>
        <v>-1.8796319562710356E-2</v>
      </c>
    </row>
    <row r="89" spans="1:6">
      <c r="A89" s="47">
        <v>10733.65</v>
      </c>
      <c r="B89" s="48">
        <f t="shared" si="2"/>
        <v>-1.4366259263000405E-2</v>
      </c>
      <c r="C89" s="47">
        <v>11244.700194999999</v>
      </c>
      <c r="D89" s="47">
        <v>8858.9101559999999</v>
      </c>
      <c r="E89" s="48">
        <f t="shared" si="3"/>
        <v>-8.9457261687246308E-3</v>
      </c>
      <c r="F89" s="50">
        <f t="shared" si="3"/>
        <v>-2.1323895036237262E-2</v>
      </c>
    </row>
    <row r="90" spans="1:6">
      <c r="A90" s="47">
        <v>10775.3</v>
      </c>
      <c r="B90" s="48">
        <f t="shared" si="2"/>
        <v>3.8803203011090952E-3</v>
      </c>
      <c r="C90" s="47">
        <v>11360.799805000001</v>
      </c>
      <c r="D90" s="47">
        <v>8902.1269530000009</v>
      </c>
      <c r="E90" s="48">
        <f t="shared" si="3"/>
        <v>1.0324829296171477E-2</v>
      </c>
      <c r="F90" s="50">
        <f t="shared" si="3"/>
        <v>4.8783423964098901E-3</v>
      </c>
    </row>
    <row r="91" spans="1:6">
      <c r="A91" s="47">
        <v>10822.8</v>
      </c>
      <c r="B91" s="48">
        <f t="shared" si="2"/>
        <v>4.4082299332733202E-3</v>
      </c>
      <c r="C91" s="47">
        <v>11387.099609000001</v>
      </c>
      <c r="D91" s="47">
        <v>8998.4453130000002</v>
      </c>
      <c r="E91" s="48">
        <f t="shared" si="3"/>
        <v>2.3149606058919742E-3</v>
      </c>
      <c r="F91" s="50">
        <f t="shared" si="3"/>
        <v>1.0819701910400209E-2</v>
      </c>
    </row>
    <row r="92" spans="1:6">
      <c r="A92" s="47">
        <v>10855.65</v>
      </c>
      <c r="B92" s="48">
        <f t="shared" si="2"/>
        <v>3.0352588978822823E-3</v>
      </c>
      <c r="C92" s="47">
        <v>11389.450194999999</v>
      </c>
      <c r="D92" s="47">
        <v>9119.6660159999992</v>
      </c>
      <c r="E92" s="48">
        <f t="shared" si="3"/>
        <v>2.0642534804392407E-4</v>
      </c>
      <c r="F92" s="50">
        <f t="shared" si="3"/>
        <v>1.3471294071751731E-2</v>
      </c>
    </row>
    <row r="93" spans="1:6">
      <c r="A93" s="47">
        <v>10821.2</v>
      </c>
      <c r="B93" s="48">
        <f t="shared" si="2"/>
        <v>-3.1734626669060731E-3</v>
      </c>
      <c r="C93" s="47">
        <v>11450</v>
      </c>
      <c r="D93" s="47">
        <v>8921.8955079999996</v>
      </c>
      <c r="E93" s="48">
        <f t="shared" si="3"/>
        <v>5.3163062275457416E-3</v>
      </c>
      <c r="F93" s="50">
        <f t="shared" si="3"/>
        <v>-2.1686156889191021E-2</v>
      </c>
    </row>
    <row r="94" spans="1:6">
      <c r="A94" s="47">
        <v>10813.8</v>
      </c>
      <c r="B94" s="48">
        <f t="shared" si="2"/>
        <v>-6.8384282704334585E-4</v>
      </c>
      <c r="C94" s="47">
        <v>11470.700194999999</v>
      </c>
      <c r="D94" s="47">
        <v>8862.4472659999992</v>
      </c>
      <c r="E94" s="48">
        <f t="shared" si="3"/>
        <v>1.8078772925763703E-3</v>
      </c>
      <c r="F94" s="50">
        <f t="shared" si="3"/>
        <v>-6.6631851882478239E-3</v>
      </c>
    </row>
    <row r="95" spans="1:6">
      <c r="A95" s="47">
        <v>10839.45</v>
      </c>
      <c r="B95" s="48">
        <f t="shared" si="2"/>
        <v>2.3719691505300132E-3</v>
      </c>
      <c r="C95" s="47">
        <v>11429.5</v>
      </c>
      <c r="D95" s="47">
        <v>8864.578125</v>
      </c>
      <c r="E95" s="48">
        <f t="shared" si="3"/>
        <v>-3.5917768139348918E-3</v>
      </c>
      <c r="F95" s="50">
        <f t="shared" si="3"/>
        <v>2.4043686084041776E-4</v>
      </c>
    </row>
    <row r="96" spans="1:6">
      <c r="A96" s="47">
        <v>10756.7</v>
      </c>
      <c r="B96" s="48">
        <f t="shared" si="2"/>
        <v>-7.6341511792572493E-3</v>
      </c>
      <c r="C96" s="47">
        <v>11355.75</v>
      </c>
      <c r="D96" s="47">
        <v>8799.2685550000006</v>
      </c>
      <c r="E96" s="48">
        <f t="shared" si="3"/>
        <v>-6.4526007261909973E-3</v>
      </c>
      <c r="F96" s="50">
        <f t="shared" si="3"/>
        <v>-7.3674763851211975E-3</v>
      </c>
    </row>
    <row r="97" spans="1:6">
      <c r="A97" s="47">
        <v>10803.15</v>
      </c>
      <c r="B97" s="48">
        <f t="shared" si="2"/>
        <v>4.3182388650793374E-3</v>
      </c>
      <c r="C97" s="47">
        <v>11435.099609000001</v>
      </c>
      <c r="D97" s="47">
        <v>8928.0683590000008</v>
      </c>
      <c r="E97" s="48">
        <f t="shared" si="3"/>
        <v>6.9876149968078538E-3</v>
      </c>
      <c r="F97" s="50">
        <f t="shared" si="3"/>
        <v>1.4637558019161993E-2</v>
      </c>
    </row>
    <row r="98" spans="1:6">
      <c r="A98" s="47">
        <v>10830.95</v>
      </c>
      <c r="B98" s="48">
        <f t="shared" si="2"/>
        <v>2.5733235213804394E-3</v>
      </c>
      <c r="C98" s="47">
        <v>11385.049805000001</v>
      </c>
      <c r="D98" s="47">
        <v>9073.9824219999991</v>
      </c>
      <c r="E98" s="48">
        <f t="shared" si="3"/>
        <v>-4.376857719770845E-3</v>
      </c>
      <c r="F98" s="50">
        <f t="shared" si="3"/>
        <v>1.6343295899264556E-2</v>
      </c>
    </row>
    <row r="99" spans="1:6">
      <c r="A99" s="47">
        <v>10878.7</v>
      </c>
      <c r="B99" s="48">
        <f t="shared" si="2"/>
        <v>4.4086622133792507E-3</v>
      </c>
      <c r="C99" s="47">
        <v>11470.75</v>
      </c>
      <c r="D99" s="47">
        <v>9026.1992190000001</v>
      </c>
      <c r="E99" s="48">
        <f t="shared" si="3"/>
        <v>7.5274325951883211E-3</v>
      </c>
      <c r="F99" s="50">
        <f t="shared" si="3"/>
        <v>-5.2659571925275052E-3</v>
      </c>
    </row>
    <row r="100" spans="1:6">
      <c r="A100" s="47">
        <v>10997.9</v>
      </c>
      <c r="B100" s="48">
        <f t="shared" si="2"/>
        <v>1.0957191576199262E-2</v>
      </c>
      <c r="C100" s="47">
        <v>11551.75</v>
      </c>
      <c r="D100" s="47">
        <v>8949.5185550000006</v>
      </c>
      <c r="E100" s="48">
        <f t="shared" si="3"/>
        <v>7.0614388771440403E-3</v>
      </c>
      <c r="F100" s="50">
        <f t="shared" si="3"/>
        <v>-8.4953436257631E-3</v>
      </c>
    </row>
    <row r="101" spans="1:6">
      <c r="A101" s="47">
        <v>10979.25</v>
      </c>
      <c r="B101" s="48">
        <f t="shared" si="2"/>
        <v>-1.6957782849452746E-3</v>
      </c>
      <c r="C101" s="47">
        <v>11570.900390999999</v>
      </c>
      <c r="D101" s="47">
        <v>8987.9335940000001</v>
      </c>
      <c r="E101" s="48">
        <f t="shared" si="3"/>
        <v>1.6577913303178495E-3</v>
      </c>
      <c r="F101" s="50">
        <f t="shared" si="3"/>
        <v>4.2924140291923808E-3</v>
      </c>
    </row>
    <row r="102" spans="1:6">
      <c r="A102" s="47">
        <v>10959.6</v>
      </c>
      <c r="B102" s="48">
        <f t="shared" si="2"/>
        <v>-1.7897397363207538E-3</v>
      </c>
      <c r="C102" s="47">
        <v>11582.75</v>
      </c>
      <c r="D102" s="47">
        <v>9096.4199219999991</v>
      </c>
      <c r="E102" s="48">
        <f t="shared" si="3"/>
        <v>1.0240870286306817E-3</v>
      </c>
      <c r="F102" s="50">
        <f t="shared" si="3"/>
        <v>1.2070219129391472E-2</v>
      </c>
    </row>
    <row r="103" spans="1:6">
      <c r="A103" s="47">
        <v>10903</v>
      </c>
      <c r="B103" s="48">
        <f t="shared" si="2"/>
        <v>-5.1644220591992741E-3</v>
      </c>
      <c r="C103" s="47">
        <v>11557.099609000001</v>
      </c>
      <c r="D103" s="47">
        <v>9037.7382809999999</v>
      </c>
      <c r="E103" s="48">
        <f t="shared" si="3"/>
        <v>-2.2145337678875238E-3</v>
      </c>
      <c r="F103" s="50">
        <f t="shared" si="3"/>
        <v>-6.4510699267604924E-3</v>
      </c>
    </row>
    <row r="104" spans="1:6">
      <c r="A104" s="47">
        <v>10993.55</v>
      </c>
      <c r="B104" s="48">
        <f t="shared" si="2"/>
        <v>8.3050536549572843E-3</v>
      </c>
      <c r="C104" s="47">
        <v>11691.950194999999</v>
      </c>
      <c r="D104" s="47">
        <v>9118.0683590000008</v>
      </c>
      <c r="E104" s="48">
        <f t="shared" si="3"/>
        <v>1.1668203144583509E-2</v>
      </c>
      <c r="F104" s="50">
        <f t="shared" si="3"/>
        <v>8.8882943389585051E-3</v>
      </c>
    </row>
    <row r="105" spans="1:6">
      <c r="A105" s="47">
        <v>11044.15</v>
      </c>
      <c r="B105" s="48">
        <f t="shared" si="2"/>
        <v>4.6026988552378776E-3</v>
      </c>
      <c r="C105" s="47">
        <v>11738.5</v>
      </c>
      <c r="D105" s="47">
        <v>9298.2548829999996</v>
      </c>
      <c r="E105" s="48">
        <f t="shared" si="3"/>
        <v>3.9813550540017985E-3</v>
      </c>
      <c r="F105" s="50">
        <f t="shared" si="3"/>
        <v>1.9761479833845016E-2</v>
      </c>
    </row>
    <row r="106" spans="1:6">
      <c r="A106" s="47">
        <v>11057.15</v>
      </c>
      <c r="B106" s="48">
        <f t="shared" si="2"/>
        <v>1.1770937555176271E-3</v>
      </c>
      <c r="C106" s="47">
        <v>11691.900390999999</v>
      </c>
      <c r="D106" s="47">
        <v>9239.2275389999995</v>
      </c>
      <c r="E106" s="48">
        <f t="shared" si="3"/>
        <v>-3.9698095156962803E-3</v>
      </c>
      <c r="F106" s="50">
        <f t="shared" si="3"/>
        <v>-6.3482174604526905E-3</v>
      </c>
    </row>
    <row r="107" spans="1:6">
      <c r="A107" s="47">
        <v>11007.6</v>
      </c>
      <c r="B107" s="48">
        <f t="shared" si="2"/>
        <v>-4.481263254997832E-3</v>
      </c>
      <c r="C107" s="47">
        <v>11676.799805000001</v>
      </c>
      <c r="D107" s="47">
        <v>9079.1601559999999</v>
      </c>
      <c r="E107" s="48">
        <f t="shared" si="3"/>
        <v>-1.2915424776987101E-3</v>
      </c>
      <c r="F107" s="50">
        <f t="shared" si="3"/>
        <v>-1.7324758192644792E-2</v>
      </c>
    </row>
    <row r="108" spans="1:6">
      <c r="A108" s="47">
        <v>11009.25</v>
      </c>
      <c r="B108" s="48">
        <f t="shared" si="2"/>
        <v>1.4989643519019915E-4</v>
      </c>
      <c r="C108" s="47">
        <v>11680.5</v>
      </c>
      <c r="D108" s="47">
        <v>8971.2666019999997</v>
      </c>
      <c r="E108" s="48">
        <f t="shared" si="3"/>
        <v>3.1688434004109735E-4</v>
      </c>
      <c r="F108" s="50">
        <f t="shared" si="3"/>
        <v>-1.188364916425649E-2</v>
      </c>
    </row>
    <row r="109" spans="1:6">
      <c r="A109" s="47">
        <v>10935.65</v>
      </c>
      <c r="B109" s="48">
        <f t="shared" si="2"/>
        <v>-6.6852873719826841E-3</v>
      </c>
      <c r="C109" s="47">
        <v>11582.349609000001</v>
      </c>
      <c r="D109" s="47">
        <v>8779.6884769999997</v>
      </c>
      <c r="E109" s="48">
        <f t="shared" si="3"/>
        <v>-8.402927186336135E-3</v>
      </c>
      <c r="F109" s="50">
        <f t="shared" si="3"/>
        <v>-2.1354635136725367E-2</v>
      </c>
    </row>
    <row r="110" spans="1:6">
      <c r="A110" s="47">
        <v>10754.1</v>
      </c>
      <c r="B110" s="48">
        <f t="shared" si="2"/>
        <v>-1.6601665195941646E-2</v>
      </c>
      <c r="C110" s="47">
        <v>11520.299805000001</v>
      </c>
      <c r="D110" s="47">
        <v>8746.5009769999997</v>
      </c>
      <c r="E110" s="48">
        <f t="shared" si="3"/>
        <v>-5.3572725823942289E-3</v>
      </c>
      <c r="F110" s="50">
        <f t="shared" si="3"/>
        <v>-3.780031613529424E-3</v>
      </c>
    </row>
    <row r="111" spans="1:6">
      <c r="A111" s="47">
        <v>10788.4</v>
      </c>
      <c r="B111" s="48">
        <f t="shared" si="2"/>
        <v>3.1894812211155999E-3</v>
      </c>
      <c r="C111" s="47">
        <v>11476.950194999999</v>
      </c>
      <c r="D111" s="47">
        <v>8773.7207030000009</v>
      </c>
      <c r="E111" s="48">
        <f t="shared" si="3"/>
        <v>-3.7628890509591316E-3</v>
      </c>
      <c r="F111" s="50">
        <f t="shared" si="3"/>
        <v>3.112070309210368E-3</v>
      </c>
    </row>
    <row r="112" spans="1:6">
      <c r="A112" s="47">
        <v>10798.55</v>
      </c>
      <c r="B112" s="48">
        <f t="shared" si="2"/>
        <v>9.4082533091094476E-4</v>
      </c>
      <c r="C112" s="47">
        <v>11536.900390999999</v>
      </c>
      <c r="D112" s="47">
        <v>8639.3447269999997</v>
      </c>
      <c r="E112" s="48">
        <f t="shared" si="3"/>
        <v>5.2235302045762497E-3</v>
      </c>
      <c r="F112" s="50">
        <f t="shared" si="3"/>
        <v>-1.5315734401489889E-2</v>
      </c>
    </row>
    <row r="113" spans="1:6">
      <c r="A113" s="47">
        <v>11036.65</v>
      </c>
      <c r="B113" s="48">
        <f t="shared" si="2"/>
        <v>2.2049256613156432E-2</v>
      </c>
      <c r="C113" s="47">
        <v>11589.099609000001</v>
      </c>
      <c r="D113" s="47">
        <v>8599.2548829999996</v>
      </c>
      <c r="E113" s="48">
        <f t="shared" si="3"/>
        <v>4.5245443950198676E-3</v>
      </c>
      <c r="F113" s="50">
        <f t="shared" si="3"/>
        <v>-4.6403801754443044E-3</v>
      </c>
    </row>
    <row r="114" spans="1:6">
      <c r="A114" s="47">
        <v>10843.9</v>
      </c>
      <c r="B114" s="48">
        <f t="shared" si="2"/>
        <v>-1.746453860546452E-2</v>
      </c>
      <c r="C114" s="47">
        <v>11438.099609000001</v>
      </c>
      <c r="D114" s="47">
        <v>8520.5527340000008</v>
      </c>
      <c r="E114" s="48">
        <f t="shared" si="3"/>
        <v>-1.3029485041506989E-2</v>
      </c>
      <c r="F114" s="50">
        <f t="shared" si="3"/>
        <v>-9.152205635349445E-3</v>
      </c>
    </row>
    <row r="115" spans="1:6">
      <c r="A115" s="47">
        <v>10681.4</v>
      </c>
      <c r="B115" s="48">
        <f t="shared" si="2"/>
        <v>-1.4985383487490664E-2</v>
      </c>
      <c r="C115" s="47">
        <v>11287.5</v>
      </c>
      <c r="D115" s="47">
        <v>8399.8857420000004</v>
      </c>
      <c r="E115" s="48">
        <f t="shared" si="3"/>
        <v>-1.316648867802326E-2</v>
      </c>
      <c r="F115" s="50">
        <f t="shared" si="3"/>
        <v>-1.416187373836637E-2</v>
      </c>
    </row>
    <row r="116" spans="1:6">
      <c r="A116" s="47">
        <v>10692.75</v>
      </c>
      <c r="B116" s="48">
        <f t="shared" si="2"/>
        <v>1.0625947909450413E-3</v>
      </c>
      <c r="C116" s="47">
        <v>11369.900390999999</v>
      </c>
      <c r="D116" s="47">
        <v>8377.1035159999992</v>
      </c>
      <c r="E116" s="48">
        <f t="shared" si="3"/>
        <v>7.3001453820597311E-3</v>
      </c>
      <c r="F116" s="50">
        <f t="shared" si="3"/>
        <v>-2.7122066537272637E-3</v>
      </c>
    </row>
    <row r="117" spans="1:6">
      <c r="A117" s="47">
        <v>10826.7</v>
      </c>
      <c r="B117" s="48">
        <f t="shared" si="2"/>
        <v>1.2527179631058495E-2</v>
      </c>
      <c r="C117" s="47">
        <v>11515.200194999999</v>
      </c>
      <c r="D117" s="47">
        <v>8508.0273440000001</v>
      </c>
      <c r="E117" s="48">
        <f t="shared" si="3"/>
        <v>1.277933834099499E-2</v>
      </c>
      <c r="F117" s="50">
        <f t="shared" si="3"/>
        <v>1.5628770463435308E-2</v>
      </c>
    </row>
    <row r="118" spans="1:6">
      <c r="A118" s="47">
        <v>10730.8</v>
      </c>
      <c r="B118" s="48">
        <f t="shared" si="2"/>
        <v>-8.8577313493494285E-3</v>
      </c>
      <c r="C118" s="47">
        <v>11377.75</v>
      </c>
      <c r="D118" s="47">
        <v>8420.3496090000008</v>
      </c>
      <c r="E118" s="48">
        <f t="shared" si="3"/>
        <v>-1.1936413841913188E-2</v>
      </c>
      <c r="F118" s="50">
        <f t="shared" si="3"/>
        <v>-1.0305295393982375E-2</v>
      </c>
    </row>
    <row r="119" spans="1:6">
      <c r="A119" s="47">
        <v>10565.65</v>
      </c>
      <c r="B119" s="48">
        <f t="shared" si="2"/>
        <v>-1.5390278450814445E-2</v>
      </c>
      <c r="C119" s="47">
        <v>11278.900390999999</v>
      </c>
      <c r="D119" s="47">
        <v>8283.6074219999991</v>
      </c>
      <c r="E119" s="48">
        <f t="shared" si="3"/>
        <v>-8.6879751268924676E-3</v>
      </c>
      <c r="F119" s="50">
        <f t="shared" si="3"/>
        <v>-1.6239490442753853E-2</v>
      </c>
    </row>
    <row r="120" spans="1:6">
      <c r="A120" s="47">
        <v>10527.9</v>
      </c>
      <c r="B120" s="48">
        <f t="shared" si="2"/>
        <v>-3.5728989697746947E-3</v>
      </c>
      <c r="C120" s="47">
        <v>11234.349609000001</v>
      </c>
      <c r="D120" s="47">
        <v>8097.404297</v>
      </c>
      <c r="E120" s="48">
        <f t="shared" si="3"/>
        <v>-3.9499224619048623E-3</v>
      </c>
      <c r="F120" s="50">
        <f t="shared" si="3"/>
        <v>-2.2478506707774678E-2</v>
      </c>
    </row>
    <row r="121" spans="1:6">
      <c r="A121" s="47">
        <v>10407.4</v>
      </c>
      <c r="B121" s="48">
        <f t="shared" si="2"/>
        <v>-1.144577741049972E-2</v>
      </c>
      <c r="C121" s="47">
        <v>11143.099609000001</v>
      </c>
      <c r="D121" s="47">
        <v>7929.5458980000003</v>
      </c>
      <c r="E121" s="48">
        <f t="shared" si="3"/>
        <v>-8.1224105690015473E-3</v>
      </c>
      <c r="F121" s="50">
        <f t="shared" si="3"/>
        <v>-2.0729902181392802E-2</v>
      </c>
    </row>
    <row r="122" spans="1:6">
      <c r="A122" s="47">
        <v>10001</v>
      </c>
      <c r="B122" s="48">
        <f t="shared" si="2"/>
        <v>-3.9049138113265526E-2</v>
      </c>
      <c r="C122" s="47">
        <v>10967.400390999999</v>
      </c>
      <c r="D122" s="47">
        <v>7685.8452150000003</v>
      </c>
      <c r="E122" s="48">
        <f t="shared" si="3"/>
        <v>-1.576753544032701E-2</v>
      </c>
      <c r="F122" s="50">
        <f t="shared" si="3"/>
        <v>-3.0733245779114099E-2</v>
      </c>
    </row>
    <row r="123" spans="1:6">
      <c r="A123" s="47">
        <v>10100.450000000001</v>
      </c>
      <c r="B123" s="48">
        <f t="shared" si="2"/>
        <v>9.9440055994401283E-3</v>
      </c>
      <c r="C123" s="47">
        <v>11067.450194999999</v>
      </c>
      <c r="D123" s="47">
        <v>7889.40625</v>
      </c>
      <c r="E123" s="48">
        <f t="shared" si="3"/>
        <v>9.122472093031497E-3</v>
      </c>
      <c r="F123" s="50">
        <f t="shared" si="3"/>
        <v>2.6485185338200923E-2</v>
      </c>
    </row>
    <row r="124" spans="1:6">
      <c r="A124" s="47">
        <v>10002.200000000001</v>
      </c>
      <c r="B124" s="48">
        <f t="shared" si="2"/>
        <v>-9.7272893781960197E-3</v>
      </c>
      <c r="C124" s="47">
        <v>11053.799805000001</v>
      </c>
      <c r="D124" s="47">
        <v>7734.6640630000002</v>
      </c>
      <c r="E124" s="48">
        <f t="shared" si="3"/>
        <v>-1.2333816515538319E-3</v>
      </c>
      <c r="F124" s="50">
        <f t="shared" si="3"/>
        <v>-1.9613920502572654E-2</v>
      </c>
    </row>
    <row r="125" spans="1:6">
      <c r="A125" s="47">
        <v>9815.4</v>
      </c>
      <c r="B125" s="48">
        <f t="shared" si="2"/>
        <v>-1.8675891303913245E-2</v>
      </c>
      <c r="C125" s="47">
        <v>10977.549805000001</v>
      </c>
      <c r="D125" s="47">
        <v>7449.1464839999999</v>
      </c>
      <c r="E125" s="48">
        <f t="shared" si="3"/>
        <v>-6.8980804198669849E-3</v>
      </c>
      <c r="F125" s="50">
        <f t="shared" si="3"/>
        <v>-3.6914024536090613E-2</v>
      </c>
    </row>
    <row r="126" spans="1:6">
      <c r="A126" s="47">
        <v>9590.25</v>
      </c>
      <c r="B126" s="48">
        <f t="shared" si="2"/>
        <v>-2.2938443670150951E-2</v>
      </c>
      <c r="C126" s="47">
        <v>10930.450194999999</v>
      </c>
      <c r="D126" s="47">
        <v>7246.8686520000001</v>
      </c>
      <c r="E126" s="48">
        <f t="shared" si="3"/>
        <v>-4.2905394042073415E-3</v>
      </c>
      <c r="F126" s="50">
        <f t="shared" si="3"/>
        <v>-2.7154497825283976E-2</v>
      </c>
    </row>
    <row r="127" spans="1:6">
      <c r="A127" s="47">
        <v>9659.5499999999993</v>
      </c>
      <c r="B127" s="48">
        <f t="shared" si="2"/>
        <v>7.2260889966371334E-3</v>
      </c>
      <c r="C127" s="47">
        <v>11008.299805000001</v>
      </c>
      <c r="D127" s="47">
        <v>7361.2729490000002</v>
      </c>
      <c r="E127" s="48">
        <f t="shared" si="3"/>
        <v>7.1222693128973292E-3</v>
      </c>
      <c r="F127" s="50">
        <f t="shared" si="3"/>
        <v>1.5786721478445259E-2</v>
      </c>
    </row>
    <row r="128" spans="1:6">
      <c r="A128" s="47">
        <v>9375.2999999999993</v>
      </c>
      <c r="B128" s="48">
        <f t="shared" si="2"/>
        <v>-2.9426836653881395E-2</v>
      </c>
      <c r="C128" s="47">
        <v>10858.25</v>
      </c>
      <c r="D128" s="47">
        <v>7146.3208009999998</v>
      </c>
      <c r="E128" s="48">
        <f t="shared" si="3"/>
        <v>-1.3630606692947037E-2</v>
      </c>
      <c r="F128" s="50">
        <f t="shared" si="3"/>
        <v>-2.9200404534544627E-2</v>
      </c>
    </row>
    <row r="129" spans="1:6">
      <c r="A129" s="47">
        <v>9207</v>
      </c>
      <c r="B129" s="48">
        <f t="shared" si="2"/>
        <v>-1.7951425554382183E-2</v>
      </c>
      <c r="C129" s="47">
        <v>10599.25</v>
      </c>
      <c r="D129" s="47">
        <v>7099.720703</v>
      </c>
      <c r="E129" s="48">
        <f t="shared" si="3"/>
        <v>-2.3852830796859532E-2</v>
      </c>
      <c r="F129" s="50">
        <f t="shared" si="3"/>
        <v>-6.5208516798572827E-3</v>
      </c>
    </row>
    <row r="130" spans="1:6">
      <c r="A130" s="47">
        <v>8915.1</v>
      </c>
      <c r="B130" s="48">
        <f t="shared" si="2"/>
        <v>-3.1704138155751016E-2</v>
      </c>
      <c r="C130" s="47">
        <v>10316.450194999999</v>
      </c>
      <c r="D130" s="47">
        <v>6809.3706050000001</v>
      </c>
      <c r="E130" s="48">
        <f t="shared" si="3"/>
        <v>-2.6681114701511952E-2</v>
      </c>
      <c r="F130" s="50">
        <f t="shared" si="3"/>
        <v>-4.0895988750277446E-2</v>
      </c>
    </row>
    <row r="131" spans="1:6">
      <c r="A131" s="47">
        <v>8969.1</v>
      </c>
      <c r="B131" s="48">
        <f t="shared" si="2"/>
        <v>6.0571390113403102E-3</v>
      </c>
      <c r="C131" s="47">
        <v>10348.049805000001</v>
      </c>
      <c r="D131" s="47">
        <v>6794.9716799999997</v>
      </c>
      <c r="E131" s="48">
        <f t="shared" si="3"/>
        <v>3.0630313143290588E-3</v>
      </c>
      <c r="F131" s="50">
        <f t="shared" si="3"/>
        <v>-2.1145750224591305E-3</v>
      </c>
    </row>
    <row r="132" spans="1:6">
      <c r="A132" s="47">
        <v>8732.9</v>
      </c>
      <c r="B132" s="48">
        <f t="shared" ref="B132:B195" si="4">(A132-A131)/A131</f>
        <v>-2.6334860799857369E-2</v>
      </c>
      <c r="C132" s="47">
        <v>10301.049805000001</v>
      </c>
      <c r="D132" s="47">
        <v>6607.2895509999998</v>
      </c>
      <c r="E132" s="48">
        <f t="shared" ref="E132:F195" si="5">(C132-C131)/C131</f>
        <v>-4.541918611301079E-3</v>
      </c>
      <c r="F132" s="50">
        <f t="shared" si="5"/>
        <v>-2.7620737486281889E-2</v>
      </c>
    </row>
    <row r="133" spans="1:6">
      <c r="A133" s="47">
        <v>8961.9500000000007</v>
      </c>
      <c r="B133" s="48">
        <f t="shared" si="4"/>
        <v>2.6228400645833698E-2</v>
      </c>
      <c r="C133" s="47">
        <v>10460.099609000001</v>
      </c>
      <c r="D133" s="47">
        <v>6889.7495120000003</v>
      </c>
      <c r="E133" s="48">
        <f t="shared" si="5"/>
        <v>1.5440154839635805E-2</v>
      </c>
      <c r="F133" s="50">
        <f t="shared" si="5"/>
        <v>4.2749747656699977E-2</v>
      </c>
    </row>
    <row r="134" spans="1:6">
      <c r="A134" s="47">
        <v>8739.5</v>
      </c>
      <c r="B134" s="48">
        <f t="shared" si="4"/>
        <v>-2.482160690474737E-2</v>
      </c>
      <c r="C134" s="47">
        <v>10234.650390999999</v>
      </c>
      <c r="D134" s="47">
        <v>6780.9174800000001</v>
      </c>
      <c r="E134" s="48">
        <f t="shared" si="5"/>
        <v>-2.1553257275487341E-2</v>
      </c>
      <c r="F134" s="50">
        <f t="shared" si="5"/>
        <v>-1.579622478443455E-2</v>
      </c>
    </row>
    <row r="135" spans="1:6">
      <c r="A135" s="47">
        <v>9084.4500000000007</v>
      </c>
      <c r="B135" s="48">
        <f t="shared" si="4"/>
        <v>3.947022140854748E-2</v>
      </c>
      <c r="C135" s="47">
        <v>10472.5</v>
      </c>
      <c r="D135" s="47">
        <v>7186.9541019999997</v>
      </c>
      <c r="E135" s="48">
        <f t="shared" si="5"/>
        <v>2.323964179657349E-2</v>
      </c>
      <c r="F135" s="50">
        <f t="shared" si="5"/>
        <v>5.987930441530747E-2</v>
      </c>
    </row>
    <row r="136" spans="1:6">
      <c r="A136" s="47">
        <v>9034.6</v>
      </c>
      <c r="B136" s="48">
        <f t="shared" si="4"/>
        <v>-5.4873987968451984E-3</v>
      </c>
      <c r="C136" s="47">
        <v>10512.5</v>
      </c>
      <c r="D136" s="47">
        <v>7083.201172</v>
      </c>
      <c r="E136" s="48">
        <f t="shared" si="5"/>
        <v>3.8195273334924802E-3</v>
      </c>
      <c r="F136" s="50">
        <f t="shared" si="5"/>
        <v>-1.4436286711658154E-2</v>
      </c>
    </row>
    <row r="137" spans="1:6">
      <c r="A137" s="47">
        <v>9102.9</v>
      </c>
      <c r="B137" s="48">
        <f t="shared" si="4"/>
        <v>7.5598255595155589E-3</v>
      </c>
      <c r="C137" s="47">
        <v>10584.75</v>
      </c>
      <c r="D137" s="47">
        <v>7052.5288090000004</v>
      </c>
      <c r="E137" s="48">
        <f t="shared" si="5"/>
        <v>6.8727705112960761E-3</v>
      </c>
      <c r="F137" s="50">
        <f t="shared" si="5"/>
        <v>-4.3302967479235217E-3</v>
      </c>
    </row>
    <row r="138" spans="1:6">
      <c r="A138" s="47">
        <v>8834.7000000000007</v>
      </c>
      <c r="B138" s="48">
        <f t="shared" si="4"/>
        <v>-2.9463138120818522E-2</v>
      </c>
      <c r="C138" s="47">
        <v>10453.049805000001</v>
      </c>
      <c r="D138" s="47">
        <v>6790.8784180000002</v>
      </c>
      <c r="E138" s="48">
        <f t="shared" si="5"/>
        <v>-1.2442447388932137E-2</v>
      </c>
      <c r="F138" s="50">
        <f t="shared" si="5"/>
        <v>-3.7100222925158154E-2</v>
      </c>
    </row>
    <row r="139" spans="1:6">
      <c r="A139" s="47">
        <v>8690.25</v>
      </c>
      <c r="B139" s="48">
        <f t="shared" si="4"/>
        <v>-1.6350300519542341E-2</v>
      </c>
      <c r="C139" s="47">
        <v>10303.549805000001</v>
      </c>
      <c r="D139" s="47">
        <v>6663.5053710000002</v>
      </c>
      <c r="E139" s="48">
        <f t="shared" si="5"/>
        <v>-1.4302046081181949E-2</v>
      </c>
      <c r="F139" s="50">
        <f t="shared" si="5"/>
        <v>-1.8756490568640313E-2</v>
      </c>
    </row>
    <row r="140" spans="1:6">
      <c r="A140" s="47">
        <v>8700.4500000000007</v>
      </c>
      <c r="B140" s="48">
        <f t="shared" si="4"/>
        <v>1.1737291792526944E-3</v>
      </c>
      <c r="C140" s="47">
        <v>10245.25</v>
      </c>
      <c r="D140" s="47">
        <v>6718.4882809999999</v>
      </c>
      <c r="E140" s="48">
        <f t="shared" si="5"/>
        <v>-5.6582251848493453E-3</v>
      </c>
      <c r="F140" s="50">
        <f t="shared" si="5"/>
        <v>8.2513492431909551E-3</v>
      </c>
    </row>
    <row r="141" spans="1:6">
      <c r="A141" s="47">
        <v>8649.15</v>
      </c>
      <c r="B141" s="48">
        <f t="shared" si="4"/>
        <v>-5.8962467458580975E-3</v>
      </c>
      <c r="C141" s="47">
        <v>10146.799805000001</v>
      </c>
      <c r="D141" s="47">
        <v>6678.1508789999998</v>
      </c>
      <c r="E141" s="48">
        <f t="shared" si="5"/>
        <v>-9.6093501866718178E-3</v>
      </c>
      <c r="F141" s="50">
        <f t="shared" si="5"/>
        <v>-6.0039402188249661E-3</v>
      </c>
    </row>
    <row r="142" spans="1:6">
      <c r="A142" s="47">
        <v>8663.9</v>
      </c>
      <c r="B142" s="48">
        <f t="shared" si="4"/>
        <v>1.7053698918390826E-3</v>
      </c>
      <c r="C142" s="47">
        <v>10224.75</v>
      </c>
      <c r="D142" s="47">
        <v>6675.1918949999999</v>
      </c>
      <c r="E142" s="48">
        <f t="shared" si="5"/>
        <v>7.6822443034293645E-3</v>
      </c>
      <c r="F142" s="50">
        <f t="shared" si="5"/>
        <v>-4.4308432882291475E-4</v>
      </c>
    </row>
    <row r="143" spans="1:6">
      <c r="A143" s="47">
        <v>8580.9500000000007</v>
      </c>
      <c r="B143" s="48">
        <f t="shared" si="4"/>
        <v>-9.5742102286497897E-3</v>
      </c>
      <c r="C143" s="47">
        <v>10124.900390999999</v>
      </c>
      <c r="D143" s="47">
        <v>6630.7128910000001</v>
      </c>
      <c r="E143" s="48">
        <f t="shared" si="5"/>
        <v>-9.7654816988191184E-3</v>
      </c>
      <c r="F143" s="50">
        <f t="shared" si="5"/>
        <v>-6.6633296390050528E-3</v>
      </c>
    </row>
    <row r="144" spans="1:6">
      <c r="A144" s="47">
        <v>8578.0499999999993</v>
      </c>
      <c r="B144" s="48">
        <f t="shared" si="4"/>
        <v>-3.3795791841246658E-4</v>
      </c>
      <c r="C144" s="47">
        <v>10030</v>
      </c>
      <c r="D144" s="47">
        <v>6624.8935549999997</v>
      </c>
      <c r="E144" s="48">
        <f t="shared" si="5"/>
        <v>-9.3729703340445659E-3</v>
      </c>
      <c r="F144" s="50">
        <f t="shared" si="5"/>
        <v>-8.7763353589011186E-4</v>
      </c>
    </row>
    <row r="145" spans="1:6">
      <c r="A145" s="47">
        <v>8723.9</v>
      </c>
      <c r="B145" s="48">
        <f t="shared" si="4"/>
        <v>1.7002698748550121E-2</v>
      </c>
      <c r="C145" s="47">
        <v>10250.849609000001</v>
      </c>
      <c r="D145" s="47">
        <v>6705.1743159999996</v>
      </c>
      <c r="E145" s="48">
        <f t="shared" si="5"/>
        <v>2.2018904187437766E-2</v>
      </c>
      <c r="F145" s="50">
        <f t="shared" si="5"/>
        <v>1.2118045419674669E-2</v>
      </c>
    </row>
    <row r="146" spans="1:6">
      <c r="A146" s="47">
        <v>8744.6</v>
      </c>
      <c r="B146" s="48">
        <f t="shared" si="4"/>
        <v>2.3727919852360446E-3</v>
      </c>
      <c r="C146" s="47">
        <v>10198.400390999999</v>
      </c>
      <c r="D146" s="47">
        <v>6604.873047</v>
      </c>
      <c r="E146" s="48">
        <f t="shared" si="5"/>
        <v>-5.1165727720707569E-3</v>
      </c>
      <c r="F146" s="50">
        <f t="shared" si="5"/>
        <v>-1.4958786196006719E-2</v>
      </c>
    </row>
    <row r="147" spans="1:6">
      <c r="A147" s="47">
        <v>8820.5499999999993</v>
      </c>
      <c r="B147" s="48">
        <f t="shared" si="4"/>
        <v>8.685360107952211E-3</v>
      </c>
      <c r="C147" s="47">
        <v>10386.599609000001</v>
      </c>
      <c r="D147" s="47">
        <v>6525.3818359999996</v>
      </c>
      <c r="E147" s="48">
        <f t="shared" si="5"/>
        <v>1.8453797731464414E-2</v>
      </c>
      <c r="F147" s="50">
        <f t="shared" si="5"/>
        <v>-1.2035236776595758E-2</v>
      </c>
    </row>
    <row r="148" spans="1:6">
      <c r="A148" s="47">
        <v>8814.2000000000007</v>
      </c>
      <c r="B148" s="48">
        <f t="shared" si="4"/>
        <v>-7.1990975619417674E-4</v>
      </c>
      <c r="C148" s="47">
        <v>10380.450194999999</v>
      </c>
      <c r="D148" s="47">
        <v>6619.419922</v>
      </c>
      <c r="E148" s="48">
        <f t="shared" si="5"/>
        <v>-5.9205266704156654E-4</v>
      </c>
      <c r="F148" s="50">
        <f t="shared" si="5"/>
        <v>1.4411123879555987E-2</v>
      </c>
    </row>
    <row r="149" spans="1:6">
      <c r="A149" s="47">
        <v>9180.2000000000007</v>
      </c>
      <c r="B149" s="48">
        <f t="shared" si="4"/>
        <v>4.1523904608472689E-2</v>
      </c>
      <c r="C149" s="47">
        <v>10553</v>
      </c>
      <c r="D149" s="47">
        <v>7037.2915039999998</v>
      </c>
      <c r="E149" s="48">
        <f t="shared" si="5"/>
        <v>1.6622574335274344E-2</v>
      </c>
      <c r="F149" s="50">
        <f t="shared" si="5"/>
        <v>6.3128127075180854E-2</v>
      </c>
    </row>
    <row r="150" spans="1:6">
      <c r="A150" s="47">
        <v>9153.65</v>
      </c>
      <c r="B150" s="48">
        <f t="shared" si="4"/>
        <v>-2.8920938541645161E-3</v>
      </c>
      <c r="C150" s="47">
        <v>10524</v>
      </c>
      <c r="D150" s="47">
        <v>7078.5166019999997</v>
      </c>
      <c r="E150" s="48">
        <f t="shared" si="5"/>
        <v>-2.7480337344830854E-3</v>
      </c>
      <c r="F150" s="50">
        <f t="shared" si="5"/>
        <v>5.8580915649959252E-3</v>
      </c>
    </row>
    <row r="151" spans="1:6">
      <c r="A151" s="47">
        <v>9130.4500000000007</v>
      </c>
      <c r="B151" s="48">
        <f t="shared" si="4"/>
        <v>-2.5345080924001804E-3</v>
      </c>
      <c r="C151" s="47">
        <v>10530</v>
      </c>
      <c r="D151" s="47">
        <v>6977.6728519999997</v>
      </c>
      <c r="E151" s="48">
        <f t="shared" si="5"/>
        <v>5.7012542759407071E-4</v>
      </c>
      <c r="F151" s="50">
        <f t="shared" si="5"/>
        <v>-1.4246452423592126E-2</v>
      </c>
    </row>
    <row r="152" spans="1:6">
      <c r="A152" s="47">
        <v>9219.5</v>
      </c>
      <c r="B152" s="48">
        <f t="shared" si="4"/>
        <v>9.7530789829635197E-3</v>
      </c>
      <c r="C152" s="47">
        <v>10598.400390999999</v>
      </c>
      <c r="D152" s="47">
        <v>7029.8452150000003</v>
      </c>
      <c r="E152" s="48">
        <f t="shared" si="5"/>
        <v>6.4957636277302201E-3</v>
      </c>
      <c r="F152" s="50">
        <f t="shared" si="5"/>
        <v>7.4770434364870662E-3</v>
      </c>
    </row>
    <row r="153" spans="1:6">
      <c r="A153" s="47">
        <v>9277.75</v>
      </c>
      <c r="B153" s="48">
        <f t="shared" si="4"/>
        <v>6.318130050436575E-3</v>
      </c>
      <c r="C153" s="47">
        <v>10585.200194999999</v>
      </c>
      <c r="D153" s="47">
        <v>7183.3046880000002</v>
      </c>
      <c r="E153" s="48">
        <f t="shared" si="5"/>
        <v>-1.2454894619011738E-3</v>
      </c>
      <c r="F153" s="50">
        <f t="shared" si="5"/>
        <v>2.1829708664502918E-2</v>
      </c>
    </row>
    <row r="154" spans="1:6">
      <c r="A154" s="47">
        <v>9051.5</v>
      </c>
      <c r="B154" s="48">
        <f t="shared" si="4"/>
        <v>-2.4386300557786102E-2</v>
      </c>
      <c r="C154" s="47">
        <v>10482.200194999999</v>
      </c>
      <c r="D154" s="47">
        <v>6990.296875</v>
      </c>
      <c r="E154" s="48">
        <f t="shared" si="5"/>
        <v>-9.7305670277878006E-3</v>
      </c>
      <c r="F154" s="50">
        <f t="shared" si="5"/>
        <v>-2.6868944223182888E-2</v>
      </c>
    </row>
    <row r="155" spans="1:6">
      <c r="A155" s="47">
        <v>9126.9</v>
      </c>
      <c r="B155" s="48">
        <f t="shared" si="4"/>
        <v>8.3301110313207354E-3</v>
      </c>
      <c r="C155" s="47">
        <v>10582.5</v>
      </c>
      <c r="D155" s="47">
        <v>7052.0854490000002</v>
      </c>
      <c r="E155" s="48">
        <f t="shared" si="5"/>
        <v>9.5685832300592272E-3</v>
      </c>
      <c r="F155" s="50">
        <f t="shared" si="5"/>
        <v>8.8391916831143391E-3</v>
      </c>
    </row>
    <row r="156" spans="1:6">
      <c r="A156" s="47">
        <v>9051.4</v>
      </c>
      <c r="B156" s="48">
        <f t="shared" si="4"/>
        <v>-8.2722501616101854E-3</v>
      </c>
      <c r="C156" s="47">
        <v>10576.299805000001</v>
      </c>
      <c r="D156" s="47">
        <v>7267.6777339999999</v>
      </c>
      <c r="E156" s="48">
        <f t="shared" si="5"/>
        <v>-5.8589133002593329E-4</v>
      </c>
      <c r="F156" s="50">
        <f t="shared" si="5"/>
        <v>3.057142267477362E-2</v>
      </c>
    </row>
    <row r="157" spans="1:6">
      <c r="A157" s="47">
        <v>9108.25</v>
      </c>
      <c r="B157" s="48">
        <f t="shared" si="4"/>
        <v>6.2807963408975809E-3</v>
      </c>
      <c r="C157" s="47">
        <v>10616.700194999999</v>
      </c>
      <c r="D157" s="47">
        <v>7375.4248049999997</v>
      </c>
      <c r="E157" s="48">
        <f t="shared" si="5"/>
        <v>3.8198983335267583E-3</v>
      </c>
      <c r="F157" s="50">
        <f t="shared" si="5"/>
        <v>1.4825515789718116E-2</v>
      </c>
    </row>
    <row r="158" spans="1:6">
      <c r="A158" s="47">
        <v>9112.35</v>
      </c>
      <c r="B158" s="48">
        <f t="shared" si="4"/>
        <v>4.5014135536468189E-4</v>
      </c>
      <c r="C158" s="47">
        <v>10682.200194999999</v>
      </c>
      <c r="D158" s="47">
        <v>7240.2114259999998</v>
      </c>
      <c r="E158" s="48">
        <f t="shared" si="5"/>
        <v>6.1695252570895453E-3</v>
      </c>
      <c r="F158" s="50">
        <f t="shared" si="5"/>
        <v>-1.833296150051384E-2</v>
      </c>
    </row>
    <row r="159" spans="1:6">
      <c r="A159" s="47">
        <v>9207.65</v>
      </c>
      <c r="B159" s="48">
        <f t="shared" si="4"/>
        <v>1.0458334019215599E-2</v>
      </c>
      <c r="C159" s="47">
        <v>10763.400390999999</v>
      </c>
      <c r="D159" s="47">
        <v>7309.6918949999999</v>
      </c>
      <c r="E159" s="48">
        <f t="shared" si="5"/>
        <v>7.6014486264736943E-3</v>
      </c>
      <c r="F159" s="50">
        <f t="shared" si="5"/>
        <v>9.5964696211069019E-3</v>
      </c>
    </row>
    <row r="160" spans="1:6">
      <c r="A160" s="47">
        <v>9133.65</v>
      </c>
      <c r="B160" s="48">
        <f t="shared" si="4"/>
        <v>-8.0367954907060984E-3</v>
      </c>
      <c r="C160" s="47">
        <v>10656.200194999999</v>
      </c>
      <c r="D160" s="47">
        <v>7233.0610349999997</v>
      </c>
      <c r="E160" s="48">
        <f t="shared" si="5"/>
        <v>-9.9596960166637542E-3</v>
      </c>
      <c r="F160" s="50">
        <f t="shared" si="5"/>
        <v>-1.0483459645189356E-2</v>
      </c>
    </row>
    <row r="161" spans="1:6">
      <c r="A161" s="47">
        <v>9119.2999999999993</v>
      </c>
      <c r="B161" s="48">
        <f t="shared" si="4"/>
        <v>-1.5711134103015075E-3</v>
      </c>
      <c r="C161" s="47">
        <v>10600.049805000001</v>
      </c>
      <c r="D161" s="47">
        <v>7322.3652339999999</v>
      </c>
      <c r="E161" s="48">
        <f t="shared" si="5"/>
        <v>-5.2692694368059291E-3</v>
      </c>
      <c r="F161" s="50">
        <f t="shared" si="5"/>
        <v>1.2346667416169558E-2</v>
      </c>
    </row>
    <row r="162" spans="1:6">
      <c r="A162" s="47">
        <v>9062.65</v>
      </c>
      <c r="B162" s="48">
        <f t="shared" si="4"/>
        <v>-6.2120996129088465E-3</v>
      </c>
      <c r="C162" s="47">
        <v>10526.75</v>
      </c>
      <c r="D162" s="47">
        <v>7309.1494140000004</v>
      </c>
      <c r="E162" s="48">
        <f t="shared" si="5"/>
        <v>-6.9150434524774913E-3</v>
      </c>
      <c r="F162" s="50">
        <f t="shared" si="5"/>
        <v>-1.8048567064961895E-3</v>
      </c>
    </row>
    <row r="163" spans="1:6">
      <c r="A163" s="47">
        <v>9158.7999999999993</v>
      </c>
      <c r="B163" s="48">
        <f t="shared" si="4"/>
        <v>1.0609479567234709E-2</v>
      </c>
      <c r="C163" s="47">
        <v>10628.599609000001</v>
      </c>
      <c r="D163" s="47">
        <v>7450.7744140000004</v>
      </c>
      <c r="E163" s="48">
        <f t="shared" si="5"/>
        <v>9.6753137483079569E-3</v>
      </c>
      <c r="F163" s="50">
        <f t="shared" si="5"/>
        <v>1.937639962985712E-2</v>
      </c>
    </row>
    <row r="164" spans="1:6">
      <c r="A164" s="47">
        <v>9165</v>
      </c>
      <c r="B164" s="48">
        <f t="shared" si="4"/>
        <v>6.7694457789237974E-4</v>
      </c>
      <c r="C164" s="47">
        <v>10685.599609000001</v>
      </c>
      <c r="D164" s="47">
        <v>7542.3959960000002</v>
      </c>
      <c r="E164" s="48">
        <f t="shared" si="5"/>
        <v>5.3628890067261535E-3</v>
      </c>
      <c r="F164" s="50">
        <f t="shared" si="5"/>
        <v>1.2296920683552419E-2</v>
      </c>
    </row>
    <row r="165" spans="1:6">
      <c r="A165" s="47">
        <v>9096.4500000000007</v>
      </c>
      <c r="B165" s="48">
        <f t="shared" si="4"/>
        <v>-7.4795417348608043E-3</v>
      </c>
      <c r="C165" s="47">
        <v>10728.849609000001</v>
      </c>
      <c r="D165" s="47">
        <v>7470.0058589999999</v>
      </c>
      <c r="E165" s="48">
        <f t="shared" si="5"/>
        <v>4.0475033299556228E-3</v>
      </c>
      <c r="F165" s="50">
        <f t="shared" si="5"/>
        <v>-9.5977640312695563E-3</v>
      </c>
    </row>
    <row r="166" spans="1:6">
      <c r="A166" s="47">
        <v>9202.1</v>
      </c>
      <c r="B166" s="48">
        <f t="shared" si="4"/>
        <v>1.1614421010394125E-2</v>
      </c>
      <c r="C166" s="47">
        <v>10858.700194999999</v>
      </c>
      <c r="D166" s="47">
        <v>7442.9335940000001</v>
      </c>
      <c r="E166" s="48">
        <f t="shared" si="5"/>
        <v>1.2102936543268555E-2</v>
      </c>
      <c r="F166" s="50">
        <f t="shared" si="5"/>
        <v>-3.6241290182366629E-3</v>
      </c>
    </row>
    <row r="167" spans="1:6">
      <c r="A167" s="47">
        <v>9270.2000000000007</v>
      </c>
      <c r="B167" s="48">
        <f t="shared" si="4"/>
        <v>7.4004846719770883E-3</v>
      </c>
      <c r="C167" s="47">
        <v>10876.75</v>
      </c>
      <c r="D167" s="47">
        <v>7556.2036129999997</v>
      </c>
      <c r="E167" s="48">
        <f t="shared" si="5"/>
        <v>1.6622436088908486E-3</v>
      </c>
      <c r="F167" s="50">
        <f t="shared" si="5"/>
        <v>1.5218464274800244E-2</v>
      </c>
    </row>
    <row r="168" spans="1:6">
      <c r="A168" s="47">
        <v>9260.6</v>
      </c>
      <c r="B168" s="48">
        <f t="shared" si="4"/>
        <v>-1.0355763629695544E-3</v>
      </c>
      <c r="C168" s="47">
        <v>10883.75</v>
      </c>
      <c r="D168" s="47">
        <v>7672.9257809999999</v>
      </c>
      <c r="E168" s="48">
        <f t="shared" si="5"/>
        <v>6.4357459719125657E-4</v>
      </c>
      <c r="F168" s="50">
        <f t="shared" si="5"/>
        <v>1.5447197293517432E-2</v>
      </c>
    </row>
    <row r="169" spans="1:6">
      <c r="A169" s="47">
        <v>9212.2000000000007</v>
      </c>
      <c r="B169" s="48">
        <f t="shared" si="4"/>
        <v>-5.2264432110230045E-3</v>
      </c>
      <c r="C169" s="47">
        <v>10869.5</v>
      </c>
      <c r="D169" s="47">
        <v>7615.4272460000002</v>
      </c>
      <c r="E169" s="48">
        <f t="shared" si="5"/>
        <v>-1.3092913747559435E-3</v>
      </c>
      <c r="F169" s="50">
        <f t="shared" si="5"/>
        <v>-7.4936910171058673E-3</v>
      </c>
    </row>
    <row r="170" spans="1:6">
      <c r="A170" s="47">
        <v>8992.9</v>
      </c>
      <c r="B170" s="48">
        <f t="shared" si="4"/>
        <v>-2.3805388506545785E-2</v>
      </c>
      <c r="C170" s="47">
        <v>10782.900390999999</v>
      </c>
      <c r="D170" s="47">
        <v>7450.1328130000002</v>
      </c>
      <c r="E170" s="48">
        <f t="shared" si="5"/>
        <v>-7.967211831271059E-3</v>
      </c>
      <c r="F170" s="50">
        <f t="shared" si="5"/>
        <v>-2.1705208080980729E-2</v>
      </c>
    </row>
    <row r="171" spans="1:6">
      <c r="A171" s="47">
        <v>8791.4</v>
      </c>
      <c r="B171" s="48">
        <f t="shared" si="4"/>
        <v>-2.2406565179196924E-2</v>
      </c>
      <c r="C171" s="47">
        <v>10601.150390999999</v>
      </c>
      <c r="D171" s="47">
        <v>7110.5205079999996</v>
      </c>
      <c r="E171" s="48">
        <f t="shared" si="5"/>
        <v>-1.6855390795569115E-2</v>
      </c>
      <c r="F171" s="50">
        <f t="shared" si="5"/>
        <v>-4.5584731644971357E-2</v>
      </c>
    </row>
    <row r="172" spans="1:6">
      <c r="A172" s="47">
        <v>8869.7999999999993</v>
      </c>
      <c r="B172" s="48">
        <f t="shared" si="4"/>
        <v>8.9178060377186393E-3</v>
      </c>
      <c r="C172" s="47">
        <v>10693.700194999999</v>
      </c>
      <c r="D172" s="47">
        <v>7213.3359380000002</v>
      </c>
      <c r="E172" s="48">
        <f t="shared" si="5"/>
        <v>8.7301661222136534E-3</v>
      </c>
      <c r="F172" s="50">
        <f t="shared" si="5"/>
        <v>1.4459620766767158E-2</v>
      </c>
    </row>
    <row r="173" spans="1:6">
      <c r="A173" s="47">
        <v>8784.25</v>
      </c>
      <c r="B173" s="48">
        <f t="shared" si="4"/>
        <v>-9.6450878261064819E-3</v>
      </c>
      <c r="C173" s="47">
        <v>10488.450194999999</v>
      </c>
      <c r="D173" s="47">
        <v>7249.3833009999998</v>
      </c>
      <c r="E173" s="48">
        <f t="shared" si="5"/>
        <v>-1.9193543512279101E-2</v>
      </c>
      <c r="F173" s="50">
        <f t="shared" si="5"/>
        <v>4.9973220864567578E-3</v>
      </c>
    </row>
    <row r="174" spans="1:6">
      <c r="A174" s="47">
        <v>8846.7999999999993</v>
      </c>
      <c r="B174" s="48">
        <f t="shared" si="4"/>
        <v>7.1206989782849157E-3</v>
      </c>
      <c r="C174" s="47">
        <v>10549.150390999999</v>
      </c>
      <c r="D174" s="47">
        <v>7204.8544920000004</v>
      </c>
      <c r="E174" s="48">
        <f t="shared" si="5"/>
        <v>5.7873370108518481E-3</v>
      </c>
      <c r="F174" s="50">
        <f t="shared" si="5"/>
        <v>-6.1424271763719585E-3</v>
      </c>
    </row>
    <row r="175" spans="1:6">
      <c r="A175" s="47">
        <v>9166.15</v>
      </c>
      <c r="B175" s="48">
        <f t="shared" si="4"/>
        <v>3.6097798073879868E-2</v>
      </c>
      <c r="C175" s="47">
        <v>10737.599609000001</v>
      </c>
      <c r="D175" s="47">
        <v>7369.0639650000003</v>
      </c>
      <c r="E175" s="48">
        <f t="shared" si="5"/>
        <v>1.7863923729893632E-2</v>
      </c>
      <c r="F175" s="50">
        <f t="shared" si="5"/>
        <v>2.2791504420017351E-2</v>
      </c>
    </row>
    <row r="176" spans="1:6">
      <c r="A176" s="47">
        <v>9254.2000000000007</v>
      </c>
      <c r="B176" s="48">
        <f t="shared" si="4"/>
        <v>9.6059959743186717E-3</v>
      </c>
      <c r="C176" s="47">
        <v>10791.549805000001</v>
      </c>
      <c r="D176" s="47">
        <v>7564.9809569999998</v>
      </c>
      <c r="E176" s="48">
        <f t="shared" si="5"/>
        <v>5.0244186749876579E-3</v>
      </c>
      <c r="F176" s="50">
        <f t="shared" si="5"/>
        <v>2.6586414900253819E-2</v>
      </c>
    </row>
    <row r="177" spans="1:6">
      <c r="A177" s="47">
        <v>9271.5</v>
      </c>
      <c r="B177" s="48">
        <f t="shared" si="4"/>
        <v>1.8694214518812293E-3</v>
      </c>
      <c r="C177" s="47">
        <v>10805.450194999999</v>
      </c>
      <c r="D177" s="47">
        <v>7556.7460940000001</v>
      </c>
      <c r="E177" s="48">
        <f t="shared" si="5"/>
        <v>1.288080975501635E-3</v>
      </c>
      <c r="F177" s="50">
        <f t="shared" si="5"/>
        <v>-1.0885503938221847E-3</v>
      </c>
    </row>
    <row r="178" spans="1:6">
      <c r="A178" s="47">
        <v>9335.7999999999993</v>
      </c>
      <c r="B178" s="48">
        <f t="shared" si="4"/>
        <v>6.9352316237932671E-3</v>
      </c>
      <c r="C178" s="47">
        <v>10888.349609000001</v>
      </c>
      <c r="D178" s="47">
        <v>7627.6567379999997</v>
      </c>
      <c r="E178" s="48">
        <f t="shared" si="5"/>
        <v>7.6720000096211953E-3</v>
      </c>
      <c r="F178" s="50">
        <f t="shared" si="5"/>
        <v>9.3837536841818881E-3</v>
      </c>
    </row>
    <row r="179" spans="1:6">
      <c r="A179" s="47">
        <v>9403.7999999999993</v>
      </c>
      <c r="B179" s="48">
        <f t="shared" si="4"/>
        <v>7.2837892842605887E-3</v>
      </c>
      <c r="C179" s="47">
        <v>10908.700194999999</v>
      </c>
      <c r="D179" s="47">
        <v>7665.4301759999998</v>
      </c>
      <c r="E179" s="48">
        <f t="shared" si="5"/>
        <v>1.8690239320729967E-3</v>
      </c>
      <c r="F179" s="50">
        <f t="shared" si="5"/>
        <v>4.9521680507485068E-3</v>
      </c>
    </row>
    <row r="180" spans="1:6">
      <c r="A180" s="47">
        <v>9507.7000000000007</v>
      </c>
      <c r="B180" s="48">
        <f t="shared" si="4"/>
        <v>1.1048724983517458E-2</v>
      </c>
      <c r="C180" s="47">
        <v>10967.299805000001</v>
      </c>
      <c r="D180" s="47">
        <v>7826.8286129999997</v>
      </c>
      <c r="E180" s="48">
        <f t="shared" si="5"/>
        <v>5.3718233109807381E-3</v>
      </c>
      <c r="F180" s="50">
        <f t="shared" si="5"/>
        <v>2.1055365882182139E-2</v>
      </c>
    </row>
    <row r="181" spans="1:6">
      <c r="A181" s="47">
        <v>9524.5499999999993</v>
      </c>
      <c r="B181" s="48">
        <f t="shared" si="4"/>
        <v>1.7722477570809496E-3</v>
      </c>
      <c r="C181" s="47">
        <v>10951.700194999999</v>
      </c>
      <c r="D181" s="47">
        <v>7699.6523440000001</v>
      </c>
      <c r="E181" s="48">
        <f t="shared" si="5"/>
        <v>-1.4223747209763744E-3</v>
      </c>
      <c r="F181" s="50">
        <f t="shared" si="5"/>
        <v>-1.6248761189016674E-2</v>
      </c>
    </row>
    <row r="182" spans="1:6">
      <c r="A182" s="47">
        <v>9337.25</v>
      </c>
      <c r="B182" s="48">
        <f t="shared" si="4"/>
        <v>-1.9664971048500905E-2</v>
      </c>
      <c r="C182" s="47">
        <v>10754</v>
      </c>
      <c r="D182" s="47">
        <v>7432.626953</v>
      </c>
      <c r="E182" s="48">
        <f t="shared" si="5"/>
        <v>-1.8052009412224367E-2</v>
      </c>
      <c r="F182" s="50">
        <f t="shared" si="5"/>
        <v>-3.4680188022785371E-2</v>
      </c>
    </row>
    <row r="183" spans="1:6">
      <c r="A183" s="47">
        <v>9206.75</v>
      </c>
      <c r="B183" s="48">
        <f t="shared" si="4"/>
        <v>-1.3976277811989611E-2</v>
      </c>
      <c r="C183" s="47">
        <v>10663.5</v>
      </c>
      <c r="D183" s="47">
        <v>7425.5756840000004</v>
      </c>
      <c r="E183" s="48">
        <f t="shared" si="5"/>
        <v>-8.4154733122559049E-3</v>
      </c>
      <c r="F183" s="50">
        <f t="shared" si="5"/>
        <v>-9.4869136371138858E-4</v>
      </c>
    </row>
    <row r="184" spans="1:6">
      <c r="A184" s="47">
        <v>9227</v>
      </c>
      <c r="B184" s="48">
        <f t="shared" si="4"/>
        <v>2.1994732125885899E-3</v>
      </c>
      <c r="C184" s="47">
        <v>10729.849609000001</v>
      </c>
      <c r="D184" s="47">
        <v>7464.9760740000002</v>
      </c>
      <c r="E184" s="48">
        <f t="shared" si="5"/>
        <v>6.2221230365265418E-3</v>
      </c>
      <c r="F184" s="50">
        <f t="shared" si="5"/>
        <v>5.3060384375175655E-3</v>
      </c>
    </row>
    <row r="185" spans="1:6">
      <c r="A185" s="47">
        <v>9184.1</v>
      </c>
      <c r="B185" s="48">
        <f t="shared" si="4"/>
        <v>-4.6493985043892525E-3</v>
      </c>
      <c r="C185" s="47">
        <v>10779.799805000001</v>
      </c>
      <c r="D185" s="47">
        <v>7396.7773440000001</v>
      </c>
      <c r="E185" s="48">
        <f t="shared" si="5"/>
        <v>4.655255928107554E-3</v>
      </c>
      <c r="F185" s="50">
        <f t="shared" si="5"/>
        <v>-9.1358270038575974E-3</v>
      </c>
    </row>
    <row r="186" spans="1:6">
      <c r="A186" s="47">
        <v>9223.7999999999993</v>
      </c>
      <c r="B186" s="48">
        <f t="shared" si="4"/>
        <v>4.3226881240403421E-3</v>
      </c>
      <c r="C186" s="47">
        <v>10859.900390999999</v>
      </c>
      <c r="D186" s="47">
        <v>7402.3002930000002</v>
      </c>
      <c r="E186" s="48">
        <f t="shared" si="5"/>
        <v>7.4306190698314786E-3</v>
      </c>
      <c r="F186" s="50">
        <f t="shared" si="5"/>
        <v>7.4666962964353267E-4</v>
      </c>
    </row>
    <row r="187" spans="1:6">
      <c r="A187" s="47">
        <v>9235.5499999999993</v>
      </c>
      <c r="B187" s="48">
        <f t="shared" si="4"/>
        <v>1.2738784448925607E-3</v>
      </c>
      <c r="C187" s="47">
        <v>10862.549805000001</v>
      </c>
      <c r="D187" s="47">
        <v>7362.8012699999999</v>
      </c>
      <c r="E187" s="48">
        <f t="shared" si="5"/>
        <v>2.4396301113378631E-4</v>
      </c>
      <c r="F187" s="50">
        <f t="shared" si="5"/>
        <v>-5.3360470984070499E-3</v>
      </c>
    </row>
    <row r="188" spans="1:6">
      <c r="A188" s="47">
        <v>9182.4500000000007</v>
      </c>
      <c r="B188" s="48">
        <f t="shared" si="4"/>
        <v>-5.7495222266133097E-3</v>
      </c>
      <c r="C188" s="47">
        <v>10862</v>
      </c>
      <c r="D188" s="47">
        <v>7373.9453130000002</v>
      </c>
      <c r="E188" s="48">
        <f t="shared" si="5"/>
        <v>-5.0614727653307224E-5</v>
      </c>
      <c r="F188" s="50">
        <f t="shared" si="5"/>
        <v>1.513560205054976E-3</v>
      </c>
    </row>
    <row r="189" spans="1:6">
      <c r="A189" s="47">
        <v>8902.65</v>
      </c>
      <c r="B189" s="48">
        <f t="shared" si="4"/>
        <v>-3.0471170548165366E-2</v>
      </c>
      <c r="C189" s="47">
        <v>10792.5</v>
      </c>
      <c r="D189" s="47">
        <v>7167.8701170000004</v>
      </c>
      <c r="E189" s="48">
        <f t="shared" si="5"/>
        <v>-6.3984533235131652E-3</v>
      </c>
      <c r="F189" s="50">
        <f t="shared" si="5"/>
        <v>-2.7946396027198173E-2</v>
      </c>
    </row>
    <row r="190" spans="1:6">
      <c r="A190" s="47">
        <v>8767.35</v>
      </c>
      <c r="B190" s="48">
        <f t="shared" si="4"/>
        <v>-1.5197722026587509E-2</v>
      </c>
      <c r="C190" s="47">
        <v>10672.25</v>
      </c>
      <c r="D190" s="47">
        <v>7104.8496089999999</v>
      </c>
      <c r="E190" s="48">
        <f t="shared" si="5"/>
        <v>-1.114199675700718E-2</v>
      </c>
      <c r="F190" s="50">
        <f t="shared" si="5"/>
        <v>-8.7920828602258156E-3</v>
      </c>
    </row>
    <row r="191" spans="1:6">
      <c r="A191" s="47">
        <v>8809.35</v>
      </c>
      <c r="B191" s="48">
        <f t="shared" si="4"/>
        <v>4.7905011206350835E-3</v>
      </c>
      <c r="C191" s="47">
        <v>10727.349609000001</v>
      </c>
      <c r="D191" s="47">
        <v>7134.9790039999998</v>
      </c>
      <c r="E191" s="48">
        <f t="shared" si="5"/>
        <v>5.1628858956640619E-3</v>
      </c>
      <c r="F191" s="50">
        <f t="shared" si="5"/>
        <v>4.2406801914334413E-3</v>
      </c>
    </row>
    <row r="192" spans="1:6">
      <c r="A192" s="47">
        <v>8820</v>
      </c>
      <c r="B192" s="48">
        <f t="shared" si="4"/>
        <v>1.2089427710330087E-3</v>
      </c>
      <c r="C192" s="47">
        <v>10771.799805000001</v>
      </c>
      <c r="D192" s="47">
        <v>7260.7739259999998</v>
      </c>
      <c r="E192" s="48">
        <f t="shared" si="5"/>
        <v>4.1436326418136946E-3</v>
      </c>
      <c r="F192" s="50">
        <f t="shared" si="5"/>
        <v>1.7630734712670789E-2</v>
      </c>
    </row>
    <row r="193" spans="1:6">
      <c r="A193" s="47">
        <v>8859.65</v>
      </c>
      <c r="B193" s="48">
        <f t="shared" si="4"/>
        <v>4.4954648526076687E-3</v>
      </c>
      <c r="C193" s="47">
        <v>10802.150390999999</v>
      </c>
      <c r="D193" s="47">
        <v>7337.1586909999996</v>
      </c>
      <c r="E193" s="48">
        <f t="shared" si="5"/>
        <v>2.8175965529837151E-3</v>
      </c>
      <c r="F193" s="50">
        <f t="shared" si="5"/>
        <v>1.0520196025725948E-2</v>
      </c>
    </row>
    <row r="194" spans="1:6">
      <c r="A194" s="47">
        <v>8907.1</v>
      </c>
      <c r="B194" s="48">
        <f t="shared" si="4"/>
        <v>5.355742043986019E-3</v>
      </c>
      <c r="C194" s="47">
        <v>10855.150390999999</v>
      </c>
      <c r="D194" s="47">
        <v>7389.8242190000001</v>
      </c>
      <c r="E194" s="48">
        <f t="shared" si="5"/>
        <v>4.9064304866703098E-3</v>
      </c>
      <c r="F194" s="50">
        <f t="shared" si="5"/>
        <v>7.1779186219049235E-3</v>
      </c>
    </row>
    <row r="195" spans="1:6">
      <c r="A195" s="47">
        <v>8933.35</v>
      </c>
      <c r="B195" s="48">
        <f t="shared" si="4"/>
        <v>2.9470871551908026E-3</v>
      </c>
      <c r="C195" s="47">
        <v>10821.599609000001</v>
      </c>
      <c r="D195" s="47">
        <v>7289.9179690000001</v>
      </c>
      <c r="E195" s="48">
        <f t="shared" si="5"/>
        <v>-3.0907708130709431E-3</v>
      </c>
      <c r="F195" s="50">
        <f t="shared" si="5"/>
        <v>-1.3519435244904843E-2</v>
      </c>
    </row>
    <row r="196" spans="1:6">
      <c r="A196" s="47">
        <v>8862.35</v>
      </c>
      <c r="B196" s="48">
        <f t="shared" ref="B196:B249" si="6">(A196-A195)/A195</f>
        <v>-7.9477463661448387E-3</v>
      </c>
      <c r="C196" s="47">
        <v>10794.950194999999</v>
      </c>
      <c r="D196" s="47">
        <v>7219.7958980000003</v>
      </c>
      <c r="E196" s="48">
        <f t="shared" ref="E196:F248" si="7">(C196-C195)/C195</f>
        <v>-2.4626131960969822E-3</v>
      </c>
      <c r="F196" s="50">
        <f t="shared" si="7"/>
        <v>-9.619048019221926E-3</v>
      </c>
    </row>
    <row r="197" spans="1:6">
      <c r="A197" s="47">
        <v>8849.7000000000007</v>
      </c>
      <c r="B197" s="48">
        <f t="shared" si="6"/>
        <v>-1.4273866412407134E-3</v>
      </c>
      <c r="C197" s="47">
        <v>10737.599609000001</v>
      </c>
      <c r="D197" s="47">
        <v>7306.7827150000003</v>
      </c>
      <c r="E197" s="48">
        <f t="shared" si="7"/>
        <v>-5.3127235386933305E-3</v>
      </c>
      <c r="F197" s="50">
        <f t="shared" si="7"/>
        <v>1.2048376190814026E-2</v>
      </c>
    </row>
    <row r="198" spans="1:6">
      <c r="A198" s="47">
        <v>8888.4</v>
      </c>
      <c r="B198" s="48">
        <f t="shared" si="6"/>
        <v>4.3730295942234097E-3</v>
      </c>
      <c r="C198" s="47">
        <v>10886.799805000001</v>
      </c>
      <c r="D198" s="47">
        <v>7253.9692379999997</v>
      </c>
      <c r="E198" s="48">
        <f t="shared" si="7"/>
        <v>1.3895116360545211E-2</v>
      </c>
      <c r="F198" s="50">
        <f t="shared" si="7"/>
        <v>-7.2280070531699943E-3</v>
      </c>
    </row>
    <row r="199" spans="1:6">
      <c r="A199" s="47">
        <v>8866.75</v>
      </c>
      <c r="B199" s="48">
        <f t="shared" si="6"/>
        <v>-2.4357589667431301E-3</v>
      </c>
      <c r="C199" s="47">
        <v>10890.299805000001</v>
      </c>
      <c r="D199" s="47">
        <v>7209.6870120000003</v>
      </c>
      <c r="E199" s="48">
        <f t="shared" si="7"/>
        <v>3.2149025082582567E-4</v>
      </c>
      <c r="F199" s="50">
        <f t="shared" si="7"/>
        <v>-6.1045511149987255E-3</v>
      </c>
    </row>
    <row r="200" spans="1:6">
      <c r="A200" s="47">
        <v>8878.2000000000007</v>
      </c>
      <c r="B200" s="48">
        <f t="shared" si="6"/>
        <v>1.2913412467928753E-3</v>
      </c>
      <c r="C200" s="47">
        <v>10905.200194999999</v>
      </c>
      <c r="D200" s="47">
        <v>7235.3291019999997</v>
      </c>
      <c r="E200" s="48">
        <f t="shared" si="7"/>
        <v>1.3682258768631648E-3</v>
      </c>
      <c r="F200" s="50">
        <f t="shared" si="7"/>
        <v>3.5566162521784893E-3</v>
      </c>
    </row>
    <row r="201" spans="1:6">
      <c r="A201" s="47">
        <v>8844.7999999999993</v>
      </c>
      <c r="B201" s="48">
        <f t="shared" si="6"/>
        <v>-3.7620238336601398E-3</v>
      </c>
      <c r="C201" s="47">
        <v>10906.950194999999</v>
      </c>
      <c r="D201" s="47">
        <v>7256.7309569999998</v>
      </c>
      <c r="E201" s="48">
        <f t="shared" si="7"/>
        <v>1.6047389948901347E-4</v>
      </c>
      <c r="F201" s="50">
        <f t="shared" si="7"/>
        <v>2.9579656568882455E-3</v>
      </c>
    </row>
    <row r="202" spans="1:6">
      <c r="A202" s="47">
        <v>8746.85</v>
      </c>
      <c r="B202" s="48">
        <f t="shared" si="6"/>
        <v>-1.1074303545585985E-2</v>
      </c>
      <c r="C202" s="47">
        <v>10961.849609000001</v>
      </c>
      <c r="D202" s="47">
        <v>7109.2377930000002</v>
      </c>
      <c r="E202" s="48">
        <f t="shared" si="7"/>
        <v>5.0334340047842631E-3</v>
      </c>
      <c r="F202" s="50">
        <f t="shared" si="7"/>
        <v>-2.0325014786130996E-2</v>
      </c>
    </row>
    <row r="203" spans="1:6">
      <c r="A203" s="47">
        <v>8675.15</v>
      </c>
      <c r="B203" s="48">
        <f t="shared" si="6"/>
        <v>-8.1972367195048187E-3</v>
      </c>
      <c r="C203" s="47">
        <v>10922.75</v>
      </c>
      <c r="D203" s="47">
        <v>6971.6079099999997</v>
      </c>
      <c r="E203" s="48">
        <f t="shared" si="7"/>
        <v>-3.5668806264135254E-3</v>
      </c>
      <c r="F203" s="50">
        <f t="shared" si="7"/>
        <v>-1.9359302221613073E-2</v>
      </c>
    </row>
    <row r="204" spans="1:6">
      <c r="A204" s="47">
        <v>8612.25</v>
      </c>
      <c r="B204" s="48">
        <f t="shared" si="6"/>
        <v>-7.2505950905747615E-3</v>
      </c>
      <c r="C204" s="47">
        <v>10831.5</v>
      </c>
      <c r="D204" s="47">
        <v>6948.4799800000001</v>
      </c>
      <c r="E204" s="48">
        <f t="shared" si="7"/>
        <v>-8.354123274816324E-3</v>
      </c>
      <c r="F204" s="50">
        <f t="shared" si="7"/>
        <v>-3.3174456020145936E-3</v>
      </c>
    </row>
    <row r="205" spans="1:6">
      <c r="A205" s="47">
        <v>8537.25</v>
      </c>
      <c r="B205" s="48">
        <f t="shared" si="6"/>
        <v>-8.7085256466080292E-3</v>
      </c>
      <c r="C205" s="47">
        <v>10849.799805000001</v>
      </c>
      <c r="D205" s="47">
        <v>6943.7465819999998</v>
      </c>
      <c r="E205" s="48">
        <f t="shared" si="7"/>
        <v>1.689498684392795E-3</v>
      </c>
      <c r="F205" s="50">
        <f t="shared" si="7"/>
        <v>-6.8121344720349999E-4</v>
      </c>
    </row>
    <row r="206" spans="1:6">
      <c r="A206" s="47">
        <v>8259.7999999999993</v>
      </c>
      <c r="B206" s="48">
        <f t="shared" si="6"/>
        <v>-3.2498755454039734E-2</v>
      </c>
      <c r="C206" s="47">
        <v>10780.549805000001</v>
      </c>
      <c r="D206" s="47">
        <v>6423.798828</v>
      </c>
      <c r="E206" s="48">
        <f t="shared" si="7"/>
        <v>-6.382606245701139E-3</v>
      </c>
      <c r="F206" s="50">
        <f t="shared" si="7"/>
        <v>-7.4880001431480783E-2</v>
      </c>
    </row>
    <row r="207" spans="1:6">
      <c r="A207" s="47">
        <v>8143</v>
      </c>
      <c r="B207" s="48">
        <f t="shared" si="6"/>
        <v>-1.4140778227075629E-2</v>
      </c>
      <c r="C207" s="47">
        <v>10661.549805000001</v>
      </c>
      <c r="D207" s="47">
        <v>6421.4809569999998</v>
      </c>
      <c r="E207" s="48">
        <f t="shared" si="7"/>
        <v>-1.1038398055060976E-2</v>
      </c>
      <c r="F207" s="50">
        <f t="shared" si="7"/>
        <v>-3.6082558966465126E-4</v>
      </c>
    </row>
    <row r="208" spans="1:6">
      <c r="A208" s="47">
        <v>8120.45</v>
      </c>
      <c r="B208" s="48">
        <f t="shared" si="6"/>
        <v>-2.7692496622866488E-3</v>
      </c>
      <c r="C208" s="47">
        <v>10652.200194999999</v>
      </c>
      <c r="D208" s="47">
        <v>6437.1625979999999</v>
      </c>
      <c r="E208" s="48">
        <f t="shared" si="7"/>
        <v>-8.769466138606216E-4</v>
      </c>
      <c r="F208" s="50">
        <f t="shared" si="7"/>
        <v>2.4420598776214867E-3</v>
      </c>
    </row>
    <row r="209" spans="1:6">
      <c r="A209" s="47">
        <v>8118.4</v>
      </c>
      <c r="B209" s="48">
        <f t="shared" si="6"/>
        <v>-2.5244906378343342E-4</v>
      </c>
      <c r="C209" s="47">
        <v>10651.799805000001</v>
      </c>
      <c r="D209" s="47">
        <v>6458.1694340000004</v>
      </c>
      <c r="E209" s="48">
        <f t="shared" si="7"/>
        <v>-3.7587539913755717E-5</v>
      </c>
      <c r="F209" s="50">
        <f t="shared" si="7"/>
        <v>3.2633688648050019E-3</v>
      </c>
    </row>
    <row r="210" spans="1:6">
      <c r="A210" s="47">
        <v>8218.4</v>
      </c>
      <c r="B210" s="48">
        <f t="shared" si="6"/>
        <v>1.2317698068584943E-2</v>
      </c>
      <c r="C210" s="47">
        <v>10830.950194999999</v>
      </c>
      <c r="D210" s="47">
        <v>6549.7910160000001</v>
      </c>
      <c r="E210" s="48">
        <f t="shared" si="7"/>
        <v>1.6818790559310449E-2</v>
      </c>
      <c r="F210" s="50">
        <f t="shared" si="7"/>
        <v>1.4186927570782553E-2</v>
      </c>
    </row>
    <row r="211" spans="1:6">
      <c r="A211" s="47">
        <v>8441.25</v>
      </c>
      <c r="B211" s="48">
        <f t="shared" si="6"/>
        <v>2.7115983646451909E-2</v>
      </c>
      <c r="C211" s="47">
        <v>10893.650390999999</v>
      </c>
      <c r="D211" s="47">
        <v>6866.5234380000002</v>
      </c>
      <c r="E211" s="48">
        <f t="shared" si="7"/>
        <v>5.7889838722501655E-3</v>
      </c>
      <c r="F211" s="50">
        <f t="shared" si="7"/>
        <v>4.8357637858410726E-2</v>
      </c>
    </row>
    <row r="212" spans="1:6">
      <c r="A212" s="47">
        <v>8395.5499999999993</v>
      </c>
      <c r="B212" s="48">
        <f t="shared" si="6"/>
        <v>-5.4138901229084232E-3</v>
      </c>
      <c r="C212" s="47">
        <v>10912.25</v>
      </c>
      <c r="D212" s="47">
        <v>6892.0673829999996</v>
      </c>
      <c r="E212" s="48">
        <f t="shared" si="7"/>
        <v>1.7073807523112006E-3</v>
      </c>
      <c r="F212" s="50">
        <f t="shared" si="7"/>
        <v>3.7200695855251573E-3</v>
      </c>
    </row>
    <row r="213" spans="1:6">
      <c r="A213" s="47">
        <v>8468.2999999999993</v>
      </c>
      <c r="B213" s="48">
        <f t="shared" si="6"/>
        <v>8.6653048341085465E-3</v>
      </c>
      <c r="C213" s="47">
        <v>10934.349609000001</v>
      </c>
      <c r="D213" s="47">
        <v>6996.0170900000003</v>
      </c>
      <c r="E213" s="48">
        <f t="shared" si="7"/>
        <v>2.0252110243076161E-3</v>
      </c>
      <c r="F213" s="50">
        <f t="shared" si="7"/>
        <v>1.5082514610406078E-2</v>
      </c>
    </row>
    <row r="214" spans="1:6">
      <c r="A214" s="47">
        <v>8567.4</v>
      </c>
      <c r="B214" s="48">
        <f t="shared" si="6"/>
        <v>1.1702466846946893E-2</v>
      </c>
      <c r="C214" s="47">
        <v>11062.450194999999</v>
      </c>
      <c r="D214" s="47">
        <v>7084.5820309999999</v>
      </c>
      <c r="E214" s="48">
        <f t="shared" si="7"/>
        <v>1.1715428039227847E-2</v>
      </c>
      <c r="F214" s="50">
        <f t="shared" si="7"/>
        <v>1.2659337428805456E-2</v>
      </c>
    </row>
    <row r="215" spans="1:6">
      <c r="A215" s="47">
        <v>8736.7000000000007</v>
      </c>
      <c r="B215" s="48">
        <f t="shared" si="6"/>
        <v>1.9760954315194937E-2</v>
      </c>
      <c r="C215" s="47">
        <v>11069.400390999999</v>
      </c>
      <c r="D215" s="47">
        <v>7202.0927730000003</v>
      </c>
      <c r="E215" s="48">
        <f t="shared" si="7"/>
        <v>6.2826913364465349E-4</v>
      </c>
      <c r="F215" s="50">
        <f t="shared" si="7"/>
        <v>1.6586827774145142E-2</v>
      </c>
    </row>
    <row r="216" spans="1:6">
      <c r="A216" s="47">
        <v>8420.35</v>
      </c>
      <c r="B216" s="48">
        <f t="shared" si="6"/>
        <v>-3.6209323886593377E-2</v>
      </c>
      <c r="C216" s="47">
        <v>10943.599609000001</v>
      </c>
      <c r="D216" s="47">
        <v>7036.1079099999997</v>
      </c>
      <c r="E216" s="48">
        <f t="shared" si="7"/>
        <v>-1.1364733188464394E-2</v>
      </c>
      <c r="F216" s="50">
        <f t="shared" si="7"/>
        <v>-2.3046754357603245E-2</v>
      </c>
    </row>
    <row r="217" spans="1:6">
      <c r="A217" s="47">
        <v>8320.2999999999993</v>
      </c>
      <c r="B217" s="48">
        <f t="shared" si="6"/>
        <v>-1.1881928898442593E-2</v>
      </c>
      <c r="C217" s="47">
        <v>10888.799805000001</v>
      </c>
      <c r="D217" s="47">
        <v>7079.1572269999997</v>
      </c>
      <c r="E217" s="48">
        <f t="shared" si="7"/>
        <v>-5.007475232823114E-3</v>
      </c>
      <c r="F217" s="50">
        <f t="shared" si="7"/>
        <v>6.1183423493003219E-3</v>
      </c>
    </row>
    <row r="218" spans="1:6">
      <c r="A218" s="47">
        <v>8278.1</v>
      </c>
      <c r="B218" s="48">
        <f t="shared" si="6"/>
        <v>-5.0719325024336757E-3</v>
      </c>
      <c r="C218" s="47">
        <v>10831.400390999999</v>
      </c>
      <c r="D218" s="47">
        <v>7063.9692379999997</v>
      </c>
      <c r="E218" s="48">
        <f t="shared" si="7"/>
        <v>-5.271417881486282E-3</v>
      </c>
      <c r="F218" s="50">
        <f t="shared" si="7"/>
        <v>-2.1454515718442903E-3</v>
      </c>
    </row>
    <row r="219" spans="1:6">
      <c r="A219" s="47">
        <v>8177.55</v>
      </c>
      <c r="B219" s="48">
        <f t="shared" si="6"/>
        <v>-1.2146507048718931E-2</v>
      </c>
      <c r="C219" s="47">
        <v>10746.049805000001</v>
      </c>
      <c r="D219" s="47">
        <v>6920.9638670000004</v>
      </c>
      <c r="E219" s="48">
        <f t="shared" si="7"/>
        <v>-7.8799216092979036E-3</v>
      </c>
      <c r="F219" s="50">
        <f t="shared" si="7"/>
        <v>-2.0244336601965153E-2</v>
      </c>
    </row>
    <row r="220" spans="1:6">
      <c r="A220" s="47">
        <v>8223.35</v>
      </c>
      <c r="B220" s="48">
        <f t="shared" si="6"/>
        <v>5.6006994760044492E-3</v>
      </c>
      <c r="C220" s="47">
        <v>10724.400390999999</v>
      </c>
      <c r="D220" s="47">
        <v>6834.716797</v>
      </c>
      <c r="E220" s="48">
        <f t="shared" si="7"/>
        <v>-2.0146392760927037E-3</v>
      </c>
      <c r="F220" s="50">
        <f t="shared" si="7"/>
        <v>-1.2461713665525245E-2</v>
      </c>
    </row>
    <row r="221" spans="1:6">
      <c r="A221" s="47">
        <v>8132.55</v>
      </c>
      <c r="B221" s="48">
        <f t="shared" si="6"/>
        <v>-1.1041728735855847E-2</v>
      </c>
      <c r="C221" s="47">
        <v>10640.950194999999</v>
      </c>
      <c r="D221" s="47">
        <v>6748.5688479999999</v>
      </c>
      <c r="E221" s="48">
        <f t="shared" si="7"/>
        <v>-7.7813390919301961E-3</v>
      </c>
      <c r="F221" s="50">
        <f t="shared" si="7"/>
        <v>-1.2604465050814329E-2</v>
      </c>
    </row>
    <row r="222" spans="1:6">
      <c r="A222" s="47">
        <v>8067.7</v>
      </c>
      <c r="B222" s="48">
        <f t="shared" si="6"/>
        <v>-7.9741286558337003E-3</v>
      </c>
      <c r="C222" s="47">
        <v>10604.349609000001</v>
      </c>
      <c r="D222" s="47">
        <v>6710.9433589999999</v>
      </c>
      <c r="E222" s="48">
        <f t="shared" si="7"/>
        <v>-3.4395975292879997E-3</v>
      </c>
      <c r="F222" s="50">
        <f t="shared" si="7"/>
        <v>-5.575328613732773E-3</v>
      </c>
    </row>
    <row r="223" spans="1:6">
      <c r="A223" s="47">
        <v>8073.4</v>
      </c>
      <c r="B223" s="48">
        <f t="shared" si="6"/>
        <v>7.0652106548332459E-4</v>
      </c>
      <c r="C223" s="47">
        <v>10735.450194999999</v>
      </c>
      <c r="D223" s="47">
        <v>6755.6694340000004</v>
      </c>
      <c r="E223" s="48">
        <f t="shared" si="7"/>
        <v>1.2362906810308525E-2</v>
      </c>
      <c r="F223" s="50">
        <f t="shared" si="7"/>
        <v>6.6646479648824128E-3</v>
      </c>
    </row>
    <row r="224" spans="1:6">
      <c r="A224" s="47">
        <v>8121.5</v>
      </c>
      <c r="B224" s="48">
        <f t="shared" si="6"/>
        <v>5.9578368469294677E-3</v>
      </c>
      <c r="C224" s="47">
        <v>10789.849609000001</v>
      </c>
      <c r="D224" s="47">
        <v>6707.984375</v>
      </c>
      <c r="E224" s="48">
        <f t="shared" si="7"/>
        <v>5.0672690024064094E-3</v>
      </c>
      <c r="F224" s="50">
        <f t="shared" si="7"/>
        <v>-7.058524616377842E-3</v>
      </c>
    </row>
    <row r="225" spans="1:6">
      <c r="A225" s="47">
        <v>8156.75</v>
      </c>
      <c r="B225" s="48">
        <f t="shared" si="6"/>
        <v>4.3403312196022906E-3</v>
      </c>
      <c r="C225" s="47">
        <v>10791.650390999999</v>
      </c>
      <c r="D225" s="47">
        <v>6817.3095700000003</v>
      </c>
      <c r="E225" s="48">
        <f t="shared" si="7"/>
        <v>1.6689593138502796E-4</v>
      </c>
      <c r="F225" s="50">
        <f t="shared" si="7"/>
        <v>1.6297771266051937E-2</v>
      </c>
    </row>
    <row r="226" spans="1:6">
      <c r="A226" s="47">
        <v>8278.9500000000007</v>
      </c>
      <c r="B226" s="48">
        <f t="shared" si="6"/>
        <v>1.4981457075428415E-2</v>
      </c>
      <c r="C226" s="47">
        <v>10880.099609000001</v>
      </c>
      <c r="D226" s="47">
        <v>6829.6376950000003</v>
      </c>
      <c r="E226" s="48">
        <f t="shared" si="7"/>
        <v>8.1960788938980345E-3</v>
      </c>
      <c r="F226" s="50">
        <f t="shared" si="7"/>
        <v>1.8083563425446733E-3</v>
      </c>
    </row>
    <row r="227" spans="1:6">
      <c r="A227" s="47">
        <v>8371.4500000000007</v>
      </c>
      <c r="B227" s="48">
        <f t="shared" si="6"/>
        <v>1.1172914439633044E-2</v>
      </c>
      <c r="C227" s="47">
        <v>10835.299805000001</v>
      </c>
      <c r="D227" s="47">
        <v>6809.3212890000004</v>
      </c>
      <c r="E227" s="48">
        <f t="shared" si="7"/>
        <v>-4.117591346584906E-3</v>
      </c>
      <c r="F227" s="50">
        <f t="shared" si="7"/>
        <v>-2.9747414002464028E-3</v>
      </c>
    </row>
    <row r="228" spans="1:6">
      <c r="A228" s="47">
        <v>8399.1</v>
      </c>
      <c r="B228" s="48">
        <f t="shared" si="6"/>
        <v>3.3028925693875774E-3</v>
      </c>
      <c r="C228" s="47">
        <v>10806.650390999999</v>
      </c>
      <c r="D228" s="47">
        <v>6872.6381840000004</v>
      </c>
      <c r="E228" s="48">
        <f t="shared" si="7"/>
        <v>-2.6440813374430982E-3</v>
      </c>
      <c r="F228" s="50">
        <f t="shared" si="7"/>
        <v>9.2985618261667447E-3</v>
      </c>
    </row>
    <row r="229" spans="1:6">
      <c r="A229" s="47">
        <v>8420.0499999999993</v>
      </c>
      <c r="B229" s="48">
        <f t="shared" si="6"/>
        <v>2.4943148670689605E-3</v>
      </c>
      <c r="C229" s="47">
        <v>10792.5</v>
      </c>
      <c r="D229" s="47">
        <v>6735.7475590000004</v>
      </c>
      <c r="E229" s="48">
        <f t="shared" si="7"/>
        <v>-1.3094150812710619E-3</v>
      </c>
      <c r="F229" s="50">
        <f t="shared" si="7"/>
        <v>-1.9918206274657568E-2</v>
      </c>
    </row>
    <row r="230" spans="1:6">
      <c r="A230" s="47">
        <v>8355.15</v>
      </c>
      <c r="B230" s="48">
        <f t="shared" si="6"/>
        <v>-7.7077927090693811E-3</v>
      </c>
      <c r="C230" s="47">
        <v>10863.5</v>
      </c>
      <c r="D230" s="47">
        <v>6839.7470700000003</v>
      </c>
      <c r="E230" s="48">
        <f t="shared" si="7"/>
        <v>6.5786425758628678E-3</v>
      </c>
      <c r="F230" s="50">
        <f t="shared" si="7"/>
        <v>1.54399359668758E-2</v>
      </c>
    </row>
    <row r="231" spans="1:6">
      <c r="A231" s="47">
        <v>8413.65</v>
      </c>
      <c r="B231" s="48">
        <f t="shared" si="6"/>
        <v>7.00166962891151E-3</v>
      </c>
      <c r="C231" s="47">
        <v>10987.450194999999</v>
      </c>
      <c r="D231" s="47">
        <v>7019.8349609999996</v>
      </c>
      <c r="E231" s="48">
        <f t="shared" si="7"/>
        <v>1.1409784599806641E-2</v>
      </c>
      <c r="F231" s="50">
        <f t="shared" si="7"/>
        <v>2.6329612653351993E-2</v>
      </c>
    </row>
    <row r="232" spans="1:6">
      <c r="A232" s="47">
        <v>8676.6</v>
      </c>
      <c r="B232" s="48">
        <f t="shared" si="6"/>
        <v>3.1252785651887202E-2</v>
      </c>
      <c r="C232" s="47">
        <v>11053</v>
      </c>
      <c r="D232" s="47">
        <v>6959.8217770000001</v>
      </c>
      <c r="E232" s="48">
        <f t="shared" si="7"/>
        <v>5.9658796023330293E-3</v>
      </c>
      <c r="F232" s="50">
        <f t="shared" si="7"/>
        <v>-8.5490875972745618E-3</v>
      </c>
    </row>
    <row r="233" spans="1:6">
      <c r="A233" s="47">
        <v>8651.75</v>
      </c>
      <c r="B233" s="48">
        <f t="shared" si="6"/>
        <v>-2.864025078948017E-3</v>
      </c>
      <c r="C233" s="47">
        <v>11058.200194999999</v>
      </c>
      <c r="D233" s="47">
        <v>6932.3549800000001</v>
      </c>
      <c r="E233" s="48">
        <f t="shared" si="7"/>
        <v>4.7047815072825836E-4</v>
      </c>
      <c r="F233" s="50">
        <f t="shared" si="7"/>
        <v>-3.9464799358467882E-3</v>
      </c>
    </row>
    <row r="234" spans="1:6">
      <c r="A234" s="47">
        <v>8635.7000000000007</v>
      </c>
      <c r="B234" s="48">
        <f t="shared" si="6"/>
        <v>-1.8551160169906981E-3</v>
      </c>
      <c r="C234" s="47">
        <v>11035.400390999999</v>
      </c>
      <c r="D234" s="47">
        <v>6871.8491210000002</v>
      </c>
      <c r="E234" s="48">
        <f t="shared" si="7"/>
        <v>-2.0618006183600497E-3</v>
      </c>
      <c r="F234" s="50">
        <f t="shared" si="7"/>
        <v>-8.7280381882579063E-3</v>
      </c>
    </row>
    <row r="235" spans="1:6">
      <c r="A235" s="47">
        <v>8582.6</v>
      </c>
      <c r="B235" s="48">
        <f t="shared" si="6"/>
        <v>-6.1488935465567772E-3</v>
      </c>
      <c r="C235" s="47">
        <v>11168.049805000001</v>
      </c>
      <c r="D235" s="47">
        <v>6984.4780270000001</v>
      </c>
      <c r="E235" s="48">
        <f t="shared" si="7"/>
        <v>1.2020353525929565E-2</v>
      </c>
      <c r="F235" s="50">
        <f t="shared" si="7"/>
        <v>1.6389897976050151E-2</v>
      </c>
    </row>
    <row r="236" spans="1:6">
      <c r="A236" s="47">
        <v>8782.7000000000007</v>
      </c>
      <c r="B236" s="48">
        <f t="shared" si="6"/>
        <v>2.3314613287348865E-2</v>
      </c>
      <c r="C236" s="47">
        <v>11301.200194999999</v>
      </c>
      <c r="D236" s="47">
        <v>7058.7426759999998</v>
      </c>
      <c r="E236" s="48">
        <f t="shared" si="7"/>
        <v>1.1922438771752851E-2</v>
      </c>
      <c r="F236" s="50">
        <f t="shared" si="7"/>
        <v>1.0632813033832133E-2</v>
      </c>
    </row>
    <row r="237" spans="1:6">
      <c r="A237" s="47">
        <v>8802.9</v>
      </c>
      <c r="B237" s="48">
        <f t="shared" si="6"/>
        <v>2.2999760893573622E-3</v>
      </c>
      <c r="C237" s="47">
        <v>11341.700194999999</v>
      </c>
      <c r="D237" s="47">
        <v>6993.501953</v>
      </c>
      <c r="E237" s="48">
        <f t="shared" si="7"/>
        <v>3.5836901657505769E-3</v>
      </c>
      <c r="F237" s="50">
        <f t="shared" si="7"/>
        <v>-9.2425416245616784E-3</v>
      </c>
    </row>
    <row r="238" spans="1:6">
      <c r="A238" s="47">
        <v>8767.5499999999993</v>
      </c>
      <c r="B238" s="48">
        <f t="shared" si="6"/>
        <v>-4.0157220915834971E-3</v>
      </c>
      <c r="C238" s="47">
        <v>11343.25</v>
      </c>
      <c r="D238" s="47">
        <v>6988.8173829999996</v>
      </c>
      <c r="E238" s="48">
        <f t="shared" si="7"/>
        <v>1.3664662029100308E-4</v>
      </c>
      <c r="F238" s="50">
        <f t="shared" si="7"/>
        <v>-6.6984609877613753E-4</v>
      </c>
    </row>
    <row r="239" spans="1:6">
      <c r="A239" s="47">
        <v>8725.5</v>
      </c>
      <c r="B239" s="48">
        <f t="shared" si="6"/>
        <v>-4.7960946900786738E-3</v>
      </c>
      <c r="C239" s="47">
        <v>11426.849609000001</v>
      </c>
      <c r="D239" s="47">
        <v>6986.5493159999996</v>
      </c>
      <c r="E239" s="48">
        <f t="shared" si="7"/>
        <v>7.3699873493047212E-3</v>
      </c>
      <c r="F239" s="50">
        <f t="shared" si="7"/>
        <v>-3.2452801034935465E-4</v>
      </c>
    </row>
    <row r="240" spans="1:6">
      <c r="A240" s="47">
        <v>8748.0499999999993</v>
      </c>
      <c r="B240" s="48">
        <f t="shared" si="6"/>
        <v>2.5843791186750641E-3</v>
      </c>
      <c r="C240" s="47">
        <v>11462.200194999999</v>
      </c>
      <c r="D240" s="47">
        <v>6814.0551759999998</v>
      </c>
      <c r="E240" s="48">
        <f t="shared" si="7"/>
        <v>3.0936423607217053E-3</v>
      </c>
      <c r="F240" s="50">
        <f t="shared" si="7"/>
        <v>-2.468946144915465E-2</v>
      </c>
    </row>
    <row r="241" spans="1:6">
      <c r="A241" s="47">
        <v>8627.0499999999993</v>
      </c>
      <c r="B241" s="48">
        <f t="shared" si="6"/>
        <v>-1.3831653911443123E-2</v>
      </c>
      <c r="C241" s="47">
        <v>11532.400390999999</v>
      </c>
      <c r="D241" s="47">
        <v>6731.3095700000003</v>
      </c>
      <c r="E241" s="48">
        <f t="shared" si="7"/>
        <v>6.1244957168539301E-3</v>
      </c>
      <c r="F241" s="50">
        <f t="shared" si="7"/>
        <v>-1.21433718780911E-2</v>
      </c>
    </row>
    <row r="242" spans="1:6">
      <c r="A242" s="47">
        <v>8567.0499999999993</v>
      </c>
      <c r="B242" s="48">
        <f t="shared" si="6"/>
        <v>-6.9548686978747089E-3</v>
      </c>
      <c r="C242" s="47">
        <v>11521.049805000001</v>
      </c>
      <c r="D242" s="47">
        <v>6581.7456050000001</v>
      </c>
      <c r="E242" s="48">
        <f t="shared" si="7"/>
        <v>-9.8423447115630566E-4</v>
      </c>
      <c r="F242" s="50">
        <f t="shared" si="7"/>
        <v>-2.2219148212492667E-2</v>
      </c>
    </row>
    <row r="243" spans="1:6">
      <c r="A243" s="47">
        <v>8445.1</v>
      </c>
      <c r="B243" s="48">
        <f t="shared" si="6"/>
        <v>-1.4234771595823406E-2</v>
      </c>
      <c r="C243" s="47">
        <v>11456.900390999999</v>
      </c>
      <c r="D243" s="47">
        <v>6462.5581050000001</v>
      </c>
      <c r="E243" s="48">
        <f t="shared" si="7"/>
        <v>-5.5680181134327919E-3</v>
      </c>
      <c r="F243" s="50">
        <f t="shared" si="7"/>
        <v>-1.8108797749559934E-2</v>
      </c>
    </row>
    <row r="244" spans="1:6">
      <c r="A244" s="47">
        <v>8336.6</v>
      </c>
      <c r="B244" s="48">
        <f t="shared" si="6"/>
        <v>-1.2847686824312322E-2</v>
      </c>
      <c r="C244" s="47">
        <v>11354.25</v>
      </c>
      <c r="D244" s="47">
        <v>6432.8720700000003</v>
      </c>
      <c r="E244" s="48">
        <f t="shared" si="7"/>
        <v>-8.9597000494685743E-3</v>
      </c>
      <c r="F244" s="50">
        <f t="shared" si="7"/>
        <v>-4.5935424514066663E-3</v>
      </c>
    </row>
    <row r="245" spans="1:6">
      <c r="A245" s="47">
        <v>8238.5499999999993</v>
      </c>
      <c r="B245" s="48">
        <f t="shared" si="6"/>
        <v>-1.1761389535302293E-2</v>
      </c>
      <c r="C245" s="47">
        <v>11483.25</v>
      </c>
      <c r="D245" s="47">
        <v>6495.1044920000004</v>
      </c>
      <c r="E245" s="48">
        <f t="shared" si="7"/>
        <v>1.1361384503599973E-2</v>
      </c>
      <c r="F245" s="50">
        <f t="shared" si="7"/>
        <v>9.6741270963904055E-3</v>
      </c>
    </row>
    <row r="246" spans="1:6">
      <c r="A246" s="47">
        <v>8287.25</v>
      </c>
      <c r="B246" s="48">
        <f t="shared" si="6"/>
        <v>5.9112343798363469E-3</v>
      </c>
      <c r="C246" s="47">
        <v>11445.049805000001</v>
      </c>
      <c r="D246" s="47">
        <v>6428.3354490000002</v>
      </c>
      <c r="E246" s="48">
        <f t="shared" si="7"/>
        <v>-3.3266013541462078E-3</v>
      </c>
      <c r="F246" s="50">
        <f t="shared" si="7"/>
        <v>-1.027990282253957E-2</v>
      </c>
    </row>
    <row r="247" spans="1:6">
      <c r="A247" s="47">
        <v>8215.35</v>
      </c>
      <c r="B247" s="48">
        <f t="shared" si="6"/>
        <v>-8.675978159220445E-3</v>
      </c>
      <c r="C247" s="47">
        <v>11570</v>
      </c>
      <c r="D247" s="47">
        <v>6505.5087890000004</v>
      </c>
      <c r="E247" s="48">
        <f t="shared" si="7"/>
        <v>1.0917400721612625E-2</v>
      </c>
      <c r="F247" s="50">
        <f t="shared" si="7"/>
        <v>1.2005182463215336E-2</v>
      </c>
    </row>
    <row r="248" spans="1:6">
      <c r="A248" s="47">
        <v>8234.25</v>
      </c>
      <c r="B248" s="48">
        <f t="shared" si="6"/>
        <v>2.3005714911719689E-3</v>
      </c>
      <c r="C248" s="47">
        <v>11669.150390999999</v>
      </c>
      <c r="D248" s="47">
        <v>6746.5961909999996</v>
      </c>
      <c r="E248" s="48">
        <f t="shared" si="7"/>
        <v>8.5696102852203301E-3</v>
      </c>
      <c r="F248" s="50">
        <f t="shared" si="7"/>
        <v>3.7058961845943206E-2</v>
      </c>
    </row>
    <row r="249" spans="1:6">
      <c r="A249" s="47">
        <v>8335.35</v>
      </c>
      <c r="B249" s="48">
        <f t="shared" si="6"/>
        <v>1.2277985244557836E-2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B389-482B-42A2-B0DB-5B08C627C2D5}">
  <dimension ref="A1:I269"/>
  <sheetViews>
    <sheetView workbookViewId="0">
      <selection activeCell="G5" sqref="G5"/>
    </sheetView>
  </sheetViews>
  <sheetFormatPr defaultRowHeight="13.8"/>
  <cols>
    <col min="1" max="16384" width="8.796875" style="47"/>
  </cols>
  <sheetData>
    <row r="1" spans="1:9">
      <c r="A1" s="47" t="s">
        <v>99</v>
      </c>
    </row>
    <row r="2" spans="1:9" ht="14.4" thickBot="1"/>
    <row r="3" spans="1:9" ht="14.4">
      <c r="A3" s="53" t="s">
        <v>100</v>
      </c>
      <c r="B3" s="53"/>
    </row>
    <row r="4" spans="1:9">
      <c r="A4" s="54" t="s">
        <v>101</v>
      </c>
      <c r="B4" s="54">
        <v>0.54738107864088481</v>
      </c>
    </row>
    <row r="5" spans="1:9">
      <c r="A5" s="54" t="s">
        <v>102</v>
      </c>
      <c r="B5" s="54">
        <v>0.29962604525405856</v>
      </c>
    </row>
    <row r="6" spans="1:9">
      <c r="A6" s="54" t="s">
        <v>103</v>
      </c>
      <c r="B6" s="54">
        <v>0.2967438479094251</v>
      </c>
    </row>
    <row r="7" spans="1:9">
      <c r="A7" s="54" t="s">
        <v>104</v>
      </c>
      <c r="B7" s="54">
        <v>1.3814444828542567E-2</v>
      </c>
    </row>
    <row r="8" spans="1:9" ht="14.4" thickBot="1">
      <c r="A8" s="55" t="s">
        <v>105</v>
      </c>
      <c r="B8" s="55">
        <v>245</v>
      </c>
    </row>
    <row r="10" spans="1:9" ht="14.4" thickBot="1">
      <c r="A10" s="47" t="s">
        <v>106</v>
      </c>
    </row>
    <row r="11" spans="1:9" ht="14.4">
      <c r="A11" s="56"/>
      <c r="B11" s="56" t="s">
        <v>107</v>
      </c>
      <c r="C11" s="56" t="s">
        <v>108</v>
      </c>
      <c r="D11" s="56" t="s">
        <v>109</v>
      </c>
      <c r="E11" s="56" t="s">
        <v>110</v>
      </c>
      <c r="F11" s="56" t="s">
        <v>111</v>
      </c>
    </row>
    <row r="12" spans="1:9">
      <c r="A12" s="54" t="s">
        <v>112</v>
      </c>
      <c r="B12" s="54">
        <v>1</v>
      </c>
      <c r="C12" s="54">
        <v>1.98391344630236E-2</v>
      </c>
      <c r="D12" s="54">
        <v>1.98391344630236E-2</v>
      </c>
      <c r="E12" s="54">
        <v>103.95750513473551</v>
      </c>
      <c r="F12" s="54">
        <v>1.4926016276873579E-20</v>
      </c>
    </row>
    <row r="13" spans="1:9">
      <c r="A13" s="54" t="s">
        <v>113</v>
      </c>
      <c r="B13" s="54">
        <v>243</v>
      </c>
      <c r="C13" s="54">
        <v>4.6373849278765686E-2</v>
      </c>
      <c r="D13" s="54">
        <v>1.9083888592084645E-4</v>
      </c>
      <c r="E13" s="54"/>
      <c r="F13" s="54"/>
    </row>
    <row r="14" spans="1:9" ht="14.4" thickBot="1">
      <c r="A14" s="55" t="s">
        <v>114</v>
      </c>
      <c r="B14" s="55">
        <v>244</v>
      </c>
      <c r="C14" s="55">
        <v>6.6212983741789286E-2</v>
      </c>
      <c r="D14" s="55"/>
      <c r="E14" s="55"/>
      <c r="F14" s="55"/>
    </row>
    <row r="15" spans="1:9" ht="14.4" thickBot="1"/>
    <row r="16" spans="1:9" ht="14.4">
      <c r="A16" s="56"/>
      <c r="B16" s="56" t="s">
        <v>115</v>
      </c>
      <c r="C16" s="56" t="s">
        <v>104</v>
      </c>
      <c r="D16" s="56" t="s">
        <v>116</v>
      </c>
      <c r="E16" s="56" t="s">
        <v>117</v>
      </c>
      <c r="F16" s="56" t="s">
        <v>118</v>
      </c>
      <c r="G16" s="56" t="s">
        <v>119</v>
      </c>
      <c r="H16" s="56" t="s">
        <v>120</v>
      </c>
      <c r="I16" s="56" t="s">
        <v>121</v>
      </c>
    </row>
    <row r="17" spans="1:9">
      <c r="A17" s="54" t="s">
        <v>122</v>
      </c>
      <c r="B17" s="54">
        <v>-1.5691011582042525E-3</v>
      </c>
      <c r="C17" s="54">
        <v>8.8483845157860046E-4</v>
      </c>
      <c r="D17" s="54">
        <v>-1.7733193617489043</v>
      </c>
      <c r="E17" s="54">
        <v>7.7428325852279309E-2</v>
      </c>
      <c r="F17" s="54">
        <v>-3.3120332842128332E-3</v>
      </c>
      <c r="G17" s="54">
        <v>1.7383096780432825E-4</v>
      </c>
      <c r="H17" s="54">
        <v>-3.3120332842128332E-3</v>
      </c>
      <c r="I17" s="54">
        <v>1.7383096780432825E-4</v>
      </c>
    </row>
    <row r="18" spans="1:9" ht="14.4" thickBot="1">
      <c r="A18" s="55">
        <v>3.2511599947096141E-3</v>
      </c>
      <c r="B18" s="55">
        <v>1.1477925789983405</v>
      </c>
      <c r="C18" s="55">
        <v>0.11257332359839413</v>
      </c>
      <c r="D18" s="55">
        <v>10.195955332127317</v>
      </c>
      <c r="E18" s="55">
        <v>1.4926016276873685E-20</v>
      </c>
      <c r="F18" s="55">
        <v>0.92604852856613362</v>
      </c>
      <c r="G18" s="55">
        <v>1.3695366294305473</v>
      </c>
      <c r="H18" s="55">
        <v>0.92604852856613362</v>
      </c>
      <c r="I18" s="55">
        <v>1.3695366294305473</v>
      </c>
    </row>
    <row r="22" spans="1:9">
      <c r="A22" s="47" t="s">
        <v>123</v>
      </c>
    </row>
    <row r="23" spans="1:9" ht="14.4" thickBot="1"/>
    <row r="24" spans="1:9" ht="14.4">
      <c r="A24" s="56" t="s">
        <v>124</v>
      </c>
      <c r="B24" s="56" t="s">
        <v>125</v>
      </c>
      <c r="C24" s="56" t="s">
        <v>126</v>
      </c>
    </row>
    <row r="25" spans="1:9">
      <c r="A25" s="54">
        <v>1</v>
      </c>
      <c r="B25" s="54">
        <v>-1.4632270111284686E-2</v>
      </c>
      <c r="C25" s="54">
        <v>1.3197553580336526E-2</v>
      </c>
    </row>
    <row r="26" spans="1:9">
      <c r="A26" s="54">
        <v>2</v>
      </c>
      <c r="B26" s="54">
        <v>2.0727429508039186E-2</v>
      </c>
      <c r="C26" s="54">
        <v>-7.5138805416802498E-3</v>
      </c>
    </row>
    <row r="27" spans="1:9">
      <c r="A27" s="54">
        <v>3</v>
      </c>
      <c r="B27" s="54">
        <v>-8.5217556579867868E-4</v>
      </c>
      <c r="C27" s="54">
        <v>8.9112807779941228E-3</v>
      </c>
    </row>
    <row r="28" spans="1:9">
      <c r="A28" s="54">
        <v>4</v>
      </c>
      <c r="B28" s="54">
        <v>3.7357013623490537E-3</v>
      </c>
      <c r="C28" s="54">
        <v>5.6547306153450919E-3</v>
      </c>
    </row>
    <row r="29" spans="1:9">
      <c r="A29" s="54">
        <v>5</v>
      </c>
      <c r="B29" s="54">
        <v>9.6332137655338618E-4</v>
      </c>
      <c r="C29" s="54">
        <v>-3.0295621411301943E-3</v>
      </c>
    </row>
    <row r="30" spans="1:9">
      <c r="A30" s="54">
        <v>6</v>
      </c>
      <c r="B30" s="54">
        <v>7.5019893873208045E-5</v>
      </c>
      <c r="C30" s="54">
        <v>3.0577104964804869E-3</v>
      </c>
    </row>
    <row r="31" spans="1:9">
      <c r="A31" s="54">
        <v>7</v>
      </c>
      <c r="B31" s="54">
        <v>3.0034921365593974E-3</v>
      </c>
      <c r="C31" s="54">
        <v>-1.3543790330870751E-2</v>
      </c>
    </row>
    <row r="32" spans="1:9">
      <c r="A32" s="54">
        <v>8</v>
      </c>
      <c r="B32" s="54">
        <v>8.3973254340777379E-4</v>
      </c>
      <c r="C32" s="54">
        <v>-9.5855100956916198E-3</v>
      </c>
    </row>
    <row r="33" spans="1:3">
      <c r="A33" s="54">
        <v>9</v>
      </c>
      <c r="B33" s="54">
        <v>3.6602843437575135E-3</v>
      </c>
      <c r="C33" s="54">
        <v>8.1821357845454253E-3</v>
      </c>
    </row>
    <row r="34" spans="1:3">
      <c r="A34" s="54">
        <v>10</v>
      </c>
      <c r="B34" s="54">
        <v>6.4950407970488112E-4</v>
      </c>
      <c r="C34" s="54">
        <v>-8.4104942711557898E-3</v>
      </c>
    </row>
    <row r="35" spans="1:3">
      <c r="A35" s="54">
        <v>11</v>
      </c>
      <c r="B35" s="54">
        <v>-4.0173016521100006E-3</v>
      </c>
      <c r="C35" s="54">
        <v>-2.2382271966507085E-4</v>
      </c>
    </row>
    <row r="36" spans="1:3">
      <c r="A36" s="54">
        <v>12</v>
      </c>
      <c r="B36" s="54">
        <v>2.694378670067301E-3</v>
      </c>
      <c r="C36" s="54">
        <v>-7.5015854908469307E-3</v>
      </c>
    </row>
    <row r="37" spans="1:3">
      <c r="A37" s="54">
        <v>13</v>
      </c>
      <c r="B37" s="54">
        <v>-1.7048986036367936E-3</v>
      </c>
      <c r="C37" s="54">
        <v>-4.0951894027447412E-3</v>
      </c>
    </row>
    <row r="38" spans="1:3">
      <c r="A38" s="54">
        <v>14</v>
      </c>
      <c r="B38" s="54">
        <v>6.7458046323242869E-4</v>
      </c>
      <c r="C38" s="54">
        <v>3.7409247337668867E-3</v>
      </c>
    </row>
    <row r="39" spans="1:3">
      <c r="A39" s="54">
        <v>15</v>
      </c>
      <c r="B39" s="54">
        <v>1.6460468132920764E-3</v>
      </c>
      <c r="C39" s="54">
        <v>-1.6681711537984431E-3</v>
      </c>
    </row>
    <row r="40" spans="1:3">
      <c r="A40" s="54">
        <v>16</v>
      </c>
      <c r="B40" s="54">
        <v>-6.3054337499021066E-3</v>
      </c>
      <c r="C40" s="54">
        <v>-8.0415316080786718E-3</v>
      </c>
    </row>
    <row r="41" spans="1:3">
      <c r="A41" s="54">
        <v>17</v>
      </c>
      <c r="B41" s="54">
        <v>3.5614928372016078E-3</v>
      </c>
      <c r="C41" s="54">
        <v>-2.2350904053802982E-3</v>
      </c>
    </row>
    <row r="42" spans="1:3">
      <c r="A42" s="54">
        <v>18</v>
      </c>
      <c r="B42" s="54">
        <v>6.4844079214365991E-3</v>
      </c>
      <c r="C42" s="54">
        <v>-2.4715038129377434E-2</v>
      </c>
    </row>
    <row r="43" spans="1:3">
      <c r="A43" s="54">
        <v>19</v>
      </c>
      <c r="B43" s="54">
        <v>3.4815817500016399E-3</v>
      </c>
      <c r="C43" s="54">
        <v>1.1601677876471898E-4</v>
      </c>
    </row>
    <row r="44" spans="1:3">
      <c r="A44" s="54">
        <v>20</v>
      </c>
      <c r="B44" s="54">
        <v>-3.8455664801666958E-3</v>
      </c>
      <c r="C44" s="54">
        <v>-4.1465566415684382E-3</v>
      </c>
    </row>
    <row r="45" spans="1:3">
      <c r="A45" s="54">
        <v>21</v>
      </c>
      <c r="B45" s="54">
        <v>-5.681282313261548E-3</v>
      </c>
      <c r="C45" s="54">
        <v>6.9907651116150379E-3</v>
      </c>
    </row>
    <row r="46" spans="1:3">
      <c r="A46" s="54">
        <v>22</v>
      </c>
      <c r="B46" s="54">
        <v>-8.1680918140019862E-3</v>
      </c>
      <c r="C46" s="54">
        <v>-7.1155577302369107E-4</v>
      </c>
    </row>
    <row r="47" spans="1:3">
      <c r="A47" s="54">
        <v>23</v>
      </c>
      <c r="B47" s="54">
        <v>8.9432552383383601E-3</v>
      </c>
      <c r="C47" s="54">
        <v>-1.3957483592909091E-3</v>
      </c>
    </row>
    <row r="48" spans="1:3">
      <c r="A48" s="54">
        <v>24</v>
      </c>
      <c r="B48" s="54">
        <v>-1.3227571600572764E-3</v>
      </c>
      <c r="C48" s="54">
        <v>4.9254899596929032E-3</v>
      </c>
    </row>
    <row r="49" spans="1:3">
      <c r="A49" s="54">
        <v>25</v>
      </c>
      <c r="B49" s="54">
        <v>9.9044378350730431E-4</v>
      </c>
      <c r="C49" s="54">
        <v>-7.4690118950016017E-3</v>
      </c>
    </row>
    <row r="50" spans="1:3">
      <c r="A50" s="54">
        <v>26</v>
      </c>
      <c r="B50" s="54">
        <v>-4.2565184642979256E-3</v>
      </c>
      <c r="C50" s="54">
        <v>2.7196595044793994E-3</v>
      </c>
    </row>
    <row r="51" spans="1:3">
      <c r="A51" s="54">
        <v>27</v>
      </c>
      <c r="B51" s="54">
        <v>8.0649852015943629E-3</v>
      </c>
      <c r="C51" s="54">
        <v>-2.8554713041155574E-3</v>
      </c>
    </row>
    <row r="52" spans="1:3">
      <c r="A52" s="54">
        <v>28</v>
      </c>
      <c r="B52" s="54">
        <v>-1.5585213709463665E-3</v>
      </c>
      <c r="C52" s="54">
        <v>-3.3898440578745545E-3</v>
      </c>
    </row>
    <row r="53" spans="1:3">
      <c r="A53" s="54">
        <v>29</v>
      </c>
      <c r="B53" s="54">
        <v>-2.0736090466709953E-3</v>
      </c>
      <c r="C53" s="54">
        <v>4.3246655619194347E-3</v>
      </c>
    </row>
    <row r="54" spans="1:3">
      <c r="A54" s="54">
        <v>30</v>
      </c>
      <c r="B54" s="54">
        <v>-8.024328892170491E-3</v>
      </c>
      <c r="C54" s="54">
        <v>4.4720493756353098E-3</v>
      </c>
    </row>
    <row r="55" spans="1:3">
      <c r="A55" s="54">
        <v>31</v>
      </c>
      <c r="B55" s="54">
        <v>-7.8096553330196817E-3</v>
      </c>
      <c r="C55" s="54">
        <v>8.0282412201078106E-3</v>
      </c>
    </row>
    <row r="56" spans="1:3">
      <c r="A56" s="54">
        <v>32</v>
      </c>
      <c r="B56" s="54">
        <v>-1.0841501655465567E-2</v>
      </c>
      <c r="C56" s="54">
        <v>-1.0607213615314696E-2</v>
      </c>
    </row>
    <row r="57" spans="1:3">
      <c r="A57" s="54">
        <v>33</v>
      </c>
      <c r="B57" s="54">
        <v>-1.0202154849834333E-2</v>
      </c>
      <c r="C57" s="54">
        <v>5.146129975507098E-4</v>
      </c>
    </row>
    <row r="58" spans="1:3">
      <c r="A58" s="54">
        <v>34</v>
      </c>
      <c r="B58" s="54">
        <v>6.1369868911675517E-4</v>
      </c>
      <c r="C58" s="54">
        <v>1.5065185353503634E-2</v>
      </c>
    </row>
    <row r="59" spans="1:3">
      <c r="A59" s="54">
        <v>35</v>
      </c>
      <c r="B59" s="54">
        <v>-1.3154171543033902E-2</v>
      </c>
      <c r="C59" s="54">
        <v>5.7657913026146904E-3</v>
      </c>
    </row>
    <row r="60" spans="1:3">
      <c r="A60" s="54">
        <v>36</v>
      </c>
      <c r="B60" s="54">
        <v>7.6195343084021301E-3</v>
      </c>
      <c r="C60" s="54">
        <v>-1.7816799938764602E-2</v>
      </c>
    </row>
    <row r="61" spans="1:3">
      <c r="A61" s="54">
        <v>37</v>
      </c>
      <c r="B61" s="54">
        <v>8.398167152980078E-3</v>
      </c>
      <c r="C61" s="54">
        <v>7.938030822602641E-3</v>
      </c>
    </row>
    <row r="62" spans="1:3">
      <c r="A62" s="54">
        <v>38</v>
      </c>
      <c r="B62" s="54">
        <v>7.468081419394655E-3</v>
      </c>
      <c r="C62" s="54">
        <v>1.1383986851924859E-2</v>
      </c>
    </row>
    <row r="63" spans="1:3">
      <c r="A63" s="54">
        <v>39</v>
      </c>
      <c r="B63" s="54">
        <v>-7.5128816664994744E-3</v>
      </c>
      <c r="C63" s="54">
        <v>8.1559203583163389E-3</v>
      </c>
    </row>
    <row r="64" spans="1:3">
      <c r="A64" s="54">
        <v>40</v>
      </c>
      <c r="B64" s="54">
        <v>-3.6146462606884366E-3</v>
      </c>
      <c r="C64" s="54">
        <v>-1.0923698959591716E-2</v>
      </c>
    </row>
    <row r="65" spans="1:3">
      <c r="A65" s="54">
        <v>41</v>
      </c>
      <c r="B65" s="54">
        <v>1.1601939823642951E-2</v>
      </c>
      <c r="C65" s="54">
        <v>-1.7540363942582207E-2</v>
      </c>
    </row>
    <row r="66" spans="1:3">
      <c r="A66" s="54">
        <v>42</v>
      </c>
      <c r="B66" s="54">
        <v>-5.8401421578504857E-3</v>
      </c>
      <c r="C66" s="54">
        <v>3.765970187438368E-2</v>
      </c>
    </row>
    <row r="67" spans="1:3">
      <c r="A67" s="54">
        <v>43</v>
      </c>
      <c r="B67" s="54">
        <v>-8.8339036115150961E-3</v>
      </c>
      <c r="C67" s="54">
        <v>2.1359346026644044E-3</v>
      </c>
    </row>
    <row r="68" spans="1:3">
      <c r="A68" s="54">
        <v>44</v>
      </c>
      <c r="B68" s="54">
        <v>-5.3865748262377326E-3</v>
      </c>
      <c r="C68" s="54">
        <v>1.2306856921087694E-2</v>
      </c>
    </row>
    <row r="69" spans="1:3">
      <c r="A69" s="54">
        <v>45</v>
      </c>
      <c r="B69" s="54">
        <v>8.3451374867579038E-3</v>
      </c>
      <c r="C69" s="54">
        <v>-4.7188912249951373E-3</v>
      </c>
    </row>
    <row r="70" spans="1:3">
      <c r="A70" s="54">
        <v>46</v>
      </c>
      <c r="B70" s="54">
        <v>7.4222404180524877E-3</v>
      </c>
      <c r="C70" s="54">
        <v>3.6993712687435724E-4</v>
      </c>
    </row>
    <row r="71" spans="1:3">
      <c r="A71" s="54">
        <v>47</v>
      </c>
      <c r="B71" s="54">
        <v>-1.6436304278365363E-3</v>
      </c>
      <c r="C71" s="54">
        <v>4.0226855436207958E-3</v>
      </c>
    </row>
    <row r="72" spans="1:3">
      <c r="A72" s="54">
        <v>48</v>
      </c>
      <c r="B72" s="54">
        <v>4.8818812988763675E-4</v>
      </c>
      <c r="C72" s="54">
        <v>9.6098554080224739E-3</v>
      </c>
    </row>
    <row r="73" spans="1:3">
      <c r="A73" s="54">
        <v>49</v>
      </c>
      <c r="B73" s="54">
        <v>4.3789130070319565E-3</v>
      </c>
      <c r="C73" s="54">
        <v>-5.0329053881366694E-3</v>
      </c>
    </row>
    <row r="74" spans="1:3">
      <c r="A74" s="54">
        <v>50</v>
      </c>
      <c r="B74" s="54">
        <v>-1.0291833737262161E-4</v>
      </c>
      <c r="C74" s="54">
        <v>-5.3757709100583743E-3</v>
      </c>
    </row>
    <row r="75" spans="1:3">
      <c r="A75" s="54">
        <v>51</v>
      </c>
      <c r="B75" s="54">
        <v>-6.7125200243797123E-3</v>
      </c>
      <c r="C75" s="54">
        <v>5.6697939793543305E-3</v>
      </c>
    </row>
    <row r="76" spans="1:3">
      <c r="A76" s="54">
        <v>52</v>
      </c>
      <c r="B76" s="54">
        <v>-5.442496608217876E-4</v>
      </c>
      <c r="C76" s="54">
        <v>-1.7026478849814595E-4</v>
      </c>
    </row>
    <row r="77" spans="1:3">
      <c r="A77" s="54">
        <v>53</v>
      </c>
      <c r="B77" s="54">
        <v>-3.4631054079282513E-3</v>
      </c>
      <c r="C77" s="54">
        <v>5.9041667428386176E-3</v>
      </c>
    </row>
    <row r="78" spans="1:3">
      <c r="A78" s="54">
        <v>54</v>
      </c>
      <c r="B78" s="54">
        <v>-1.107034308943362E-2</v>
      </c>
      <c r="C78" s="54">
        <v>-1.2828052737793427E-3</v>
      </c>
    </row>
    <row r="79" spans="1:3">
      <c r="A79" s="54">
        <v>55</v>
      </c>
      <c r="B79" s="54">
        <v>5.0322623643300366E-3</v>
      </c>
      <c r="C79" s="54">
        <v>4.6376301683791364E-3</v>
      </c>
    </row>
    <row r="80" spans="1:3">
      <c r="A80" s="54">
        <v>56</v>
      </c>
      <c r="B80" s="54">
        <v>-4.8669326694227317E-3</v>
      </c>
      <c r="C80" s="54">
        <v>-4.6600047235592044E-3</v>
      </c>
    </row>
    <row r="81" spans="1:3">
      <c r="A81" s="54">
        <v>57</v>
      </c>
      <c r="B81" s="54">
        <v>7.0598338789920863E-3</v>
      </c>
      <c r="C81" s="54">
        <v>-5.7228375690537344E-3</v>
      </c>
    </row>
    <row r="82" spans="1:3">
      <c r="A82" s="54">
        <v>58</v>
      </c>
      <c r="B82" s="54">
        <v>-7.869152355492303E-3</v>
      </c>
      <c r="C82" s="54">
        <v>-1.3591119024324218E-3</v>
      </c>
    </row>
    <row r="83" spans="1:3">
      <c r="A83" s="54">
        <v>59</v>
      </c>
      <c r="B83" s="54">
        <v>-8.5453940811067988E-4</v>
      </c>
      <c r="C83" s="54">
        <v>1.6588479441685067E-2</v>
      </c>
    </row>
    <row r="84" spans="1:3">
      <c r="A84" s="54">
        <v>60</v>
      </c>
      <c r="B84" s="54">
        <v>-1.1987446201547031E-2</v>
      </c>
      <c r="C84" s="54">
        <v>8.2870854931441414E-3</v>
      </c>
    </row>
    <row r="85" spans="1:3">
      <c r="A85" s="54">
        <v>61</v>
      </c>
      <c r="B85" s="54">
        <v>-1.0421193982406336E-2</v>
      </c>
      <c r="C85" s="54">
        <v>-3.8511459763916085E-3</v>
      </c>
    </row>
    <row r="86" spans="1:3">
      <c r="A86" s="54">
        <v>62</v>
      </c>
      <c r="B86" s="54">
        <v>1.2001821881918926E-2</v>
      </c>
      <c r="C86" s="54">
        <v>-5.8111822541717199E-3</v>
      </c>
    </row>
    <row r="87" spans="1:3">
      <c r="A87" s="54">
        <v>63</v>
      </c>
      <c r="B87" s="54">
        <v>-7.6753496479444929E-3</v>
      </c>
      <c r="C87" s="54">
        <v>7.159772679117932E-3</v>
      </c>
    </row>
    <row r="88" spans="1:3">
      <c r="A88" s="54">
        <v>64</v>
      </c>
      <c r="B88" s="54">
        <v>3.0189875102630279E-3</v>
      </c>
      <c r="C88" s="54">
        <v>1.4450663205846766E-2</v>
      </c>
    </row>
    <row r="89" spans="1:3">
      <c r="A89" s="54">
        <v>65</v>
      </c>
      <c r="B89" s="54">
        <v>5.9398921589171646E-3</v>
      </c>
      <c r="C89" s="54">
        <v>2.1430054070835085E-2</v>
      </c>
    </row>
    <row r="90" spans="1:3">
      <c r="A90" s="54">
        <v>66</v>
      </c>
      <c r="B90" s="54">
        <v>-3.7166112013836345E-3</v>
      </c>
      <c r="C90" s="54">
        <v>1.7408454402285823E-2</v>
      </c>
    </row>
    <row r="91" spans="1:3">
      <c r="A91" s="54">
        <v>67</v>
      </c>
      <c r="B91" s="54">
        <v>8.7606257546020373E-4</v>
      </c>
      <c r="C91" s="54">
        <v>-4.0374971424772046E-3</v>
      </c>
    </row>
    <row r="92" spans="1:3">
      <c r="A92" s="54">
        <v>68</v>
      </c>
      <c r="B92" s="54">
        <v>6.981288125900831E-3</v>
      </c>
      <c r="C92" s="54">
        <v>-8.2072981889411319E-4</v>
      </c>
    </row>
    <row r="93" spans="1:3">
      <c r="A93" s="54">
        <v>69</v>
      </c>
      <c r="B93" s="54">
        <v>8.4092251085143566E-3</v>
      </c>
      <c r="C93" s="54">
        <v>8.2415277905102079E-3</v>
      </c>
    </row>
    <row r="94" spans="1:3">
      <c r="A94" s="54">
        <v>70</v>
      </c>
      <c r="B94" s="54">
        <v>-1.4590316532239152E-3</v>
      </c>
      <c r="C94" s="54">
        <v>-1.3890793433847484E-2</v>
      </c>
    </row>
    <row r="95" spans="1:3">
      <c r="A95" s="54">
        <v>71</v>
      </c>
      <c r="B95" s="54">
        <v>6.2832698343053212E-3</v>
      </c>
      <c r="C95" s="54">
        <v>-1.0300367933290887E-2</v>
      </c>
    </row>
    <row r="96" spans="1:3">
      <c r="A96" s="54">
        <v>72</v>
      </c>
      <c r="B96" s="54">
        <v>-2.0168189747223836E-3</v>
      </c>
      <c r="C96" s="54">
        <v>1.1008856227865217E-2</v>
      </c>
    </row>
    <row r="97" spans="1:3">
      <c r="A97" s="54">
        <v>73</v>
      </c>
      <c r="B97" s="54">
        <v>-1.011598654048167E-2</v>
      </c>
      <c r="C97" s="54">
        <v>5.2650236443899925E-3</v>
      </c>
    </row>
    <row r="98" spans="1:3">
      <c r="A98" s="54">
        <v>74</v>
      </c>
      <c r="B98" s="54">
        <v>5.9031654920362955E-3</v>
      </c>
      <c r="C98" s="54">
        <v>5.0056473820373967E-4</v>
      </c>
    </row>
    <row r="99" spans="1:3">
      <c r="A99" s="54">
        <v>75</v>
      </c>
      <c r="B99" s="54">
        <v>-4.4468704363611177E-3</v>
      </c>
      <c r="C99" s="54">
        <v>-3.8746762422331056E-3</v>
      </c>
    </row>
    <row r="100" spans="1:3">
      <c r="A100" s="54">
        <v>76</v>
      </c>
      <c r="B100" s="54">
        <v>-4.0099509275757532E-3</v>
      </c>
      <c r="C100" s="54">
        <v>6.390579258962888E-3</v>
      </c>
    </row>
    <row r="101" spans="1:3">
      <c r="A101" s="54">
        <v>77</v>
      </c>
      <c r="B101" s="54">
        <v>3.9933616034922344E-3</v>
      </c>
      <c r="C101" s="54">
        <v>-2.944126605655305E-3</v>
      </c>
    </row>
    <row r="102" spans="1:3">
      <c r="A102" s="54">
        <v>78</v>
      </c>
      <c r="B102" s="54">
        <v>6.2025752354395629E-3</v>
      </c>
      <c r="C102" s="54">
        <v>2.5933843069553469E-2</v>
      </c>
    </row>
    <row r="103" spans="1:3">
      <c r="A103" s="54">
        <v>79</v>
      </c>
      <c r="B103" s="54">
        <v>3.5616323693733213E-3</v>
      </c>
      <c r="C103" s="54">
        <v>9.9886278527122237E-3</v>
      </c>
    </row>
    <row r="104" spans="1:3">
      <c r="A104" s="54">
        <v>80</v>
      </c>
      <c r="B104" s="54">
        <v>-1.806179300375216E-3</v>
      </c>
      <c r="C104" s="54">
        <v>-5.6691505855849412E-3</v>
      </c>
    </row>
    <row r="105" spans="1:3">
      <c r="A105" s="54">
        <v>81</v>
      </c>
      <c r="B105" s="54">
        <v>2.0705731338447196E-3</v>
      </c>
      <c r="C105" s="54">
        <v>-3.9236438385405067E-2</v>
      </c>
    </row>
    <row r="106" spans="1:3">
      <c r="A106" s="54">
        <v>82</v>
      </c>
      <c r="B106" s="54">
        <v>9.8447717704468717E-3</v>
      </c>
      <c r="C106" s="54">
        <v>-1.8981346966124343E-2</v>
      </c>
    </row>
    <row r="107" spans="1:3">
      <c r="A107" s="54">
        <v>83</v>
      </c>
      <c r="B107" s="54">
        <v>2.623824301770895E-3</v>
      </c>
      <c r="C107" s="54">
        <v>5.0557919567491864E-3</v>
      </c>
    </row>
    <row r="108" spans="1:3">
      <c r="A108" s="54">
        <v>84</v>
      </c>
      <c r="B108" s="54">
        <v>2.177616718756486E-3</v>
      </c>
      <c r="C108" s="54">
        <v>1.2600825357270123E-2</v>
      </c>
    </row>
    <row r="109" spans="1:3">
      <c r="A109" s="54">
        <v>85</v>
      </c>
      <c r="B109" s="54">
        <v>-2.6100943994432474E-3</v>
      </c>
      <c r="C109" s="54">
        <v>-1.618622516326711E-2</v>
      </c>
    </row>
    <row r="110" spans="1:3">
      <c r="A110" s="54">
        <v>86</v>
      </c>
      <c r="B110" s="54">
        <v>-1.183693926841764E-2</v>
      </c>
      <c r="C110" s="54">
        <v>-9.4869557678196222E-3</v>
      </c>
    </row>
    <row r="111" spans="1:3">
      <c r="A111" s="54">
        <v>87</v>
      </c>
      <c r="B111" s="54">
        <v>1.0281661287366028E-2</v>
      </c>
      <c r="C111" s="54">
        <v>-5.4033188909561377E-3</v>
      </c>
    </row>
    <row r="112" spans="1:3">
      <c r="A112" s="54">
        <v>88</v>
      </c>
      <c r="B112" s="54">
        <v>1.0879934459120575E-3</v>
      </c>
      <c r="C112" s="54">
        <v>9.7317084644881514E-3</v>
      </c>
    </row>
    <row r="113" spans="1:3">
      <c r="A113" s="54">
        <v>89</v>
      </c>
      <c r="B113" s="54">
        <v>-1.3321676756022868E-3</v>
      </c>
      <c r="C113" s="54">
        <v>1.4803461747354018E-2</v>
      </c>
    </row>
    <row r="114" spans="1:3">
      <c r="A114" s="54">
        <v>90</v>
      </c>
      <c r="B114" s="54">
        <v>4.5329156774554132E-3</v>
      </c>
      <c r="C114" s="54">
        <v>-2.6219072566646434E-2</v>
      </c>
    </row>
    <row r="115" spans="1:3">
      <c r="A115" s="54">
        <v>91</v>
      </c>
      <c r="B115" s="54">
        <v>5.0596698195451689E-4</v>
      </c>
      <c r="C115" s="54">
        <v>-7.1691521702023408E-3</v>
      </c>
    </row>
    <row r="116" spans="1:3">
      <c r="A116" s="54">
        <v>92</v>
      </c>
      <c r="B116" s="54">
        <v>-5.6917159306570245E-3</v>
      </c>
      <c r="C116" s="54">
        <v>5.9321527914974427E-3</v>
      </c>
    </row>
    <row r="117" spans="1:3">
      <c r="A117" s="54">
        <v>93</v>
      </c>
      <c r="B117" s="54">
        <v>-8.9753483869655822E-3</v>
      </c>
      <c r="C117" s="54">
        <v>1.6078720018443847E-3</v>
      </c>
    </row>
    <row r="118" spans="1:3">
      <c r="A118" s="54">
        <v>94</v>
      </c>
      <c r="B118" s="54">
        <v>6.4512314800293158E-3</v>
      </c>
      <c r="C118" s="54">
        <v>8.1863265391326767E-3</v>
      </c>
    </row>
    <row r="119" spans="1:3">
      <c r="A119" s="54">
        <v>95</v>
      </c>
      <c r="B119" s="54">
        <v>-6.5928259682888268E-3</v>
      </c>
      <c r="C119" s="54">
        <v>2.2936121867553384E-2</v>
      </c>
    </row>
    <row r="120" spans="1:3">
      <c r="A120" s="54">
        <v>96</v>
      </c>
      <c r="B120" s="54">
        <v>7.0708301134631219E-3</v>
      </c>
      <c r="C120" s="54">
        <v>-1.2336787305990627E-2</v>
      </c>
    </row>
    <row r="121" spans="1:3">
      <c r="A121" s="54">
        <v>97</v>
      </c>
      <c r="B121" s="54">
        <v>6.5359659820320515E-3</v>
      </c>
      <c r="C121" s="54">
        <v>-1.5031309607795151E-2</v>
      </c>
    </row>
    <row r="122" spans="1:3">
      <c r="A122" s="54">
        <v>98</v>
      </c>
      <c r="B122" s="54">
        <v>3.3369942826236179E-4</v>
      </c>
      <c r="C122" s="54">
        <v>3.9587146009300187E-3</v>
      </c>
    </row>
    <row r="123" spans="1:3">
      <c r="A123" s="54">
        <v>99</v>
      </c>
      <c r="B123" s="54">
        <v>-3.9366166649349495E-4</v>
      </c>
      <c r="C123" s="54">
        <v>1.2463880795884966E-2</v>
      </c>
    </row>
    <row r="124" spans="1:3">
      <c r="A124" s="54">
        <v>100</v>
      </c>
      <c r="B124" s="54">
        <v>-4.1109265829267858E-3</v>
      </c>
      <c r="C124" s="54">
        <v>-2.3401433438337066E-3</v>
      </c>
    </row>
    <row r="125" spans="1:3">
      <c r="A125" s="54">
        <v>101</v>
      </c>
      <c r="B125" s="54">
        <v>1.18235758213938E-2</v>
      </c>
      <c r="C125" s="54">
        <v>-2.9352814824352945E-3</v>
      </c>
    </row>
    <row r="126" spans="1:3">
      <c r="A126" s="54">
        <v>102</v>
      </c>
      <c r="B126" s="54">
        <v>3.000668627136549E-3</v>
      </c>
      <c r="C126" s="54">
        <v>1.6760811206708467E-2</v>
      </c>
    </row>
    <row r="127" spans="1:3">
      <c r="A127" s="54">
        <v>103</v>
      </c>
      <c r="B127" s="54">
        <v>-6.1256190603574392E-3</v>
      </c>
      <c r="C127" s="54">
        <v>-2.2259840009525127E-4</v>
      </c>
    </row>
    <row r="128" spans="1:3">
      <c r="A128" s="54">
        <v>104</v>
      </c>
      <c r="B128" s="54">
        <v>-3.0515240295679617E-3</v>
      </c>
      <c r="C128" s="54">
        <v>-1.4273234163076829E-2</v>
      </c>
    </row>
    <row r="129" spans="1:3">
      <c r="A129" s="54">
        <v>105</v>
      </c>
      <c r="B129" s="54">
        <v>-1.2053836643042943E-3</v>
      </c>
      <c r="C129" s="54">
        <v>-1.0678265499952195E-2</v>
      </c>
    </row>
    <row r="130" spans="1:3">
      <c r="A130" s="54">
        <v>106</v>
      </c>
      <c r="B130" s="54">
        <v>-1.1213918624544274E-2</v>
      </c>
      <c r="C130" s="54">
        <v>-1.0140716512181094E-2</v>
      </c>
    </row>
    <row r="131" spans="1:3">
      <c r="A131" s="54">
        <v>107</v>
      </c>
      <c r="B131" s="54">
        <v>-7.7181388719476246E-3</v>
      </c>
      <c r="C131" s="54">
        <v>3.9381072584182006E-3</v>
      </c>
    </row>
    <row r="132" spans="1:3">
      <c r="A132" s="54">
        <v>108</v>
      </c>
      <c r="B132" s="54">
        <v>-5.8881172864892525E-3</v>
      </c>
      <c r="C132" s="54">
        <v>9.0001875956996213E-3</v>
      </c>
    </row>
    <row r="133" spans="1:3">
      <c r="A133" s="54">
        <v>109</v>
      </c>
      <c r="B133" s="54">
        <v>4.4264280467820501E-3</v>
      </c>
      <c r="C133" s="54">
        <v>-1.9742162448271941E-2</v>
      </c>
    </row>
    <row r="134" spans="1:3">
      <c r="A134" s="54">
        <v>110</v>
      </c>
      <c r="B134" s="54">
        <v>3.6241373217480877E-3</v>
      </c>
      <c r="C134" s="54">
        <v>-8.2645174971923922E-3</v>
      </c>
    </row>
    <row r="135" spans="1:3">
      <c r="A135" s="54">
        <v>111</v>
      </c>
      <c r="B135" s="54">
        <v>-1.652424739701586E-2</v>
      </c>
      <c r="C135" s="54">
        <v>7.372041761666415E-3</v>
      </c>
    </row>
    <row r="136" spans="1:3">
      <c r="A136" s="54">
        <v>112</v>
      </c>
      <c r="B136" s="54">
        <v>-1.6681499154305019E-2</v>
      </c>
      <c r="C136" s="54">
        <v>2.5196254159386491E-3</v>
      </c>
    </row>
    <row r="137" spans="1:3">
      <c r="A137" s="54">
        <v>113</v>
      </c>
      <c r="B137" s="54">
        <v>6.809951536932912E-3</v>
      </c>
      <c r="C137" s="54">
        <v>-9.5221581906601762E-3</v>
      </c>
    </row>
    <row r="138" spans="1:3">
      <c r="A138" s="54">
        <v>114</v>
      </c>
      <c r="B138" s="54">
        <v>1.3098928554098763E-2</v>
      </c>
      <c r="C138" s="54">
        <v>2.529841909336545E-3</v>
      </c>
    </row>
    <row r="139" spans="1:3">
      <c r="A139" s="54">
        <v>115</v>
      </c>
      <c r="B139" s="54">
        <v>-1.526962838580528E-2</v>
      </c>
      <c r="C139" s="54">
        <v>4.9643329918229052E-3</v>
      </c>
    </row>
    <row r="140" spans="1:3">
      <c r="A140" s="54">
        <v>116</v>
      </c>
      <c r="B140" s="54">
        <v>-1.1541094535373591E-2</v>
      </c>
      <c r="C140" s="54">
        <v>-4.6983959073802622E-3</v>
      </c>
    </row>
    <row r="141" spans="1:3">
      <c r="A141" s="54">
        <v>117</v>
      </c>
      <c r="B141" s="54">
        <v>-6.1027928475975088E-3</v>
      </c>
      <c r="C141" s="54">
        <v>-1.6375713860177169E-2</v>
      </c>
    </row>
    <row r="142" spans="1:3">
      <c r="A142" s="54">
        <v>118</v>
      </c>
      <c r="B142" s="54">
        <v>-1.0891943732881916E-2</v>
      </c>
      <c r="C142" s="54">
        <v>-9.8379584485108855E-3</v>
      </c>
    </row>
    <row r="143" spans="1:3">
      <c r="A143" s="54">
        <v>119</v>
      </c>
      <c r="B143" s="54">
        <v>-1.9666961325704925E-2</v>
      </c>
      <c r="C143" s="54">
        <v>-1.1066284453409174E-2</v>
      </c>
    </row>
    <row r="144" spans="1:3">
      <c r="A144" s="54">
        <v>120</v>
      </c>
      <c r="B144" s="54">
        <v>8.9016046122967589E-3</v>
      </c>
      <c r="C144" s="54">
        <v>1.7583580725904165E-2</v>
      </c>
    </row>
    <row r="145" spans="1:3">
      <c r="A145" s="54">
        <v>121</v>
      </c>
      <c r="B145" s="54">
        <v>-2.984767464930458E-3</v>
      </c>
      <c r="C145" s="54">
        <v>-1.6629153037642196E-2</v>
      </c>
    </row>
    <row r="146" spans="1:3">
      <c r="A146" s="54">
        <v>122</v>
      </c>
      <c r="B146" s="54">
        <v>-9.4866666734613331E-3</v>
      </c>
      <c r="C146" s="54">
        <v>-2.742735786262928E-2</v>
      </c>
    </row>
    <row r="147" spans="1:3">
      <c r="A147" s="54">
        <v>123</v>
      </c>
      <c r="B147" s="54">
        <v>-6.4937504462534001E-3</v>
      </c>
      <c r="C147" s="54">
        <v>-2.0660747379030578E-2</v>
      </c>
    </row>
    <row r="148" spans="1:3">
      <c r="A148" s="54">
        <v>124</v>
      </c>
      <c r="B148" s="54">
        <v>6.6057867047669113E-3</v>
      </c>
      <c r="C148" s="54">
        <v>9.1809347736783488E-3</v>
      </c>
    </row>
    <row r="149" spans="1:3">
      <c r="A149" s="54">
        <v>125</v>
      </c>
      <c r="B149" s="54">
        <v>-1.7214210367613971E-2</v>
      </c>
      <c r="C149" s="54">
        <v>-1.1986194166930655E-2</v>
      </c>
    </row>
    <row r="150" spans="1:3">
      <c r="A150" s="54">
        <v>126</v>
      </c>
      <c r="B150" s="54">
        <v>-2.8947203334942696E-2</v>
      </c>
      <c r="C150" s="54">
        <v>2.2426351655085414E-2</v>
      </c>
    </row>
    <row r="151" spans="1:3">
      <c r="A151" s="54">
        <v>127</v>
      </c>
      <c r="B151" s="54">
        <v>-3.2193486612003192E-2</v>
      </c>
      <c r="C151" s="54">
        <v>-8.702502138274254E-3</v>
      </c>
    </row>
    <row r="152" spans="1:3">
      <c r="A152" s="54">
        <v>128</v>
      </c>
      <c r="B152" s="54">
        <v>1.9466234536221747E-3</v>
      </c>
      <c r="C152" s="54">
        <v>-4.0611984760813048E-3</v>
      </c>
    </row>
    <row r="153" spans="1:3">
      <c r="A153" s="54">
        <v>129</v>
      </c>
      <c r="B153" s="54">
        <v>-6.7822816346700798E-3</v>
      </c>
      <c r="C153" s="54">
        <v>-2.0838455851611808E-2</v>
      </c>
    </row>
    <row r="154" spans="1:3">
      <c r="A154" s="54">
        <v>130</v>
      </c>
      <c r="B154" s="54">
        <v>1.6152993985315039E-2</v>
      </c>
      <c r="C154" s="54">
        <v>2.6596753671384938E-2</v>
      </c>
    </row>
    <row r="155" spans="1:3">
      <c r="A155" s="54">
        <v>131</v>
      </c>
      <c r="B155" s="54">
        <v>-2.6307769912250614E-2</v>
      </c>
      <c r="C155" s="54">
        <v>1.0511545127816064E-2</v>
      </c>
    </row>
    <row r="156" spans="1:3">
      <c r="A156" s="54">
        <v>132</v>
      </c>
      <c r="B156" s="54">
        <v>2.5105187234482462E-2</v>
      </c>
      <c r="C156" s="54">
        <v>3.4774117180825008E-2</v>
      </c>
    </row>
    <row r="157" spans="1:3">
      <c r="A157" s="54">
        <v>133</v>
      </c>
      <c r="B157" s="54">
        <v>2.8149239704597364E-3</v>
      </c>
      <c r="C157" s="54">
        <v>-1.7251210682117889E-2</v>
      </c>
    </row>
    <row r="158" spans="1:3">
      <c r="A158" s="54">
        <v>134</v>
      </c>
      <c r="B158" s="54">
        <v>6.3194138318200142E-3</v>
      </c>
      <c r="C158" s="54">
        <v>-1.0649710579743536E-2</v>
      </c>
    </row>
    <row r="159" spans="1:3">
      <c r="A159" s="54">
        <v>135</v>
      </c>
      <c r="B159" s="54">
        <v>-1.5850449935797838E-2</v>
      </c>
      <c r="C159" s="54">
        <v>-2.1249772989360316E-2</v>
      </c>
    </row>
    <row r="160" spans="1:3">
      <c r="A160" s="54">
        <v>136</v>
      </c>
      <c r="B160" s="54">
        <v>-1.798488351467719E-2</v>
      </c>
      <c r="C160" s="54">
        <v>-7.7160705396312271E-4</v>
      </c>
    </row>
    <row r="161" spans="1:3">
      <c r="A161" s="54">
        <v>137</v>
      </c>
      <c r="B161" s="54">
        <v>-8.0635700356758433E-3</v>
      </c>
      <c r="C161" s="54">
        <v>1.6314919278866798E-2</v>
      </c>
    </row>
    <row r="162" spans="1:3">
      <c r="A162" s="54">
        <v>138</v>
      </c>
      <c r="B162" s="54">
        <v>-1.2598641991462482E-2</v>
      </c>
      <c r="C162" s="54">
        <v>6.5947017726375162E-3</v>
      </c>
    </row>
    <row r="163" spans="1:3">
      <c r="A163" s="54">
        <v>139</v>
      </c>
      <c r="B163" s="54">
        <v>7.2485218433242472E-3</v>
      </c>
      <c r="C163" s="54">
        <v>-7.6916061721471621E-3</v>
      </c>
    </row>
    <row r="164" spans="1:3">
      <c r="A164" s="54">
        <v>140</v>
      </c>
      <c r="B164" s="54">
        <v>-1.2777848582452945E-2</v>
      </c>
      <c r="C164" s="54">
        <v>6.1145189434478921E-3</v>
      </c>
    </row>
    <row r="165" spans="1:3">
      <c r="A165" s="54">
        <v>141</v>
      </c>
      <c r="B165" s="54">
        <v>-1.2327326950792201E-2</v>
      </c>
      <c r="C165" s="54">
        <v>1.1449693414902089E-2</v>
      </c>
    </row>
    <row r="166" spans="1:3">
      <c r="A166" s="54">
        <v>142</v>
      </c>
      <c r="B166" s="54">
        <v>2.37040336658123E-2</v>
      </c>
      <c r="C166" s="54">
        <v>-1.1585988246137631E-2</v>
      </c>
    </row>
    <row r="167" spans="1:3">
      <c r="A167" s="54">
        <v>143</v>
      </c>
      <c r="B167" s="54">
        <v>-7.441865415892035E-3</v>
      </c>
      <c r="C167" s="54">
        <v>-7.5169207801146845E-3</v>
      </c>
    </row>
    <row r="168" spans="1:3">
      <c r="A168" s="54">
        <v>144</v>
      </c>
      <c r="B168" s="54">
        <v>1.9612030932307015E-2</v>
      </c>
      <c r="C168" s="54">
        <v>-3.1647267708902777E-2</v>
      </c>
    </row>
    <row r="169" spans="1:3">
      <c r="A169" s="54">
        <v>145</v>
      </c>
      <c r="B169" s="54">
        <v>-2.2486548158107381E-3</v>
      </c>
      <c r="C169" s="54">
        <v>1.6659778695366726E-2</v>
      </c>
    </row>
    <row r="170" spans="1:3">
      <c r="A170" s="54">
        <v>146</v>
      </c>
      <c r="B170" s="54">
        <v>1.7510166307671913E-2</v>
      </c>
      <c r="C170" s="54">
        <v>4.5617960767508944E-2</v>
      </c>
    </row>
    <row r="171" spans="1:3">
      <c r="A171" s="54">
        <v>147</v>
      </c>
      <c r="B171" s="54">
        <v>-4.723273885481034E-3</v>
      </c>
      <c r="C171" s="54">
        <v>1.058136545047696E-2</v>
      </c>
    </row>
    <row r="172" spans="1:3">
      <c r="A172" s="54">
        <v>148</v>
      </c>
      <c r="B172" s="54">
        <v>-9.1471542331352245E-4</v>
      </c>
      <c r="C172" s="54">
        <v>-1.3331737000278603E-2</v>
      </c>
    </row>
    <row r="173" spans="1:3">
      <c r="A173" s="54">
        <v>149</v>
      </c>
      <c r="B173" s="54">
        <v>5.8866881286318336E-3</v>
      </c>
      <c r="C173" s="54">
        <v>1.5903553078552325E-3</v>
      </c>
    </row>
    <row r="174" spans="1:3">
      <c r="A174" s="54">
        <v>150</v>
      </c>
      <c r="B174" s="54">
        <v>-2.9986647197950559E-3</v>
      </c>
      <c r="C174" s="54">
        <v>2.4828373384297973E-2</v>
      </c>
    </row>
    <row r="175" spans="1:3">
      <c r="A175" s="54">
        <v>151</v>
      </c>
      <c r="B175" s="54">
        <v>-1.273777378214503E-2</v>
      </c>
      <c r="C175" s="54">
        <v>-1.4131170441037857E-2</v>
      </c>
    </row>
    <row r="176" spans="1:3">
      <c r="A176" s="54">
        <v>152</v>
      </c>
      <c r="B176" s="54">
        <v>9.4136476647856994E-3</v>
      </c>
      <c r="C176" s="54">
        <v>-5.7445598167136028E-4</v>
      </c>
    </row>
    <row r="177" spans="1:3">
      <c r="A177" s="54">
        <v>153</v>
      </c>
      <c r="B177" s="54">
        <v>-2.2415828789074865E-3</v>
      </c>
      <c r="C177" s="54">
        <v>3.2813005553681107E-2</v>
      </c>
    </row>
    <row r="178" spans="1:3">
      <c r="A178" s="54">
        <v>154</v>
      </c>
      <c r="B178" s="54">
        <v>2.8153498015458887E-3</v>
      </c>
      <c r="C178" s="54">
        <v>1.2010165988172228E-2</v>
      </c>
    </row>
    <row r="179" spans="1:3">
      <c r="A179" s="54">
        <v>155</v>
      </c>
      <c r="B179" s="54">
        <v>5.5122341478259567E-3</v>
      </c>
      <c r="C179" s="54">
        <v>-2.3845195648339798E-2</v>
      </c>
    </row>
    <row r="180" spans="1:3">
      <c r="A180" s="54">
        <v>156</v>
      </c>
      <c r="B180" s="54">
        <v>7.1557851648993828E-3</v>
      </c>
      <c r="C180" s="54">
        <v>2.4406844562075191E-3</v>
      </c>
    </row>
    <row r="181" spans="1:3">
      <c r="A181" s="54">
        <v>157</v>
      </c>
      <c r="B181" s="54">
        <v>-1.3000766335210242E-2</v>
      </c>
      <c r="C181" s="54">
        <v>2.5173066900208863E-3</v>
      </c>
    </row>
    <row r="182" spans="1:3">
      <c r="A182" s="54">
        <v>158</v>
      </c>
      <c r="B182" s="54">
        <v>-7.6171295145128631E-3</v>
      </c>
      <c r="C182" s="54">
        <v>1.9963796930682419E-2</v>
      </c>
    </row>
    <row r="183" spans="1:3">
      <c r="A183" s="54">
        <v>159</v>
      </c>
      <c r="B183" s="54">
        <v>-9.5061367164089791E-3</v>
      </c>
      <c r="C183" s="54">
        <v>7.7012800099127898E-3</v>
      </c>
    </row>
    <row r="184" spans="1:3">
      <c r="A184" s="54">
        <v>160</v>
      </c>
      <c r="B184" s="54">
        <v>9.5361521615842382E-3</v>
      </c>
      <c r="C184" s="54">
        <v>9.8402474682728822E-3</v>
      </c>
    </row>
    <row r="185" spans="1:3">
      <c r="A185" s="54">
        <v>161</v>
      </c>
      <c r="B185" s="54">
        <v>4.5863830457078076E-3</v>
      </c>
      <c r="C185" s="54">
        <v>7.7105376378446113E-3</v>
      </c>
    </row>
    <row r="186" spans="1:3">
      <c r="A186" s="54">
        <v>162</v>
      </c>
      <c r="B186" s="54">
        <v>3.0765931273898832E-3</v>
      </c>
      <c r="C186" s="54">
        <v>-1.267435715865944E-2</v>
      </c>
    </row>
    <row r="187" spans="1:3">
      <c r="A187" s="54">
        <v>163</v>
      </c>
      <c r="B187" s="54">
        <v>1.2322559590247223E-2</v>
      </c>
      <c r="C187" s="54">
        <v>-1.5946688608483885E-2</v>
      </c>
    </row>
    <row r="188" spans="1:3">
      <c r="A188" s="54">
        <v>164</v>
      </c>
      <c r="B188" s="54">
        <v>3.3880972056808353E-4</v>
      </c>
      <c r="C188" s="54">
        <v>1.4879654554232161E-2</v>
      </c>
    </row>
    <row r="189" spans="1:3">
      <c r="A189" s="54">
        <v>165</v>
      </c>
      <c r="B189" s="54">
        <v>-8.3041101151628193E-4</v>
      </c>
      <c r="C189" s="54">
        <v>1.6277608305033713E-2</v>
      </c>
    </row>
    <row r="190" spans="1:3">
      <c r="A190" s="54">
        <v>166</v>
      </c>
      <c r="B190" s="54">
        <v>-3.0718960818956597E-3</v>
      </c>
      <c r="C190" s="54">
        <v>-4.4217949352102076E-3</v>
      </c>
    </row>
    <row r="191" spans="1:3">
      <c r="A191" s="54">
        <v>167</v>
      </c>
      <c r="B191" s="54">
        <v>-1.0713807773444953E-2</v>
      </c>
      <c r="C191" s="54">
        <v>-1.0991400307535776E-2</v>
      </c>
    </row>
    <row r="192" spans="1:3">
      <c r="A192" s="54">
        <v>168</v>
      </c>
      <c r="B192" s="54">
        <v>-2.0915593629475416E-2</v>
      </c>
      <c r="C192" s="54">
        <v>-2.4669138015495942E-2</v>
      </c>
    </row>
    <row r="193" spans="1:3">
      <c r="A193" s="54">
        <v>169</v>
      </c>
      <c r="B193" s="54">
        <v>8.4513187302952993E-3</v>
      </c>
      <c r="C193" s="54">
        <v>6.0083020364718586E-3</v>
      </c>
    </row>
    <row r="194" spans="1:3">
      <c r="A194" s="54">
        <v>170</v>
      </c>
      <c r="B194" s="54">
        <v>-2.3599307966279948E-2</v>
      </c>
      <c r="C194" s="54">
        <v>2.8596630052736705E-2</v>
      </c>
    </row>
    <row r="195" spans="1:3">
      <c r="A195" s="54">
        <v>171</v>
      </c>
      <c r="B195" s="54">
        <v>5.0735613150139375E-3</v>
      </c>
      <c r="C195" s="54">
        <v>-1.1215988491385897E-2</v>
      </c>
    </row>
    <row r="196" spans="1:3">
      <c r="A196" s="54">
        <v>172</v>
      </c>
      <c r="B196" s="54">
        <v>1.8934977930760016E-2</v>
      </c>
      <c r="C196" s="54">
        <v>3.856526489257335E-3</v>
      </c>
    </row>
    <row r="197" spans="1:3">
      <c r="A197" s="54">
        <v>173</v>
      </c>
      <c r="B197" s="54">
        <v>4.1978893107272562E-3</v>
      </c>
      <c r="C197" s="54">
        <v>2.2388525589526562E-2</v>
      </c>
    </row>
    <row r="198" spans="1:3">
      <c r="A198" s="54">
        <v>174</v>
      </c>
      <c r="B198" s="54">
        <v>-9.0651373374532433E-5</v>
      </c>
      <c r="C198" s="54">
        <v>-9.9789902044765226E-4</v>
      </c>
    </row>
    <row r="199" spans="1:3">
      <c r="A199" s="54">
        <v>175</v>
      </c>
      <c r="B199" s="54">
        <v>7.2367635189141523E-3</v>
      </c>
      <c r="C199" s="54">
        <v>2.1469901652677358E-3</v>
      </c>
    </row>
    <row r="200" spans="1:3">
      <c r="A200" s="54">
        <v>176</v>
      </c>
      <c r="B200" s="54">
        <v>5.7615064099943158E-4</v>
      </c>
      <c r="C200" s="54">
        <v>4.3760174097490752E-3</v>
      </c>
    </row>
    <row r="201" spans="1:3">
      <c r="A201" s="54">
        <v>177</v>
      </c>
      <c r="B201" s="54">
        <v>4.5966377738297336E-3</v>
      </c>
      <c r="C201" s="54">
        <v>1.6458728108352406E-2</v>
      </c>
    </row>
    <row r="202" spans="1:3">
      <c r="A202" s="54">
        <v>178</v>
      </c>
      <c r="B202" s="54">
        <v>-3.2016923074957701E-3</v>
      </c>
      <c r="C202" s="54">
        <v>-1.3047068881520903E-2</v>
      </c>
    </row>
    <row r="203" spans="1:3">
      <c r="A203" s="54">
        <v>179</v>
      </c>
      <c r="B203" s="54">
        <v>-2.2289063597563576E-2</v>
      </c>
      <c r="C203" s="54">
        <v>-1.2391124425221795E-2</v>
      </c>
    </row>
    <row r="204" spans="1:3">
      <c r="A204" s="54">
        <v>180</v>
      </c>
      <c r="B204" s="54">
        <v>-1.1228318974770165E-2</v>
      </c>
      <c r="C204" s="54">
        <v>1.0279627611058776E-2</v>
      </c>
    </row>
    <row r="205" spans="1:3">
      <c r="A205" s="54">
        <v>181</v>
      </c>
      <c r="B205" s="54">
        <v>5.5726054887355325E-3</v>
      </c>
      <c r="C205" s="54">
        <v>-2.6656705121796704E-4</v>
      </c>
    </row>
    <row r="206" spans="1:3">
      <c r="A206" s="54">
        <v>182</v>
      </c>
      <c r="B206" s="54">
        <v>3.7741670494156306E-3</v>
      </c>
      <c r="C206" s="54">
        <v>-1.2909994053273227E-2</v>
      </c>
    </row>
    <row r="207" spans="1:3">
      <c r="A207" s="54">
        <v>183</v>
      </c>
      <c r="B207" s="54">
        <v>6.9597082675118696E-3</v>
      </c>
      <c r="C207" s="54">
        <v>-6.2130386378683369E-3</v>
      </c>
    </row>
    <row r="208" spans="1:3">
      <c r="A208" s="54">
        <v>184</v>
      </c>
      <c r="B208" s="54">
        <v>-1.2890822244748031E-3</v>
      </c>
      <c r="C208" s="54">
        <v>-4.046964873932247E-3</v>
      </c>
    </row>
    <row r="209" spans="1:3">
      <c r="A209" s="54">
        <v>185</v>
      </c>
      <c r="B209" s="54">
        <v>-1.6271963669927407E-3</v>
      </c>
      <c r="C209" s="54">
        <v>3.1407565720477167E-3</v>
      </c>
    </row>
    <row r="210" spans="1:3">
      <c r="A210" s="54">
        <v>186</v>
      </c>
      <c r="B210" s="54">
        <v>-8.9131983999999314E-3</v>
      </c>
      <c r="C210" s="54">
        <v>-1.9033197627198239E-2</v>
      </c>
    </row>
    <row r="211" spans="1:3">
      <c r="A211" s="54">
        <v>187</v>
      </c>
      <c r="B211" s="54">
        <v>-1.435780235112067E-2</v>
      </c>
      <c r="C211" s="54">
        <v>5.5657194908948545E-3</v>
      </c>
    </row>
    <row r="212" spans="1:3">
      <c r="A212" s="54">
        <v>188</v>
      </c>
      <c r="B212" s="54">
        <v>4.3568209590541581E-3</v>
      </c>
      <c r="C212" s="54">
        <v>-1.1614076762071681E-4</v>
      </c>
    </row>
    <row r="213" spans="1:3">
      <c r="A213" s="54">
        <v>189</v>
      </c>
      <c r="B213" s="54">
        <v>3.1869296381647951E-3</v>
      </c>
      <c r="C213" s="54">
        <v>1.4443805074505994E-2</v>
      </c>
    </row>
    <row r="214" spans="1:3">
      <c r="A214" s="54">
        <v>190</v>
      </c>
      <c r="B214" s="54">
        <v>1.6649152559217602E-3</v>
      </c>
      <c r="C214" s="54">
        <v>8.8552807698041875E-3</v>
      </c>
    </row>
    <row r="215" spans="1:3">
      <c r="A215" s="54">
        <v>191</v>
      </c>
      <c r="B215" s="54">
        <v>4.0624633437671455E-3</v>
      </c>
      <c r="C215" s="54">
        <v>3.115455278137778E-3</v>
      </c>
    </row>
    <row r="216" spans="1:3">
      <c r="A216" s="54">
        <v>192</v>
      </c>
      <c r="B216" s="54">
        <v>-5.1166649608317483E-3</v>
      </c>
      <c r="C216" s="54">
        <v>-8.4027702840730953E-3</v>
      </c>
    </row>
    <row r="217" spans="1:3">
      <c r="A217" s="54">
        <v>193</v>
      </c>
      <c r="B217" s="54">
        <v>-4.395670309627754E-3</v>
      </c>
      <c r="C217" s="54">
        <v>-5.223377709594172E-3</v>
      </c>
    </row>
    <row r="218" spans="1:3">
      <c r="A218" s="54">
        <v>194</v>
      </c>
      <c r="B218" s="54">
        <v>-7.6670058101862603E-3</v>
      </c>
      <c r="C218" s="54">
        <v>1.9715382001000287E-2</v>
      </c>
    </row>
    <row r="219" spans="1:3">
      <c r="A219" s="54">
        <v>195</v>
      </c>
      <c r="B219" s="54">
        <v>1.4379610284747973E-2</v>
      </c>
      <c r="C219" s="54">
        <v>-2.1607617337917967E-2</v>
      </c>
    </row>
    <row r="220" spans="1:3">
      <c r="A220" s="54">
        <v>196</v>
      </c>
      <c r="B220" s="54">
        <v>-1.2000970340860545E-3</v>
      </c>
      <c r="C220" s="54">
        <v>-4.9044540809126715E-3</v>
      </c>
    </row>
    <row r="221" spans="1:3">
      <c r="A221" s="54">
        <v>197</v>
      </c>
      <c r="B221" s="54">
        <v>1.3383496527852746E-6</v>
      </c>
      <c r="C221" s="54">
        <v>3.5552779025257043E-3</v>
      </c>
    </row>
    <row r="222" spans="1:3">
      <c r="A222" s="54">
        <v>198</v>
      </c>
      <c r="B222" s="54">
        <v>-1.3849104072478373E-3</v>
      </c>
      <c r="C222" s="54">
        <v>4.3428760641360826E-3</v>
      </c>
    </row>
    <row r="223" spans="1:3">
      <c r="A223" s="54">
        <v>199</v>
      </c>
      <c r="B223" s="54">
        <v>4.2082370393650226E-3</v>
      </c>
      <c r="C223" s="54">
        <v>-2.4533251825496018E-2</v>
      </c>
    </row>
    <row r="224" spans="1:3">
      <c r="A224" s="54">
        <v>200</v>
      </c>
      <c r="B224" s="54">
        <v>-5.663140271374649E-3</v>
      </c>
      <c r="C224" s="54">
        <v>-1.3696161950238425E-2</v>
      </c>
    </row>
    <row r="225" spans="1:3">
      <c r="A225" s="54">
        <v>201</v>
      </c>
      <c r="B225" s="54">
        <v>-1.1157901857075745E-2</v>
      </c>
      <c r="C225" s="54">
        <v>7.8404562550611519E-3</v>
      </c>
    </row>
    <row r="226" spans="1:3">
      <c r="A226" s="54">
        <v>202</v>
      </c>
      <c r="B226" s="54">
        <v>3.7009289396925716E-4</v>
      </c>
      <c r="C226" s="54">
        <v>-1.0513063411727573E-3</v>
      </c>
    </row>
    <row r="227" spans="1:3">
      <c r="A227" s="54">
        <v>203</v>
      </c>
      <c r="B227" s="54">
        <v>-8.8950092416884789E-3</v>
      </c>
      <c r="C227" s="54">
        <v>-6.5984992189792299E-2</v>
      </c>
    </row>
    <row r="228" spans="1:3">
      <c r="A228" s="54">
        <v>204</v>
      </c>
      <c r="B228" s="54">
        <v>-1.4238892529832955E-2</v>
      </c>
      <c r="C228" s="54">
        <v>1.3878066940168304E-2</v>
      </c>
    </row>
    <row r="229" spans="1:3">
      <c r="A229" s="54">
        <v>205</v>
      </c>
      <c r="B229" s="54">
        <v>-2.5756539737711972E-3</v>
      </c>
      <c r="C229" s="54">
        <v>5.0177138513926838E-3</v>
      </c>
    </row>
    <row r="230" spans="1:3">
      <c r="A230" s="54">
        <v>206</v>
      </c>
      <c r="B230" s="54">
        <v>-1.6122438575800653E-3</v>
      </c>
      <c r="C230" s="54">
        <v>4.8756127223850672E-3</v>
      </c>
    </row>
    <row r="231" spans="1:3">
      <c r="A231" s="54">
        <v>207</v>
      </c>
      <c r="B231" s="54">
        <v>1.7735381833499632E-2</v>
      </c>
      <c r="C231" s="54">
        <v>-3.5484542627170785E-3</v>
      </c>
    </row>
    <row r="232" spans="1:3">
      <c r="A232" s="54">
        <v>208</v>
      </c>
      <c r="B232" s="54">
        <v>5.0754515703055648E-3</v>
      </c>
      <c r="C232" s="54">
        <v>4.3282186288105165E-2</v>
      </c>
    </row>
    <row r="233" spans="1:3">
      <c r="A233" s="54">
        <v>209</v>
      </c>
      <c r="B233" s="54">
        <v>3.9061779882314717E-4</v>
      </c>
      <c r="C233" s="54">
        <v>3.3294517867020102E-3</v>
      </c>
    </row>
    <row r="234" spans="1:3">
      <c r="A234" s="54">
        <v>210</v>
      </c>
      <c r="B234" s="54">
        <v>7.5542102640165695E-4</v>
      </c>
      <c r="C234" s="54">
        <v>1.432709358400442E-2</v>
      </c>
    </row>
    <row r="235" spans="1:3">
      <c r="A235" s="54">
        <v>211</v>
      </c>
      <c r="B235" s="54">
        <v>1.1877780205010548E-2</v>
      </c>
      <c r="C235" s="54">
        <v>7.8155722379490838E-4</v>
      </c>
    </row>
    <row r="236" spans="1:3">
      <c r="A236" s="54">
        <v>212</v>
      </c>
      <c r="B236" s="54">
        <v>-8.4797850899320261E-4</v>
      </c>
      <c r="C236" s="54">
        <v>1.7434806283138343E-2</v>
      </c>
    </row>
    <row r="237" spans="1:3">
      <c r="A237" s="54">
        <v>213</v>
      </c>
      <c r="B237" s="54">
        <v>-1.4613457574219831E-2</v>
      </c>
      <c r="C237" s="54">
        <v>-8.4332967833834135E-3</v>
      </c>
    </row>
    <row r="238" spans="1:3">
      <c r="A238" s="54">
        <v>214</v>
      </c>
      <c r="B238" s="54">
        <v>-7.3166440699566106E-3</v>
      </c>
      <c r="C238" s="54">
        <v>1.3434986419256932E-2</v>
      </c>
    </row>
    <row r="239" spans="1:3">
      <c r="A239" s="54">
        <v>215</v>
      </c>
      <c r="B239" s="54">
        <v>-7.6195954833733603E-3</v>
      </c>
      <c r="C239" s="54">
        <v>5.47414391152907E-3</v>
      </c>
    </row>
    <row r="240" spans="1:3">
      <c r="A240" s="54">
        <v>216</v>
      </c>
      <c r="B240" s="54">
        <v>-1.0613616704445047E-2</v>
      </c>
      <c r="C240" s="54">
        <v>-9.6307198975201062E-3</v>
      </c>
    </row>
    <row r="241" spans="1:3">
      <c r="A241" s="54">
        <v>217</v>
      </c>
      <c r="B241" s="54">
        <v>-3.8814891686620467E-3</v>
      </c>
      <c r="C241" s="54">
        <v>-8.580224496863199E-3</v>
      </c>
    </row>
    <row r="242" spans="1:3">
      <c r="A242" s="54">
        <v>218</v>
      </c>
      <c r="B242" s="54">
        <v>-1.0500464422591418E-2</v>
      </c>
      <c r="C242" s="54">
        <v>-2.1040006282229112E-3</v>
      </c>
    </row>
    <row r="243" spans="1:3">
      <c r="A243" s="54">
        <v>219</v>
      </c>
      <c r="B243" s="54">
        <v>-5.5170456770620461E-3</v>
      </c>
      <c r="C243" s="54">
        <v>-5.828293667072687E-5</v>
      </c>
    </row>
    <row r="244" spans="1:3">
      <c r="A244" s="54">
        <v>220</v>
      </c>
      <c r="B244" s="54">
        <v>1.2620951533515917E-2</v>
      </c>
      <c r="C244" s="54">
        <v>-5.9563035686335045E-3</v>
      </c>
    </row>
    <row r="245" spans="1:3">
      <c r="A245" s="54">
        <v>221</v>
      </c>
      <c r="B245" s="54">
        <v>4.2470725985461486E-3</v>
      </c>
      <c r="C245" s="54">
        <v>-1.1305597214923991E-2</v>
      </c>
    </row>
    <row r="246" spans="1:3">
      <c r="A246" s="54">
        <v>222</v>
      </c>
      <c r="B246" s="54">
        <v>-1.3775392466955012E-3</v>
      </c>
      <c r="C246" s="54">
        <v>1.7675310512747438E-2</v>
      </c>
    </row>
    <row r="247" spans="1:3">
      <c r="A247" s="54">
        <v>223</v>
      </c>
      <c r="B247" s="54">
        <v>7.8382973730968392E-3</v>
      </c>
      <c r="C247" s="54">
        <v>-6.0299410305521654E-3</v>
      </c>
    </row>
    <row r="248" spans="1:3">
      <c r="A248" s="54">
        <v>224</v>
      </c>
      <c r="B248" s="54">
        <v>-6.2952419491621916E-3</v>
      </c>
      <c r="C248" s="54">
        <v>3.3205005489157888E-3</v>
      </c>
    </row>
    <row r="249" spans="1:3">
      <c r="A249" s="54">
        <v>225</v>
      </c>
      <c r="B249" s="54">
        <v>-4.6039580955894478E-3</v>
      </c>
      <c r="C249" s="54">
        <v>1.3902519921756193E-2</v>
      </c>
    </row>
    <row r="250" spans="1:3">
      <c r="A250" s="54">
        <v>226</v>
      </c>
      <c r="B250" s="54">
        <v>-3.072038071315686E-3</v>
      </c>
      <c r="C250" s="54">
        <v>-1.6846168203341883E-2</v>
      </c>
    </row>
    <row r="251" spans="1:3">
      <c r="A251" s="54">
        <v>227</v>
      </c>
      <c r="B251" s="54">
        <v>5.9818159702536748E-3</v>
      </c>
      <c r="C251" s="54">
        <v>9.458119996622126E-3</v>
      </c>
    </row>
    <row r="252" spans="1:3">
      <c r="A252" s="54">
        <v>228</v>
      </c>
      <c r="B252" s="54">
        <v>1.152696493342336E-2</v>
      </c>
      <c r="C252" s="54">
        <v>1.4802647719928633E-2</v>
      </c>
    </row>
    <row r="253" spans="1:3">
      <c r="A253" s="54">
        <v>229</v>
      </c>
      <c r="B253" s="54">
        <v>5.2784911765511693E-3</v>
      </c>
      <c r="C253" s="54">
        <v>-1.3827578773825731E-2</v>
      </c>
    </row>
    <row r="254" spans="1:3">
      <c r="A254" s="54">
        <v>230</v>
      </c>
      <c r="B254" s="54">
        <v>-1.029089828217495E-3</v>
      </c>
      <c r="C254" s="54">
        <v>-2.9173901076292932E-3</v>
      </c>
    </row>
    <row r="255" spans="1:3">
      <c r="A255" s="54">
        <v>231</v>
      </c>
      <c r="B255" s="54">
        <v>-3.9356206073321073E-3</v>
      </c>
      <c r="C255" s="54">
        <v>-4.792417580925799E-3</v>
      </c>
    </row>
    <row r="256" spans="1:3">
      <c r="A256" s="54">
        <v>232</v>
      </c>
      <c r="B256" s="54">
        <v>1.2227771415794238E-2</v>
      </c>
      <c r="C256" s="54">
        <v>4.1621265602559132E-3</v>
      </c>
    </row>
    <row r="257" spans="1:3">
      <c r="A257" s="54">
        <v>233</v>
      </c>
      <c r="B257" s="54">
        <v>1.2115385587575762E-2</v>
      </c>
      <c r="C257" s="54">
        <v>-1.4825725537436288E-3</v>
      </c>
    </row>
    <row r="258" spans="1:3">
      <c r="A258" s="54">
        <v>234</v>
      </c>
      <c r="B258" s="54">
        <v>2.5442318194735924E-3</v>
      </c>
      <c r="C258" s="54">
        <v>-1.1786773444035271E-2</v>
      </c>
    </row>
    <row r="259" spans="1:3">
      <c r="A259" s="54">
        <v>235</v>
      </c>
      <c r="B259" s="54">
        <v>-1.4122591814890351E-3</v>
      </c>
      <c r="C259" s="54">
        <v>7.4241308271289755E-4</v>
      </c>
    </row>
    <row r="260" spans="1:3">
      <c r="A260" s="54">
        <v>236</v>
      </c>
      <c r="B260" s="54">
        <v>6.8901156286393572E-3</v>
      </c>
      <c r="C260" s="54">
        <v>-7.2146436389887115E-3</v>
      </c>
    </row>
    <row r="261" spans="1:3">
      <c r="A261" s="54">
        <v>237</v>
      </c>
      <c r="B261" s="54">
        <v>1.981758585507028E-3</v>
      </c>
      <c r="C261" s="54">
        <v>-2.6671220034661679E-2</v>
      </c>
    </row>
    <row r="262" spans="1:3">
      <c r="A262" s="54">
        <v>238</v>
      </c>
      <c r="B262" s="54">
        <v>5.4605495757078107E-3</v>
      </c>
      <c r="C262" s="54">
        <v>-1.760392145379891E-2</v>
      </c>
    </row>
    <row r="263" spans="1:3">
      <c r="A263" s="54">
        <v>239</v>
      </c>
      <c r="B263" s="54">
        <v>-2.6987981801918164E-3</v>
      </c>
      <c r="C263" s="54">
        <v>-1.9520350032300852E-2</v>
      </c>
    </row>
    <row r="264" spans="1:3">
      <c r="A264" s="54">
        <v>240</v>
      </c>
      <c r="B264" s="54">
        <v>-7.96003102853075E-3</v>
      </c>
      <c r="C264" s="54">
        <v>-1.0148766721029184E-2</v>
      </c>
    </row>
    <row r="265" spans="1:3">
      <c r="A265" s="54">
        <v>241</v>
      </c>
      <c r="B265" s="54">
        <v>-1.1852978385035347E-2</v>
      </c>
      <c r="C265" s="54">
        <v>7.2594359336286812E-3</v>
      </c>
    </row>
    <row r="266" spans="1:3">
      <c r="A266" s="54">
        <v>242</v>
      </c>
      <c r="B266" s="54">
        <v>1.1471411662174542E-2</v>
      </c>
      <c r="C266" s="54">
        <v>-1.7972845657841362E-3</v>
      </c>
    </row>
    <row r="267" spans="1:3">
      <c r="A267" s="54">
        <v>243</v>
      </c>
      <c r="B267" s="54">
        <v>-5.3873495057791005E-3</v>
      </c>
      <c r="C267" s="54">
        <v>-4.8925533167604694E-3</v>
      </c>
    </row>
    <row r="268" spans="1:3">
      <c r="A268" s="54">
        <v>244</v>
      </c>
      <c r="B268" s="54">
        <v>1.0961810372013846E-2</v>
      </c>
      <c r="C268" s="54">
        <v>1.0433720912014898E-3</v>
      </c>
    </row>
    <row r="269" spans="1:3" ht="14.4" thickBot="1">
      <c r="A269" s="55">
        <v>245</v>
      </c>
      <c r="B269" s="55">
        <v>8.2670339320794935E-3</v>
      </c>
      <c r="C269" s="55">
        <v>2.8791927913863712E-2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/>
  </sheetViews>
  <sheetFormatPr defaultColWidth="12.59765625" defaultRowHeight="15" customHeight="1"/>
  <cols>
    <col min="1" max="1" width="22.19921875" customWidth="1"/>
    <col min="2" max="2" width="18.69921875" customWidth="1"/>
    <col min="3" max="3" width="12.5" customWidth="1"/>
    <col min="4" max="4" width="9.09765625" customWidth="1"/>
    <col min="5" max="5" width="11.59765625" customWidth="1"/>
    <col min="6" max="6" width="11" customWidth="1"/>
    <col min="7" max="7" width="10.69921875" customWidth="1"/>
    <col min="8" max="8" width="11.5" customWidth="1"/>
    <col min="9" max="9" width="7.59765625" customWidth="1"/>
    <col min="10" max="10" width="32.59765625" customWidth="1"/>
    <col min="11" max="11" width="16.3984375" customWidth="1"/>
    <col min="12" max="12" width="12.8984375" customWidth="1"/>
    <col min="13" max="16" width="7.59765625" customWidth="1"/>
    <col min="17" max="17" width="11.59765625" customWidth="1"/>
    <col min="18" max="27" width="7.59765625" customWidth="1"/>
  </cols>
  <sheetData>
    <row r="1" spans="1:27" ht="15.6">
      <c r="A1" s="1"/>
      <c r="B1" s="2" t="s">
        <v>0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3" t="s">
        <v>3</v>
      </c>
      <c r="I1" s="2"/>
      <c r="J1" s="2"/>
      <c r="K1" s="2"/>
      <c r="L1" s="2" t="s">
        <v>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6">
      <c r="A2" s="1"/>
      <c r="B2" s="4"/>
    </row>
    <row r="3" spans="1:27" ht="15.6">
      <c r="A3" s="5" t="s">
        <v>4</v>
      </c>
      <c r="B3" s="6">
        <v>151</v>
      </c>
      <c r="C3" s="7">
        <f t="shared" ref="C3:G3" si="0">B3*(1+$K$28)</f>
        <v>173.72229125000001</v>
      </c>
      <c r="D3" s="7">
        <f t="shared" si="0"/>
        <v>199.86380448443595</v>
      </c>
      <c r="E3" s="7">
        <f t="shared" si="0"/>
        <v>229.93905995349826</v>
      </c>
      <c r="F3" s="7">
        <f t="shared" si="0"/>
        <v>264.54000227147571</v>
      </c>
      <c r="G3" s="7">
        <f t="shared" si="0"/>
        <v>304.34765113828456</v>
      </c>
      <c r="H3" s="7">
        <f t="shared" ref="H3:H34" si="1">G3*(1+$K$33)</f>
        <v>330.21720148503874</v>
      </c>
      <c r="J3" s="7" t="s">
        <v>5</v>
      </c>
      <c r="K3" s="8">
        <f>B53/B27</f>
        <v>0.17712183616714189</v>
      </c>
    </row>
    <row r="4" spans="1:27" ht="15.6">
      <c r="A4" s="5" t="s">
        <v>6</v>
      </c>
      <c r="B4" s="6">
        <v>151</v>
      </c>
      <c r="C4" s="7">
        <f t="shared" ref="C4:G4" si="2">B4*(1+$K$28)</f>
        <v>173.72229125000001</v>
      </c>
      <c r="D4" s="7">
        <f t="shared" si="2"/>
        <v>199.86380448443595</v>
      </c>
      <c r="E4" s="7">
        <f t="shared" si="2"/>
        <v>229.93905995349826</v>
      </c>
      <c r="F4" s="7">
        <f t="shared" si="2"/>
        <v>264.54000227147571</v>
      </c>
      <c r="G4" s="7">
        <f t="shared" si="2"/>
        <v>304.34765113828456</v>
      </c>
      <c r="H4" s="7">
        <f t="shared" si="1"/>
        <v>330.21720148503874</v>
      </c>
      <c r="J4" s="7" t="s">
        <v>7</v>
      </c>
    </row>
    <row r="5" spans="1:27" ht="31.2">
      <c r="A5" s="5" t="s">
        <v>8</v>
      </c>
      <c r="B5" s="6">
        <v>0</v>
      </c>
      <c r="C5" s="7">
        <f t="shared" ref="C5:G5" si="3">B5*(1+$K$28)</f>
        <v>0</v>
      </c>
      <c r="D5" s="7">
        <f t="shared" si="3"/>
        <v>0</v>
      </c>
      <c r="E5" s="7">
        <f t="shared" si="3"/>
        <v>0</v>
      </c>
      <c r="F5" s="7">
        <f t="shared" si="3"/>
        <v>0</v>
      </c>
      <c r="G5" s="7">
        <f t="shared" si="3"/>
        <v>0</v>
      </c>
      <c r="H5" s="7">
        <f t="shared" si="1"/>
        <v>0</v>
      </c>
      <c r="J5" s="9" t="s">
        <v>9</v>
      </c>
      <c r="K5" s="10">
        <v>0.28000000000000003</v>
      </c>
    </row>
    <row r="6" spans="1:27" ht="15.6">
      <c r="A6" s="5" t="s">
        <v>10</v>
      </c>
      <c r="B6" s="6">
        <v>0</v>
      </c>
      <c r="C6" s="7">
        <f t="shared" ref="C6:G6" si="4">B6*(1+$K$28)</f>
        <v>0</v>
      </c>
      <c r="D6" s="7">
        <f t="shared" si="4"/>
        <v>0</v>
      </c>
      <c r="E6" s="7">
        <f t="shared" si="4"/>
        <v>0</v>
      </c>
      <c r="F6" s="7">
        <f t="shared" si="4"/>
        <v>0</v>
      </c>
      <c r="G6" s="7">
        <f t="shared" si="4"/>
        <v>0</v>
      </c>
      <c r="H6" s="7">
        <f t="shared" si="1"/>
        <v>0</v>
      </c>
      <c r="J6" s="7" t="s">
        <v>11</v>
      </c>
      <c r="K6" s="9">
        <v>1.1477999999999999</v>
      </c>
      <c r="P6" s="11" t="s">
        <v>12</v>
      </c>
      <c r="Q6" s="11" t="s">
        <v>13</v>
      </c>
    </row>
    <row r="7" spans="1:27" ht="15.6">
      <c r="A7" s="5" t="s">
        <v>14</v>
      </c>
      <c r="B7" s="12">
        <v>46941.1</v>
      </c>
      <c r="C7" s="7">
        <f t="shared" ref="C7:G7" si="5">B7*(1+$K$28)</f>
        <v>54004.738051624998</v>
      </c>
      <c r="D7" s="7">
        <f t="shared" si="5"/>
        <v>62131.303527710959</v>
      </c>
      <c r="E7" s="7">
        <f t="shared" si="5"/>
        <v>71480.744418431495</v>
      </c>
      <c r="F7" s="7">
        <f t="shared" si="5"/>
        <v>82237.077487586546</v>
      </c>
      <c r="G7" s="7">
        <f t="shared" si="5"/>
        <v>94612.010111571712</v>
      </c>
      <c r="H7" s="7">
        <f t="shared" si="1"/>
        <v>102654.0309710553</v>
      </c>
      <c r="J7" s="9" t="s">
        <v>15</v>
      </c>
      <c r="K7" s="9" t="s">
        <v>16</v>
      </c>
      <c r="P7" s="13"/>
      <c r="Q7" s="13"/>
    </row>
    <row r="8" spans="1:27" ht="15.6">
      <c r="A8" s="5" t="s">
        <v>17</v>
      </c>
      <c r="B8" s="12">
        <f>B7+B4</f>
        <v>47092.1</v>
      </c>
      <c r="C8" s="7">
        <f t="shared" ref="C8:G8" si="6">B8*(1+$K$28)</f>
        <v>54178.460342874998</v>
      </c>
      <c r="D8" s="7">
        <f t="shared" si="6"/>
        <v>62331.1673321954</v>
      </c>
      <c r="E8" s="7">
        <f t="shared" si="6"/>
        <v>71710.683478384992</v>
      </c>
      <c r="F8" s="7">
        <f t="shared" si="6"/>
        <v>82501.617489858021</v>
      </c>
      <c r="G8" s="7">
        <f t="shared" si="6"/>
        <v>94916.357762709988</v>
      </c>
      <c r="H8" s="7">
        <f t="shared" si="1"/>
        <v>102984.24817254033</v>
      </c>
      <c r="J8" s="7" t="s">
        <v>18</v>
      </c>
      <c r="K8" s="14">
        <f>K9+K6*(14.27%-K9)</f>
        <v>0.15397713999999998</v>
      </c>
      <c r="P8" s="15" t="s">
        <v>19</v>
      </c>
      <c r="Q8" s="16">
        <v>4.0899999999999999E-2</v>
      </c>
    </row>
    <row r="9" spans="1:27" ht="15.6">
      <c r="A9" s="5" t="s">
        <v>20</v>
      </c>
      <c r="B9" s="6">
        <v>157.6</v>
      </c>
      <c r="C9" s="7">
        <f t="shared" ref="C9:G9" si="7">B9*(1+$K$28)</f>
        <v>181.315451</v>
      </c>
      <c r="D9" s="7">
        <f t="shared" si="7"/>
        <v>208.59957342216623</v>
      </c>
      <c r="E9" s="7">
        <f t="shared" si="7"/>
        <v>239.98937648126702</v>
      </c>
      <c r="F9" s="7">
        <f t="shared" si="7"/>
        <v>276.10267786744748</v>
      </c>
      <c r="G9" s="7">
        <f t="shared" si="7"/>
        <v>317.65026370459367</v>
      </c>
      <c r="H9" s="7">
        <f t="shared" si="1"/>
        <v>344.65053611948412</v>
      </c>
      <c r="J9" s="7" t="s">
        <v>21</v>
      </c>
      <c r="K9" s="8">
        <v>6.6400000000000001E-2</v>
      </c>
      <c r="P9" s="17" t="s">
        <v>22</v>
      </c>
      <c r="Q9" s="18">
        <v>4.07E-2</v>
      </c>
    </row>
    <row r="10" spans="1:27" ht="15.6">
      <c r="A10" s="5" t="s">
        <v>23</v>
      </c>
      <c r="B10" s="6">
        <v>0</v>
      </c>
      <c r="C10" s="7">
        <f t="shared" ref="C10:G10" si="8">B10*(1+$K$28)</f>
        <v>0</v>
      </c>
      <c r="D10" s="7">
        <f t="shared" si="8"/>
        <v>0</v>
      </c>
      <c r="E10" s="7">
        <f t="shared" si="8"/>
        <v>0</v>
      </c>
      <c r="F10" s="7">
        <f t="shared" si="8"/>
        <v>0</v>
      </c>
      <c r="G10" s="7">
        <f t="shared" si="8"/>
        <v>0</v>
      </c>
      <c r="H10" s="7">
        <f t="shared" si="1"/>
        <v>0</v>
      </c>
      <c r="P10" s="15" t="s">
        <v>24</v>
      </c>
      <c r="Q10" s="16">
        <v>4.0500000000000001E-2</v>
      </c>
    </row>
    <row r="11" spans="1:27" ht="15.6">
      <c r="A11" s="5" t="s">
        <v>25</v>
      </c>
      <c r="B11" s="6">
        <f>B9+B10</f>
        <v>157.6</v>
      </c>
      <c r="C11" s="7">
        <f t="shared" ref="C11:G11" si="9">B11*(1+$K$28)</f>
        <v>181.315451</v>
      </c>
      <c r="D11" s="7">
        <f t="shared" si="9"/>
        <v>208.59957342216623</v>
      </c>
      <c r="E11" s="7">
        <f t="shared" si="9"/>
        <v>239.98937648126702</v>
      </c>
      <c r="F11" s="7">
        <f t="shared" si="9"/>
        <v>276.10267786744748</v>
      </c>
      <c r="G11" s="7">
        <f t="shared" si="9"/>
        <v>317.65026370459367</v>
      </c>
      <c r="H11" s="7">
        <f t="shared" si="1"/>
        <v>344.65053611948412</v>
      </c>
      <c r="P11" s="17" t="s">
        <v>26</v>
      </c>
      <c r="Q11" s="18">
        <v>3.9800000000000002E-2</v>
      </c>
    </row>
    <row r="12" spans="1:27" ht="15.6">
      <c r="A12" s="19" t="s">
        <v>27</v>
      </c>
      <c r="B12" s="20">
        <v>17.600000000000001</v>
      </c>
      <c r="C12" s="7">
        <f t="shared" ref="C12:G12" si="10">B12*(1+$K$28)</f>
        <v>20.248426000000002</v>
      </c>
      <c r="D12" s="7">
        <f t="shared" si="10"/>
        <v>23.295383833947501</v>
      </c>
      <c r="E12" s="7">
        <f t="shared" si="10"/>
        <v>26.800844074050129</v>
      </c>
      <c r="F12" s="7">
        <f t="shared" si="10"/>
        <v>30.833801589258101</v>
      </c>
      <c r="G12" s="7">
        <f t="shared" si="10"/>
        <v>35.473633510157676</v>
      </c>
      <c r="H12" s="7">
        <f t="shared" si="1"/>
        <v>38.488892358521078</v>
      </c>
      <c r="J12" s="7" t="s">
        <v>28</v>
      </c>
      <c r="K12" s="8">
        <f>16.25/100</f>
        <v>0.16250000000000001</v>
      </c>
      <c r="P12" s="13" t="s">
        <v>29</v>
      </c>
      <c r="Q12" s="16">
        <v>3.9699999999999999E-2</v>
      </c>
    </row>
    <row r="13" spans="1:27" ht="15.6">
      <c r="A13" s="5" t="s">
        <v>30</v>
      </c>
      <c r="B13" s="12">
        <f>B8+B11+B12</f>
        <v>47267.299999999996</v>
      </c>
      <c r="C13" s="7">
        <f t="shared" ref="C13:G13" si="11">B13*(1+$K$28)</f>
        <v>54380.024219874991</v>
      </c>
      <c r="D13" s="7">
        <f t="shared" si="11"/>
        <v>62563.062289451504</v>
      </c>
      <c r="E13" s="7">
        <f t="shared" si="11"/>
        <v>71977.473698940303</v>
      </c>
      <c r="F13" s="7">
        <f t="shared" si="11"/>
        <v>82808.553969314715</v>
      </c>
      <c r="G13" s="7">
        <f t="shared" si="11"/>
        <v>95269.481659924728</v>
      </c>
      <c r="H13" s="7">
        <f t="shared" si="1"/>
        <v>103367.38760101833</v>
      </c>
      <c r="J13" s="7" t="s">
        <v>31</v>
      </c>
      <c r="K13" s="8">
        <f>K12*K16</f>
        <v>0.11015875000000001</v>
      </c>
    </row>
    <row r="14" spans="1:27" ht="15.6">
      <c r="A14" s="5"/>
      <c r="B14" s="12"/>
      <c r="C14" s="7">
        <f t="shared" ref="C14:G14" si="12">B14*(1+$K$28)</f>
        <v>0</v>
      </c>
      <c r="D14" s="7">
        <f t="shared" si="12"/>
        <v>0</v>
      </c>
      <c r="E14" s="7">
        <f t="shared" si="12"/>
        <v>0</v>
      </c>
      <c r="F14" s="7">
        <f t="shared" si="12"/>
        <v>0</v>
      </c>
      <c r="G14" s="7">
        <f t="shared" si="12"/>
        <v>0</v>
      </c>
      <c r="H14" s="7">
        <f t="shared" si="1"/>
        <v>0</v>
      </c>
    </row>
    <row r="15" spans="1:27" ht="31.2">
      <c r="A15" s="5" t="s">
        <v>32</v>
      </c>
      <c r="B15" s="12">
        <v>25059.200000000001</v>
      </c>
      <c r="C15" s="7">
        <f t="shared" ref="C15:G15" si="13">B15*(1+$K$28)</f>
        <v>28830.077092</v>
      </c>
      <c r="D15" s="7">
        <f t="shared" si="13"/>
        <v>33168.391055207794</v>
      </c>
      <c r="E15" s="7">
        <f t="shared" si="13"/>
        <v>38159.529080706641</v>
      </c>
      <c r="F15" s="7">
        <f t="shared" si="13"/>
        <v>43901.727317360026</v>
      </c>
      <c r="G15" s="7">
        <f t="shared" si="13"/>
        <v>50508.004366917216</v>
      </c>
      <c r="H15" s="7">
        <f t="shared" si="1"/>
        <v>54801.184738105178</v>
      </c>
    </row>
    <row r="16" spans="1:27" ht="31.2">
      <c r="A16" s="5" t="s">
        <v>33</v>
      </c>
      <c r="B16" s="12">
        <v>10471.9</v>
      </c>
      <c r="C16" s="7">
        <f t="shared" ref="C16:G16" si="14">B16*(1+$K$28)</f>
        <v>12047.698422124999</v>
      </c>
      <c r="D16" s="7">
        <f t="shared" si="14"/>
        <v>13860.62102106334</v>
      </c>
      <c r="E16" s="7">
        <f t="shared" si="14"/>
        <v>15946.349946536675</v>
      </c>
      <c r="F16" s="7">
        <f t="shared" si="14"/>
        <v>18345.93675355408</v>
      </c>
      <c r="G16" s="7">
        <f t="shared" si="14"/>
        <v>21106.610383807958</v>
      </c>
      <c r="H16" s="7">
        <f t="shared" si="1"/>
        <v>22900.672266431633</v>
      </c>
      <c r="J16" s="21" t="s">
        <v>34</v>
      </c>
      <c r="K16" s="22">
        <f>67.79/100</f>
        <v>0.67790000000000006</v>
      </c>
      <c r="L16" s="23"/>
      <c r="M16" s="23"/>
      <c r="N16" s="23"/>
      <c r="O16" s="23"/>
    </row>
    <row r="17" spans="1:15" ht="15.6">
      <c r="A17" s="5" t="s">
        <v>35</v>
      </c>
      <c r="B17" s="12">
        <v>15437.3</v>
      </c>
      <c r="C17" s="7">
        <f t="shared" ref="C17:G17" si="15">B17*(1+$K$28)</f>
        <v>17760.285607375001</v>
      </c>
      <c r="D17" s="7">
        <f t="shared" si="15"/>
        <v>20432.831185215782</v>
      </c>
      <c r="E17" s="7">
        <f t="shared" si="15"/>
        <v>23507.538080928072</v>
      </c>
      <c r="F17" s="7">
        <f t="shared" si="15"/>
        <v>27044.923026923527</v>
      </c>
      <c r="G17" s="7">
        <f t="shared" si="15"/>
        <v>31114.609237861194</v>
      </c>
      <c r="H17" s="7">
        <f t="shared" si="1"/>
        <v>33759.351023079391</v>
      </c>
      <c r="K17" s="24"/>
    </row>
    <row r="18" spans="1:15" ht="15.6">
      <c r="A18" s="5" t="s">
        <v>36</v>
      </c>
      <c r="B18" s="12">
        <v>1606.9</v>
      </c>
      <c r="C18" s="7">
        <f t="shared" ref="C18:G18" si="16">B18*(1+$K$28)</f>
        <v>1848.7043033750001</v>
      </c>
      <c r="D18" s="7">
        <f t="shared" si="16"/>
        <v>2126.8950160664908</v>
      </c>
      <c r="E18" s="7">
        <f t="shared" si="16"/>
        <v>2446.9475194654065</v>
      </c>
      <c r="F18" s="7">
        <f t="shared" si="16"/>
        <v>2815.1611235101614</v>
      </c>
      <c r="G18" s="7">
        <f t="shared" si="16"/>
        <v>3238.7830504245662</v>
      </c>
      <c r="H18" s="7">
        <f t="shared" si="1"/>
        <v>3514.079609710654</v>
      </c>
      <c r="J18" s="7" t="s">
        <v>37</v>
      </c>
      <c r="K18" s="9" t="s">
        <v>40</v>
      </c>
    </row>
    <row r="19" spans="1:15" ht="15.6">
      <c r="A19" s="5" t="s">
        <v>39</v>
      </c>
      <c r="B19" s="12">
        <v>37503.599999999999</v>
      </c>
      <c r="C19" s="7">
        <f t="shared" ref="C19:G19" si="17">B19*(1+$K$28)</f>
        <v>43147.094848499997</v>
      </c>
      <c r="D19" s="7">
        <f t="shared" si="17"/>
        <v>49639.815747433713</v>
      </c>
      <c r="E19" s="7">
        <f t="shared" si="17"/>
        <v>57109.553171337851</v>
      </c>
      <c r="F19" s="7">
        <f t="shared" si="17"/>
        <v>65703.327345619313</v>
      </c>
      <c r="G19" s="7">
        <f t="shared" si="17"/>
        <v>75590.281915428932</v>
      </c>
      <c r="H19" s="7">
        <f t="shared" si="1"/>
        <v>82015.455878240391</v>
      </c>
      <c r="K19" s="7" t="s">
        <v>41</v>
      </c>
    </row>
    <row r="20" spans="1:15" ht="15.6">
      <c r="A20" s="5" t="s">
        <v>42</v>
      </c>
      <c r="B20" s="12">
        <v>3322.6</v>
      </c>
      <c r="C20" s="7">
        <f t="shared" ref="C20:G20" si="18">B20*(1+$K$28)</f>
        <v>3822.58069475</v>
      </c>
      <c r="D20" s="7">
        <f t="shared" si="18"/>
        <v>4397.7978594701117</v>
      </c>
      <c r="E20" s="7">
        <f t="shared" si="18"/>
        <v>5059.57298411585</v>
      </c>
      <c r="F20" s="7">
        <f t="shared" si="18"/>
        <v>5820.9312022993727</v>
      </c>
      <c r="G20" s="7">
        <f t="shared" si="18"/>
        <v>6696.8576534573795</v>
      </c>
      <c r="H20" s="7">
        <f t="shared" si="1"/>
        <v>7266.0905540012564</v>
      </c>
    </row>
    <row r="21" spans="1:15" ht="15.6">
      <c r="A21" s="5" t="s">
        <v>43</v>
      </c>
      <c r="B21" s="12">
        <v>2312.8000000000002</v>
      </c>
      <c r="C21" s="7">
        <f t="shared" ref="C21:G21" si="19">B21*(1+$K$28)</f>
        <v>2660.8272530000004</v>
      </c>
      <c r="D21" s="7">
        <f t="shared" si="19"/>
        <v>3061.2252119973741</v>
      </c>
      <c r="E21" s="7">
        <f t="shared" si="19"/>
        <v>3521.8745553672238</v>
      </c>
      <c r="F21" s="7">
        <f t="shared" si="19"/>
        <v>4051.8418361156896</v>
      </c>
      <c r="G21" s="7">
        <f t="shared" si="19"/>
        <v>4661.5579308120832</v>
      </c>
      <c r="H21" s="7">
        <f t="shared" si="1"/>
        <v>5057.7903549311104</v>
      </c>
      <c r="J21" s="7" t="s">
        <v>44</v>
      </c>
      <c r="L21" s="8"/>
      <c r="M21" s="8"/>
      <c r="N21" s="8"/>
      <c r="O21" s="8"/>
    </row>
    <row r="22" spans="1:15" ht="15.6">
      <c r="A22" s="5" t="s">
        <v>45</v>
      </c>
      <c r="B22" s="6">
        <v>187.8</v>
      </c>
      <c r="C22" s="7">
        <f t="shared" ref="C22:G22" si="20">B22*(1+$K$28)</f>
        <v>216.05990925</v>
      </c>
      <c r="D22" s="7">
        <f t="shared" si="20"/>
        <v>248.57233431905345</v>
      </c>
      <c r="E22" s="7">
        <f t="shared" si="20"/>
        <v>285.97718847196671</v>
      </c>
      <c r="F22" s="7">
        <f t="shared" si="20"/>
        <v>329.01067832174266</v>
      </c>
      <c r="G22" s="7">
        <f t="shared" si="20"/>
        <v>378.51979393225059</v>
      </c>
      <c r="H22" s="7">
        <f t="shared" si="1"/>
        <v>410.69397641649186</v>
      </c>
      <c r="J22" s="11" t="s">
        <v>12</v>
      </c>
      <c r="K22" s="25" t="s">
        <v>46</v>
      </c>
    </row>
    <row r="23" spans="1:15" ht="15.6">
      <c r="A23" s="1" t="s">
        <v>47</v>
      </c>
      <c r="B23" s="26">
        <f>B20+B21+B22</f>
        <v>5823.2</v>
      </c>
      <c r="C23" s="7">
        <f t="shared" ref="C23:G23" si="21">B23*(1+$K$28)</f>
        <v>6699.4678569999996</v>
      </c>
      <c r="D23" s="7">
        <f t="shared" si="21"/>
        <v>7707.5954057865383</v>
      </c>
      <c r="E23" s="7">
        <f t="shared" si="21"/>
        <v>8867.42472795504</v>
      </c>
      <c r="F23" s="7">
        <f t="shared" si="21"/>
        <v>10201.783716736805</v>
      </c>
      <c r="G23" s="7">
        <f t="shared" si="21"/>
        <v>11736.935378201713</v>
      </c>
      <c r="H23" s="7">
        <f t="shared" si="1"/>
        <v>12734.574885348859</v>
      </c>
      <c r="J23" s="11">
        <v>2020</v>
      </c>
      <c r="K23" s="25">
        <f t="shared" ref="K23:K27" si="22">$K$13+Q8</f>
        <v>0.15105875000000002</v>
      </c>
    </row>
    <row r="24" spans="1:15" ht="15.6">
      <c r="A24" s="27" t="s">
        <v>48</v>
      </c>
      <c r="B24" s="28">
        <v>14986.2</v>
      </c>
      <c r="C24" s="7">
        <f t="shared" ref="C24:G24" si="23">B24*(1+$K$28)</f>
        <v>17241.304643250001</v>
      </c>
      <c r="D24" s="7">
        <f t="shared" si="23"/>
        <v>19835.754614335456</v>
      </c>
      <c r="E24" s="7">
        <f t="shared" si="23"/>
        <v>22820.614174007387</v>
      </c>
      <c r="F24" s="7">
        <f t="shared" si="23"/>
        <v>26254.631669144303</v>
      </c>
      <c r="G24" s="7">
        <f t="shared" si="23"/>
        <v>30205.395824427549</v>
      </c>
      <c r="H24" s="7">
        <f t="shared" si="1"/>
        <v>32772.854469503887</v>
      </c>
      <c r="J24" s="11">
        <v>2021</v>
      </c>
      <c r="K24" s="25">
        <f t="shared" si="22"/>
        <v>0.15085875000000001</v>
      </c>
    </row>
    <row r="25" spans="1:15" ht="15.6">
      <c r="A25" s="27" t="s">
        <v>49</v>
      </c>
      <c r="B25" s="29">
        <v>451.1</v>
      </c>
      <c r="C25" s="7">
        <f t="shared" ref="C25:G25" si="24">B25*(1+$K$28)</f>
        <v>518.98096412500001</v>
      </c>
      <c r="D25" s="7">
        <f t="shared" si="24"/>
        <v>597.07657088032488</v>
      </c>
      <c r="E25" s="7">
        <f t="shared" si="24"/>
        <v>686.92390692068261</v>
      </c>
      <c r="F25" s="7">
        <f t="shared" si="24"/>
        <v>790.29135777922329</v>
      </c>
      <c r="G25" s="7">
        <f t="shared" si="24"/>
        <v>909.21341343364361</v>
      </c>
      <c r="H25" s="7">
        <f t="shared" si="1"/>
        <v>986.4965535755033</v>
      </c>
      <c r="J25" s="11">
        <v>2022</v>
      </c>
      <c r="K25" s="25">
        <f t="shared" si="22"/>
        <v>0.15065875000000001</v>
      </c>
    </row>
    <row r="26" spans="1:15" ht="15.6">
      <c r="A26" s="27" t="s">
        <v>50</v>
      </c>
      <c r="B26" s="28">
        <v>1606.9</v>
      </c>
      <c r="C26" s="7">
        <f t="shared" ref="C26:G26" si="25">B26*(1+$K$28)</f>
        <v>1848.7043033750001</v>
      </c>
      <c r="D26" s="7">
        <f t="shared" si="25"/>
        <v>2126.8950160664908</v>
      </c>
      <c r="E26" s="7">
        <f t="shared" si="25"/>
        <v>2446.9475194654065</v>
      </c>
      <c r="F26" s="7">
        <f t="shared" si="25"/>
        <v>2815.1611235101614</v>
      </c>
      <c r="G26" s="7">
        <f t="shared" si="25"/>
        <v>3238.7830504245662</v>
      </c>
      <c r="H26" s="7">
        <f t="shared" si="1"/>
        <v>3514.079609710654</v>
      </c>
      <c r="J26" s="11">
        <v>2023</v>
      </c>
      <c r="K26" s="25">
        <f t="shared" si="22"/>
        <v>0.14995875000000003</v>
      </c>
    </row>
    <row r="27" spans="1:15" ht="15.6">
      <c r="A27" s="30" t="s">
        <v>51</v>
      </c>
      <c r="B27" s="31">
        <v>17044.2</v>
      </c>
      <c r="C27" s="7">
        <f t="shared" ref="C27:G27" si="26">B27*(1+$K$28)</f>
        <v>19608.989910750002</v>
      </c>
      <c r="D27" s="7">
        <f t="shared" si="26"/>
        <v>22559.726201282276</v>
      </c>
      <c r="E27" s="7">
        <f t="shared" si="26"/>
        <v>25954.48560039348</v>
      </c>
      <c r="F27" s="7">
        <f t="shared" si="26"/>
        <v>29860.08415043369</v>
      </c>
      <c r="G27" s="7">
        <f t="shared" si="26"/>
        <v>34353.392288285766</v>
      </c>
      <c r="H27" s="7">
        <f t="shared" si="1"/>
        <v>37273.430632790056</v>
      </c>
      <c r="J27" s="11">
        <v>2024</v>
      </c>
      <c r="K27" s="25">
        <f t="shared" si="22"/>
        <v>0.14985875000000001</v>
      </c>
    </row>
    <row r="28" spans="1:15" ht="15.6">
      <c r="A28" s="5" t="s">
        <v>52</v>
      </c>
      <c r="B28" s="12">
        <v>3597.2</v>
      </c>
      <c r="C28" s="7">
        <f t="shared" ref="C28:G28" si="27">B28*(1+$K$28)</f>
        <v>4138.5021594999998</v>
      </c>
      <c r="D28" s="7">
        <f t="shared" si="27"/>
        <v>4761.2587913338602</v>
      </c>
      <c r="E28" s="7">
        <f t="shared" si="27"/>
        <v>5477.7270626802901</v>
      </c>
      <c r="F28" s="7">
        <f t="shared" si="27"/>
        <v>6302.0085839135918</v>
      </c>
      <c r="G28" s="7">
        <f t="shared" si="27"/>
        <v>7250.3269581101795</v>
      </c>
      <c r="H28" s="7">
        <f t="shared" si="1"/>
        <v>7866.6047495495441</v>
      </c>
      <c r="J28" s="11" t="s">
        <v>53</v>
      </c>
      <c r="K28" s="25">
        <f>AVERAGE('calcluated sheet fcff'!$K$23:$K$27)</f>
        <v>0.15047875000000002</v>
      </c>
      <c r="L28" s="32"/>
    </row>
    <row r="29" spans="1:15" ht="31.2">
      <c r="A29" s="5" t="s">
        <v>54</v>
      </c>
      <c r="B29" s="12">
        <v>9420.9</v>
      </c>
      <c r="C29" s="7">
        <f t="shared" ref="C29:G29" si="28">B29*(1+$K$28)</f>
        <v>10838.545255875</v>
      </c>
      <c r="D29" s="7">
        <f t="shared" si="28"/>
        <v>12469.5159977975</v>
      </c>
      <c r="E29" s="7">
        <f t="shared" si="28"/>
        <v>14345.91317825107</v>
      </c>
      <c r="F29" s="7">
        <f t="shared" si="28"/>
        <v>16504.668260922819</v>
      </c>
      <c r="G29" s="7">
        <f t="shared" si="28"/>
        <v>18988.270109991157</v>
      </c>
      <c r="H29" s="7">
        <f t="shared" si="1"/>
        <v>20602.273069340405</v>
      </c>
      <c r="L29" s="32"/>
    </row>
    <row r="30" spans="1:15" ht="15.6">
      <c r="A30" s="1" t="s">
        <v>55</v>
      </c>
      <c r="B30" s="26">
        <v>16036.5</v>
      </c>
      <c r="C30" s="7">
        <f t="shared" ref="C30:G30" si="29">B30*(1+$K$28)</f>
        <v>18449.652474375001</v>
      </c>
      <c r="D30" s="7">
        <f t="shared" si="29"/>
        <v>21225.933116653359</v>
      </c>
      <c r="E30" s="7">
        <f t="shared" si="29"/>
        <v>24419.98499963096</v>
      </c>
      <c r="F30" s="7">
        <f t="shared" si="29"/>
        <v>28094.673817394178</v>
      </c>
      <c r="G30" s="7">
        <f t="shared" si="29"/>
        <v>32322.32521509338</v>
      </c>
      <c r="H30" s="7">
        <f t="shared" si="1"/>
        <v>35069.722858376314</v>
      </c>
      <c r="J30" s="9" t="s">
        <v>56</v>
      </c>
      <c r="L30" s="33"/>
    </row>
    <row r="31" spans="1:15" ht="15.6">
      <c r="A31" s="19" t="s">
        <v>57</v>
      </c>
      <c r="B31" s="20">
        <v>664.9</v>
      </c>
      <c r="C31" s="7">
        <f t="shared" ref="C31:G31" si="30">B31*(1+$K$28)</f>
        <v>764.95332087499992</v>
      </c>
      <c r="D31" s="7">
        <f t="shared" si="30"/>
        <v>880.06254040861882</v>
      </c>
      <c r="E31" s="7">
        <f t="shared" si="30"/>
        <v>1012.4932514111323</v>
      </c>
      <c r="F31" s="7">
        <f t="shared" si="30"/>
        <v>1164.8519702669153</v>
      </c>
      <c r="G31" s="7">
        <f t="shared" si="30"/>
        <v>1340.1374386877178</v>
      </c>
      <c r="H31" s="7">
        <f t="shared" si="1"/>
        <v>1454.0491209761738</v>
      </c>
      <c r="J31" s="9" t="s">
        <v>58</v>
      </c>
      <c r="K31" s="10">
        <v>4.4999999999999998E-2</v>
      </c>
      <c r="L31" s="33"/>
    </row>
    <row r="32" spans="1:15" ht="15.6">
      <c r="A32" s="19" t="s">
        <v>59</v>
      </c>
      <c r="B32" s="34">
        <v>16701.400000000001</v>
      </c>
      <c r="C32" s="7">
        <f t="shared" ref="C32:G32" si="31">B32*(1+$K$28)</f>
        <v>19214.605795250001</v>
      </c>
      <c r="D32" s="7">
        <f t="shared" si="31"/>
        <v>22105.995657061976</v>
      </c>
      <c r="E32" s="7">
        <f t="shared" si="31"/>
        <v>25432.478251042092</v>
      </c>
      <c r="F32" s="7">
        <f t="shared" si="31"/>
        <v>29259.525787661092</v>
      </c>
      <c r="G32" s="7">
        <f t="shared" si="31"/>
        <v>33662.462653781098</v>
      </c>
      <c r="H32" s="7">
        <f t="shared" si="1"/>
        <v>36523.771979352488</v>
      </c>
      <c r="J32" s="9" t="s">
        <v>60</v>
      </c>
      <c r="K32" s="35">
        <v>0.04</v>
      </c>
      <c r="L32" s="33"/>
    </row>
    <row r="33" spans="1:12" ht="15.6">
      <c r="A33" s="19" t="s">
        <v>61</v>
      </c>
      <c r="B33" s="34">
        <v>-7280.5</v>
      </c>
      <c r="C33" s="7">
        <f t="shared" ref="C33:G33" si="32">B33*(1+$K$28)</f>
        <v>-8376.0605393749993</v>
      </c>
      <c r="D33" s="7">
        <f t="shared" si="32"/>
        <v>-9636.4796592644743</v>
      </c>
      <c r="E33" s="7">
        <f t="shared" si="32"/>
        <v>-11086.565072791018</v>
      </c>
      <c r="F33" s="7">
        <f t="shared" si="32"/>
        <v>-12754.857526738269</v>
      </c>
      <c r="G33" s="7">
        <f t="shared" si="32"/>
        <v>-14674.192543789935</v>
      </c>
      <c r="H33" s="7">
        <f t="shared" si="1"/>
        <v>-15921.49891001208</v>
      </c>
      <c r="J33" s="9" t="s">
        <v>62</v>
      </c>
      <c r="K33" s="36">
        <f>K31+K32</f>
        <v>8.4999999999999992E-2</v>
      </c>
      <c r="L33" s="33"/>
    </row>
    <row r="34" spans="1:12" ht="15.6">
      <c r="A34" s="19" t="s">
        <v>63</v>
      </c>
      <c r="B34" s="34">
        <v>47267.3</v>
      </c>
      <c r="C34" s="7">
        <f t="shared" ref="C34:G34" si="33">B34*(1+$K$28)</f>
        <v>54380.024219875006</v>
      </c>
      <c r="D34" s="7">
        <f t="shared" si="33"/>
        <v>62563.062289451518</v>
      </c>
      <c r="E34" s="7">
        <f t="shared" si="33"/>
        <v>71977.473698940317</v>
      </c>
      <c r="F34" s="7">
        <f t="shared" si="33"/>
        <v>82808.553969314729</v>
      </c>
      <c r="G34" s="7">
        <f t="shared" si="33"/>
        <v>95269.481659924742</v>
      </c>
      <c r="H34" s="7">
        <f t="shared" si="1"/>
        <v>103367.38760101834</v>
      </c>
      <c r="J34" s="9" t="s">
        <v>64</v>
      </c>
      <c r="K34" s="10">
        <v>5.5E-2</v>
      </c>
      <c r="L34" s="33"/>
    </row>
    <row r="35" spans="1:12" ht="15.6">
      <c r="A35" s="19"/>
      <c r="B35" s="34"/>
      <c r="J35" s="9" t="s">
        <v>65</v>
      </c>
      <c r="K35" s="36">
        <f>K34+1*(K37-K34)</f>
        <v>0.12</v>
      </c>
      <c r="L35" s="33"/>
    </row>
    <row r="36" spans="1:12" ht="15.6">
      <c r="A36" s="1" t="s">
        <v>66</v>
      </c>
      <c r="B36" s="12">
        <v>86020.3</v>
      </c>
      <c r="C36" s="7">
        <f t="shared" ref="C36:G36" si="34">B36*(1+$K$28)</f>
        <v>98964.527218625008</v>
      </c>
      <c r="D36" s="7">
        <f t="shared" si="34"/>
        <v>113856.58556882468</v>
      </c>
      <c r="E36" s="7">
        <f t="shared" si="34"/>
        <v>130989.58224448946</v>
      </c>
      <c r="F36" s="7">
        <f t="shared" si="34"/>
        <v>150700.73084366243</v>
      </c>
      <c r="G36" s="7">
        <f t="shared" si="34"/>
        <v>173377.9884451032</v>
      </c>
      <c r="H36" s="7">
        <f t="shared" ref="H36:H48" si="35">G36*(1+K33)</f>
        <v>188115.11746293696</v>
      </c>
      <c r="L36" s="37"/>
    </row>
    <row r="37" spans="1:12" ht="15.6">
      <c r="A37" s="5" t="s">
        <v>67</v>
      </c>
      <c r="B37" s="12">
        <v>60252.7</v>
      </c>
      <c r="C37" s="7">
        <f t="shared" ref="C37:G37" si="36">B37*(1+$K$28)</f>
        <v>69319.450980124995</v>
      </c>
      <c r="D37" s="7">
        <f t="shared" si="36"/>
        <v>79750.55531430048</v>
      </c>
      <c r="E37" s="7">
        <f t="shared" si="36"/>
        <v>91751.319189802278</v>
      </c>
      <c r="F37" s="7">
        <f t="shared" si="36"/>
        <v>105557.94301233474</v>
      </c>
      <c r="G37" s="7">
        <f t="shared" si="36"/>
        <v>121442.17032940211</v>
      </c>
      <c r="H37" s="7">
        <f t="shared" si="35"/>
        <v>128121.48969751922</v>
      </c>
      <c r="J37" s="9" t="s">
        <v>68</v>
      </c>
      <c r="K37" s="10">
        <v>0.12</v>
      </c>
      <c r="L37" s="37"/>
    </row>
    <row r="38" spans="1:12" ht="15.6">
      <c r="A38" s="5" t="s">
        <v>69</v>
      </c>
      <c r="B38" s="6">
        <v>861.7</v>
      </c>
      <c r="C38" s="7">
        <f t="shared" ref="C38:G38" si="37">B38*(1+$K$28)</f>
        <v>991.36753887500004</v>
      </c>
      <c r="D38" s="7">
        <f t="shared" si="37"/>
        <v>1140.5472869154864</v>
      </c>
      <c r="E38" s="7">
        <f t="shared" si="37"/>
        <v>1312.1754169664202</v>
      </c>
      <c r="F38" s="7">
        <f t="shared" si="37"/>
        <v>1509.629933492256</v>
      </c>
      <c r="G38" s="7">
        <f t="shared" si="37"/>
        <v>1736.7971588467537</v>
      </c>
      <c r="H38" s="7">
        <f t="shared" si="35"/>
        <v>1945.2128179083643</v>
      </c>
      <c r="L38" s="37"/>
    </row>
    <row r="39" spans="1:12" ht="15.6">
      <c r="A39" s="5" t="s">
        <v>70</v>
      </c>
      <c r="B39" s="12">
        <v>3254.9</v>
      </c>
      <c r="C39" s="7">
        <f t="shared" ref="C39:G39" si="38">B39*(1+$K$28)</f>
        <v>3744.6932833750002</v>
      </c>
      <c r="D39" s="7">
        <f t="shared" si="38"/>
        <v>4308.1900477906656</v>
      </c>
      <c r="E39" s="7">
        <f t="shared" si="38"/>
        <v>4956.4811009446448</v>
      </c>
      <c r="F39" s="7">
        <f t="shared" si="38"/>
        <v>5702.3261814134185</v>
      </c>
      <c r="G39" s="7">
        <f t="shared" si="38"/>
        <v>6560.4050972847826</v>
      </c>
      <c r="H39" s="7">
        <f t="shared" si="35"/>
        <v>6560.4050972847826</v>
      </c>
      <c r="L39" s="37"/>
    </row>
    <row r="40" spans="1:12" ht="31.2">
      <c r="A40" s="5" t="s">
        <v>71</v>
      </c>
      <c r="B40" s="6">
        <v>733.8</v>
      </c>
      <c r="C40" s="7">
        <f t="shared" ref="C40:G40" si="39">B40*(1+$K$28)</f>
        <v>844.22130674999994</v>
      </c>
      <c r="D40" s="7">
        <f t="shared" si="39"/>
        <v>971.25867371310653</v>
      </c>
      <c r="E40" s="7">
        <f t="shared" si="39"/>
        <v>1117.4124648601126</v>
      </c>
      <c r="F40" s="7">
        <f t="shared" si="39"/>
        <v>1285.5592958066811</v>
      </c>
      <c r="G40" s="7">
        <f t="shared" si="39"/>
        <v>1479.0086516905508</v>
      </c>
      <c r="H40" s="7">
        <f t="shared" si="35"/>
        <v>1656.4896898934171</v>
      </c>
      <c r="L40" s="37"/>
    </row>
    <row r="41" spans="1:12" ht="15.6">
      <c r="A41" s="5" t="s">
        <v>72</v>
      </c>
      <c r="B41" s="12">
        <v>9707.1</v>
      </c>
      <c r="C41" s="7">
        <f t="shared" ref="C41:G41" si="40">B41*(1+$K$28)</f>
        <v>11167.812274125001</v>
      </c>
      <c r="D41" s="7">
        <f t="shared" si="40"/>
        <v>12848.330705369988</v>
      </c>
      <c r="E41" s="7">
        <f t="shared" si="40"/>
        <v>14781.731449500683</v>
      </c>
      <c r="F41" s="7">
        <f t="shared" si="40"/>
        <v>17006.067920857233</v>
      </c>
      <c r="G41" s="7">
        <f t="shared" si="40"/>
        <v>19565.119764002928</v>
      </c>
      <c r="H41" s="7">
        <f t="shared" si="35"/>
        <v>19565.119764002928</v>
      </c>
      <c r="L41" s="37"/>
    </row>
    <row r="42" spans="1:12" ht="15.6">
      <c r="A42" s="1" t="s">
        <v>73</v>
      </c>
      <c r="B42" s="26">
        <f>B37+B38+B39+B40+B41</f>
        <v>74810.2</v>
      </c>
      <c r="C42" s="7">
        <f t="shared" ref="C42:G42" si="41">B42*(1+$K$28)</f>
        <v>86067.545383249992</v>
      </c>
      <c r="D42" s="7">
        <f t="shared" si="41"/>
        <v>99018.88202808972</v>
      </c>
      <c r="E42" s="7">
        <f t="shared" si="41"/>
        <v>113919.11962207413</v>
      </c>
      <c r="F42" s="7">
        <f t="shared" si="41"/>
        <v>131061.52634390432</v>
      </c>
      <c r="G42" s="7">
        <f t="shared" si="41"/>
        <v>150783.50100122712</v>
      </c>
      <c r="H42" s="7">
        <f t="shared" si="35"/>
        <v>150783.50100122712</v>
      </c>
      <c r="L42" s="33"/>
    </row>
    <row r="43" spans="1:12" ht="15.6">
      <c r="A43" s="1" t="s">
        <v>74</v>
      </c>
      <c r="B43" s="26">
        <f>B36-B42</f>
        <v>11210.100000000006</v>
      </c>
      <c r="C43" s="7">
        <f t="shared" ref="C43:G43" si="42">B43*(1+$K$28)</f>
        <v>12896.981835375007</v>
      </c>
      <c r="D43" s="7">
        <f t="shared" si="42"/>
        <v>14837.703540734943</v>
      </c>
      <c r="E43" s="7">
        <f t="shared" si="42"/>
        <v>17070.462622415311</v>
      </c>
      <c r="F43" s="7">
        <f t="shared" si="42"/>
        <v>19639.204499758089</v>
      </c>
      <c r="G43" s="7">
        <f t="shared" si="42"/>
        <v>22594.48744387606</v>
      </c>
      <c r="H43" s="7">
        <f t="shared" si="35"/>
        <v>22594.48744387606</v>
      </c>
      <c r="L43" s="38"/>
    </row>
    <row r="44" spans="1:12" ht="15.6">
      <c r="A44" s="1" t="s">
        <v>75</v>
      </c>
      <c r="B44" s="4">
        <v>75.8</v>
      </c>
      <c r="C44" s="7">
        <f t="shared" ref="C44:G44" si="43">B44*(1+$K$28)</f>
        <v>87.206289249999998</v>
      </c>
      <c r="D44" s="7">
        <f t="shared" si="43"/>
        <v>100.32898264847843</v>
      </c>
      <c r="E44" s="7">
        <f t="shared" si="43"/>
        <v>115.42636254619315</v>
      </c>
      <c r="F44" s="7">
        <f t="shared" si="43"/>
        <v>132.79557729919111</v>
      </c>
      <c r="G44" s="7">
        <f t="shared" si="43"/>
        <v>152.77848977670178</v>
      </c>
      <c r="H44" s="7">
        <f t="shared" si="35"/>
        <v>152.77848977670178</v>
      </c>
      <c r="L44" s="33"/>
    </row>
    <row r="45" spans="1:12" ht="15.6">
      <c r="A45" s="1" t="s">
        <v>76</v>
      </c>
      <c r="B45" s="26">
        <v>10437.200000000001</v>
      </c>
      <c r="C45" s="7">
        <f t="shared" ref="C45:G45" si="44">B45*(1+$K$28)</f>
        <v>12007.776809500001</v>
      </c>
      <c r="D45" s="7">
        <f t="shared" si="44"/>
        <v>13814.69205407255</v>
      </c>
      <c r="E45" s="7">
        <f t="shared" si="44"/>
        <v>15893.509646004319</v>
      </c>
      <c r="F45" s="7">
        <f t="shared" si="44"/>
        <v>18285.145110647991</v>
      </c>
      <c r="G45" s="7">
        <f t="shared" si="44"/>
        <v>21036.67089046691</v>
      </c>
      <c r="H45" s="7">
        <f t="shared" si="35"/>
        <v>21036.67089046691</v>
      </c>
      <c r="L45" s="38"/>
    </row>
    <row r="46" spans="1:12" ht="15.6">
      <c r="A46" s="1" t="s">
        <v>77</v>
      </c>
      <c r="B46" s="26">
        <v>2965</v>
      </c>
      <c r="C46" s="7">
        <f t="shared" ref="C46:G46" si="45">B46*(1+$K$28)</f>
        <v>3411.1694937500001</v>
      </c>
      <c r="D46" s="7">
        <f t="shared" si="45"/>
        <v>3924.4780152076328</v>
      </c>
      <c r="E46" s="7">
        <f t="shared" si="45"/>
        <v>4515.0285613385586</v>
      </c>
      <c r="F46" s="7">
        <f t="shared" si="45"/>
        <v>5194.4444154630828</v>
      </c>
      <c r="G46" s="7">
        <f t="shared" si="45"/>
        <v>5976.0979180464483</v>
      </c>
      <c r="H46" s="7">
        <f t="shared" si="35"/>
        <v>5976.0979180464483</v>
      </c>
      <c r="L46" s="33"/>
    </row>
    <row r="47" spans="1:12" ht="15.6">
      <c r="A47" s="1" t="s">
        <v>78</v>
      </c>
      <c r="B47" s="26">
        <v>7500.6</v>
      </c>
      <c r="C47" s="7">
        <f t="shared" ref="C47:G47" si="46">B47*(1+$K$28)</f>
        <v>8629.2809122500003</v>
      </c>
      <c r="D47" s="7">
        <f t="shared" si="46"/>
        <v>9927.8043173242404</v>
      </c>
      <c r="E47" s="7">
        <f t="shared" si="46"/>
        <v>11421.727901239796</v>
      </c>
      <c r="F47" s="7">
        <f t="shared" si="46"/>
        <v>13140.455238658484</v>
      </c>
      <c r="G47" s="7">
        <f t="shared" si="46"/>
        <v>15117.814517402763</v>
      </c>
      <c r="H47" s="7">
        <f t="shared" si="35"/>
        <v>15117.814517402763</v>
      </c>
      <c r="L47" s="38"/>
    </row>
    <row r="48" spans="1:12" ht="15.6">
      <c r="A48" s="27" t="s">
        <v>79</v>
      </c>
      <c r="B48" s="39">
        <v>11577.8</v>
      </c>
      <c r="C48" s="7">
        <f t="shared" ref="C48:G48" si="47">B48*(1+$K$28)</f>
        <v>13320.012871749999</v>
      </c>
      <c r="D48" s="7">
        <f t="shared" si="47"/>
        <v>15324.39175867485</v>
      </c>
      <c r="E48" s="7">
        <f t="shared" si="47"/>
        <v>17630.387075030543</v>
      </c>
      <c r="F48" s="7">
        <f t="shared" si="47"/>
        <v>20283.385684097295</v>
      </c>
      <c r="G48" s="7">
        <f t="shared" si="47"/>
        <v>23335.60420760815</v>
      </c>
      <c r="H48" s="7">
        <f t="shared" si="35"/>
        <v>23335.60420760815</v>
      </c>
      <c r="L48" s="40"/>
    </row>
    <row r="49" spans="1:12" ht="15" customHeight="1">
      <c r="A49" s="27"/>
      <c r="B49" s="39"/>
      <c r="L49" s="32"/>
    </row>
    <row r="50" spans="1:12" ht="15" customHeight="1">
      <c r="A50" s="27"/>
      <c r="B50" s="39"/>
      <c r="L50" s="32"/>
    </row>
    <row r="51" spans="1:12" ht="15.6">
      <c r="A51" s="1" t="s">
        <v>80</v>
      </c>
      <c r="B51" s="26">
        <f t="shared" ref="B51:H51" si="48">B23-B30</f>
        <v>-10213.299999999999</v>
      </c>
      <c r="C51" s="26">
        <f t="shared" si="48"/>
        <v>-11750.184617375002</v>
      </c>
      <c r="D51" s="26">
        <f t="shared" si="48"/>
        <v>-13518.337710866821</v>
      </c>
      <c r="E51" s="26">
        <f t="shared" si="48"/>
        <v>-15552.56027167592</v>
      </c>
      <c r="F51" s="26">
        <f t="shared" si="48"/>
        <v>-17892.890100657372</v>
      </c>
      <c r="G51" s="26">
        <f t="shared" si="48"/>
        <v>-20585.389836891667</v>
      </c>
      <c r="H51" s="26">
        <f t="shared" si="48"/>
        <v>-22335.147973027455</v>
      </c>
      <c r="L51" s="33"/>
    </row>
    <row r="52" spans="1:12" ht="15.6">
      <c r="A52" s="1" t="s">
        <v>81</v>
      </c>
      <c r="B52" s="4">
        <f t="shared" ref="B52:H52" si="49">B43*0.65</f>
        <v>7286.5650000000041</v>
      </c>
      <c r="C52" s="4">
        <f t="shared" si="49"/>
        <v>8383.0381929937557</v>
      </c>
      <c r="D52" s="4">
        <f t="shared" si="49"/>
        <v>9644.5073014777136</v>
      </c>
      <c r="E52" s="4">
        <f t="shared" si="49"/>
        <v>11095.800704569952</v>
      </c>
      <c r="F52" s="4">
        <f t="shared" si="49"/>
        <v>12765.482924842758</v>
      </c>
      <c r="G52" s="4">
        <f t="shared" si="49"/>
        <v>14686.416838519439</v>
      </c>
      <c r="H52" s="4">
        <f t="shared" si="49"/>
        <v>14686.416838519439</v>
      </c>
      <c r="I52" s="4"/>
      <c r="L52" s="38"/>
    </row>
    <row r="53" spans="1:12" ht="15.6">
      <c r="A53" s="1" t="s">
        <v>82</v>
      </c>
      <c r="B53" s="26">
        <v>3018.9</v>
      </c>
      <c r="C53" s="41">
        <f t="shared" ref="C53:H53" si="50">$K$3*C27</f>
        <v>3473.1802983750003</v>
      </c>
      <c r="D53" s="41">
        <f t="shared" si="50"/>
        <v>3995.8201281990973</v>
      </c>
      <c r="E53" s="41">
        <f t="shared" si="50"/>
        <v>4597.1061463153374</v>
      </c>
      <c r="F53" s="41">
        <f t="shared" si="50"/>
        <v>5288.8729328301861</v>
      </c>
      <c r="G53" s="41">
        <f t="shared" si="50"/>
        <v>6084.7359206713072</v>
      </c>
      <c r="H53" s="41">
        <f t="shared" si="50"/>
        <v>6601.9384739283678</v>
      </c>
      <c r="L53" s="33"/>
    </row>
    <row r="54" spans="1:12" ht="15.6">
      <c r="A54" s="1" t="s">
        <v>83</v>
      </c>
      <c r="B54" s="42"/>
      <c r="C54" s="26">
        <f t="shared" ref="C54:H54" si="51">C17-B17+B53</f>
        <v>5341.8856073750012</v>
      </c>
      <c r="D54" s="26">
        <f t="shared" si="51"/>
        <v>6145.7258762157817</v>
      </c>
      <c r="E54" s="26">
        <f t="shared" si="51"/>
        <v>7070.527023911387</v>
      </c>
      <c r="F54" s="26">
        <f t="shared" si="51"/>
        <v>8134.4910923107918</v>
      </c>
      <c r="G54" s="26">
        <f t="shared" si="51"/>
        <v>9358.5591437678522</v>
      </c>
      <c r="H54" s="26">
        <f t="shared" si="51"/>
        <v>8729.4777058895052</v>
      </c>
      <c r="L54" s="38"/>
    </row>
    <row r="55" spans="1:12" ht="15.6">
      <c r="A55" s="1" t="s">
        <v>84</v>
      </c>
      <c r="B55" s="42"/>
      <c r="C55" s="26">
        <f t="shared" ref="C55:H55" si="52">C51-B51</f>
        <v>-1536.8846173750026</v>
      </c>
      <c r="D55" s="26">
        <f t="shared" si="52"/>
        <v>-1768.1530934918192</v>
      </c>
      <c r="E55" s="26">
        <f t="shared" si="52"/>
        <v>-2034.2225608090994</v>
      </c>
      <c r="F55" s="26">
        <f t="shared" si="52"/>
        <v>-2340.329828981452</v>
      </c>
      <c r="G55" s="26">
        <f t="shared" si="52"/>
        <v>-2692.4997362342947</v>
      </c>
      <c r="H55" s="26">
        <f t="shared" si="52"/>
        <v>-1749.7581361357879</v>
      </c>
      <c r="L55" s="33"/>
    </row>
    <row r="56" spans="1:12" ht="15.6">
      <c r="A56" s="1" t="s">
        <v>86</v>
      </c>
      <c r="B56" s="42"/>
      <c r="C56" s="41">
        <f t="shared" ref="C56:H56" si="53">C52+C53-C55-C54</f>
        <v>8051.2175013687574</v>
      </c>
      <c r="D56" s="41">
        <f t="shared" si="53"/>
        <v>9262.7546469528479</v>
      </c>
      <c r="E56" s="41">
        <f t="shared" si="53"/>
        <v>10656.602387783003</v>
      </c>
      <c r="F56" s="41">
        <f t="shared" si="53"/>
        <v>12260.194594343604</v>
      </c>
      <c r="G56" s="41">
        <f t="shared" si="53"/>
        <v>14105.093351657189</v>
      </c>
      <c r="H56" s="41">
        <f t="shared" si="53"/>
        <v>14308.635742694089</v>
      </c>
      <c r="L56" s="38"/>
    </row>
    <row r="57" spans="1:12" ht="15.6">
      <c r="A57" s="1" t="s">
        <v>87</v>
      </c>
      <c r="B57" s="42">
        <f t="shared" ref="B57:H57" si="54">B9/B4</f>
        <v>1.0437086092715231</v>
      </c>
      <c r="C57" s="42">
        <f t="shared" si="54"/>
        <v>1.0437086092715231</v>
      </c>
      <c r="D57" s="42">
        <f t="shared" si="54"/>
        <v>1.0437086092715231</v>
      </c>
      <c r="E57" s="42">
        <f t="shared" si="54"/>
        <v>1.0437086092715231</v>
      </c>
      <c r="F57" s="42">
        <f t="shared" si="54"/>
        <v>1.0437086092715231</v>
      </c>
      <c r="G57" s="42">
        <f t="shared" si="54"/>
        <v>1.0437086092715231</v>
      </c>
      <c r="H57" s="42">
        <f t="shared" si="54"/>
        <v>1.0437086092715231</v>
      </c>
      <c r="L57" s="38"/>
    </row>
    <row r="58" spans="1:12" ht="15.6">
      <c r="A58" s="1" t="s">
        <v>88</v>
      </c>
      <c r="B58" s="44">
        <f>K9+K6*(14.27%-K9)</f>
        <v>0.15397713999999998</v>
      </c>
      <c r="C58" s="44">
        <v>0.15397713999999998</v>
      </c>
      <c r="D58" s="44">
        <v>0.15397713999999998</v>
      </c>
      <c r="E58" s="44">
        <v>0.15397713999999998</v>
      </c>
      <c r="F58" s="44">
        <v>0.15397713999999998</v>
      </c>
      <c r="G58" s="44">
        <v>0.15397713999999998</v>
      </c>
      <c r="H58" s="10">
        <v>0.12</v>
      </c>
      <c r="L58" s="33"/>
    </row>
    <row r="59" spans="1:12" ht="15.6">
      <c r="A59" s="43" t="s">
        <v>89</v>
      </c>
      <c r="B59" s="46">
        <f t="shared" ref="B59:H59" si="55">(B44/B11)*(1-$K$5)</f>
        <v>0.34629441624365481</v>
      </c>
      <c r="C59" s="46">
        <f t="shared" si="55"/>
        <v>0.34629441624365481</v>
      </c>
      <c r="D59" s="46">
        <f t="shared" si="55"/>
        <v>0.34629441624365481</v>
      </c>
      <c r="E59" s="46">
        <f t="shared" si="55"/>
        <v>0.34629441624365481</v>
      </c>
      <c r="F59" s="46">
        <f t="shared" si="55"/>
        <v>0.34629441624365481</v>
      </c>
      <c r="G59" s="46">
        <f t="shared" si="55"/>
        <v>0.34629441624365481</v>
      </c>
      <c r="H59" s="46">
        <f t="shared" si="55"/>
        <v>0.31916536059323025</v>
      </c>
      <c r="L59" s="38"/>
    </row>
    <row r="60" spans="1:12" ht="15.6">
      <c r="A60" s="1" t="s">
        <v>90</v>
      </c>
      <c r="B60" s="46"/>
      <c r="C60" s="46">
        <f t="shared" ref="C60:H60" si="56">((C3/(C3+C11))*C58)+((C11/(C3+C11)*C59))</f>
        <v>0.25219231412832144</v>
      </c>
      <c r="D60" s="46">
        <f t="shared" si="56"/>
        <v>0.25219231412832144</v>
      </c>
      <c r="E60" s="46">
        <f t="shared" si="56"/>
        <v>0.25219231412832144</v>
      </c>
      <c r="F60" s="46">
        <f t="shared" si="56"/>
        <v>0.25219231412832144</v>
      </c>
      <c r="G60" s="46">
        <f t="shared" si="56"/>
        <v>0.25219231412832144</v>
      </c>
      <c r="H60" s="46">
        <f t="shared" si="56"/>
        <v>0.22171244598021089</v>
      </c>
      <c r="L60" s="33"/>
    </row>
    <row r="61" spans="1:12" ht="15.6">
      <c r="A61" s="43" t="s">
        <v>91</v>
      </c>
      <c r="B61" s="42"/>
      <c r="C61" s="7">
        <f>C56/(1+C60)^1</f>
        <v>6429.6972681655425</v>
      </c>
      <c r="D61" s="7">
        <f>D56/(1+D60)^2</f>
        <v>5907.4233186831834</v>
      </c>
      <c r="E61" s="7">
        <f>E56/(1+E60)^3</f>
        <v>5427.5728406227909</v>
      </c>
      <c r="F61" s="7">
        <f>F56/(1+F60)^4</f>
        <v>4986.6998437539969</v>
      </c>
      <c r="G61" s="7">
        <f>(G56+H61)/((1+G60)^5)</f>
        <v>38578.200678576104</v>
      </c>
      <c r="H61" s="7">
        <f>H56/(H60-K33)</f>
        <v>104662.27591864797</v>
      </c>
      <c r="L61" s="38"/>
    </row>
    <row r="62" spans="1:12" ht="15.6">
      <c r="A62" s="1"/>
      <c r="B62" s="42"/>
      <c r="L62" s="33"/>
    </row>
    <row r="63" spans="1:12" ht="15.6">
      <c r="A63" s="43" t="s">
        <v>92</v>
      </c>
      <c r="B63" s="42">
        <f>SUM(C61:G61)</f>
        <v>61329.593949801616</v>
      </c>
      <c r="L63" s="38"/>
    </row>
    <row r="64" spans="1:12" ht="15.6">
      <c r="A64" s="1"/>
      <c r="B64" s="42"/>
    </row>
    <row r="65" spans="1:2" ht="15.6">
      <c r="A65" s="1"/>
      <c r="B65" s="42"/>
    </row>
    <row r="66" spans="1:2" ht="15.6">
      <c r="A66" s="1"/>
      <c r="B66" s="42"/>
    </row>
    <row r="67" spans="1:2" ht="15.6">
      <c r="A67" s="1"/>
      <c r="B67" s="42"/>
    </row>
    <row r="68" spans="1:2" ht="15.6">
      <c r="A68" s="1"/>
      <c r="B68" s="42"/>
    </row>
    <row r="69" spans="1:2" ht="15.6">
      <c r="A69" s="1"/>
      <c r="B69" s="42"/>
    </row>
    <row r="70" spans="1:2" ht="15.6">
      <c r="A70" s="1"/>
      <c r="B70" s="42"/>
    </row>
    <row r="71" spans="1:2" ht="15.6">
      <c r="A71" s="1"/>
      <c r="B71" s="42"/>
    </row>
    <row r="72" spans="1:2" ht="15.6">
      <c r="A72" s="1"/>
      <c r="B72" s="42"/>
    </row>
    <row r="73" spans="1:2" ht="15.6">
      <c r="A73" s="1"/>
      <c r="B73" s="42"/>
    </row>
    <row r="74" spans="1:2" ht="15.6">
      <c r="A74" s="1"/>
      <c r="B74" s="42"/>
    </row>
    <row r="75" spans="1:2" ht="15.6">
      <c r="A75" s="1"/>
      <c r="B75" s="42"/>
    </row>
    <row r="76" spans="1:2" ht="15.6">
      <c r="A76" s="1"/>
      <c r="B76" s="42"/>
    </row>
    <row r="77" spans="1:2" ht="15.6">
      <c r="A77" s="1"/>
      <c r="B77" s="42"/>
    </row>
    <row r="78" spans="1:2" ht="15.6">
      <c r="A78" s="1"/>
      <c r="B78" s="42"/>
    </row>
    <row r="79" spans="1:2" ht="15.6">
      <c r="A79" s="1"/>
      <c r="B79" s="42"/>
    </row>
    <row r="80" spans="1:2" ht="15.6">
      <c r="A80" s="1"/>
      <c r="B80" s="42"/>
    </row>
    <row r="81" spans="1:2" ht="15.6">
      <c r="A81" s="1"/>
      <c r="B81" s="42"/>
    </row>
    <row r="82" spans="1:2" ht="15.6">
      <c r="A82" s="1"/>
      <c r="B82" s="42"/>
    </row>
    <row r="83" spans="1:2" ht="15.6">
      <c r="A83" s="1"/>
      <c r="B83" s="42"/>
    </row>
    <row r="84" spans="1:2" ht="15.6">
      <c r="A84" s="1"/>
      <c r="B84" s="42"/>
    </row>
    <row r="85" spans="1:2" ht="15.6">
      <c r="A85" s="1"/>
      <c r="B85" s="42"/>
    </row>
    <row r="86" spans="1:2" ht="15.6">
      <c r="A86" s="1"/>
      <c r="B86" s="42"/>
    </row>
    <row r="87" spans="1:2" ht="15.6">
      <c r="A87" s="1"/>
      <c r="B87" s="42"/>
    </row>
    <row r="88" spans="1:2" ht="15.6">
      <c r="A88" s="1"/>
      <c r="B88" s="42"/>
    </row>
    <row r="89" spans="1:2" ht="15.6">
      <c r="A89" s="1"/>
      <c r="B89" s="42"/>
    </row>
    <row r="90" spans="1:2" ht="15.6">
      <c r="A90" s="1"/>
      <c r="B90" s="42"/>
    </row>
    <row r="91" spans="1:2" ht="15.6">
      <c r="A91" s="1"/>
      <c r="B91" s="42"/>
    </row>
    <row r="92" spans="1:2" ht="15.6">
      <c r="A92" s="1"/>
      <c r="B92" s="42"/>
    </row>
    <row r="93" spans="1:2" ht="15.6">
      <c r="A93" s="1"/>
      <c r="B93" s="42"/>
    </row>
    <row r="94" spans="1:2" ht="15.6">
      <c r="A94" s="1"/>
      <c r="B94" s="42"/>
    </row>
    <row r="95" spans="1:2" ht="15.6">
      <c r="A95" s="1"/>
      <c r="B95" s="42"/>
    </row>
    <row r="96" spans="1:2" ht="15.6">
      <c r="A96" s="1"/>
      <c r="B96" s="42"/>
    </row>
    <row r="97" spans="1:2" ht="15.6">
      <c r="A97" s="1"/>
      <c r="B97" s="42"/>
    </row>
    <row r="98" spans="1:2" ht="15.6">
      <c r="A98" s="1"/>
      <c r="B98" s="42"/>
    </row>
    <row r="99" spans="1:2" ht="15.6">
      <c r="A99" s="1"/>
      <c r="B99" s="42"/>
    </row>
    <row r="100" spans="1:2" ht="15.6">
      <c r="A100" s="1"/>
      <c r="B100" s="42"/>
    </row>
    <row r="101" spans="1:2" ht="15.6">
      <c r="A101" s="1"/>
      <c r="B101" s="42"/>
    </row>
    <row r="102" spans="1:2" ht="15.6">
      <c r="A102" s="1"/>
      <c r="B102" s="42"/>
    </row>
    <row r="103" spans="1:2" ht="15.6">
      <c r="A103" s="1"/>
      <c r="B103" s="42"/>
    </row>
    <row r="104" spans="1:2" ht="15.6">
      <c r="A104" s="1"/>
      <c r="B104" s="42"/>
    </row>
    <row r="105" spans="1:2" ht="15.6">
      <c r="A105" s="1"/>
      <c r="B105" s="42"/>
    </row>
    <row r="106" spans="1:2" ht="15.6">
      <c r="A106" s="1"/>
      <c r="B106" s="42"/>
    </row>
    <row r="107" spans="1:2" ht="15.6">
      <c r="A107" s="1"/>
      <c r="B107" s="42"/>
    </row>
    <row r="108" spans="1:2" ht="15.6">
      <c r="A108" s="1"/>
      <c r="B108" s="42"/>
    </row>
    <row r="109" spans="1:2" ht="15.6">
      <c r="A109" s="1"/>
      <c r="B109" s="42"/>
    </row>
    <row r="110" spans="1:2" ht="15.6">
      <c r="A110" s="1"/>
      <c r="B110" s="42"/>
    </row>
    <row r="111" spans="1:2" ht="15.6">
      <c r="A111" s="1"/>
      <c r="B111" s="42"/>
    </row>
    <row r="112" spans="1:2" ht="15.6">
      <c r="A112" s="1"/>
      <c r="B112" s="42"/>
    </row>
    <row r="113" spans="1:2" ht="15.6">
      <c r="A113" s="1"/>
      <c r="B113" s="42"/>
    </row>
    <row r="114" spans="1:2" ht="15.6">
      <c r="A114" s="1"/>
      <c r="B114" s="42"/>
    </row>
    <row r="115" spans="1:2" ht="15.6">
      <c r="A115" s="1"/>
      <c r="B115" s="42"/>
    </row>
    <row r="116" spans="1:2" ht="15.6">
      <c r="A116" s="1"/>
      <c r="B116" s="42"/>
    </row>
    <row r="117" spans="1:2" ht="15.6">
      <c r="A117" s="1"/>
      <c r="B117" s="42"/>
    </row>
    <row r="118" spans="1:2" ht="15.6">
      <c r="A118" s="1"/>
      <c r="B118" s="42"/>
    </row>
    <row r="119" spans="1:2" ht="15.6">
      <c r="A119" s="1"/>
      <c r="B119" s="42"/>
    </row>
    <row r="120" spans="1:2" ht="15.6">
      <c r="A120" s="1"/>
      <c r="B120" s="42"/>
    </row>
    <row r="121" spans="1:2" ht="15.6">
      <c r="A121" s="1"/>
      <c r="B121" s="42"/>
    </row>
    <row r="122" spans="1:2" ht="15.6">
      <c r="A122" s="1"/>
      <c r="B122" s="42"/>
    </row>
    <row r="123" spans="1:2" ht="15.6">
      <c r="A123" s="1"/>
      <c r="B123" s="42"/>
    </row>
    <row r="124" spans="1:2" ht="15.6">
      <c r="A124" s="1"/>
      <c r="B124" s="42"/>
    </row>
    <row r="125" spans="1:2" ht="15.6">
      <c r="A125" s="1"/>
      <c r="B125" s="42"/>
    </row>
    <row r="126" spans="1:2" ht="15.6">
      <c r="A126" s="1"/>
      <c r="B126" s="42"/>
    </row>
    <row r="127" spans="1:2" ht="15.6">
      <c r="A127" s="1"/>
      <c r="B127" s="42"/>
    </row>
    <row r="128" spans="1:2" ht="15.6">
      <c r="A128" s="1"/>
      <c r="B128" s="42"/>
    </row>
    <row r="129" spans="1:2" ht="15.6">
      <c r="A129" s="1"/>
      <c r="B129" s="42"/>
    </row>
    <row r="130" spans="1:2" ht="15.6">
      <c r="A130" s="1"/>
      <c r="B130" s="42"/>
    </row>
    <row r="131" spans="1:2" ht="15.6">
      <c r="A131" s="1"/>
      <c r="B131" s="42"/>
    </row>
    <row r="132" spans="1:2" ht="15.6">
      <c r="A132" s="1"/>
      <c r="B132" s="42"/>
    </row>
    <row r="133" spans="1:2" ht="15.6">
      <c r="A133" s="1"/>
      <c r="B133" s="42"/>
    </row>
    <row r="134" spans="1:2" ht="15.6">
      <c r="A134" s="1"/>
      <c r="B134" s="42"/>
    </row>
    <row r="135" spans="1:2" ht="15.6">
      <c r="A135" s="1"/>
      <c r="B135" s="42"/>
    </row>
    <row r="136" spans="1:2" ht="15.6">
      <c r="A136" s="1"/>
      <c r="B136" s="42"/>
    </row>
    <row r="137" spans="1:2" ht="15.6">
      <c r="A137" s="1"/>
      <c r="B137" s="42"/>
    </row>
    <row r="138" spans="1:2" ht="15.6">
      <c r="A138" s="1"/>
      <c r="B138" s="42"/>
    </row>
    <row r="139" spans="1:2" ht="15.6">
      <c r="A139" s="1"/>
      <c r="B139" s="42"/>
    </row>
    <row r="140" spans="1:2" ht="15.6">
      <c r="A140" s="1"/>
      <c r="B140" s="42"/>
    </row>
    <row r="141" spans="1:2" ht="15.6">
      <c r="A141" s="1"/>
      <c r="B141" s="42"/>
    </row>
    <row r="142" spans="1:2" ht="15.6">
      <c r="A142" s="1"/>
      <c r="B142" s="42"/>
    </row>
    <row r="143" spans="1:2" ht="15.6">
      <c r="A143" s="1"/>
      <c r="B143" s="42"/>
    </row>
    <row r="144" spans="1:2" ht="15.6">
      <c r="A144" s="1"/>
      <c r="B144" s="42"/>
    </row>
    <row r="145" spans="1:2" ht="15.6">
      <c r="A145" s="1"/>
      <c r="B145" s="42"/>
    </row>
    <row r="146" spans="1:2" ht="15.6">
      <c r="A146" s="1"/>
      <c r="B146" s="42"/>
    </row>
    <row r="147" spans="1:2" ht="15.6">
      <c r="A147" s="1"/>
      <c r="B147" s="42"/>
    </row>
    <row r="148" spans="1:2" ht="15.6">
      <c r="A148" s="1"/>
      <c r="B148" s="42"/>
    </row>
    <row r="149" spans="1:2" ht="15.6">
      <c r="A149" s="1"/>
      <c r="B149" s="42"/>
    </row>
    <row r="150" spans="1:2" ht="15.6">
      <c r="A150" s="1"/>
      <c r="B150" s="42"/>
    </row>
    <row r="151" spans="1:2" ht="15.6">
      <c r="A151" s="1"/>
      <c r="B151" s="42"/>
    </row>
    <row r="152" spans="1:2" ht="15.6">
      <c r="A152" s="1"/>
      <c r="B152" s="42"/>
    </row>
    <row r="153" spans="1:2" ht="15.6">
      <c r="A153" s="1"/>
      <c r="B153" s="42"/>
    </row>
    <row r="154" spans="1:2" ht="15.6">
      <c r="A154" s="1"/>
      <c r="B154" s="42"/>
    </row>
    <row r="155" spans="1:2" ht="15.6">
      <c r="A155" s="1"/>
      <c r="B155" s="42"/>
    </row>
    <row r="156" spans="1:2" ht="15.6">
      <c r="A156" s="1"/>
      <c r="B156" s="42"/>
    </row>
    <row r="157" spans="1:2" ht="15.6">
      <c r="A157" s="1"/>
      <c r="B157" s="42"/>
    </row>
    <row r="158" spans="1:2" ht="15.6">
      <c r="A158" s="1"/>
      <c r="B158" s="42"/>
    </row>
    <row r="159" spans="1:2" ht="15.6">
      <c r="A159" s="1"/>
      <c r="B159" s="42"/>
    </row>
    <row r="160" spans="1:2" ht="15.6">
      <c r="A160" s="1"/>
      <c r="B160" s="42"/>
    </row>
    <row r="161" spans="1:2" ht="15.6">
      <c r="A161" s="1"/>
      <c r="B161" s="42"/>
    </row>
    <row r="162" spans="1:2" ht="15.6">
      <c r="A162" s="1"/>
      <c r="B162" s="42"/>
    </row>
    <row r="163" spans="1:2" ht="15.6">
      <c r="A163" s="1"/>
      <c r="B163" s="42"/>
    </row>
    <row r="164" spans="1:2" ht="15.6">
      <c r="A164" s="1"/>
      <c r="B164" s="42"/>
    </row>
    <row r="165" spans="1:2" ht="15.6">
      <c r="A165" s="1"/>
      <c r="B165" s="42"/>
    </row>
    <row r="166" spans="1:2" ht="15.6">
      <c r="A166" s="1"/>
      <c r="B166" s="42"/>
    </row>
    <row r="167" spans="1:2" ht="15.6">
      <c r="A167" s="1"/>
      <c r="B167" s="42"/>
    </row>
    <row r="168" spans="1:2" ht="15.6">
      <c r="A168" s="1"/>
      <c r="B168" s="42"/>
    </row>
    <row r="169" spans="1:2" ht="15.6">
      <c r="A169" s="1"/>
      <c r="B169" s="42"/>
    </row>
    <row r="170" spans="1:2" ht="15.6">
      <c r="A170" s="1"/>
      <c r="B170" s="42"/>
    </row>
    <row r="171" spans="1:2" ht="15.6">
      <c r="A171" s="1"/>
      <c r="B171" s="42"/>
    </row>
    <row r="172" spans="1:2" ht="15.6">
      <c r="A172" s="1"/>
      <c r="B172" s="42"/>
    </row>
    <row r="173" spans="1:2" ht="15.6">
      <c r="A173" s="1"/>
      <c r="B173" s="42"/>
    </row>
    <row r="174" spans="1:2" ht="15.6">
      <c r="A174" s="1"/>
      <c r="B174" s="42"/>
    </row>
    <row r="175" spans="1:2" ht="15.6">
      <c r="A175" s="1"/>
      <c r="B175" s="42"/>
    </row>
    <row r="176" spans="1:2" ht="15.6">
      <c r="A176" s="1"/>
      <c r="B176" s="42"/>
    </row>
    <row r="177" spans="1:2" ht="15.6">
      <c r="A177" s="1"/>
      <c r="B177" s="42"/>
    </row>
    <row r="178" spans="1:2" ht="15.6">
      <c r="A178" s="1"/>
      <c r="B178" s="42"/>
    </row>
    <row r="179" spans="1:2" ht="15.6">
      <c r="A179" s="1"/>
      <c r="B179" s="42"/>
    </row>
    <row r="180" spans="1:2" ht="15.6">
      <c r="A180" s="1"/>
      <c r="B180" s="42"/>
    </row>
    <row r="181" spans="1:2" ht="15.6">
      <c r="A181" s="1"/>
      <c r="B181" s="42"/>
    </row>
    <row r="182" spans="1:2" ht="15.6">
      <c r="A182" s="1"/>
      <c r="B182" s="42"/>
    </row>
    <row r="183" spans="1:2" ht="15.6">
      <c r="A183" s="1"/>
      <c r="B183" s="42"/>
    </row>
    <row r="184" spans="1:2" ht="15.6">
      <c r="A184" s="1"/>
      <c r="B184" s="42"/>
    </row>
    <row r="185" spans="1:2" ht="15.6">
      <c r="A185" s="1"/>
      <c r="B185" s="42"/>
    </row>
    <row r="186" spans="1:2" ht="15.6">
      <c r="A186" s="1"/>
      <c r="B186" s="42"/>
    </row>
    <row r="187" spans="1:2" ht="15.6">
      <c r="A187" s="1"/>
      <c r="B187" s="42"/>
    </row>
    <row r="188" spans="1:2" ht="15.6">
      <c r="A188" s="1"/>
      <c r="B188" s="42"/>
    </row>
    <row r="189" spans="1:2" ht="15.6">
      <c r="A189" s="1"/>
      <c r="B189" s="42"/>
    </row>
    <row r="190" spans="1:2" ht="15.6">
      <c r="A190" s="1"/>
      <c r="B190" s="42"/>
    </row>
    <row r="191" spans="1:2" ht="15.6">
      <c r="A191" s="1"/>
      <c r="B191" s="42"/>
    </row>
    <row r="192" spans="1:2" ht="15.6">
      <c r="A192" s="1"/>
      <c r="B192" s="42"/>
    </row>
    <row r="193" spans="1:2" ht="15.6">
      <c r="A193" s="1"/>
      <c r="B193" s="42"/>
    </row>
    <row r="194" spans="1:2" ht="15.6">
      <c r="A194" s="1"/>
      <c r="B194" s="42"/>
    </row>
    <row r="195" spans="1:2" ht="15.6">
      <c r="A195" s="1"/>
      <c r="B195" s="42"/>
    </row>
    <row r="196" spans="1:2" ht="15.6">
      <c r="A196" s="1"/>
      <c r="B196" s="42"/>
    </row>
    <row r="197" spans="1:2" ht="15.6">
      <c r="A197" s="1"/>
      <c r="B197" s="42"/>
    </row>
    <row r="198" spans="1:2" ht="15.6">
      <c r="A198" s="1"/>
      <c r="B198" s="42"/>
    </row>
    <row r="199" spans="1:2" ht="15.6">
      <c r="A199" s="1"/>
      <c r="B199" s="42"/>
    </row>
    <row r="200" spans="1:2" ht="15.6">
      <c r="A200" s="1"/>
      <c r="B200" s="42"/>
    </row>
    <row r="201" spans="1:2" ht="15.6">
      <c r="A201" s="1"/>
      <c r="B201" s="42"/>
    </row>
    <row r="202" spans="1:2" ht="15.6">
      <c r="A202" s="1"/>
      <c r="B202" s="42"/>
    </row>
    <row r="203" spans="1:2" ht="15.6">
      <c r="A203" s="1"/>
      <c r="B203" s="42"/>
    </row>
    <row r="204" spans="1:2" ht="15.6">
      <c r="A204" s="1"/>
      <c r="B204" s="42"/>
    </row>
    <row r="205" spans="1:2" ht="15.6">
      <c r="A205" s="1"/>
      <c r="B205" s="42"/>
    </row>
    <row r="206" spans="1:2" ht="15.6">
      <c r="A206" s="1"/>
      <c r="B206" s="42"/>
    </row>
    <row r="207" spans="1:2" ht="15.6">
      <c r="A207" s="1"/>
      <c r="B207" s="42"/>
    </row>
    <row r="208" spans="1:2" ht="15.6">
      <c r="A208" s="1"/>
      <c r="B208" s="42"/>
    </row>
    <row r="209" spans="1:2" ht="15.6">
      <c r="A209" s="1"/>
      <c r="B209" s="42"/>
    </row>
    <row r="210" spans="1:2" ht="15.6">
      <c r="A210" s="1"/>
      <c r="B210" s="42"/>
    </row>
    <row r="211" spans="1:2" ht="15.6">
      <c r="A211" s="1"/>
      <c r="B211" s="42"/>
    </row>
    <row r="212" spans="1:2" ht="15.6">
      <c r="A212" s="1"/>
      <c r="B212" s="42"/>
    </row>
    <row r="213" spans="1:2" ht="15.6">
      <c r="A213" s="1"/>
      <c r="B213" s="42"/>
    </row>
    <row r="214" spans="1:2" ht="15.6">
      <c r="A214" s="1"/>
      <c r="B214" s="42"/>
    </row>
    <row r="215" spans="1:2" ht="15.6">
      <c r="A215" s="1"/>
      <c r="B215" s="42"/>
    </row>
    <row r="216" spans="1:2" ht="15.6">
      <c r="A216" s="1"/>
      <c r="B216" s="42"/>
    </row>
    <row r="217" spans="1:2" ht="15.6">
      <c r="A217" s="1"/>
      <c r="B217" s="42"/>
    </row>
    <row r="218" spans="1:2" ht="15.6">
      <c r="A218" s="1"/>
      <c r="B218" s="42"/>
    </row>
    <row r="219" spans="1:2" ht="15.6">
      <c r="A219" s="1"/>
      <c r="B219" s="42"/>
    </row>
    <row r="220" spans="1:2" ht="15.6">
      <c r="A220" s="1"/>
      <c r="B220" s="42"/>
    </row>
    <row r="221" spans="1:2" ht="15.6">
      <c r="A221" s="1"/>
      <c r="B221" s="42"/>
    </row>
    <row r="222" spans="1:2" ht="15.6">
      <c r="A222" s="1"/>
      <c r="B222" s="42"/>
    </row>
    <row r="223" spans="1:2" ht="15.6">
      <c r="A223" s="1"/>
      <c r="B223" s="42"/>
    </row>
    <row r="224" spans="1:2" ht="15.6">
      <c r="A224" s="1"/>
      <c r="B224" s="42"/>
    </row>
    <row r="225" spans="1:2" ht="15.6">
      <c r="A225" s="1"/>
      <c r="B225" s="42"/>
    </row>
    <row r="226" spans="1:2" ht="15.6">
      <c r="A226" s="1"/>
      <c r="B226" s="42"/>
    </row>
    <row r="227" spans="1:2" ht="15.6">
      <c r="A227" s="1"/>
      <c r="B227" s="42"/>
    </row>
    <row r="228" spans="1:2" ht="15.6">
      <c r="A228" s="1"/>
      <c r="B228" s="42"/>
    </row>
    <row r="229" spans="1:2" ht="15.6">
      <c r="A229" s="1"/>
      <c r="B229" s="42"/>
    </row>
    <row r="230" spans="1:2" ht="15.6">
      <c r="A230" s="1"/>
      <c r="B230" s="42"/>
    </row>
    <row r="231" spans="1:2" ht="15.6">
      <c r="A231" s="1"/>
      <c r="B231" s="42"/>
    </row>
    <row r="232" spans="1:2" ht="15.6">
      <c r="A232" s="1"/>
      <c r="B232" s="42"/>
    </row>
    <row r="233" spans="1:2" ht="15.6">
      <c r="A233" s="1"/>
      <c r="B233" s="42"/>
    </row>
    <row r="234" spans="1:2" ht="15.6">
      <c r="A234" s="1"/>
      <c r="B234" s="42"/>
    </row>
    <row r="235" spans="1:2" ht="15.6">
      <c r="A235" s="1"/>
      <c r="B235" s="42"/>
    </row>
    <row r="236" spans="1:2" ht="15.6">
      <c r="A236" s="1"/>
      <c r="B236" s="42"/>
    </row>
    <row r="237" spans="1:2" ht="15.6">
      <c r="A237" s="1"/>
      <c r="B237" s="42"/>
    </row>
    <row r="238" spans="1:2" ht="15.6">
      <c r="A238" s="1"/>
      <c r="B238" s="42"/>
    </row>
    <row r="239" spans="1:2" ht="15.6">
      <c r="A239" s="1"/>
      <c r="B239" s="42"/>
    </row>
    <row r="240" spans="1:2" ht="15.6">
      <c r="A240" s="1"/>
      <c r="B240" s="42"/>
    </row>
    <row r="241" spans="1:2" ht="15.6">
      <c r="A241" s="1"/>
      <c r="B241" s="42"/>
    </row>
    <row r="242" spans="1:2" ht="15.6">
      <c r="A242" s="1"/>
      <c r="B242" s="42"/>
    </row>
    <row r="243" spans="1:2" ht="15.6">
      <c r="A243" s="1"/>
      <c r="B243" s="42"/>
    </row>
    <row r="244" spans="1:2" ht="15.6">
      <c r="A244" s="1"/>
      <c r="B244" s="42"/>
    </row>
    <row r="245" spans="1:2" ht="15.6">
      <c r="A245" s="1"/>
      <c r="B245" s="42"/>
    </row>
    <row r="246" spans="1:2" ht="15.6">
      <c r="A246" s="1"/>
      <c r="B246" s="42"/>
    </row>
    <row r="247" spans="1:2" ht="15.6">
      <c r="A247" s="1"/>
      <c r="B247" s="42"/>
    </row>
    <row r="248" spans="1:2" ht="15.6">
      <c r="A248" s="1"/>
      <c r="B248" s="42"/>
    </row>
    <row r="249" spans="1:2" ht="15.6">
      <c r="A249" s="1"/>
      <c r="B249" s="42"/>
    </row>
    <row r="250" spans="1:2" ht="15.6">
      <c r="A250" s="1"/>
      <c r="B250" s="42"/>
    </row>
    <row r="251" spans="1:2" ht="15.6">
      <c r="A251" s="1"/>
      <c r="B251" s="42"/>
    </row>
    <row r="252" spans="1:2" ht="15.6">
      <c r="A252" s="1"/>
      <c r="B252" s="42"/>
    </row>
    <row r="253" spans="1:2" ht="15.6">
      <c r="A253" s="1"/>
      <c r="B253" s="42"/>
    </row>
    <row r="254" spans="1:2" ht="15.6">
      <c r="A254" s="1"/>
      <c r="B254" s="42"/>
    </row>
    <row r="255" spans="1:2" ht="15.6">
      <c r="A255" s="1"/>
      <c r="B255" s="42"/>
    </row>
    <row r="256" spans="1:2" ht="15.6">
      <c r="A256" s="1"/>
      <c r="B256" s="42"/>
    </row>
    <row r="257" spans="1:2" ht="15.6">
      <c r="A257" s="1"/>
      <c r="B257" s="42"/>
    </row>
    <row r="258" spans="1:2" ht="15.6">
      <c r="A258" s="1"/>
      <c r="B258" s="42"/>
    </row>
    <row r="259" spans="1:2" ht="15.6">
      <c r="A259" s="1"/>
      <c r="B259" s="42"/>
    </row>
    <row r="260" spans="1:2" ht="15.6">
      <c r="A260" s="1"/>
      <c r="B260" s="42"/>
    </row>
    <row r="261" spans="1:2" ht="15.6">
      <c r="A261" s="1"/>
      <c r="B261" s="42"/>
    </row>
    <row r="262" spans="1:2" ht="15.6">
      <c r="A262" s="1"/>
      <c r="B262" s="42"/>
    </row>
    <row r="263" spans="1:2" ht="15.6">
      <c r="A263" s="1"/>
      <c r="B263" s="42"/>
    </row>
    <row r="264" spans="1:2" ht="15.6">
      <c r="A264" s="1"/>
      <c r="B264" s="42"/>
    </row>
    <row r="265" spans="1:2" ht="15.6">
      <c r="A265" s="1"/>
      <c r="B265" s="42"/>
    </row>
    <row r="266" spans="1:2" ht="15.6">
      <c r="A266" s="1"/>
      <c r="B266" s="42"/>
    </row>
    <row r="267" spans="1:2" ht="15.6">
      <c r="A267" s="1"/>
      <c r="B267" s="42"/>
    </row>
    <row r="268" spans="1:2" ht="15.6">
      <c r="A268" s="1"/>
      <c r="B268" s="42"/>
    </row>
    <row r="269" spans="1:2" ht="15.6">
      <c r="A269" s="1"/>
      <c r="B269" s="42"/>
    </row>
    <row r="270" spans="1:2" ht="15.6">
      <c r="A270" s="1"/>
      <c r="B270" s="42"/>
    </row>
    <row r="271" spans="1:2" ht="15.6">
      <c r="A271" s="1"/>
      <c r="B271" s="42"/>
    </row>
    <row r="272" spans="1:2" ht="15.6">
      <c r="A272" s="1"/>
      <c r="B272" s="42"/>
    </row>
    <row r="273" spans="1:2" ht="15.6">
      <c r="A273" s="1"/>
      <c r="B273" s="42"/>
    </row>
    <row r="274" spans="1:2" ht="15.6">
      <c r="A274" s="1"/>
      <c r="B274" s="42"/>
    </row>
    <row r="275" spans="1:2" ht="15.6">
      <c r="A275" s="1"/>
      <c r="B275" s="42"/>
    </row>
    <row r="276" spans="1:2" ht="15.6">
      <c r="A276" s="1"/>
      <c r="B276" s="42"/>
    </row>
    <row r="277" spans="1:2" ht="15.6">
      <c r="A277" s="1"/>
      <c r="B277" s="42"/>
    </row>
    <row r="278" spans="1:2" ht="15.6">
      <c r="A278" s="1"/>
      <c r="B278" s="42"/>
    </row>
    <row r="279" spans="1:2" ht="15.6">
      <c r="A279" s="1"/>
      <c r="B279" s="42"/>
    </row>
    <row r="280" spans="1:2" ht="15.6">
      <c r="A280" s="1"/>
      <c r="B280" s="42"/>
    </row>
    <row r="281" spans="1:2" ht="15.6">
      <c r="A281" s="1"/>
      <c r="B281" s="42"/>
    </row>
    <row r="282" spans="1:2" ht="15.6">
      <c r="A282" s="1"/>
      <c r="B282" s="42"/>
    </row>
    <row r="283" spans="1:2" ht="15.6">
      <c r="A283" s="1"/>
      <c r="B283" s="42"/>
    </row>
    <row r="284" spans="1:2" ht="15.6">
      <c r="A284" s="1"/>
      <c r="B284" s="42"/>
    </row>
    <row r="285" spans="1:2" ht="15.6">
      <c r="A285" s="1"/>
      <c r="B285" s="42"/>
    </row>
    <row r="286" spans="1:2" ht="15.6">
      <c r="A286" s="1"/>
      <c r="B286" s="42"/>
    </row>
    <row r="287" spans="1:2" ht="15.6">
      <c r="A287" s="1"/>
      <c r="B287" s="42"/>
    </row>
    <row r="288" spans="1:2" ht="15.6">
      <c r="A288" s="1"/>
      <c r="B288" s="42"/>
    </row>
    <row r="289" spans="1:2" ht="15.6">
      <c r="A289" s="1"/>
      <c r="B289" s="42"/>
    </row>
    <row r="290" spans="1:2" ht="15.6">
      <c r="A290" s="1"/>
      <c r="B290" s="42"/>
    </row>
    <row r="291" spans="1:2" ht="15.6">
      <c r="A291" s="1"/>
      <c r="B291" s="42"/>
    </row>
    <row r="292" spans="1:2" ht="15.6">
      <c r="A292" s="1"/>
      <c r="B292" s="42"/>
    </row>
    <row r="293" spans="1:2" ht="15.6">
      <c r="A293" s="1"/>
      <c r="B293" s="42"/>
    </row>
    <row r="294" spans="1:2" ht="15.6">
      <c r="A294" s="1"/>
      <c r="B294" s="42"/>
    </row>
    <row r="295" spans="1:2" ht="15.6">
      <c r="A295" s="1"/>
      <c r="B295" s="42"/>
    </row>
    <row r="296" spans="1:2" ht="15.6">
      <c r="A296" s="1"/>
      <c r="B296" s="42"/>
    </row>
    <row r="297" spans="1:2" ht="15.6">
      <c r="A297" s="1"/>
      <c r="B297" s="42"/>
    </row>
    <row r="298" spans="1:2" ht="15.6">
      <c r="A298" s="1"/>
      <c r="B298" s="42"/>
    </row>
    <row r="299" spans="1:2" ht="15.6">
      <c r="A299" s="1"/>
      <c r="B299" s="42"/>
    </row>
    <row r="300" spans="1:2" ht="15.6">
      <c r="A300" s="1"/>
      <c r="B300" s="42"/>
    </row>
    <row r="301" spans="1:2" ht="15.6">
      <c r="A301" s="1"/>
      <c r="B301" s="42"/>
    </row>
    <row r="302" spans="1:2" ht="15.6">
      <c r="A302" s="1"/>
      <c r="B302" s="42"/>
    </row>
    <row r="303" spans="1:2" ht="15.6">
      <c r="A303" s="1"/>
      <c r="B303" s="42"/>
    </row>
    <row r="304" spans="1:2" ht="15.6">
      <c r="A304" s="1"/>
      <c r="B304" s="42"/>
    </row>
    <row r="305" spans="1:2" ht="15.6">
      <c r="A305" s="1"/>
      <c r="B305" s="42"/>
    </row>
    <row r="306" spans="1:2" ht="15.6">
      <c r="A306" s="1"/>
      <c r="B306" s="42"/>
    </row>
    <row r="307" spans="1:2" ht="15.6">
      <c r="A307" s="1"/>
      <c r="B307" s="42"/>
    </row>
    <row r="308" spans="1:2" ht="15.6">
      <c r="A308" s="1"/>
      <c r="B308" s="42"/>
    </row>
    <row r="309" spans="1:2" ht="15.6">
      <c r="A309" s="1"/>
      <c r="B309" s="42"/>
    </row>
    <row r="310" spans="1:2" ht="15.6">
      <c r="A310" s="1"/>
      <c r="B310" s="42"/>
    </row>
    <row r="311" spans="1:2" ht="15.6">
      <c r="A311" s="1"/>
      <c r="B311" s="42"/>
    </row>
    <row r="312" spans="1:2" ht="15.6">
      <c r="A312" s="1"/>
      <c r="B312" s="42"/>
    </row>
    <row r="313" spans="1:2" ht="15.6">
      <c r="A313" s="1"/>
      <c r="B313" s="42"/>
    </row>
    <row r="314" spans="1:2" ht="15.6">
      <c r="A314" s="1"/>
      <c r="B314" s="42"/>
    </row>
    <row r="315" spans="1:2" ht="15.6">
      <c r="A315" s="1"/>
      <c r="B315" s="42"/>
    </row>
    <row r="316" spans="1:2" ht="15.6">
      <c r="A316" s="1"/>
      <c r="B316" s="42"/>
    </row>
    <row r="317" spans="1:2" ht="15.6">
      <c r="A317" s="1"/>
      <c r="B317" s="42"/>
    </row>
    <row r="318" spans="1:2" ht="15.6">
      <c r="A318" s="1"/>
      <c r="B318" s="42"/>
    </row>
    <row r="319" spans="1:2" ht="15.6">
      <c r="A319" s="1"/>
      <c r="B319" s="42"/>
    </row>
    <row r="320" spans="1:2" ht="15.6">
      <c r="A320" s="1"/>
      <c r="B320" s="42"/>
    </row>
    <row r="321" spans="1:2" ht="15.6">
      <c r="A321" s="1"/>
      <c r="B321" s="42"/>
    </row>
    <row r="322" spans="1:2" ht="15.6">
      <c r="A322" s="1"/>
      <c r="B322" s="42"/>
    </row>
    <row r="323" spans="1:2" ht="15.6">
      <c r="A323" s="1"/>
      <c r="B323" s="42"/>
    </row>
    <row r="324" spans="1:2" ht="15.6">
      <c r="A324" s="1"/>
      <c r="B324" s="42"/>
    </row>
    <row r="325" spans="1:2" ht="15.6">
      <c r="A325" s="1"/>
      <c r="B325" s="42"/>
    </row>
    <row r="326" spans="1:2" ht="15.6">
      <c r="A326" s="1"/>
      <c r="B326" s="42"/>
    </row>
    <row r="327" spans="1:2" ht="15.6">
      <c r="A327" s="1"/>
      <c r="B327" s="42"/>
    </row>
    <row r="328" spans="1:2" ht="15.6">
      <c r="A328" s="1"/>
      <c r="B328" s="42"/>
    </row>
    <row r="329" spans="1:2" ht="15.6">
      <c r="A329" s="1"/>
      <c r="B329" s="42"/>
    </row>
    <row r="330" spans="1:2" ht="15.6">
      <c r="A330" s="1"/>
      <c r="B330" s="42"/>
    </row>
    <row r="331" spans="1:2" ht="15.6">
      <c r="A331" s="1"/>
      <c r="B331" s="42"/>
    </row>
    <row r="332" spans="1:2" ht="15.6">
      <c r="A332" s="1"/>
      <c r="B332" s="42"/>
    </row>
    <row r="333" spans="1:2" ht="15.6">
      <c r="A333" s="1"/>
      <c r="B333" s="42"/>
    </row>
    <row r="334" spans="1:2" ht="15.6">
      <c r="A334" s="1"/>
      <c r="B334" s="42"/>
    </row>
    <row r="335" spans="1:2" ht="15.6">
      <c r="A335" s="1"/>
      <c r="B335" s="42"/>
    </row>
    <row r="336" spans="1:2" ht="15.6">
      <c r="A336" s="1"/>
      <c r="B336" s="42"/>
    </row>
    <row r="337" spans="1:2" ht="15.6">
      <c r="A337" s="1"/>
      <c r="B337" s="42"/>
    </row>
    <row r="338" spans="1:2" ht="15.6">
      <c r="A338" s="1"/>
      <c r="B338" s="42"/>
    </row>
    <row r="339" spans="1:2" ht="15.6">
      <c r="A339" s="1"/>
      <c r="B339" s="42"/>
    </row>
    <row r="340" spans="1:2" ht="15.6">
      <c r="A340" s="1"/>
      <c r="B340" s="42"/>
    </row>
    <row r="341" spans="1:2" ht="15.6">
      <c r="A341" s="1"/>
      <c r="B341" s="42"/>
    </row>
    <row r="342" spans="1:2" ht="15.6">
      <c r="A342" s="1"/>
      <c r="B342" s="42"/>
    </row>
    <row r="343" spans="1:2" ht="15.6">
      <c r="A343" s="1"/>
      <c r="B343" s="42"/>
    </row>
    <row r="344" spans="1:2" ht="15.6">
      <c r="A344" s="1"/>
      <c r="B344" s="42"/>
    </row>
    <row r="345" spans="1:2" ht="15.6">
      <c r="A345" s="1"/>
      <c r="B345" s="42"/>
    </row>
    <row r="346" spans="1:2" ht="15.6">
      <c r="A346" s="1"/>
      <c r="B346" s="42"/>
    </row>
    <row r="347" spans="1:2" ht="15.6">
      <c r="A347" s="1"/>
      <c r="B347" s="42"/>
    </row>
    <row r="348" spans="1:2" ht="15.6">
      <c r="A348" s="1"/>
      <c r="B348" s="42"/>
    </row>
    <row r="349" spans="1:2" ht="15.6">
      <c r="A349" s="1"/>
      <c r="B349" s="42"/>
    </row>
    <row r="350" spans="1:2" ht="15.6">
      <c r="A350" s="1"/>
      <c r="B350" s="42"/>
    </row>
    <row r="351" spans="1:2" ht="15.6">
      <c r="A351" s="1"/>
      <c r="B351" s="42"/>
    </row>
    <row r="352" spans="1:2" ht="15.6">
      <c r="A352" s="1"/>
      <c r="B352" s="42"/>
    </row>
    <row r="353" spans="1:2" ht="15.6">
      <c r="A353" s="1"/>
      <c r="B353" s="42"/>
    </row>
    <row r="354" spans="1:2" ht="15.6">
      <c r="A354" s="1"/>
      <c r="B354" s="42"/>
    </row>
    <row r="355" spans="1:2" ht="15.6">
      <c r="A355" s="1"/>
      <c r="B355" s="42"/>
    </row>
    <row r="356" spans="1:2" ht="15.6">
      <c r="A356" s="1"/>
      <c r="B356" s="42"/>
    </row>
    <row r="357" spans="1:2" ht="15.6">
      <c r="A357" s="1"/>
      <c r="B357" s="42"/>
    </row>
    <row r="358" spans="1:2" ht="15.6">
      <c r="A358" s="1"/>
      <c r="B358" s="42"/>
    </row>
    <row r="359" spans="1:2" ht="15.6">
      <c r="A359" s="1"/>
      <c r="B359" s="42"/>
    </row>
    <row r="360" spans="1:2" ht="15.6">
      <c r="A360" s="1"/>
      <c r="B360" s="42"/>
    </row>
    <row r="361" spans="1:2" ht="15.6">
      <c r="A361" s="1"/>
      <c r="B361" s="42"/>
    </row>
    <row r="362" spans="1:2" ht="15.6">
      <c r="A362" s="1"/>
      <c r="B362" s="42"/>
    </row>
    <row r="363" spans="1:2" ht="15.6">
      <c r="A363" s="1"/>
      <c r="B363" s="42"/>
    </row>
    <row r="364" spans="1:2" ht="15.6">
      <c r="A364" s="1"/>
      <c r="B364" s="42"/>
    </row>
    <row r="365" spans="1:2" ht="15.6">
      <c r="A365" s="1"/>
      <c r="B365" s="42"/>
    </row>
    <row r="366" spans="1:2" ht="15.6">
      <c r="A366" s="1"/>
      <c r="B366" s="42"/>
    </row>
    <row r="367" spans="1:2" ht="15.6">
      <c r="A367" s="1"/>
      <c r="B367" s="42"/>
    </row>
    <row r="368" spans="1:2" ht="15.6">
      <c r="A368" s="1"/>
      <c r="B368" s="42"/>
    </row>
    <row r="369" spans="1:2" ht="15.6">
      <c r="A369" s="1"/>
      <c r="B369" s="42"/>
    </row>
    <row r="370" spans="1:2" ht="15.6">
      <c r="A370" s="1"/>
      <c r="B370" s="42"/>
    </row>
    <row r="371" spans="1:2" ht="15.6">
      <c r="A371" s="1"/>
      <c r="B371" s="42"/>
    </row>
    <row r="372" spans="1:2" ht="15.6">
      <c r="A372" s="1"/>
      <c r="B372" s="42"/>
    </row>
    <row r="373" spans="1:2" ht="15.6">
      <c r="A373" s="1"/>
      <c r="B373" s="42"/>
    </row>
    <row r="374" spans="1:2" ht="15.6">
      <c r="A374" s="1"/>
      <c r="B374" s="42"/>
    </row>
    <row r="375" spans="1:2" ht="15.6">
      <c r="A375" s="1"/>
      <c r="B375" s="42"/>
    </row>
    <row r="376" spans="1:2" ht="15.6">
      <c r="A376" s="1"/>
      <c r="B376" s="42"/>
    </row>
    <row r="377" spans="1:2" ht="15.6">
      <c r="A377" s="1"/>
      <c r="B377" s="42"/>
    </row>
    <row r="378" spans="1:2" ht="15.6">
      <c r="A378" s="1"/>
      <c r="B378" s="42"/>
    </row>
    <row r="379" spans="1:2" ht="15.6">
      <c r="A379" s="1"/>
      <c r="B379" s="42"/>
    </row>
    <row r="380" spans="1:2" ht="15.6">
      <c r="A380" s="1"/>
      <c r="B380" s="42"/>
    </row>
    <row r="381" spans="1:2" ht="15.6">
      <c r="A381" s="1"/>
      <c r="B381" s="42"/>
    </row>
    <row r="382" spans="1:2" ht="15.6">
      <c r="A382" s="1"/>
      <c r="B382" s="42"/>
    </row>
    <row r="383" spans="1:2" ht="15.6">
      <c r="A383" s="1"/>
      <c r="B383" s="42"/>
    </row>
    <row r="384" spans="1:2" ht="15.6">
      <c r="A384" s="1"/>
      <c r="B384" s="42"/>
    </row>
    <row r="385" spans="1:2" ht="15.6">
      <c r="A385" s="1"/>
      <c r="B385" s="42"/>
    </row>
    <row r="386" spans="1:2" ht="15.6">
      <c r="A386" s="1"/>
      <c r="B386" s="42"/>
    </row>
    <row r="387" spans="1:2" ht="15.6">
      <c r="A387" s="1"/>
      <c r="B387" s="42"/>
    </row>
    <row r="388" spans="1:2" ht="15.6">
      <c r="A388" s="1"/>
      <c r="B388" s="42"/>
    </row>
    <row r="389" spans="1:2" ht="15.6">
      <c r="A389" s="1"/>
      <c r="B389" s="42"/>
    </row>
    <row r="390" spans="1:2" ht="15.6">
      <c r="A390" s="1"/>
      <c r="B390" s="42"/>
    </row>
    <row r="391" spans="1:2" ht="15.6">
      <c r="A391" s="1"/>
      <c r="B391" s="42"/>
    </row>
    <row r="392" spans="1:2" ht="15.6">
      <c r="A392" s="1"/>
      <c r="B392" s="42"/>
    </row>
    <row r="393" spans="1:2" ht="15.6">
      <c r="A393" s="1"/>
      <c r="B393" s="42"/>
    </row>
    <row r="394" spans="1:2" ht="15.6">
      <c r="A394" s="1"/>
      <c r="B394" s="42"/>
    </row>
    <row r="395" spans="1:2" ht="15.6">
      <c r="A395" s="1"/>
      <c r="B395" s="42"/>
    </row>
    <row r="396" spans="1:2" ht="15.6">
      <c r="A396" s="1"/>
      <c r="B396" s="42"/>
    </row>
    <row r="397" spans="1:2" ht="15.6">
      <c r="A397" s="1"/>
      <c r="B397" s="42"/>
    </row>
    <row r="398" spans="1:2" ht="15.6">
      <c r="A398" s="1"/>
      <c r="B398" s="42"/>
    </row>
    <row r="399" spans="1:2" ht="15.6">
      <c r="A399" s="1"/>
      <c r="B399" s="42"/>
    </row>
    <row r="400" spans="1:2" ht="15.6">
      <c r="A400" s="1"/>
      <c r="B400" s="42"/>
    </row>
    <row r="401" spans="1:2" ht="15.6">
      <c r="A401" s="1"/>
      <c r="B401" s="42"/>
    </row>
    <row r="402" spans="1:2" ht="15.6">
      <c r="A402" s="1"/>
      <c r="B402" s="42"/>
    </row>
    <row r="403" spans="1:2" ht="15.6">
      <c r="A403" s="1"/>
      <c r="B403" s="42"/>
    </row>
    <row r="404" spans="1:2" ht="15.6">
      <c r="A404" s="1"/>
      <c r="B404" s="42"/>
    </row>
    <row r="405" spans="1:2" ht="15.6">
      <c r="A405" s="1"/>
      <c r="B405" s="42"/>
    </row>
    <row r="406" spans="1:2" ht="15.6">
      <c r="A406" s="1"/>
      <c r="B406" s="42"/>
    </row>
    <row r="407" spans="1:2" ht="15.6">
      <c r="A407" s="1"/>
      <c r="B407" s="42"/>
    </row>
    <row r="408" spans="1:2" ht="15.6">
      <c r="A408" s="1"/>
      <c r="B408" s="42"/>
    </row>
    <row r="409" spans="1:2" ht="15.6">
      <c r="A409" s="1"/>
      <c r="B409" s="42"/>
    </row>
    <row r="410" spans="1:2" ht="15.6">
      <c r="A410" s="1"/>
      <c r="B410" s="42"/>
    </row>
    <row r="411" spans="1:2" ht="15.6">
      <c r="A411" s="1"/>
      <c r="B411" s="42"/>
    </row>
    <row r="412" spans="1:2" ht="15.6">
      <c r="A412" s="1"/>
      <c r="B412" s="42"/>
    </row>
    <row r="413" spans="1:2" ht="15.6">
      <c r="A413" s="1"/>
      <c r="B413" s="42"/>
    </row>
    <row r="414" spans="1:2" ht="15.6">
      <c r="A414" s="1"/>
      <c r="B414" s="42"/>
    </row>
    <row r="415" spans="1:2" ht="15.6">
      <c r="A415" s="1"/>
      <c r="B415" s="42"/>
    </row>
    <row r="416" spans="1:2" ht="15.6">
      <c r="A416" s="1"/>
      <c r="B416" s="42"/>
    </row>
    <row r="417" spans="1:2" ht="15.6">
      <c r="A417" s="1"/>
      <c r="B417" s="42"/>
    </row>
    <row r="418" spans="1:2" ht="15.6">
      <c r="A418" s="1"/>
      <c r="B418" s="42"/>
    </row>
    <row r="419" spans="1:2" ht="15.6">
      <c r="A419" s="1"/>
      <c r="B419" s="42"/>
    </row>
    <row r="420" spans="1:2" ht="15.6">
      <c r="A420" s="1"/>
      <c r="B420" s="42"/>
    </row>
    <row r="421" spans="1:2" ht="15.6">
      <c r="A421" s="1"/>
      <c r="B421" s="42"/>
    </row>
    <row r="422" spans="1:2" ht="15.6">
      <c r="A422" s="1"/>
      <c r="B422" s="42"/>
    </row>
    <row r="423" spans="1:2" ht="15.6">
      <c r="A423" s="1"/>
      <c r="B423" s="42"/>
    </row>
    <row r="424" spans="1:2" ht="15.6">
      <c r="A424" s="1"/>
      <c r="B424" s="42"/>
    </row>
    <row r="425" spans="1:2" ht="15.6">
      <c r="A425" s="1"/>
      <c r="B425" s="42"/>
    </row>
    <row r="426" spans="1:2" ht="15.6">
      <c r="A426" s="1"/>
      <c r="B426" s="42"/>
    </row>
    <row r="427" spans="1:2" ht="15.6">
      <c r="A427" s="1"/>
      <c r="B427" s="42"/>
    </row>
    <row r="428" spans="1:2" ht="15.6">
      <c r="A428" s="1"/>
      <c r="B428" s="42"/>
    </row>
    <row r="429" spans="1:2" ht="15.6">
      <c r="A429" s="1"/>
      <c r="B429" s="42"/>
    </row>
    <row r="430" spans="1:2" ht="15.6">
      <c r="A430" s="1"/>
      <c r="B430" s="42"/>
    </row>
    <row r="431" spans="1:2" ht="15.6">
      <c r="A431" s="1"/>
      <c r="B431" s="42"/>
    </row>
    <row r="432" spans="1:2" ht="15.6">
      <c r="A432" s="1"/>
      <c r="B432" s="42"/>
    </row>
    <row r="433" spans="1:2" ht="15.6">
      <c r="A433" s="1"/>
      <c r="B433" s="42"/>
    </row>
    <row r="434" spans="1:2" ht="15.6">
      <c r="A434" s="1"/>
      <c r="B434" s="42"/>
    </row>
    <row r="435" spans="1:2" ht="15.6">
      <c r="A435" s="1"/>
      <c r="B435" s="42"/>
    </row>
    <row r="436" spans="1:2" ht="15.6">
      <c r="A436" s="1"/>
      <c r="B436" s="42"/>
    </row>
    <row r="437" spans="1:2" ht="15.6">
      <c r="A437" s="1"/>
      <c r="B437" s="42"/>
    </row>
    <row r="438" spans="1:2" ht="15.6">
      <c r="A438" s="1"/>
      <c r="B438" s="42"/>
    </row>
    <row r="439" spans="1:2" ht="15.6">
      <c r="A439" s="1"/>
      <c r="B439" s="42"/>
    </row>
    <row r="440" spans="1:2" ht="15.6">
      <c r="A440" s="1"/>
      <c r="B440" s="42"/>
    </row>
    <row r="441" spans="1:2" ht="15.6">
      <c r="A441" s="1"/>
      <c r="B441" s="42"/>
    </row>
    <row r="442" spans="1:2" ht="15.6">
      <c r="A442" s="1"/>
      <c r="B442" s="42"/>
    </row>
    <row r="443" spans="1:2" ht="15.6">
      <c r="A443" s="1"/>
      <c r="B443" s="42"/>
    </row>
    <row r="444" spans="1:2" ht="15.6">
      <c r="A444" s="1"/>
      <c r="B444" s="42"/>
    </row>
    <row r="445" spans="1:2" ht="15.6">
      <c r="A445" s="1"/>
      <c r="B445" s="42"/>
    </row>
    <row r="446" spans="1:2" ht="15.6">
      <c r="A446" s="1"/>
      <c r="B446" s="42"/>
    </row>
    <row r="447" spans="1:2" ht="15.6">
      <c r="A447" s="1"/>
      <c r="B447" s="42"/>
    </row>
    <row r="448" spans="1:2" ht="15.6">
      <c r="A448" s="1"/>
      <c r="B448" s="42"/>
    </row>
    <row r="449" spans="1:2" ht="15.6">
      <c r="A449" s="1"/>
      <c r="B449" s="42"/>
    </row>
    <row r="450" spans="1:2" ht="15.6">
      <c r="A450" s="1"/>
      <c r="B450" s="42"/>
    </row>
    <row r="451" spans="1:2" ht="15.6">
      <c r="A451" s="1"/>
      <c r="B451" s="42"/>
    </row>
    <row r="452" spans="1:2" ht="15.6">
      <c r="A452" s="1"/>
      <c r="B452" s="42"/>
    </row>
    <row r="453" spans="1:2" ht="15.6">
      <c r="A453" s="1"/>
      <c r="B453" s="42"/>
    </row>
    <row r="454" spans="1:2" ht="15.6">
      <c r="A454" s="1"/>
      <c r="B454" s="42"/>
    </row>
    <row r="455" spans="1:2" ht="15.6">
      <c r="A455" s="1"/>
      <c r="B455" s="42"/>
    </row>
    <row r="456" spans="1:2" ht="15.6">
      <c r="A456" s="1"/>
      <c r="B456" s="42"/>
    </row>
    <row r="457" spans="1:2" ht="15.6">
      <c r="A457" s="1"/>
      <c r="B457" s="42"/>
    </row>
    <row r="458" spans="1:2" ht="15.6">
      <c r="A458" s="1"/>
      <c r="B458" s="42"/>
    </row>
    <row r="459" spans="1:2" ht="15.6">
      <c r="A459" s="1"/>
      <c r="B459" s="42"/>
    </row>
    <row r="460" spans="1:2" ht="15.6">
      <c r="A460" s="1"/>
      <c r="B460" s="42"/>
    </row>
    <row r="461" spans="1:2" ht="15.6">
      <c r="A461" s="1"/>
      <c r="B461" s="42"/>
    </row>
    <row r="462" spans="1:2" ht="15.6">
      <c r="A462" s="1"/>
      <c r="B462" s="42"/>
    </row>
    <row r="463" spans="1:2" ht="15.6">
      <c r="A463" s="1"/>
      <c r="B463" s="42"/>
    </row>
    <row r="464" spans="1:2" ht="15.6">
      <c r="A464" s="1"/>
      <c r="B464" s="42"/>
    </row>
    <row r="465" spans="1:2" ht="15.6">
      <c r="A465" s="1"/>
      <c r="B465" s="42"/>
    </row>
    <row r="466" spans="1:2" ht="15.6">
      <c r="A466" s="1"/>
      <c r="B466" s="42"/>
    </row>
    <row r="467" spans="1:2" ht="15.6">
      <c r="A467" s="1"/>
      <c r="B467" s="42"/>
    </row>
    <row r="468" spans="1:2" ht="15.6">
      <c r="A468" s="1"/>
      <c r="B468" s="42"/>
    </row>
    <row r="469" spans="1:2" ht="15.6">
      <c r="A469" s="1"/>
      <c r="B469" s="42"/>
    </row>
    <row r="470" spans="1:2" ht="15.6">
      <c r="A470" s="1"/>
      <c r="B470" s="42"/>
    </row>
    <row r="471" spans="1:2" ht="15.6">
      <c r="A471" s="1"/>
      <c r="B471" s="42"/>
    </row>
    <row r="472" spans="1:2" ht="15.6">
      <c r="A472" s="1"/>
      <c r="B472" s="42"/>
    </row>
    <row r="473" spans="1:2" ht="15.6">
      <c r="A473" s="1"/>
      <c r="B473" s="42"/>
    </row>
    <row r="474" spans="1:2" ht="15.6">
      <c r="A474" s="1"/>
      <c r="B474" s="42"/>
    </row>
    <row r="475" spans="1:2" ht="15.6">
      <c r="A475" s="1"/>
      <c r="B475" s="42"/>
    </row>
    <row r="476" spans="1:2" ht="15.6">
      <c r="A476" s="1"/>
      <c r="B476" s="42"/>
    </row>
    <row r="477" spans="1:2" ht="15.6">
      <c r="A477" s="1"/>
      <c r="B477" s="42"/>
    </row>
    <row r="478" spans="1:2" ht="15.6">
      <c r="A478" s="1"/>
      <c r="B478" s="42"/>
    </row>
    <row r="479" spans="1:2" ht="15.6">
      <c r="A479" s="1"/>
      <c r="B479" s="42"/>
    </row>
    <row r="480" spans="1:2" ht="15.6">
      <c r="A480" s="1"/>
      <c r="B480" s="42"/>
    </row>
    <row r="481" spans="1:2" ht="15.6">
      <c r="A481" s="1"/>
      <c r="B481" s="42"/>
    </row>
    <row r="482" spans="1:2" ht="15.6">
      <c r="A482" s="1"/>
      <c r="B482" s="42"/>
    </row>
    <row r="483" spans="1:2" ht="15.6">
      <c r="A483" s="1"/>
      <c r="B483" s="42"/>
    </row>
    <row r="484" spans="1:2" ht="15.6">
      <c r="A484" s="1"/>
      <c r="B484" s="42"/>
    </row>
    <row r="485" spans="1:2" ht="15.6">
      <c r="A485" s="1"/>
      <c r="B485" s="42"/>
    </row>
    <row r="486" spans="1:2" ht="15.6">
      <c r="A486" s="1"/>
      <c r="B486" s="42"/>
    </row>
    <row r="487" spans="1:2" ht="15.6">
      <c r="A487" s="1"/>
      <c r="B487" s="42"/>
    </row>
    <row r="488" spans="1:2" ht="15.6">
      <c r="A488" s="1"/>
      <c r="B488" s="42"/>
    </row>
    <row r="489" spans="1:2" ht="15.6">
      <c r="A489" s="1"/>
      <c r="B489" s="42"/>
    </row>
    <row r="490" spans="1:2" ht="15.6">
      <c r="A490" s="1"/>
      <c r="B490" s="42"/>
    </row>
    <row r="491" spans="1:2" ht="15.6">
      <c r="A491" s="1"/>
      <c r="B491" s="42"/>
    </row>
    <row r="492" spans="1:2" ht="15.6">
      <c r="A492" s="1"/>
      <c r="B492" s="42"/>
    </row>
    <row r="493" spans="1:2" ht="15.6">
      <c r="A493" s="1"/>
      <c r="B493" s="42"/>
    </row>
    <row r="494" spans="1:2" ht="15.6">
      <c r="A494" s="1"/>
      <c r="B494" s="42"/>
    </row>
    <row r="495" spans="1:2" ht="15.6">
      <c r="A495" s="1"/>
      <c r="B495" s="42"/>
    </row>
    <row r="496" spans="1:2" ht="15.6">
      <c r="A496" s="1"/>
      <c r="B496" s="42"/>
    </row>
    <row r="497" spans="1:2" ht="15.6">
      <c r="A497" s="1"/>
      <c r="B497" s="42"/>
    </row>
    <row r="498" spans="1:2" ht="15.6">
      <c r="A498" s="1"/>
      <c r="B498" s="42"/>
    </row>
    <row r="499" spans="1:2" ht="15.6">
      <c r="A499" s="1"/>
      <c r="B499" s="42"/>
    </row>
    <row r="500" spans="1:2" ht="15.6">
      <c r="A500" s="1"/>
      <c r="B500" s="42"/>
    </row>
    <row r="501" spans="1:2" ht="15.6">
      <c r="A501" s="1"/>
      <c r="B501" s="42"/>
    </row>
    <row r="502" spans="1:2" ht="15.6">
      <c r="A502" s="1"/>
      <c r="B502" s="42"/>
    </row>
    <row r="503" spans="1:2" ht="15.6">
      <c r="A503" s="1"/>
      <c r="B503" s="42"/>
    </row>
    <row r="504" spans="1:2" ht="15.6">
      <c r="A504" s="1"/>
      <c r="B504" s="42"/>
    </row>
    <row r="505" spans="1:2" ht="15.6">
      <c r="A505" s="1"/>
      <c r="B505" s="42"/>
    </row>
    <row r="506" spans="1:2" ht="15.6">
      <c r="A506" s="1"/>
      <c r="B506" s="42"/>
    </row>
    <row r="507" spans="1:2" ht="15.6">
      <c r="A507" s="1"/>
      <c r="B507" s="42"/>
    </row>
    <row r="508" spans="1:2" ht="15.6">
      <c r="A508" s="1"/>
      <c r="B508" s="42"/>
    </row>
    <row r="509" spans="1:2" ht="15.6">
      <c r="A509" s="1"/>
      <c r="B509" s="42"/>
    </row>
    <row r="510" spans="1:2" ht="15.6">
      <c r="A510" s="1"/>
      <c r="B510" s="42"/>
    </row>
    <row r="511" spans="1:2" ht="15.6">
      <c r="A511" s="1"/>
      <c r="B511" s="42"/>
    </row>
    <row r="512" spans="1:2" ht="15.6">
      <c r="A512" s="1"/>
      <c r="B512" s="42"/>
    </row>
    <row r="513" spans="1:2" ht="15.6">
      <c r="A513" s="1"/>
      <c r="B513" s="42"/>
    </row>
    <row r="514" spans="1:2" ht="15.6">
      <c r="A514" s="1"/>
      <c r="B514" s="42"/>
    </row>
    <row r="515" spans="1:2" ht="15.6">
      <c r="A515" s="1"/>
      <c r="B515" s="42"/>
    </row>
    <row r="516" spans="1:2" ht="15.6">
      <c r="A516" s="1"/>
      <c r="B516" s="42"/>
    </row>
    <row r="517" spans="1:2" ht="15.6">
      <c r="A517" s="1"/>
      <c r="B517" s="42"/>
    </row>
    <row r="518" spans="1:2" ht="15.6">
      <c r="A518" s="1"/>
      <c r="B518" s="42"/>
    </row>
    <row r="519" spans="1:2" ht="15.6">
      <c r="A519" s="1"/>
      <c r="B519" s="42"/>
    </row>
    <row r="520" spans="1:2" ht="15.6">
      <c r="A520" s="1"/>
      <c r="B520" s="42"/>
    </row>
    <row r="521" spans="1:2" ht="15.6">
      <c r="A521" s="1"/>
      <c r="B521" s="42"/>
    </row>
    <row r="522" spans="1:2" ht="15.6">
      <c r="A522" s="1"/>
      <c r="B522" s="42"/>
    </row>
    <row r="523" spans="1:2" ht="15.6">
      <c r="A523" s="1"/>
      <c r="B523" s="42"/>
    </row>
    <row r="524" spans="1:2" ht="15.6">
      <c r="A524" s="1"/>
      <c r="B524" s="42"/>
    </row>
    <row r="525" spans="1:2" ht="15.6">
      <c r="A525" s="1"/>
      <c r="B525" s="42"/>
    </row>
    <row r="526" spans="1:2" ht="15.6">
      <c r="A526" s="1"/>
      <c r="B526" s="42"/>
    </row>
    <row r="527" spans="1:2" ht="15.6">
      <c r="A527" s="1"/>
      <c r="B527" s="42"/>
    </row>
    <row r="528" spans="1:2" ht="15.6">
      <c r="A528" s="1"/>
      <c r="B528" s="42"/>
    </row>
    <row r="529" spans="1:2" ht="15.6">
      <c r="A529" s="1"/>
      <c r="B529" s="42"/>
    </row>
    <row r="530" spans="1:2" ht="15.6">
      <c r="A530" s="1"/>
      <c r="B530" s="42"/>
    </row>
    <row r="531" spans="1:2" ht="15.6">
      <c r="A531" s="1"/>
      <c r="B531" s="42"/>
    </row>
    <row r="532" spans="1:2" ht="15.6">
      <c r="A532" s="1"/>
      <c r="B532" s="42"/>
    </row>
    <row r="533" spans="1:2" ht="15.6">
      <c r="A533" s="1"/>
      <c r="B533" s="42"/>
    </row>
    <row r="534" spans="1:2" ht="15.6">
      <c r="A534" s="1"/>
      <c r="B534" s="42"/>
    </row>
    <row r="535" spans="1:2" ht="15.6">
      <c r="A535" s="1"/>
      <c r="B535" s="42"/>
    </row>
    <row r="536" spans="1:2" ht="15.6">
      <c r="A536" s="1"/>
      <c r="B536" s="42"/>
    </row>
    <row r="537" spans="1:2" ht="15.6">
      <c r="A537" s="1"/>
      <c r="B537" s="42"/>
    </row>
    <row r="538" spans="1:2" ht="15.6">
      <c r="A538" s="1"/>
      <c r="B538" s="42"/>
    </row>
    <row r="539" spans="1:2" ht="15.6">
      <c r="A539" s="1"/>
      <c r="B539" s="42"/>
    </row>
    <row r="540" spans="1:2" ht="15.6">
      <c r="A540" s="1"/>
      <c r="B540" s="42"/>
    </row>
    <row r="541" spans="1:2" ht="15.6">
      <c r="A541" s="1"/>
      <c r="B541" s="42"/>
    </row>
    <row r="542" spans="1:2" ht="15.6">
      <c r="A542" s="1"/>
      <c r="B542" s="42"/>
    </row>
    <row r="543" spans="1:2" ht="15.6">
      <c r="A543" s="1"/>
      <c r="B543" s="42"/>
    </row>
    <row r="544" spans="1:2" ht="15.6">
      <c r="A544" s="1"/>
      <c r="B544" s="42"/>
    </row>
    <row r="545" spans="1:2" ht="15.6">
      <c r="A545" s="1"/>
      <c r="B545" s="42"/>
    </row>
    <row r="546" spans="1:2" ht="15.6">
      <c r="A546" s="1"/>
      <c r="B546" s="42"/>
    </row>
    <row r="547" spans="1:2" ht="15.6">
      <c r="A547" s="1"/>
      <c r="B547" s="42"/>
    </row>
    <row r="548" spans="1:2" ht="15.6">
      <c r="A548" s="1"/>
      <c r="B548" s="42"/>
    </row>
    <row r="549" spans="1:2" ht="15.6">
      <c r="A549" s="1"/>
      <c r="B549" s="42"/>
    </row>
    <row r="550" spans="1:2" ht="15.6">
      <c r="A550" s="1"/>
      <c r="B550" s="42"/>
    </row>
    <row r="551" spans="1:2" ht="15.6">
      <c r="A551" s="1"/>
      <c r="B551" s="42"/>
    </row>
    <row r="552" spans="1:2" ht="15.6">
      <c r="A552" s="1"/>
      <c r="B552" s="42"/>
    </row>
    <row r="553" spans="1:2" ht="15.6">
      <c r="A553" s="1"/>
      <c r="B553" s="42"/>
    </row>
    <row r="554" spans="1:2" ht="15.6">
      <c r="A554" s="1"/>
      <c r="B554" s="42"/>
    </row>
    <row r="555" spans="1:2" ht="15.6">
      <c r="A555" s="1"/>
      <c r="B555" s="42"/>
    </row>
    <row r="556" spans="1:2" ht="15.6">
      <c r="A556" s="1"/>
      <c r="B556" s="42"/>
    </row>
    <row r="557" spans="1:2" ht="15.6">
      <c r="A557" s="1"/>
      <c r="B557" s="42"/>
    </row>
    <row r="558" spans="1:2" ht="15.6">
      <c r="A558" s="1"/>
      <c r="B558" s="42"/>
    </row>
    <row r="559" spans="1:2" ht="15.6">
      <c r="A559" s="1"/>
      <c r="B559" s="42"/>
    </row>
    <row r="560" spans="1:2" ht="15.6">
      <c r="A560" s="1"/>
      <c r="B560" s="42"/>
    </row>
    <row r="561" spans="1:2" ht="15.6">
      <c r="A561" s="1"/>
      <c r="B561" s="42"/>
    </row>
    <row r="562" spans="1:2" ht="15.6">
      <c r="A562" s="1"/>
      <c r="B562" s="42"/>
    </row>
    <row r="563" spans="1:2" ht="15.6">
      <c r="A563" s="1"/>
      <c r="B563" s="42"/>
    </row>
    <row r="564" spans="1:2" ht="15.6">
      <c r="A564" s="1"/>
      <c r="B564" s="42"/>
    </row>
    <row r="565" spans="1:2" ht="15.6">
      <c r="A565" s="1"/>
      <c r="B565" s="42"/>
    </row>
    <row r="566" spans="1:2" ht="15.6">
      <c r="A566" s="1"/>
      <c r="B566" s="42"/>
    </row>
    <row r="567" spans="1:2" ht="15.6">
      <c r="A567" s="1"/>
      <c r="B567" s="42"/>
    </row>
    <row r="568" spans="1:2" ht="15.6">
      <c r="A568" s="1"/>
      <c r="B568" s="42"/>
    </row>
    <row r="569" spans="1:2" ht="15.6">
      <c r="A569" s="1"/>
      <c r="B569" s="42"/>
    </row>
    <row r="570" spans="1:2" ht="15.6">
      <c r="A570" s="1"/>
      <c r="B570" s="42"/>
    </row>
    <row r="571" spans="1:2" ht="15.6">
      <c r="A571" s="1"/>
      <c r="B571" s="42"/>
    </row>
    <row r="572" spans="1:2" ht="15.6">
      <c r="A572" s="1"/>
      <c r="B572" s="42"/>
    </row>
    <row r="573" spans="1:2" ht="15.6">
      <c r="A573" s="1"/>
      <c r="B573" s="42"/>
    </row>
    <row r="574" spans="1:2" ht="15.6">
      <c r="A574" s="1"/>
      <c r="B574" s="42"/>
    </row>
    <row r="575" spans="1:2" ht="15.6">
      <c r="A575" s="1"/>
      <c r="B575" s="42"/>
    </row>
    <row r="576" spans="1:2" ht="15.6">
      <c r="A576" s="1"/>
      <c r="B576" s="42"/>
    </row>
    <row r="577" spans="1:2" ht="15.6">
      <c r="A577" s="1"/>
      <c r="B577" s="42"/>
    </row>
    <row r="578" spans="1:2" ht="15.6">
      <c r="A578" s="1"/>
      <c r="B578" s="42"/>
    </row>
    <row r="579" spans="1:2" ht="15.6">
      <c r="A579" s="1"/>
      <c r="B579" s="42"/>
    </row>
    <row r="580" spans="1:2" ht="15.6">
      <c r="A580" s="1"/>
      <c r="B580" s="42"/>
    </row>
    <row r="581" spans="1:2" ht="15.6">
      <c r="A581" s="1"/>
      <c r="B581" s="42"/>
    </row>
    <row r="582" spans="1:2" ht="15.6">
      <c r="A582" s="1"/>
      <c r="B582" s="42"/>
    </row>
    <row r="583" spans="1:2" ht="15.6">
      <c r="A583" s="1"/>
      <c r="B583" s="42"/>
    </row>
    <row r="584" spans="1:2" ht="15.6">
      <c r="A584" s="1"/>
      <c r="B584" s="42"/>
    </row>
    <row r="585" spans="1:2" ht="15.6">
      <c r="A585" s="1"/>
      <c r="B585" s="42"/>
    </row>
    <row r="586" spans="1:2" ht="15.6">
      <c r="A586" s="1"/>
      <c r="B586" s="42"/>
    </row>
    <row r="587" spans="1:2" ht="15.6">
      <c r="A587" s="1"/>
      <c r="B587" s="42"/>
    </row>
    <row r="588" spans="1:2" ht="15.6">
      <c r="A588" s="1"/>
      <c r="B588" s="42"/>
    </row>
    <row r="589" spans="1:2" ht="15.6">
      <c r="A589" s="1"/>
      <c r="B589" s="42"/>
    </row>
    <row r="590" spans="1:2" ht="15.6">
      <c r="A590" s="1"/>
      <c r="B590" s="42"/>
    </row>
    <row r="591" spans="1:2" ht="15.6">
      <c r="A591" s="1"/>
      <c r="B591" s="42"/>
    </row>
    <row r="592" spans="1:2" ht="15.6">
      <c r="A592" s="1"/>
      <c r="B592" s="42"/>
    </row>
    <row r="593" spans="1:2" ht="15.6">
      <c r="A593" s="1"/>
      <c r="B593" s="42"/>
    </row>
    <row r="594" spans="1:2" ht="15.6">
      <c r="A594" s="1"/>
      <c r="B594" s="42"/>
    </row>
    <row r="595" spans="1:2" ht="15.6">
      <c r="A595" s="1"/>
      <c r="B595" s="42"/>
    </row>
    <row r="596" spans="1:2" ht="15.6">
      <c r="A596" s="1"/>
      <c r="B596" s="42"/>
    </row>
    <row r="597" spans="1:2" ht="15.6">
      <c r="A597" s="1"/>
      <c r="B597" s="42"/>
    </row>
    <row r="598" spans="1:2" ht="15.6">
      <c r="A598" s="1"/>
      <c r="B598" s="42"/>
    </row>
    <row r="599" spans="1:2" ht="15.6">
      <c r="A599" s="1"/>
      <c r="B599" s="42"/>
    </row>
    <row r="600" spans="1:2" ht="15.6">
      <c r="A600" s="1"/>
      <c r="B600" s="42"/>
    </row>
    <row r="601" spans="1:2" ht="15.6">
      <c r="A601" s="1"/>
      <c r="B601" s="42"/>
    </row>
    <row r="602" spans="1:2" ht="15.6">
      <c r="A602" s="1"/>
      <c r="B602" s="42"/>
    </row>
    <row r="603" spans="1:2" ht="15.6">
      <c r="A603" s="1"/>
      <c r="B603" s="42"/>
    </row>
    <row r="604" spans="1:2" ht="15.6">
      <c r="A604" s="1"/>
      <c r="B604" s="42"/>
    </row>
    <row r="605" spans="1:2" ht="15.6">
      <c r="A605" s="1"/>
      <c r="B605" s="42"/>
    </row>
    <row r="606" spans="1:2" ht="15.6">
      <c r="A606" s="1"/>
      <c r="B606" s="42"/>
    </row>
    <row r="607" spans="1:2" ht="15.6">
      <c r="A607" s="1"/>
      <c r="B607" s="42"/>
    </row>
    <row r="608" spans="1:2" ht="15.6">
      <c r="A608" s="1"/>
      <c r="B608" s="42"/>
    </row>
    <row r="609" spans="1:2" ht="15.6">
      <c r="A609" s="1"/>
      <c r="B609" s="42"/>
    </row>
    <row r="610" spans="1:2" ht="15.6">
      <c r="A610" s="1"/>
      <c r="B610" s="42"/>
    </row>
    <row r="611" spans="1:2" ht="15.6">
      <c r="A611" s="1"/>
      <c r="B611" s="42"/>
    </row>
    <row r="612" spans="1:2" ht="15.6">
      <c r="A612" s="1"/>
      <c r="B612" s="42"/>
    </row>
    <row r="613" spans="1:2" ht="15.6">
      <c r="A613" s="1"/>
      <c r="B613" s="42"/>
    </row>
    <row r="614" spans="1:2" ht="15.6">
      <c r="A614" s="1"/>
      <c r="B614" s="42"/>
    </row>
    <row r="615" spans="1:2" ht="15.6">
      <c r="A615" s="1"/>
      <c r="B615" s="42"/>
    </row>
    <row r="616" spans="1:2" ht="15.6">
      <c r="A616" s="1"/>
      <c r="B616" s="42"/>
    </row>
    <row r="617" spans="1:2" ht="15.6">
      <c r="A617" s="1"/>
      <c r="B617" s="42"/>
    </row>
    <row r="618" spans="1:2" ht="15.6">
      <c r="A618" s="1"/>
      <c r="B618" s="42"/>
    </row>
    <row r="619" spans="1:2" ht="15.6">
      <c r="A619" s="1"/>
      <c r="B619" s="42"/>
    </row>
    <row r="620" spans="1:2" ht="15.6">
      <c r="A620" s="1"/>
      <c r="B620" s="42"/>
    </row>
    <row r="621" spans="1:2" ht="15.6">
      <c r="A621" s="1"/>
      <c r="B621" s="42"/>
    </row>
    <row r="622" spans="1:2" ht="15.6">
      <c r="A622" s="1"/>
      <c r="B622" s="42"/>
    </row>
    <row r="623" spans="1:2" ht="15.6">
      <c r="A623" s="1"/>
      <c r="B623" s="42"/>
    </row>
    <row r="624" spans="1:2" ht="15.6">
      <c r="A624" s="1"/>
      <c r="B624" s="42"/>
    </row>
    <row r="625" spans="1:2" ht="15.6">
      <c r="A625" s="1"/>
      <c r="B625" s="42"/>
    </row>
    <row r="626" spans="1:2" ht="15.6">
      <c r="A626" s="1"/>
      <c r="B626" s="42"/>
    </row>
    <row r="627" spans="1:2" ht="15.6">
      <c r="A627" s="1"/>
      <c r="B627" s="42"/>
    </row>
    <row r="628" spans="1:2" ht="15.6">
      <c r="A628" s="1"/>
      <c r="B628" s="42"/>
    </row>
    <row r="629" spans="1:2" ht="15.6">
      <c r="A629" s="1"/>
      <c r="B629" s="42"/>
    </row>
    <row r="630" spans="1:2" ht="15.6">
      <c r="A630" s="1"/>
      <c r="B630" s="42"/>
    </row>
    <row r="631" spans="1:2" ht="15.6">
      <c r="A631" s="1"/>
      <c r="B631" s="42"/>
    </row>
    <row r="632" spans="1:2" ht="15.6">
      <c r="A632" s="1"/>
      <c r="B632" s="42"/>
    </row>
    <row r="633" spans="1:2" ht="15.6">
      <c r="A633" s="1"/>
      <c r="B633" s="42"/>
    </row>
    <row r="634" spans="1:2" ht="15.6">
      <c r="A634" s="1"/>
      <c r="B634" s="42"/>
    </row>
    <row r="635" spans="1:2" ht="15.6">
      <c r="A635" s="1"/>
      <c r="B635" s="42"/>
    </row>
    <row r="636" spans="1:2" ht="15.6">
      <c r="A636" s="1"/>
      <c r="B636" s="42"/>
    </row>
    <row r="637" spans="1:2" ht="15.6">
      <c r="A637" s="1"/>
      <c r="B637" s="42"/>
    </row>
    <row r="638" spans="1:2" ht="15.6">
      <c r="A638" s="1"/>
      <c r="B638" s="42"/>
    </row>
    <row r="639" spans="1:2" ht="15.6">
      <c r="A639" s="1"/>
      <c r="B639" s="42"/>
    </row>
    <row r="640" spans="1:2" ht="15.6">
      <c r="A640" s="1"/>
      <c r="B640" s="42"/>
    </row>
    <row r="641" spans="1:2" ht="15.6">
      <c r="A641" s="1"/>
      <c r="B641" s="42"/>
    </row>
    <row r="642" spans="1:2" ht="15.6">
      <c r="A642" s="1"/>
      <c r="B642" s="42"/>
    </row>
    <row r="643" spans="1:2" ht="15.6">
      <c r="A643" s="1"/>
      <c r="B643" s="42"/>
    </row>
    <row r="644" spans="1:2" ht="15.6">
      <c r="A644" s="1"/>
      <c r="B644" s="42"/>
    </row>
    <row r="645" spans="1:2" ht="15.6">
      <c r="A645" s="1"/>
      <c r="B645" s="42"/>
    </row>
    <row r="646" spans="1:2" ht="15.6">
      <c r="A646" s="1"/>
      <c r="B646" s="42"/>
    </row>
    <row r="647" spans="1:2" ht="15.6">
      <c r="A647" s="1"/>
      <c r="B647" s="42"/>
    </row>
    <row r="648" spans="1:2" ht="15.6">
      <c r="A648" s="1"/>
      <c r="B648" s="42"/>
    </row>
    <row r="649" spans="1:2" ht="15.6">
      <c r="A649" s="1"/>
      <c r="B649" s="42"/>
    </row>
    <row r="650" spans="1:2" ht="15.6">
      <c r="A650" s="1"/>
      <c r="B650" s="42"/>
    </row>
    <row r="651" spans="1:2" ht="15.6">
      <c r="A651" s="1"/>
      <c r="B651" s="42"/>
    </row>
    <row r="652" spans="1:2" ht="15.6">
      <c r="A652" s="1"/>
      <c r="B652" s="42"/>
    </row>
    <row r="653" spans="1:2" ht="15.6">
      <c r="A653" s="1"/>
      <c r="B653" s="42"/>
    </row>
    <row r="654" spans="1:2" ht="15.6">
      <c r="A654" s="1"/>
      <c r="B654" s="42"/>
    </row>
    <row r="655" spans="1:2" ht="15.6">
      <c r="A655" s="1"/>
      <c r="B655" s="42"/>
    </row>
    <row r="656" spans="1:2" ht="15.6">
      <c r="A656" s="1"/>
      <c r="B656" s="42"/>
    </row>
    <row r="657" spans="1:2" ht="15.6">
      <c r="A657" s="1"/>
      <c r="B657" s="42"/>
    </row>
    <row r="658" spans="1:2" ht="15.6">
      <c r="A658" s="1"/>
      <c r="B658" s="42"/>
    </row>
    <row r="659" spans="1:2" ht="15.6">
      <c r="A659" s="1"/>
      <c r="B659" s="42"/>
    </row>
    <row r="660" spans="1:2" ht="15.6">
      <c r="A660" s="1"/>
      <c r="B660" s="42"/>
    </row>
    <row r="661" spans="1:2" ht="15.6">
      <c r="A661" s="1"/>
      <c r="B661" s="42"/>
    </row>
    <row r="662" spans="1:2" ht="15.6">
      <c r="A662" s="1"/>
      <c r="B662" s="42"/>
    </row>
    <row r="663" spans="1:2" ht="15.6">
      <c r="A663" s="1"/>
      <c r="B663" s="42"/>
    </row>
    <row r="664" spans="1:2" ht="15.6">
      <c r="A664" s="1"/>
      <c r="B664" s="42"/>
    </row>
    <row r="665" spans="1:2" ht="15.6">
      <c r="A665" s="1"/>
      <c r="B665" s="42"/>
    </row>
    <row r="666" spans="1:2" ht="15.6">
      <c r="A666" s="1"/>
      <c r="B666" s="42"/>
    </row>
    <row r="667" spans="1:2" ht="15.6">
      <c r="A667" s="1"/>
      <c r="B667" s="42"/>
    </row>
    <row r="668" spans="1:2" ht="15.6">
      <c r="A668" s="1"/>
      <c r="B668" s="42"/>
    </row>
    <row r="669" spans="1:2" ht="15.6">
      <c r="A669" s="1"/>
      <c r="B669" s="42"/>
    </row>
    <row r="670" spans="1:2" ht="15.6">
      <c r="A670" s="1"/>
      <c r="B670" s="42"/>
    </row>
    <row r="671" spans="1:2" ht="15.6">
      <c r="A671" s="1"/>
      <c r="B671" s="42"/>
    </row>
    <row r="672" spans="1:2" ht="15.6">
      <c r="A672" s="1"/>
      <c r="B672" s="42"/>
    </row>
    <row r="673" spans="1:2" ht="15.6">
      <c r="A673" s="1"/>
      <c r="B673" s="42"/>
    </row>
    <row r="674" spans="1:2" ht="15.6">
      <c r="A674" s="1"/>
      <c r="B674" s="42"/>
    </row>
    <row r="675" spans="1:2" ht="15.6">
      <c r="A675" s="1"/>
      <c r="B675" s="42"/>
    </row>
    <row r="676" spans="1:2" ht="15.6">
      <c r="A676" s="1"/>
      <c r="B676" s="42"/>
    </row>
    <row r="677" spans="1:2" ht="15.6">
      <c r="A677" s="1"/>
      <c r="B677" s="42"/>
    </row>
    <row r="678" spans="1:2" ht="15.6">
      <c r="A678" s="1"/>
      <c r="B678" s="42"/>
    </row>
    <row r="679" spans="1:2" ht="15.6">
      <c r="A679" s="1"/>
      <c r="B679" s="42"/>
    </row>
    <row r="680" spans="1:2" ht="15.6">
      <c r="A680" s="1"/>
      <c r="B680" s="42"/>
    </row>
    <row r="681" spans="1:2" ht="15.6">
      <c r="A681" s="1"/>
      <c r="B681" s="42"/>
    </row>
    <row r="682" spans="1:2" ht="15.6">
      <c r="A682" s="1"/>
      <c r="B682" s="42"/>
    </row>
    <row r="683" spans="1:2" ht="15.6">
      <c r="A683" s="1"/>
      <c r="B683" s="42"/>
    </row>
    <row r="684" spans="1:2" ht="15.6">
      <c r="A684" s="1"/>
      <c r="B684" s="42"/>
    </row>
    <row r="685" spans="1:2" ht="15.6">
      <c r="A685" s="1"/>
      <c r="B685" s="42"/>
    </row>
    <row r="686" spans="1:2" ht="15.6">
      <c r="A686" s="1"/>
      <c r="B686" s="42"/>
    </row>
    <row r="687" spans="1:2" ht="15.6">
      <c r="A687" s="1"/>
      <c r="B687" s="42"/>
    </row>
    <row r="688" spans="1:2" ht="15.6">
      <c r="A688" s="1"/>
      <c r="B688" s="42"/>
    </row>
    <row r="689" spans="1:2" ht="15.6">
      <c r="A689" s="1"/>
      <c r="B689" s="42"/>
    </row>
    <row r="690" spans="1:2" ht="15.6">
      <c r="A690" s="1"/>
      <c r="B690" s="42"/>
    </row>
    <row r="691" spans="1:2" ht="15.6">
      <c r="A691" s="1"/>
      <c r="B691" s="42"/>
    </row>
    <row r="692" spans="1:2" ht="15.6">
      <c r="A692" s="1"/>
      <c r="B692" s="42"/>
    </row>
    <row r="693" spans="1:2" ht="15.6">
      <c r="A693" s="1"/>
      <c r="B693" s="42"/>
    </row>
    <row r="694" spans="1:2" ht="15.6">
      <c r="A694" s="1"/>
      <c r="B694" s="42"/>
    </row>
    <row r="695" spans="1:2" ht="15.6">
      <c r="A695" s="1"/>
      <c r="B695" s="42"/>
    </row>
    <row r="696" spans="1:2" ht="15.6">
      <c r="A696" s="1"/>
      <c r="B696" s="42"/>
    </row>
    <row r="697" spans="1:2" ht="15.6">
      <c r="A697" s="1"/>
      <c r="B697" s="42"/>
    </row>
    <row r="698" spans="1:2" ht="15.6">
      <c r="A698" s="1"/>
      <c r="B698" s="42"/>
    </row>
    <row r="699" spans="1:2" ht="15.6">
      <c r="A699" s="1"/>
      <c r="B699" s="42"/>
    </row>
    <row r="700" spans="1:2" ht="15.6">
      <c r="A700" s="1"/>
      <c r="B700" s="42"/>
    </row>
    <row r="701" spans="1:2" ht="15.6">
      <c r="A701" s="1"/>
      <c r="B701" s="42"/>
    </row>
    <row r="702" spans="1:2" ht="15.6">
      <c r="A702" s="1"/>
      <c r="B702" s="42"/>
    </row>
    <row r="703" spans="1:2" ht="15.6">
      <c r="A703" s="1"/>
      <c r="B703" s="42"/>
    </row>
    <row r="704" spans="1:2" ht="15.6">
      <c r="A704" s="1"/>
      <c r="B704" s="42"/>
    </row>
    <row r="705" spans="1:2" ht="15.6">
      <c r="A705" s="1"/>
      <c r="B705" s="42"/>
    </row>
    <row r="706" spans="1:2" ht="15.6">
      <c r="A706" s="1"/>
      <c r="B706" s="42"/>
    </row>
    <row r="707" spans="1:2" ht="15.6">
      <c r="A707" s="1"/>
      <c r="B707" s="42"/>
    </row>
    <row r="708" spans="1:2" ht="15.6">
      <c r="A708" s="1"/>
      <c r="B708" s="42"/>
    </row>
    <row r="709" spans="1:2" ht="15.6">
      <c r="A709" s="1"/>
      <c r="B709" s="42"/>
    </row>
    <row r="710" spans="1:2" ht="15.6">
      <c r="A710" s="1"/>
      <c r="B710" s="42"/>
    </row>
    <row r="711" spans="1:2" ht="15.6">
      <c r="A711" s="1"/>
      <c r="B711" s="42"/>
    </row>
    <row r="712" spans="1:2" ht="15.6">
      <c r="A712" s="1"/>
      <c r="B712" s="42"/>
    </row>
    <row r="713" spans="1:2" ht="15.6">
      <c r="A713" s="1"/>
      <c r="B713" s="42"/>
    </row>
    <row r="714" spans="1:2" ht="15.6">
      <c r="A714" s="1"/>
      <c r="B714" s="42"/>
    </row>
    <row r="715" spans="1:2" ht="15.6">
      <c r="A715" s="1"/>
      <c r="B715" s="42"/>
    </row>
    <row r="716" spans="1:2" ht="15.6">
      <c r="A716" s="1"/>
      <c r="B716" s="42"/>
    </row>
    <row r="717" spans="1:2" ht="15.6">
      <c r="A717" s="1"/>
      <c r="B717" s="42"/>
    </row>
    <row r="718" spans="1:2" ht="15.6">
      <c r="A718" s="1"/>
      <c r="B718" s="42"/>
    </row>
    <row r="719" spans="1:2" ht="15.6">
      <c r="A719" s="1"/>
      <c r="B719" s="42"/>
    </row>
    <row r="720" spans="1:2" ht="15.6">
      <c r="A720" s="1"/>
      <c r="B720" s="42"/>
    </row>
    <row r="721" spans="1:2" ht="15.6">
      <c r="A721" s="1"/>
      <c r="B721" s="42"/>
    </row>
    <row r="722" spans="1:2" ht="15.6">
      <c r="A722" s="1"/>
      <c r="B722" s="42"/>
    </row>
    <row r="723" spans="1:2" ht="15.6">
      <c r="A723" s="1"/>
      <c r="B723" s="42"/>
    </row>
    <row r="724" spans="1:2" ht="15.6">
      <c r="A724" s="1"/>
      <c r="B724" s="42"/>
    </row>
    <row r="725" spans="1:2" ht="15.6">
      <c r="A725" s="1"/>
      <c r="B725" s="42"/>
    </row>
    <row r="726" spans="1:2" ht="15.6">
      <c r="A726" s="1"/>
      <c r="B726" s="42"/>
    </row>
    <row r="727" spans="1:2" ht="15.6">
      <c r="A727" s="1"/>
      <c r="B727" s="42"/>
    </row>
    <row r="728" spans="1:2" ht="15.6">
      <c r="A728" s="1"/>
      <c r="B728" s="42"/>
    </row>
    <row r="729" spans="1:2" ht="15.6">
      <c r="A729" s="1"/>
      <c r="B729" s="42"/>
    </row>
    <row r="730" spans="1:2" ht="15.6">
      <c r="A730" s="1"/>
      <c r="B730" s="42"/>
    </row>
    <row r="731" spans="1:2" ht="15.6">
      <c r="A731" s="1"/>
      <c r="B731" s="42"/>
    </row>
    <row r="732" spans="1:2" ht="15.6">
      <c r="A732" s="1"/>
      <c r="B732" s="42"/>
    </row>
    <row r="733" spans="1:2" ht="15.6">
      <c r="A733" s="1"/>
      <c r="B733" s="42"/>
    </row>
    <row r="734" spans="1:2" ht="15.6">
      <c r="A734" s="1"/>
      <c r="B734" s="42"/>
    </row>
    <row r="735" spans="1:2" ht="15.6">
      <c r="A735" s="1"/>
      <c r="B735" s="42"/>
    </row>
    <row r="736" spans="1:2" ht="15.6">
      <c r="A736" s="1"/>
      <c r="B736" s="42"/>
    </row>
    <row r="737" spans="1:2" ht="15.6">
      <c r="A737" s="1"/>
      <c r="B737" s="42"/>
    </row>
    <row r="738" spans="1:2" ht="15.6">
      <c r="A738" s="1"/>
      <c r="B738" s="42"/>
    </row>
    <row r="739" spans="1:2" ht="15.6">
      <c r="A739" s="1"/>
      <c r="B739" s="42"/>
    </row>
    <row r="740" spans="1:2" ht="15.6">
      <c r="A740" s="1"/>
      <c r="B740" s="42"/>
    </row>
    <row r="741" spans="1:2" ht="15.6">
      <c r="A741" s="1"/>
      <c r="B741" s="42"/>
    </row>
    <row r="742" spans="1:2" ht="15.6">
      <c r="A742" s="1"/>
      <c r="B742" s="42"/>
    </row>
    <row r="743" spans="1:2" ht="15.6">
      <c r="A743" s="1"/>
      <c r="B743" s="42"/>
    </row>
    <row r="744" spans="1:2" ht="15.6">
      <c r="A744" s="1"/>
      <c r="B744" s="42"/>
    </row>
    <row r="745" spans="1:2" ht="15.6">
      <c r="A745" s="1"/>
      <c r="B745" s="42"/>
    </row>
    <row r="746" spans="1:2" ht="15.6">
      <c r="A746" s="1"/>
      <c r="B746" s="42"/>
    </row>
    <row r="747" spans="1:2" ht="15.6">
      <c r="A747" s="1"/>
      <c r="B747" s="42"/>
    </row>
    <row r="748" spans="1:2" ht="15.6">
      <c r="A748" s="1"/>
      <c r="B748" s="42"/>
    </row>
    <row r="749" spans="1:2" ht="15.6">
      <c r="A749" s="1"/>
      <c r="B749" s="42"/>
    </row>
    <row r="750" spans="1:2" ht="15.6">
      <c r="A750" s="1"/>
      <c r="B750" s="42"/>
    </row>
    <row r="751" spans="1:2" ht="15.6">
      <c r="A751" s="1"/>
      <c r="B751" s="42"/>
    </row>
    <row r="752" spans="1:2" ht="15.6">
      <c r="A752" s="1"/>
      <c r="B752" s="42"/>
    </row>
    <row r="753" spans="1:2" ht="15.6">
      <c r="A753" s="1"/>
      <c r="B753" s="42"/>
    </row>
    <row r="754" spans="1:2" ht="15.6">
      <c r="A754" s="1"/>
      <c r="B754" s="42"/>
    </row>
    <row r="755" spans="1:2" ht="15.6">
      <c r="A755" s="1"/>
      <c r="B755" s="42"/>
    </row>
    <row r="756" spans="1:2" ht="15.6">
      <c r="A756" s="1"/>
      <c r="B756" s="42"/>
    </row>
    <row r="757" spans="1:2" ht="15.6">
      <c r="A757" s="1"/>
      <c r="B757" s="42"/>
    </row>
    <row r="758" spans="1:2" ht="15.6">
      <c r="A758" s="1"/>
      <c r="B758" s="42"/>
    </row>
    <row r="759" spans="1:2" ht="15.6">
      <c r="A759" s="1"/>
      <c r="B759" s="42"/>
    </row>
    <row r="760" spans="1:2" ht="15.6">
      <c r="A760" s="1"/>
      <c r="B760" s="42"/>
    </row>
    <row r="761" spans="1:2" ht="15.6">
      <c r="A761" s="1"/>
      <c r="B761" s="42"/>
    </row>
    <row r="762" spans="1:2" ht="15.6">
      <c r="A762" s="1"/>
      <c r="B762" s="42"/>
    </row>
    <row r="763" spans="1:2" ht="15.6">
      <c r="A763" s="1"/>
      <c r="B763" s="42"/>
    </row>
    <row r="764" spans="1:2" ht="15.6">
      <c r="A764" s="1"/>
      <c r="B764" s="42"/>
    </row>
    <row r="765" spans="1:2" ht="15.6">
      <c r="A765" s="1"/>
      <c r="B765" s="42"/>
    </row>
    <row r="766" spans="1:2" ht="15.6">
      <c r="A766" s="1"/>
      <c r="B766" s="42"/>
    </row>
    <row r="767" spans="1:2" ht="15.6">
      <c r="A767" s="1"/>
      <c r="B767" s="42"/>
    </row>
    <row r="768" spans="1:2" ht="15.6">
      <c r="A768" s="1"/>
      <c r="B768" s="42"/>
    </row>
    <row r="769" spans="1:2" ht="15.6">
      <c r="A769" s="1"/>
      <c r="B769" s="42"/>
    </row>
    <row r="770" spans="1:2" ht="15.6">
      <c r="A770" s="1"/>
      <c r="B770" s="42"/>
    </row>
    <row r="771" spans="1:2" ht="15.6">
      <c r="A771" s="1"/>
      <c r="B771" s="42"/>
    </row>
    <row r="772" spans="1:2" ht="15.6">
      <c r="A772" s="1"/>
      <c r="B772" s="42"/>
    </row>
    <row r="773" spans="1:2" ht="15.6">
      <c r="A773" s="1"/>
      <c r="B773" s="42"/>
    </row>
    <row r="774" spans="1:2" ht="15.6">
      <c r="A774" s="1"/>
      <c r="B774" s="42"/>
    </row>
    <row r="775" spans="1:2" ht="15.6">
      <c r="A775" s="1"/>
      <c r="B775" s="42"/>
    </row>
    <row r="776" spans="1:2" ht="15.6">
      <c r="A776" s="1"/>
      <c r="B776" s="42"/>
    </row>
    <row r="777" spans="1:2" ht="15.6">
      <c r="A777" s="1"/>
      <c r="B777" s="42"/>
    </row>
    <row r="778" spans="1:2" ht="15.6">
      <c r="A778" s="1"/>
      <c r="B778" s="42"/>
    </row>
    <row r="779" spans="1:2" ht="15.6">
      <c r="A779" s="1"/>
      <c r="B779" s="42"/>
    </row>
    <row r="780" spans="1:2" ht="15.6">
      <c r="A780" s="1"/>
      <c r="B780" s="42"/>
    </row>
    <row r="781" spans="1:2" ht="15.6">
      <c r="A781" s="1"/>
      <c r="B781" s="42"/>
    </row>
    <row r="782" spans="1:2" ht="15.6">
      <c r="A782" s="1"/>
      <c r="B782" s="42"/>
    </row>
    <row r="783" spans="1:2" ht="15.6">
      <c r="A783" s="1"/>
      <c r="B783" s="42"/>
    </row>
    <row r="784" spans="1:2" ht="15.6">
      <c r="A784" s="1"/>
      <c r="B784" s="42"/>
    </row>
    <row r="785" spans="1:2" ht="15.6">
      <c r="A785" s="1"/>
      <c r="B785" s="42"/>
    </row>
    <row r="786" spans="1:2" ht="15.6">
      <c r="A786" s="1"/>
      <c r="B786" s="42"/>
    </row>
    <row r="787" spans="1:2" ht="15.6">
      <c r="A787" s="1"/>
      <c r="B787" s="42"/>
    </row>
    <row r="788" spans="1:2" ht="15.6">
      <c r="A788" s="1"/>
      <c r="B788" s="42"/>
    </row>
    <row r="789" spans="1:2" ht="15.6">
      <c r="A789" s="1"/>
      <c r="B789" s="42"/>
    </row>
    <row r="790" spans="1:2" ht="15.6">
      <c r="A790" s="1"/>
      <c r="B790" s="42"/>
    </row>
    <row r="791" spans="1:2" ht="15.6">
      <c r="A791" s="1"/>
      <c r="B791" s="42"/>
    </row>
    <row r="792" spans="1:2" ht="15.6">
      <c r="A792" s="1"/>
      <c r="B792" s="42"/>
    </row>
    <row r="793" spans="1:2" ht="15.6">
      <c r="A793" s="1"/>
      <c r="B793" s="42"/>
    </row>
    <row r="794" spans="1:2" ht="15.6">
      <c r="A794" s="1"/>
      <c r="B794" s="42"/>
    </row>
    <row r="795" spans="1:2" ht="15.6">
      <c r="A795" s="1"/>
      <c r="B795" s="42"/>
    </row>
    <row r="796" spans="1:2" ht="15.6">
      <c r="A796" s="1"/>
      <c r="B796" s="42"/>
    </row>
    <row r="797" spans="1:2" ht="15.6">
      <c r="A797" s="1"/>
      <c r="B797" s="42"/>
    </row>
    <row r="798" spans="1:2" ht="15.6">
      <c r="A798" s="1"/>
      <c r="B798" s="42"/>
    </row>
    <row r="799" spans="1:2" ht="15.6">
      <c r="A799" s="1"/>
      <c r="B799" s="42"/>
    </row>
    <row r="800" spans="1:2" ht="15.6">
      <c r="A800" s="1"/>
      <c r="B800" s="42"/>
    </row>
    <row r="801" spans="1:2" ht="15.6">
      <c r="A801" s="1"/>
      <c r="B801" s="42"/>
    </row>
    <row r="802" spans="1:2" ht="15.6">
      <c r="A802" s="1"/>
      <c r="B802" s="42"/>
    </row>
    <row r="803" spans="1:2" ht="15.6">
      <c r="A803" s="1"/>
      <c r="B803" s="42"/>
    </row>
    <row r="804" spans="1:2" ht="15.6">
      <c r="A804" s="1"/>
      <c r="B804" s="42"/>
    </row>
    <row r="805" spans="1:2" ht="15.6">
      <c r="A805" s="1"/>
      <c r="B805" s="42"/>
    </row>
    <row r="806" spans="1:2" ht="15.6">
      <c r="A806" s="1"/>
      <c r="B806" s="42"/>
    </row>
    <row r="807" spans="1:2" ht="15.6">
      <c r="A807" s="1"/>
      <c r="B807" s="42"/>
    </row>
    <row r="808" spans="1:2" ht="15.6">
      <c r="A808" s="1"/>
      <c r="B808" s="42"/>
    </row>
    <row r="809" spans="1:2" ht="15.6">
      <c r="A809" s="1"/>
      <c r="B809" s="42"/>
    </row>
    <row r="810" spans="1:2" ht="15.6">
      <c r="A810" s="1"/>
      <c r="B810" s="42"/>
    </row>
    <row r="811" spans="1:2" ht="15.6">
      <c r="A811" s="1"/>
      <c r="B811" s="42"/>
    </row>
    <row r="812" spans="1:2" ht="15.6">
      <c r="A812" s="1"/>
      <c r="B812" s="42"/>
    </row>
    <row r="813" spans="1:2" ht="15.6">
      <c r="A813" s="1"/>
      <c r="B813" s="42"/>
    </row>
    <row r="814" spans="1:2" ht="15.6">
      <c r="A814" s="1"/>
      <c r="B814" s="42"/>
    </row>
    <row r="815" spans="1:2" ht="15.6">
      <c r="A815" s="1"/>
      <c r="B815" s="42"/>
    </row>
    <row r="816" spans="1:2" ht="15.6">
      <c r="A816" s="1"/>
      <c r="B816" s="42"/>
    </row>
    <row r="817" spans="1:2" ht="15.6">
      <c r="A817" s="1"/>
      <c r="B817" s="42"/>
    </row>
    <row r="818" spans="1:2" ht="15.6">
      <c r="A818" s="1"/>
      <c r="B818" s="42"/>
    </row>
    <row r="819" spans="1:2" ht="15.6">
      <c r="A819" s="1"/>
      <c r="B819" s="42"/>
    </row>
    <row r="820" spans="1:2" ht="15.6">
      <c r="A820" s="1"/>
      <c r="B820" s="42"/>
    </row>
    <row r="821" spans="1:2" ht="15.6">
      <c r="A821" s="1"/>
      <c r="B821" s="42"/>
    </row>
    <row r="822" spans="1:2" ht="15.6">
      <c r="A822" s="1"/>
      <c r="B822" s="42"/>
    </row>
    <row r="823" spans="1:2" ht="15.6">
      <c r="A823" s="1"/>
      <c r="B823" s="42"/>
    </row>
    <row r="824" spans="1:2" ht="15.6">
      <c r="A824" s="1"/>
      <c r="B824" s="42"/>
    </row>
    <row r="825" spans="1:2" ht="15.6">
      <c r="A825" s="1"/>
      <c r="B825" s="42"/>
    </row>
    <row r="826" spans="1:2" ht="15.6">
      <c r="A826" s="1"/>
      <c r="B826" s="42"/>
    </row>
    <row r="827" spans="1:2" ht="15.6">
      <c r="A827" s="1"/>
      <c r="B827" s="42"/>
    </row>
    <row r="828" spans="1:2" ht="15.6">
      <c r="A828" s="1"/>
      <c r="B828" s="42"/>
    </row>
    <row r="829" spans="1:2" ht="15.6">
      <c r="A829" s="1"/>
      <c r="B829" s="42"/>
    </row>
    <row r="830" spans="1:2" ht="15.6">
      <c r="A830" s="1"/>
      <c r="B830" s="42"/>
    </row>
    <row r="831" spans="1:2" ht="15.6">
      <c r="A831" s="1"/>
      <c r="B831" s="42"/>
    </row>
    <row r="832" spans="1:2" ht="15.6">
      <c r="A832" s="1"/>
      <c r="B832" s="42"/>
    </row>
    <row r="833" spans="1:2" ht="15.6">
      <c r="A833" s="1"/>
      <c r="B833" s="42"/>
    </row>
    <row r="834" spans="1:2" ht="15.6">
      <c r="A834" s="1"/>
      <c r="B834" s="42"/>
    </row>
    <row r="835" spans="1:2" ht="15.6">
      <c r="A835" s="1"/>
      <c r="B835" s="42"/>
    </row>
    <row r="836" spans="1:2" ht="15.6">
      <c r="A836" s="1"/>
      <c r="B836" s="42"/>
    </row>
    <row r="837" spans="1:2" ht="15.6">
      <c r="A837" s="1"/>
      <c r="B837" s="42"/>
    </row>
    <row r="838" spans="1:2" ht="15.6">
      <c r="A838" s="1"/>
      <c r="B838" s="42"/>
    </row>
    <row r="839" spans="1:2" ht="15.6">
      <c r="A839" s="1"/>
      <c r="B839" s="42"/>
    </row>
    <row r="840" spans="1:2" ht="15.6">
      <c r="A840" s="1"/>
      <c r="B840" s="42"/>
    </row>
    <row r="841" spans="1:2" ht="15.6">
      <c r="A841" s="1"/>
      <c r="B841" s="42"/>
    </row>
    <row r="842" spans="1:2" ht="15.6">
      <c r="A842" s="1"/>
      <c r="B842" s="42"/>
    </row>
    <row r="843" spans="1:2" ht="15.6">
      <c r="A843" s="1"/>
      <c r="B843" s="42"/>
    </row>
    <row r="844" spans="1:2" ht="15.6">
      <c r="A844" s="1"/>
      <c r="B844" s="42"/>
    </row>
    <row r="845" spans="1:2" ht="15.6">
      <c r="A845" s="1"/>
      <c r="B845" s="42"/>
    </row>
    <row r="846" spans="1:2" ht="15.6">
      <c r="A846" s="1"/>
      <c r="B846" s="42"/>
    </row>
    <row r="847" spans="1:2" ht="15.6">
      <c r="A847" s="1"/>
      <c r="B847" s="42"/>
    </row>
    <row r="848" spans="1:2" ht="15.6">
      <c r="A848" s="1"/>
      <c r="B848" s="42"/>
    </row>
    <row r="849" spans="1:2" ht="15.6">
      <c r="A849" s="1"/>
      <c r="B849" s="42"/>
    </row>
    <row r="850" spans="1:2" ht="15.6">
      <c r="A850" s="1"/>
      <c r="B850" s="42"/>
    </row>
    <row r="851" spans="1:2" ht="15.6">
      <c r="A851" s="1"/>
      <c r="B851" s="42"/>
    </row>
    <row r="852" spans="1:2" ht="15.6">
      <c r="A852" s="1"/>
      <c r="B852" s="42"/>
    </row>
    <row r="853" spans="1:2" ht="15.6">
      <c r="A853" s="1"/>
      <c r="B853" s="42"/>
    </row>
    <row r="854" spans="1:2" ht="15.6">
      <c r="A854" s="1"/>
      <c r="B854" s="42"/>
    </row>
    <row r="855" spans="1:2" ht="15.6">
      <c r="A855" s="1"/>
      <c r="B855" s="42"/>
    </row>
    <row r="856" spans="1:2" ht="15.6">
      <c r="A856" s="1"/>
      <c r="B856" s="42"/>
    </row>
    <row r="857" spans="1:2" ht="15.6">
      <c r="A857" s="1"/>
      <c r="B857" s="42"/>
    </row>
    <row r="858" spans="1:2" ht="15.6">
      <c r="A858" s="1"/>
      <c r="B858" s="42"/>
    </row>
    <row r="859" spans="1:2" ht="15.6">
      <c r="A859" s="1"/>
      <c r="B859" s="42"/>
    </row>
    <row r="860" spans="1:2" ht="15.6">
      <c r="A860" s="1"/>
      <c r="B860" s="42"/>
    </row>
    <row r="861" spans="1:2" ht="15.6">
      <c r="A861" s="1"/>
      <c r="B861" s="42"/>
    </row>
    <row r="862" spans="1:2" ht="15.6">
      <c r="A862" s="1"/>
      <c r="B862" s="42"/>
    </row>
    <row r="863" spans="1:2" ht="15.6">
      <c r="A863" s="1"/>
      <c r="B863" s="42"/>
    </row>
    <row r="864" spans="1:2" ht="15.6">
      <c r="A864" s="1"/>
      <c r="B864" s="42"/>
    </row>
    <row r="865" spans="1:2" ht="15.6">
      <c r="A865" s="1"/>
      <c r="B865" s="42"/>
    </row>
    <row r="866" spans="1:2" ht="15.6">
      <c r="A866" s="1"/>
      <c r="B866" s="42"/>
    </row>
    <row r="867" spans="1:2" ht="15.6">
      <c r="A867" s="1"/>
      <c r="B867" s="42"/>
    </row>
    <row r="868" spans="1:2" ht="15.6">
      <c r="A868" s="1"/>
      <c r="B868" s="42"/>
    </row>
    <row r="869" spans="1:2" ht="15.6">
      <c r="A869" s="1"/>
      <c r="B869" s="42"/>
    </row>
    <row r="870" spans="1:2" ht="15.6">
      <c r="A870" s="1"/>
      <c r="B870" s="42"/>
    </row>
    <row r="871" spans="1:2" ht="15.6">
      <c r="A871" s="1"/>
      <c r="B871" s="42"/>
    </row>
    <row r="872" spans="1:2" ht="15.6">
      <c r="A872" s="1"/>
      <c r="B872" s="42"/>
    </row>
    <row r="873" spans="1:2" ht="15.6">
      <c r="A873" s="1"/>
      <c r="B873" s="42"/>
    </row>
    <row r="874" spans="1:2" ht="15.6">
      <c r="A874" s="1"/>
      <c r="B874" s="42"/>
    </row>
    <row r="875" spans="1:2" ht="15.6">
      <c r="A875" s="1"/>
      <c r="B875" s="42"/>
    </row>
    <row r="876" spans="1:2" ht="15.6">
      <c r="A876" s="1"/>
      <c r="B876" s="42"/>
    </row>
    <row r="877" spans="1:2" ht="15.6">
      <c r="A877" s="1"/>
      <c r="B877" s="42"/>
    </row>
    <row r="878" spans="1:2" ht="15.6">
      <c r="A878" s="1"/>
      <c r="B878" s="42"/>
    </row>
    <row r="879" spans="1:2" ht="15.6">
      <c r="A879" s="1"/>
      <c r="B879" s="42"/>
    </row>
    <row r="880" spans="1:2" ht="15.6">
      <c r="A880" s="1"/>
      <c r="B880" s="42"/>
    </row>
    <row r="881" spans="1:2" ht="15.6">
      <c r="A881" s="1"/>
      <c r="B881" s="42"/>
    </row>
    <row r="882" spans="1:2" ht="15.6">
      <c r="A882" s="1"/>
      <c r="B882" s="42"/>
    </row>
    <row r="883" spans="1:2" ht="15.6">
      <c r="A883" s="1"/>
      <c r="B883" s="42"/>
    </row>
    <row r="884" spans="1:2" ht="15.6">
      <c r="A884" s="1"/>
      <c r="B884" s="42"/>
    </row>
    <row r="885" spans="1:2" ht="15.6">
      <c r="A885" s="1"/>
      <c r="B885" s="42"/>
    </row>
    <row r="886" spans="1:2" ht="15.6">
      <c r="A886" s="1"/>
      <c r="B886" s="42"/>
    </row>
    <row r="887" spans="1:2" ht="15.6">
      <c r="A887" s="1"/>
      <c r="B887" s="42"/>
    </row>
    <row r="888" spans="1:2" ht="15.6">
      <c r="A888" s="1"/>
      <c r="B888" s="42"/>
    </row>
    <row r="889" spans="1:2" ht="15.6">
      <c r="A889" s="1"/>
      <c r="B889" s="42"/>
    </row>
    <row r="890" spans="1:2" ht="15.6">
      <c r="A890" s="1"/>
      <c r="B890" s="42"/>
    </row>
    <row r="891" spans="1:2" ht="15.6">
      <c r="A891" s="1"/>
      <c r="B891" s="42"/>
    </row>
    <row r="892" spans="1:2" ht="15.6">
      <c r="A892" s="1"/>
      <c r="B892" s="42"/>
    </row>
    <row r="893" spans="1:2" ht="15.6">
      <c r="A893" s="1"/>
      <c r="B893" s="42"/>
    </row>
    <row r="894" spans="1:2" ht="15.6">
      <c r="A894" s="1"/>
      <c r="B894" s="42"/>
    </row>
    <row r="895" spans="1:2" ht="15.6">
      <c r="A895" s="1"/>
      <c r="B895" s="42"/>
    </row>
    <row r="896" spans="1:2" ht="15.6">
      <c r="A896" s="1"/>
      <c r="B896" s="42"/>
    </row>
    <row r="897" spans="1:2" ht="15.6">
      <c r="A897" s="1"/>
      <c r="B897" s="42"/>
    </row>
    <row r="898" spans="1:2" ht="15.6">
      <c r="A898" s="1"/>
      <c r="B898" s="42"/>
    </row>
    <row r="899" spans="1:2" ht="15.6">
      <c r="A899" s="1"/>
      <c r="B899" s="42"/>
    </row>
    <row r="900" spans="1:2" ht="15.6">
      <c r="A900" s="1"/>
      <c r="B900" s="42"/>
    </row>
    <row r="901" spans="1:2" ht="15.6">
      <c r="A901" s="1"/>
      <c r="B901" s="42"/>
    </row>
    <row r="902" spans="1:2" ht="15.6">
      <c r="A902" s="1"/>
      <c r="B902" s="42"/>
    </row>
    <row r="903" spans="1:2" ht="15.6">
      <c r="A903" s="1"/>
      <c r="B903" s="42"/>
    </row>
    <row r="904" spans="1:2" ht="15.6">
      <c r="A904" s="1"/>
      <c r="B904" s="42"/>
    </row>
    <row r="905" spans="1:2" ht="15.6">
      <c r="A905" s="1"/>
      <c r="B905" s="42"/>
    </row>
    <row r="906" spans="1:2" ht="15.6">
      <c r="A906" s="1"/>
      <c r="B906" s="42"/>
    </row>
    <row r="907" spans="1:2" ht="15.6">
      <c r="A907" s="1"/>
      <c r="B907" s="42"/>
    </row>
    <row r="908" spans="1:2" ht="15.6">
      <c r="A908" s="1"/>
      <c r="B908" s="42"/>
    </row>
    <row r="909" spans="1:2" ht="15.6">
      <c r="A909" s="1"/>
      <c r="B909" s="42"/>
    </row>
    <row r="910" spans="1:2" ht="15.6">
      <c r="A910" s="1"/>
      <c r="B910" s="42"/>
    </row>
    <row r="911" spans="1:2" ht="15.6">
      <c r="A911" s="1"/>
      <c r="B911" s="42"/>
    </row>
    <row r="912" spans="1:2" ht="15.6">
      <c r="A912" s="1"/>
      <c r="B912" s="42"/>
    </row>
    <row r="913" spans="1:2" ht="15.6">
      <c r="A913" s="1"/>
      <c r="B913" s="42"/>
    </row>
    <row r="914" spans="1:2" ht="15.6">
      <c r="A914" s="1"/>
      <c r="B914" s="42"/>
    </row>
    <row r="915" spans="1:2" ht="15.6">
      <c r="A915" s="1"/>
      <c r="B915" s="42"/>
    </row>
    <row r="916" spans="1:2" ht="15.6">
      <c r="A916" s="1"/>
      <c r="B916" s="42"/>
    </row>
    <row r="917" spans="1:2" ht="15.6">
      <c r="A917" s="1"/>
      <c r="B917" s="42"/>
    </row>
    <row r="918" spans="1:2" ht="15.6">
      <c r="A918" s="1"/>
      <c r="B918" s="42"/>
    </row>
    <row r="919" spans="1:2" ht="15.6">
      <c r="A919" s="1"/>
      <c r="B919" s="42"/>
    </row>
    <row r="920" spans="1:2" ht="15.6">
      <c r="A920" s="1"/>
      <c r="B920" s="42"/>
    </row>
    <row r="921" spans="1:2" ht="15.6">
      <c r="A921" s="1"/>
      <c r="B921" s="42"/>
    </row>
    <row r="922" spans="1:2" ht="15.6">
      <c r="A922" s="1"/>
      <c r="B922" s="42"/>
    </row>
    <row r="923" spans="1:2" ht="15.6">
      <c r="A923" s="1"/>
      <c r="B923" s="42"/>
    </row>
    <row r="924" spans="1:2" ht="15.6">
      <c r="A924" s="1"/>
      <c r="B924" s="42"/>
    </row>
    <row r="925" spans="1:2" ht="15.6">
      <c r="A925" s="1"/>
      <c r="B925" s="42"/>
    </row>
    <row r="926" spans="1:2" ht="15.6">
      <c r="A926" s="1"/>
      <c r="B926" s="42"/>
    </row>
    <row r="927" spans="1:2" ht="15.6">
      <c r="A927" s="1"/>
      <c r="B927" s="42"/>
    </row>
    <row r="928" spans="1:2" ht="15.6">
      <c r="A928" s="1"/>
      <c r="B928" s="42"/>
    </row>
    <row r="929" spans="1:2" ht="15.6">
      <c r="A929" s="1"/>
      <c r="B929" s="42"/>
    </row>
    <row r="930" spans="1:2" ht="15.6">
      <c r="A930" s="1"/>
      <c r="B930" s="42"/>
    </row>
    <row r="931" spans="1:2" ht="15.6">
      <c r="A931" s="1"/>
      <c r="B931" s="42"/>
    </row>
    <row r="932" spans="1:2" ht="15.6">
      <c r="A932" s="1"/>
      <c r="B932" s="42"/>
    </row>
    <row r="933" spans="1:2" ht="15.6">
      <c r="A933" s="1"/>
      <c r="B933" s="42"/>
    </row>
    <row r="934" spans="1:2" ht="15.6">
      <c r="A934" s="1"/>
      <c r="B934" s="42"/>
    </row>
    <row r="935" spans="1:2" ht="15.6">
      <c r="A935" s="1"/>
      <c r="B935" s="42"/>
    </row>
    <row r="936" spans="1:2" ht="15.6">
      <c r="A936" s="1"/>
      <c r="B936" s="42"/>
    </row>
    <row r="937" spans="1:2" ht="15.6">
      <c r="A937" s="1"/>
      <c r="B937" s="42"/>
    </row>
    <row r="938" spans="1:2" ht="15.6">
      <c r="A938" s="1"/>
      <c r="B938" s="42"/>
    </row>
    <row r="939" spans="1:2" ht="15.6">
      <c r="A939" s="1"/>
      <c r="B939" s="42"/>
    </row>
    <row r="940" spans="1:2" ht="15.6">
      <c r="A940" s="1"/>
      <c r="B940" s="42"/>
    </row>
    <row r="941" spans="1:2" ht="15.6">
      <c r="A941" s="1"/>
      <c r="B941" s="42"/>
    </row>
    <row r="942" spans="1:2" ht="15.6">
      <c r="A942" s="1"/>
      <c r="B942" s="42"/>
    </row>
    <row r="943" spans="1:2" ht="15.6">
      <c r="A943" s="1"/>
      <c r="B943" s="42"/>
    </row>
    <row r="944" spans="1:2" ht="15.6">
      <c r="A944" s="1"/>
      <c r="B944" s="42"/>
    </row>
    <row r="945" spans="1:2" ht="15.6">
      <c r="A945" s="1"/>
      <c r="B945" s="42"/>
    </row>
    <row r="946" spans="1:2" ht="15.6">
      <c r="A946" s="1"/>
      <c r="B946" s="42"/>
    </row>
    <row r="947" spans="1:2" ht="15.6">
      <c r="A947" s="1"/>
      <c r="B947" s="42"/>
    </row>
    <row r="948" spans="1:2" ht="15.6">
      <c r="A948" s="1"/>
      <c r="B948" s="42"/>
    </row>
    <row r="949" spans="1:2" ht="15.6">
      <c r="A949" s="1"/>
      <c r="B949" s="42"/>
    </row>
    <row r="950" spans="1:2" ht="15.6">
      <c r="A950" s="1"/>
      <c r="B950" s="42"/>
    </row>
    <row r="951" spans="1:2" ht="15.6">
      <c r="A951" s="1"/>
      <c r="B951" s="42"/>
    </row>
    <row r="952" spans="1:2" ht="15.6">
      <c r="A952" s="1"/>
      <c r="B952" s="42"/>
    </row>
    <row r="953" spans="1:2" ht="15.6">
      <c r="A953" s="1"/>
      <c r="B953" s="42"/>
    </row>
    <row r="954" spans="1:2" ht="15.6">
      <c r="A954" s="1"/>
      <c r="B954" s="42"/>
    </row>
    <row r="955" spans="1:2" ht="15.6">
      <c r="A955" s="1"/>
      <c r="B955" s="42"/>
    </row>
    <row r="956" spans="1:2" ht="15.6">
      <c r="A956" s="1"/>
      <c r="B956" s="42"/>
    </row>
    <row r="957" spans="1:2" ht="15.6">
      <c r="A957" s="1"/>
      <c r="B957" s="42"/>
    </row>
    <row r="958" spans="1:2" ht="15.6">
      <c r="A958" s="1"/>
      <c r="B958" s="42"/>
    </row>
    <row r="959" spans="1:2" ht="15.6">
      <c r="A959" s="1"/>
      <c r="B959" s="42"/>
    </row>
    <row r="960" spans="1:2" ht="15.6">
      <c r="A960" s="1"/>
      <c r="B960" s="42"/>
    </row>
    <row r="961" spans="1:2" ht="15.6">
      <c r="A961" s="1"/>
      <c r="B961" s="42"/>
    </row>
    <row r="962" spans="1:2" ht="15.6">
      <c r="A962" s="1"/>
      <c r="B962" s="42"/>
    </row>
    <row r="963" spans="1:2" ht="15.6">
      <c r="A963" s="1"/>
      <c r="B963" s="42"/>
    </row>
    <row r="964" spans="1:2" ht="15.6">
      <c r="A964" s="1"/>
      <c r="B964" s="42"/>
    </row>
    <row r="965" spans="1:2" ht="15.6">
      <c r="A965" s="1"/>
      <c r="B965" s="42"/>
    </row>
    <row r="966" spans="1:2" ht="15.6">
      <c r="A966" s="1"/>
      <c r="B966" s="42"/>
    </row>
    <row r="967" spans="1:2" ht="15.6">
      <c r="A967" s="1"/>
      <c r="B967" s="42"/>
    </row>
    <row r="968" spans="1:2" ht="15.6">
      <c r="A968" s="1"/>
      <c r="B968" s="42"/>
    </row>
    <row r="969" spans="1:2" ht="15.6">
      <c r="A969" s="1"/>
      <c r="B969" s="42"/>
    </row>
    <row r="970" spans="1:2" ht="15.6">
      <c r="A970" s="1"/>
      <c r="B970" s="42"/>
    </row>
    <row r="971" spans="1:2" ht="15.6">
      <c r="A971" s="1"/>
      <c r="B971" s="42"/>
    </row>
    <row r="972" spans="1:2" ht="15.6">
      <c r="A972" s="1"/>
      <c r="B972" s="42"/>
    </row>
    <row r="973" spans="1:2" ht="15.6">
      <c r="A973" s="1"/>
      <c r="B973" s="42"/>
    </row>
    <row r="974" spans="1:2" ht="15.6">
      <c r="A974" s="1"/>
      <c r="B974" s="42"/>
    </row>
    <row r="975" spans="1:2" ht="15.6">
      <c r="A975" s="1"/>
      <c r="B975" s="42"/>
    </row>
    <row r="976" spans="1:2" ht="15.6">
      <c r="A976" s="1"/>
      <c r="B976" s="42"/>
    </row>
    <row r="977" spans="1:2" ht="15.6">
      <c r="A977" s="1"/>
      <c r="B977" s="42"/>
    </row>
    <row r="978" spans="1:2" ht="15.6">
      <c r="A978" s="1"/>
      <c r="B978" s="42"/>
    </row>
    <row r="979" spans="1:2" ht="15.6">
      <c r="A979" s="1"/>
      <c r="B979" s="42"/>
    </row>
    <row r="980" spans="1:2" ht="15.6">
      <c r="A980" s="1"/>
      <c r="B980" s="42"/>
    </row>
    <row r="981" spans="1:2" ht="15.6">
      <c r="A981" s="1"/>
      <c r="B981" s="42"/>
    </row>
    <row r="982" spans="1:2" ht="15.6">
      <c r="A982" s="1"/>
      <c r="B982" s="42"/>
    </row>
    <row r="983" spans="1:2" ht="15.6">
      <c r="A983" s="1"/>
      <c r="B983" s="42"/>
    </row>
    <row r="984" spans="1:2" ht="15.6">
      <c r="A984" s="1"/>
      <c r="B984" s="42"/>
    </row>
    <row r="985" spans="1:2" ht="15.6">
      <c r="A985" s="1"/>
      <c r="B985" s="42"/>
    </row>
    <row r="986" spans="1:2" ht="15.6">
      <c r="A986" s="1"/>
      <c r="B986" s="42"/>
    </row>
    <row r="987" spans="1:2" ht="15.6">
      <c r="A987" s="1"/>
      <c r="B987" s="42"/>
    </row>
    <row r="988" spans="1:2" ht="15.6">
      <c r="A988" s="1"/>
      <c r="B988" s="42"/>
    </row>
    <row r="989" spans="1:2" ht="15.6">
      <c r="A989" s="1"/>
      <c r="B989" s="42"/>
    </row>
    <row r="990" spans="1:2" ht="15.6">
      <c r="A990" s="1"/>
      <c r="B990" s="42"/>
    </row>
    <row r="991" spans="1:2" ht="15.6">
      <c r="A991" s="1"/>
      <c r="B991" s="42"/>
    </row>
    <row r="992" spans="1:2" ht="15.6">
      <c r="A992" s="1"/>
      <c r="B992" s="42"/>
    </row>
    <row r="993" spans="1:2" ht="15.6">
      <c r="A993" s="1"/>
      <c r="B993" s="42"/>
    </row>
    <row r="994" spans="1:2" ht="15.6">
      <c r="A994" s="1"/>
      <c r="B994" s="42"/>
    </row>
    <row r="995" spans="1:2" ht="15.6">
      <c r="A995" s="1"/>
      <c r="B995" s="42"/>
    </row>
    <row r="996" spans="1:2" ht="15.6">
      <c r="A996" s="1"/>
      <c r="B996" s="42"/>
    </row>
    <row r="997" spans="1:2" ht="15.6">
      <c r="A997" s="1"/>
      <c r="B997" s="42"/>
    </row>
    <row r="998" spans="1:2" ht="15.6">
      <c r="A998" s="1"/>
      <c r="B998" s="42"/>
    </row>
    <row r="999" spans="1:2" ht="15.6">
      <c r="A999" s="1"/>
      <c r="B999" s="42"/>
    </row>
    <row r="1000" spans="1:2" ht="15.6">
      <c r="A1000" s="1"/>
      <c r="B1000" s="42"/>
    </row>
  </sheetData>
  <pageMargins left="0.7" right="0.7" top="0.75" bottom="0.75" header="0" footer="0"/>
  <pageSetup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12.59765625" defaultRowHeight="15" customHeight="1"/>
  <cols>
    <col min="1" max="1" width="22.19921875" customWidth="1"/>
    <col min="2" max="2" width="18.69921875" customWidth="1"/>
    <col min="3" max="3" width="12.5" customWidth="1"/>
    <col min="4" max="4" width="9.09765625" customWidth="1"/>
    <col min="5" max="5" width="11.59765625" customWidth="1"/>
    <col min="6" max="6" width="11" customWidth="1"/>
    <col min="7" max="7" width="10.69921875" customWidth="1"/>
    <col min="8" max="8" width="11.5" customWidth="1"/>
    <col min="9" max="9" width="7.59765625" customWidth="1"/>
    <col min="10" max="10" width="32.59765625" customWidth="1"/>
    <col min="11" max="11" width="16.3984375" customWidth="1"/>
    <col min="12" max="12" width="12.8984375" customWidth="1"/>
    <col min="13" max="16" width="7.59765625" customWidth="1"/>
    <col min="17" max="17" width="11.59765625" customWidth="1"/>
    <col min="18" max="27" width="7.59765625" customWidth="1"/>
  </cols>
  <sheetData>
    <row r="1" spans="1:27" ht="15.6">
      <c r="A1" s="1"/>
      <c r="B1" s="2" t="s">
        <v>0</v>
      </c>
      <c r="C1" s="2">
        <v>2020</v>
      </c>
      <c r="D1" s="2">
        <v>2021</v>
      </c>
      <c r="E1" s="2">
        <v>2022</v>
      </c>
      <c r="F1" s="2">
        <v>2023</v>
      </c>
      <c r="G1" s="2">
        <v>2024</v>
      </c>
      <c r="H1" s="3" t="s">
        <v>1</v>
      </c>
      <c r="I1" s="2"/>
      <c r="J1" s="2"/>
      <c r="K1" s="2"/>
      <c r="L1" s="2" t="s">
        <v>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6">
      <c r="A2" s="1"/>
      <c r="B2" s="4"/>
    </row>
    <row r="3" spans="1:27" ht="15.6">
      <c r="A3" s="5" t="s">
        <v>4</v>
      </c>
      <c r="B3" s="6">
        <v>151</v>
      </c>
      <c r="C3" s="7">
        <f t="shared" ref="C3:G3" si="0">B3*(1+$K$28)</f>
        <v>173.72229125000001</v>
      </c>
      <c r="D3" s="7">
        <f t="shared" si="0"/>
        <v>199.86380448443595</v>
      </c>
      <c r="E3" s="7">
        <f t="shared" si="0"/>
        <v>229.93905995349826</v>
      </c>
      <c r="F3" s="7">
        <f t="shared" si="0"/>
        <v>264.54000227147571</v>
      </c>
      <c r="G3" s="7">
        <f t="shared" si="0"/>
        <v>304.34765113828456</v>
      </c>
      <c r="H3" s="7">
        <f t="shared" ref="H3:H8" si="1">G3*(1+$K$33)</f>
        <v>330.21720148503874</v>
      </c>
      <c r="J3" s="7" t="s">
        <v>5</v>
      </c>
      <c r="K3" s="8">
        <f>B53/B27</f>
        <v>0.17712183616714189</v>
      </c>
    </row>
    <row r="4" spans="1:27" ht="15.6">
      <c r="A4" s="5" t="s">
        <v>6</v>
      </c>
      <c r="B4" s="6">
        <v>151</v>
      </c>
      <c r="C4" s="7">
        <f t="shared" ref="C4:G4" si="2">B4*(1+$K$28)</f>
        <v>173.72229125000001</v>
      </c>
      <c r="D4" s="7">
        <f t="shared" si="2"/>
        <v>199.86380448443595</v>
      </c>
      <c r="E4" s="7">
        <f t="shared" si="2"/>
        <v>229.93905995349826</v>
      </c>
      <c r="F4" s="7">
        <f t="shared" si="2"/>
        <v>264.54000227147571</v>
      </c>
      <c r="G4" s="7">
        <f t="shared" si="2"/>
        <v>304.34765113828456</v>
      </c>
      <c r="H4" s="7">
        <f t="shared" si="1"/>
        <v>330.21720148503874</v>
      </c>
      <c r="J4" s="7" t="s">
        <v>7</v>
      </c>
    </row>
    <row r="5" spans="1:27" ht="31.2">
      <c r="A5" s="5" t="s">
        <v>8</v>
      </c>
      <c r="B5" s="6">
        <v>0</v>
      </c>
      <c r="C5" s="7">
        <f t="shared" ref="C5:G5" si="3">B5*(1+$K$28)</f>
        <v>0</v>
      </c>
      <c r="D5" s="7">
        <f t="shared" si="3"/>
        <v>0</v>
      </c>
      <c r="E5" s="7">
        <f t="shared" si="3"/>
        <v>0</v>
      </c>
      <c r="F5" s="7">
        <f t="shared" si="3"/>
        <v>0</v>
      </c>
      <c r="G5" s="7">
        <f t="shared" si="3"/>
        <v>0</v>
      </c>
      <c r="H5" s="7">
        <f t="shared" si="1"/>
        <v>0</v>
      </c>
      <c r="J5" s="9" t="s">
        <v>9</v>
      </c>
      <c r="K5" s="10">
        <v>0.28000000000000003</v>
      </c>
    </row>
    <row r="6" spans="1:27" ht="15.6">
      <c r="A6" s="5" t="s">
        <v>10</v>
      </c>
      <c r="B6" s="6">
        <v>0</v>
      </c>
      <c r="C6" s="7">
        <f t="shared" ref="C6:G6" si="4">B6*(1+$K$28)</f>
        <v>0</v>
      </c>
      <c r="D6" s="7">
        <f t="shared" si="4"/>
        <v>0</v>
      </c>
      <c r="E6" s="7">
        <f t="shared" si="4"/>
        <v>0</v>
      </c>
      <c r="F6" s="7">
        <f t="shared" si="4"/>
        <v>0</v>
      </c>
      <c r="G6" s="7">
        <f t="shared" si="4"/>
        <v>0</v>
      </c>
      <c r="H6" s="7">
        <f t="shared" si="1"/>
        <v>0</v>
      </c>
      <c r="J6" s="7" t="s">
        <v>11</v>
      </c>
      <c r="K6" s="9">
        <v>1.1477999999999999</v>
      </c>
      <c r="P6" s="11" t="s">
        <v>12</v>
      </c>
      <c r="Q6" s="11" t="s">
        <v>13</v>
      </c>
    </row>
    <row r="7" spans="1:27" ht="15.6">
      <c r="A7" s="5" t="s">
        <v>14</v>
      </c>
      <c r="B7" s="12">
        <v>46941.1</v>
      </c>
      <c r="C7" s="7">
        <f t="shared" ref="C7:G7" si="5">B7*(1+$K$28)</f>
        <v>54004.738051624998</v>
      </c>
      <c r="D7" s="7">
        <f t="shared" si="5"/>
        <v>62131.303527710959</v>
      </c>
      <c r="E7" s="7">
        <f t="shared" si="5"/>
        <v>71480.744418431495</v>
      </c>
      <c r="F7" s="7">
        <f t="shared" si="5"/>
        <v>82237.077487586546</v>
      </c>
      <c r="G7" s="7">
        <f t="shared" si="5"/>
        <v>94612.010111571712</v>
      </c>
      <c r="H7" s="7">
        <f t="shared" si="1"/>
        <v>102654.0309710553</v>
      </c>
      <c r="J7" s="9" t="s">
        <v>15</v>
      </c>
      <c r="K7" s="9" t="s">
        <v>16</v>
      </c>
      <c r="P7" s="13"/>
      <c r="Q7" s="13"/>
    </row>
    <row r="8" spans="1:27" ht="15.6">
      <c r="A8" s="5" t="s">
        <v>17</v>
      </c>
      <c r="B8" s="12">
        <f>B7+B4</f>
        <v>47092.1</v>
      </c>
      <c r="C8" s="7">
        <f t="shared" ref="C8:G8" si="6">B8*(1+$K$28)</f>
        <v>54178.460342874998</v>
      </c>
      <c r="D8" s="7">
        <f t="shared" si="6"/>
        <v>62331.1673321954</v>
      </c>
      <c r="E8" s="7">
        <f t="shared" si="6"/>
        <v>71710.683478384992</v>
      </c>
      <c r="F8" s="7">
        <f t="shared" si="6"/>
        <v>82501.617489858021</v>
      </c>
      <c r="G8" s="7">
        <f t="shared" si="6"/>
        <v>94916.357762709988</v>
      </c>
      <c r="H8" s="7">
        <f t="shared" si="1"/>
        <v>102984.24817254033</v>
      </c>
      <c r="J8" s="7" t="s">
        <v>18</v>
      </c>
      <c r="K8" s="14">
        <f>K9+K6*(14.27%-K9)</f>
        <v>0.15397713999999998</v>
      </c>
      <c r="P8" s="15" t="s">
        <v>19</v>
      </c>
      <c r="Q8" s="16">
        <v>4.0899999999999999E-2</v>
      </c>
    </row>
    <row r="9" spans="1:27" ht="15.6">
      <c r="A9" s="5" t="s">
        <v>20</v>
      </c>
      <c r="B9" s="6">
        <v>157.6</v>
      </c>
      <c r="C9" s="6">
        <v>157.6</v>
      </c>
      <c r="D9" s="6">
        <v>157.6</v>
      </c>
      <c r="E9" s="6">
        <v>157.6</v>
      </c>
      <c r="F9" s="6">
        <v>157.6</v>
      </c>
      <c r="G9" s="6">
        <v>157.6</v>
      </c>
      <c r="H9" s="6">
        <v>157.6</v>
      </c>
      <c r="J9" s="7" t="s">
        <v>21</v>
      </c>
      <c r="K9" s="8">
        <v>6.6400000000000001E-2</v>
      </c>
      <c r="P9" s="17" t="s">
        <v>22</v>
      </c>
      <c r="Q9" s="18">
        <v>4.07E-2</v>
      </c>
    </row>
    <row r="10" spans="1:27" ht="15.6">
      <c r="A10" s="5" t="s">
        <v>23</v>
      </c>
      <c r="B10" s="6">
        <v>0</v>
      </c>
      <c r="C10" s="7">
        <f t="shared" ref="C10:G10" si="7">B10*(1+$K$28)</f>
        <v>0</v>
      </c>
      <c r="D10" s="7">
        <f t="shared" si="7"/>
        <v>0</v>
      </c>
      <c r="E10" s="7">
        <f t="shared" si="7"/>
        <v>0</v>
      </c>
      <c r="F10" s="7">
        <f t="shared" si="7"/>
        <v>0</v>
      </c>
      <c r="G10" s="7">
        <f t="shared" si="7"/>
        <v>0</v>
      </c>
      <c r="H10" s="7">
        <f>G10*(1+$K$33)</f>
        <v>0</v>
      </c>
      <c r="P10" s="15" t="s">
        <v>24</v>
      </c>
      <c r="Q10" s="16">
        <v>4.0500000000000001E-2</v>
      </c>
    </row>
    <row r="11" spans="1:27" ht="15.6">
      <c r="A11" s="5" t="s">
        <v>25</v>
      </c>
      <c r="B11" s="6">
        <f t="shared" ref="B11:H11" si="8">B9+B10</f>
        <v>157.6</v>
      </c>
      <c r="C11" s="6">
        <f t="shared" si="8"/>
        <v>157.6</v>
      </c>
      <c r="D11" s="6">
        <f t="shared" si="8"/>
        <v>157.6</v>
      </c>
      <c r="E11" s="6">
        <f t="shared" si="8"/>
        <v>157.6</v>
      </c>
      <c r="F11" s="6">
        <f t="shared" si="8"/>
        <v>157.6</v>
      </c>
      <c r="G11" s="6">
        <f t="shared" si="8"/>
        <v>157.6</v>
      </c>
      <c r="H11" s="6">
        <f t="shared" si="8"/>
        <v>157.6</v>
      </c>
      <c r="P11" s="17" t="s">
        <v>26</v>
      </c>
      <c r="Q11" s="18">
        <v>3.9800000000000002E-2</v>
      </c>
    </row>
    <row r="12" spans="1:27" ht="15.6">
      <c r="A12" s="19" t="s">
        <v>27</v>
      </c>
      <c r="B12" s="20">
        <v>17.600000000000001</v>
      </c>
      <c r="C12" s="7">
        <f t="shared" ref="C12:G12" si="9">B12*(1+$K$28)</f>
        <v>20.248426000000002</v>
      </c>
      <c r="D12" s="7">
        <f t="shared" si="9"/>
        <v>23.295383833947501</v>
      </c>
      <c r="E12" s="7">
        <f t="shared" si="9"/>
        <v>26.800844074050129</v>
      </c>
      <c r="F12" s="7">
        <f t="shared" si="9"/>
        <v>30.833801589258101</v>
      </c>
      <c r="G12" s="7">
        <f t="shared" si="9"/>
        <v>35.473633510157676</v>
      </c>
      <c r="H12" s="7">
        <f t="shared" ref="H12:H13" si="10">G12*(1+$K$33)</f>
        <v>38.488892358521078</v>
      </c>
      <c r="J12" s="7" t="s">
        <v>28</v>
      </c>
      <c r="K12" s="8">
        <f>16.25/100</f>
        <v>0.16250000000000001</v>
      </c>
      <c r="P12" s="13" t="s">
        <v>29</v>
      </c>
      <c r="Q12" s="16">
        <v>3.9699999999999999E-2</v>
      </c>
    </row>
    <row r="13" spans="1:27" ht="15.6">
      <c r="A13" s="5" t="s">
        <v>30</v>
      </c>
      <c r="B13" s="12">
        <f>B8+B11+B12</f>
        <v>47267.299999999996</v>
      </c>
      <c r="C13" s="7">
        <f t="shared" ref="C13:G13" si="11">B13*(1+$K$28)</f>
        <v>54380.024219874991</v>
      </c>
      <c r="D13" s="7">
        <f t="shared" si="11"/>
        <v>62563.062289451504</v>
      </c>
      <c r="E13" s="7">
        <f t="shared" si="11"/>
        <v>71977.473698940303</v>
      </c>
      <c r="F13" s="7">
        <f t="shared" si="11"/>
        <v>82808.553969314715</v>
      </c>
      <c r="G13" s="7">
        <f t="shared" si="11"/>
        <v>95269.481659924728</v>
      </c>
      <c r="H13" s="7">
        <f t="shared" si="10"/>
        <v>103367.38760101833</v>
      </c>
      <c r="J13" s="7" t="s">
        <v>31</v>
      </c>
      <c r="K13" s="8">
        <f>K12*K16</f>
        <v>0.11015875000000001</v>
      </c>
    </row>
    <row r="14" spans="1:27" ht="15.6">
      <c r="A14" s="5"/>
      <c r="B14" s="12"/>
    </row>
    <row r="15" spans="1:27" ht="31.2">
      <c r="A15" s="5" t="s">
        <v>32</v>
      </c>
      <c r="B15" s="12">
        <v>25059.200000000001</v>
      </c>
      <c r="C15" s="7">
        <f t="shared" ref="C15:G15" si="12">B15*(1+$K$28)</f>
        <v>28830.077092</v>
      </c>
      <c r="D15" s="7">
        <f t="shared" si="12"/>
        <v>33168.391055207794</v>
      </c>
      <c r="E15" s="7">
        <f t="shared" si="12"/>
        <v>38159.529080706641</v>
      </c>
      <c r="F15" s="7">
        <f t="shared" si="12"/>
        <v>43901.727317360026</v>
      </c>
      <c r="G15" s="7">
        <f t="shared" si="12"/>
        <v>50508.004366917216</v>
      </c>
      <c r="H15" s="7">
        <f t="shared" ref="H15:H34" si="13">G15*(1+$K$33)</f>
        <v>54801.184738105178</v>
      </c>
    </row>
    <row r="16" spans="1:27" ht="31.2">
      <c r="A16" s="5" t="s">
        <v>33</v>
      </c>
      <c r="B16" s="12">
        <v>10471.9</v>
      </c>
      <c r="C16" s="7">
        <f t="shared" ref="C16:G16" si="14">B16*(1+$K$28)</f>
        <v>12047.698422124999</v>
      </c>
      <c r="D16" s="7">
        <f t="shared" si="14"/>
        <v>13860.62102106334</v>
      </c>
      <c r="E16" s="7">
        <f t="shared" si="14"/>
        <v>15946.349946536675</v>
      </c>
      <c r="F16" s="7">
        <f t="shared" si="14"/>
        <v>18345.93675355408</v>
      </c>
      <c r="G16" s="7">
        <f t="shared" si="14"/>
        <v>21106.610383807958</v>
      </c>
      <c r="H16" s="7">
        <f t="shared" si="13"/>
        <v>22900.672266431633</v>
      </c>
      <c r="J16" s="21" t="s">
        <v>34</v>
      </c>
      <c r="K16" s="22">
        <f>67.79/100</f>
        <v>0.67790000000000006</v>
      </c>
      <c r="L16" s="23"/>
      <c r="M16" s="23"/>
      <c r="N16" s="23"/>
      <c r="O16" s="23"/>
    </row>
    <row r="17" spans="1:15" ht="15.6">
      <c r="A17" s="5" t="s">
        <v>35</v>
      </c>
      <c r="B17" s="12">
        <v>15437.3</v>
      </c>
      <c r="C17" s="7">
        <f t="shared" ref="C17:G17" si="15">B17*(1+$K$28)</f>
        <v>17760.285607375001</v>
      </c>
      <c r="D17" s="7">
        <f t="shared" si="15"/>
        <v>20432.831185215782</v>
      </c>
      <c r="E17" s="7">
        <f t="shared" si="15"/>
        <v>23507.538080928072</v>
      </c>
      <c r="F17" s="7">
        <f t="shared" si="15"/>
        <v>27044.923026923527</v>
      </c>
      <c r="G17" s="7">
        <f t="shared" si="15"/>
        <v>31114.609237861194</v>
      </c>
      <c r="H17" s="7">
        <f t="shared" si="13"/>
        <v>33759.351023079391</v>
      </c>
      <c r="K17" s="24"/>
    </row>
    <row r="18" spans="1:15" ht="15.6">
      <c r="A18" s="5" t="s">
        <v>36</v>
      </c>
      <c r="B18" s="12">
        <v>1606.9</v>
      </c>
      <c r="C18" s="7">
        <f t="shared" ref="C18:G18" si="16">B18*(1+$K$28)</f>
        <v>1848.7043033750001</v>
      </c>
      <c r="D18" s="7">
        <f t="shared" si="16"/>
        <v>2126.8950160664908</v>
      </c>
      <c r="E18" s="7">
        <f t="shared" si="16"/>
        <v>2446.9475194654065</v>
      </c>
      <c r="F18" s="7">
        <f t="shared" si="16"/>
        <v>2815.1611235101614</v>
      </c>
      <c r="G18" s="7">
        <f t="shared" si="16"/>
        <v>3238.7830504245662</v>
      </c>
      <c r="H18" s="7">
        <f t="shared" si="13"/>
        <v>3514.079609710654</v>
      </c>
      <c r="J18" s="7" t="s">
        <v>37</v>
      </c>
      <c r="K18" s="9" t="s">
        <v>38</v>
      </c>
    </row>
    <row r="19" spans="1:15" ht="15.6">
      <c r="A19" s="5" t="s">
        <v>39</v>
      </c>
      <c r="B19" s="12">
        <v>37503.599999999999</v>
      </c>
      <c r="C19" s="7">
        <f t="shared" ref="C19:G19" si="17">B19*(1+$K$28)</f>
        <v>43147.094848499997</v>
      </c>
      <c r="D19" s="7">
        <f t="shared" si="17"/>
        <v>49639.815747433713</v>
      </c>
      <c r="E19" s="7">
        <f t="shared" si="17"/>
        <v>57109.553171337851</v>
      </c>
      <c r="F19" s="7">
        <f t="shared" si="17"/>
        <v>65703.327345619313</v>
      </c>
      <c r="G19" s="7">
        <f t="shared" si="17"/>
        <v>75590.281915428932</v>
      </c>
      <c r="H19" s="7">
        <f t="shared" si="13"/>
        <v>82015.455878240391</v>
      </c>
      <c r="K19" s="7" t="s">
        <v>41</v>
      </c>
    </row>
    <row r="20" spans="1:15" ht="15.6">
      <c r="A20" s="5" t="s">
        <v>42</v>
      </c>
      <c r="B20" s="12">
        <v>3322.6</v>
      </c>
      <c r="C20" s="7">
        <f t="shared" ref="C20:G20" si="18">B20*(1+$K$28)</f>
        <v>3822.58069475</v>
      </c>
      <c r="D20" s="7">
        <f t="shared" si="18"/>
        <v>4397.7978594701117</v>
      </c>
      <c r="E20" s="7">
        <f t="shared" si="18"/>
        <v>5059.57298411585</v>
      </c>
      <c r="F20" s="7">
        <f t="shared" si="18"/>
        <v>5820.9312022993727</v>
      </c>
      <c r="G20" s="7">
        <f t="shared" si="18"/>
        <v>6696.8576534573795</v>
      </c>
      <c r="H20" s="7">
        <f t="shared" si="13"/>
        <v>7266.0905540012564</v>
      </c>
    </row>
    <row r="21" spans="1:15" ht="14.25" customHeight="1">
      <c r="A21" s="5" t="s">
        <v>43</v>
      </c>
      <c r="B21" s="12">
        <v>2312.8000000000002</v>
      </c>
      <c r="C21" s="7">
        <f t="shared" ref="C21:G21" si="19">B21*(1+$K$28)</f>
        <v>2660.8272530000004</v>
      </c>
      <c r="D21" s="7">
        <f t="shared" si="19"/>
        <v>3061.2252119973741</v>
      </c>
      <c r="E21" s="7">
        <f t="shared" si="19"/>
        <v>3521.8745553672238</v>
      </c>
      <c r="F21" s="7">
        <f t="shared" si="19"/>
        <v>4051.8418361156896</v>
      </c>
      <c r="G21" s="7">
        <f t="shared" si="19"/>
        <v>4661.5579308120832</v>
      </c>
      <c r="H21" s="7">
        <f t="shared" si="13"/>
        <v>5057.7903549311104</v>
      </c>
      <c r="J21" s="7" t="s">
        <v>44</v>
      </c>
      <c r="L21" s="8"/>
      <c r="M21" s="8"/>
      <c r="N21" s="8"/>
      <c r="O21" s="8"/>
    </row>
    <row r="22" spans="1:15" ht="14.25" customHeight="1">
      <c r="A22" s="5" t="s">
        <v>45</v>
      </c>
      <c r="B22" s="6">
        <v>187.8</v>
      </c>
      <c r="C22" s="7">
        <f t="shared" ref="C22:G22" si="20">B22*(1+$K$28)</f>
        <v>216.05990925</v>
      </c>
      <c r="D22" s="7">
        <f t="shared" si="20"/>
        <v>248.57233431905345</v>
      </c>
      <c r="E22" s="7">
        <f t="shared" si="20"/>
        <v>285.97718847196671</v>
      </c>
      <c r="F22" s="7">
        <f t="shared" si="20"/>
        <v>329.01067832174266</v>
      </c>
      <c r="G22" s="7">
        <f t="shared" si="20"/>
        <v>378.51979393225059</v>
      </c>
      <c r="H22" s="7">
        <f t="shared" si="13"/>
        <v>410.69397641649186</v>
      </c>
      <c r="J22" s="11" t="s">
        <v>12</v>
      </c>
      <c r="K22" s="25" t="s">
        <v>46</v>
      </c>
    </row>
    <row r="23" spans="1:15" ht="14.25" customHeight="1">
      <c r="A23" s="1" t="s">
        <v>47</v>
      </c>
      <c r="B23" s="26">
        <f>B20+B21+B22</f>
        <v>5823.2</v>
      </c>
      <c r="C23" s="7">
        <f t="shared" ref="C23:G23" si="21">B23*(1+$K$28)</f>
        <v>6699.4678569999996</v>
      </c>
      <c r="D23" s="7">
        <f t="shared" si="21"/>
        <v>7707.5954057865383</v>
      </c>
      <c r="E23" s="7">
        <f t="shared" si="21"/>
        <v>8867.42472795504</v>
      </c>
      <c r="F23" s="7">
        <f t="shared" si="21"/>
        <v>10201.783716736805</v>
      </c>
      <c r="G23" s="7">
        <f t="shared" si="21"/>
        <v>11736.935378201713</v>
      </c>
      <c r="H23" s="7">
        <f t="shared" si="13"/>
        <v>12734.574885348859</v>
      </c>
      <c r="J23" s="11">
        <v>2020</v>
      </c>
      <c r="K23" s="25">
        <f t="shared" ref="K23:K27" si="22">$K$13+Q8</f>
        <v>0.15105875000000002</v>
      </c>
    </row>
    <row r="24" spans="1:15" ht="14.25" customHeight="1">
      <c r="A24" s="27" t="s">
        <v>48</v>
      </c>
      <c r="B24" s="28">
        <v>14986.2</v>
      </c>
      <c r="C24" s="7">
        <f t="shared" ref="C24:G24" si="23">B24*(1+$K$28)</f>
        <v>17241.304643250001</v>
      </c>
      <c r="D24" s="7">
        <f t="shared" si="23"/>
        <v>19835.754614335456</v>
      </c>
      <c r="E24" s="7">
        <f t="shared" si="23"/>
        <v>22820.614174007387</v>
      </c>
      <c r="F24" s="7">
        <f t="shared" si="23"/>
        <v>26254.631669144303</v>
      </c>
      <c r="G24" s="7">
        <f t="shared" si="23"/>
        <v>30205.395824427549</v>
      </c>
      <c r="H24" s="7">
        <f t="shared" si="13"/>
        <v>32772.854469503887</v>
      </c>
      <c r="J24" s="11">
        <v>2021</v>
      </c>
      <c r="K24" s="25">
        <f t="shared" si="22"/>
        <v>0.15085875000000001</v>
      </c>
    </row>
    <row r="25" spans="1:15" ht="14.25" customHeight="1">
      <c r="A25" s="27" t="s">
        <v>49</v>
      </c>
      <c r="B25" s="29">
        <v>451.1</v>
      </c>
      <c r="C25" s="7">
        <f t="shared" ref="C25:G25" si="24">B25*(1+$K$28)</f>
        <v>518.98096412500001</v>
      </c>
      <c r="D25" s="7">
        <f t="shared" si="24"/>
        <v>597.07657088032488</v>
      </c>
      <c r="E25" s="7">
        <f t="shared" si="24"/>
        <v>686.92390692068261</v>
      </c>
      <c r="F25" s="7">
        <f t="shared" si="24"/>
        <v>790.29135777922329</v>
      </c>
      <c r="G25" s="7">
        <f t="shared" si="24"/>
        <v>909.21341343364361</v>
      </c>
      <c r="H25" s="7">
        <f t="shared" si="13"/>
        <v>986.4965535755033</v>
      </c>
      <c r="J25" s="11">
        <v>2022</v>
      </c>
      <c r="K25" s="25">
        <f t="shared" si="22"/>
        <v>0.15065875000000001</v>
      </c>
    </row>
    <row r="26" spans="1:15" ht="14.25" customHeight="1">
      <c r="A26" s="27" t="s">
        <v>50</v>
      </c>
      <c r="B26" s="28">
        <v>1606.9</v>
      </c>
      <c r="C26" s="7">
        <f t="shared" ref="C26:G26" si="25">B26*(1+$K$28)</f>
        <v>1848.7043033750001</v>
      </c>
      <c r="D26" s="7">
        <f t="shared" si="25"/>
        <v>2126.8950160664908</v>
      </c>
      <c r="E26" s="7">
        <f t="shared" si="25"/>
        <v>2446.9475194654065</v>
      </c>
      <c r="F26" s="7">
        <f t="shared" si="25"/>
        <v>2815.1611235101614</v>
      </c>
      <c r="G26" s="7">
        <f t="shared" si="25"/>
        <v>3238.7830504245662</v>
      </c>
      <c r="H26" s="7">
        <f t="shared" si="13"/>
        <v>3514.079609710654</v>
      </c>
      <c r="J26" s="11">
        <v>2023</v>
      </c>
      <c r="K26" s="25">
        <f t="shared" si="22"/>
        <v>0.14995875000000003</v>
      </c>
    </row>
    <row r="27" spans="1:15" ht="14.25" customHeight="1">
      <c r="A27" s="30" t="s">
        <v>51</v>
      </c>
      <c r="B27" s="31">
        <v>17044.2</v>
      </c>
      <c r="C27" s="7">
        <f t="shared" ref="C27:G27" si="26">B27*(1+$K$28)</f>
        <v>19608.989910750002</v>
      </c>
      <c r="D27" s="7">
        <f t="shared" si="26"/>
        <v>22559.726201282276</v>
      </c>
      <c r="E27" s="7">
        <f t="shared" si="26"/>
        <v>25954.48560039348</v>
      </c>
      <c r="F27" s="7">
        <f t="shared" si="26"/>
        <v>29860.08415043369</v>
      </c>
      <c r="G27" s="7">
        <f t="shared" si="26"/>
        <v>34353.392288285766</v>
      </c>
      <c r="H27" s="7">
        <f t="shared" si="13"/>
        <v>37273.430632790056</v>
      </c>
      <c r="J27" s="11">
        <v>2024</v>
      </c>
      <c r="K27" s="25">
        <f t="shared" si="22"/>
        <v>0.14985875000000001</v>
      </c>
    </row>
    <row r="28" spans="1:15" ht="14.25" customHeight="1">
      <c r="A28" s="5" t="s">
        <v>52</v>
      </c>
      <c r="B28" s="12">
        <v>3597.2</v>
      </c>
      <c r="C28" s="7">
        <f t="shared" ref="C28:G28" si="27">B28*(1+$K$28)</f>
        <v>4138.5021594999998</v>
      </c>
      <c r="D28" s="7">
        <f t="shared" si="27"/>
        <v>4761.2587913338602</v>
      </c>
      <c r="E28" s="7">
        <f t="shared" si="27"/>
        <v>5477.7270626802901</v>
      </c>
      <c r="F28" s="7">
        <f t="shared" si="27"/>
        <v>6302.0085839135918</v>
      </c>
      <c r="G28" s="7">
        <f t="shared" si="27"/>
        <v>7250.3269581101795</v>
      </c>
      <c r="H28" s="7">
        <f t="shared" si="13"/>
        <v>7866.6047495495441</v>
      </c>
      <c r="J28" s="11" t="s">
        <v>53</v>
      </c>
      <c r="K28" s="25">
        <f>AVERAGE('calcluated sheet fcff'!$K$23:$K$27)</f>
        <v>0.15047875000000002</v>
      </c>
      <c r="L28" s="32"/>
    </row>
    <row r="29" spans="1:15" ht="14.25" customHeight="1">
      <c r="A29" s="5" t="s">
        <v>54</v>
      </c>
      <c r="B29" s="12">
        <v>9420.9</v>
      </c>
      <c r="C29" s="7">
        <f t="shared" ref="C29:G29" si="28">B29*(1+$K$28)</f>
        <v>10838.545255875</v>
      </c>
      <c r="D29" s="7">
        <f t="shared" si="28"/>
        <v>12469.5159977975</v>
      </c>
      <c r="E29" s="7">
        <f t="shared" si="28"/>
        <v>14345.91317825107</v>
      </c>
      <c r="F29" s="7">
        <f t="shared" si="28"/>
        <v>16504.668260922819</v>
      </c>
      <c r="G29" s="7">
        <f t="shared" si="28"/>
        <v>18988.270109991157</v>
      </c>
      <c r="H29" s="7">
        <f t="shared" si="13"/>
        <v>20602.273069340405</v>
      </c>
      <c r="L29" s="32"/>
    </row>
    <row r="30" spans="1:15" ht="14.25" customHeight="1">
      <c r="A30" s="1" t="s">
        <v>55</v>
      </c>
      <c r="B30" s="26">
        <v>16036.5</v>
      </c>
      <c r="C30" s="7">
        <f t="shared" ref="C30:G30" si="29">B30*(1+$K$28)</f>
        <v>18449.652474375001</v>
      </c>
      <c r="D30" s="7">
        <f t="shared" si="29"/>
        <v>21225.933116653359</v>
      </c>
      <c r="E30" s="7">
        <f t="shared" si="29"/>
        <v>24419.98499963096</v>
      </c>
      <c r="F30" s="7">
        <f t="shared" si="29"/>
        <v>28094.673817394178</v>
      </c>
      <c r="G30" s="7">
        <f t="shared" si="29"/>
        <v>32322.32521509338</v>
      </c>
      <c r="H30" s="7">
        <f t="shared" si="13"/>
        <v>35069.722858376314</v>
      </c>
      <c r="J30" s="9" t="s">
        <v>56</v>
      </c>
      <c r="L30" s="33"/>
    </row>
    <row r="31" spans="1:15" ht="14.25" customHeight="1">
      <c r="A31" s="19" t="s">
        <v>57</v>
      </c>
      <c r="B31" s="20">
        <v>664.9</v>
      </c>
      <c r="C31" s="7">
        <f t="shared" ref="C31:G31" si="30">B31*(1+$K$28)</f>
        <v>764.95332087499992</v>
      </c>
      <c r="D31" s="7">
        <f t="shared" si="30"/>
        <v>880.06254040861882</v>
      </c>
      <c r="E31" s="7">
        <f t="shared" si="30"/>
        <v>1012.4932514111323</v>
      </c>
      <c r="F31" s="7">
        <f t="shared" si="30"/>
        <v>1164.8519702669153</v>
      </c>
      <c r="G31" s="7">
        <f t="shared" si="30"/>
        <v>1340.1374386877178</v>
      </c>
      <c r="H31" s="7">
        <f t="shared" si="13"/>
        <v>1454.0491209761738</v>
      </c>
      <c r="J31" s="9" t="s">
        <v>58</v>
      </c>
      <c r="K31" s="10">
        <v>4.4999999999999998E-2</v>
      </c>
      <c r="L31" s="33"/>
    </row>
    <row r="32" spans="1:15" ht="14.25" customHeight="1">
      <c r="A32" s="19" t="s">
        <v>59</v>
      </c>
      <c r="B32" s="34">
        <v>16701.400000000001</v>
      </c>
      <c r="C32" s="7">
        <f t="shared" ref="C32:G32" si="31">B32*(1+$K$28)</f>
        <v>19214.605795250001</v>
      </c>
      <c r="D32" s="7">
        <f t="shared" si="31"/>
        <v>22105.995657061976</v>
      </c>
      <c r="E32" s="7">
        <f t="shared" si="31"/>
        <v>25432.478251042092</v>
      </c>
      <c r="F32" s="7">
        <f t="shared" si="31"/>
        <v>29259.525787661092</v>
      </c>
      <c r="G32" s="7">
        <f t="shared" si="31"/>
        <v>33662.462653781098</v>
      </c>
      <c r="H32" s="7">
        <f t="shared" si="13"/>
        <v>36523.771979352488</v>
      </c>
      <c r="J32" s="9" t="s">
        <v>60</v>
      </c>
      <c r="K32" s="35">
        <v>0.04</v>
      </c>
      <c r="L32" s="33"/>
    </row>
    <row r="33" spans="1:12" ht="14.25" customHeight="1">
      <c r="A33" s="19" t="s">
        <v>61</v>
      </c>
      <c r="B33" s="34">
        <v>-7280.5</v>
      </c>
      <c r="C33" s="7">
        <f t="shared" ref="C33:G33" si="32">B33*(1+$K$28)</f>
        <v>-8376.0605393749993</v>
      </c>
      <c r="D33" s="7">
        <f t="shared" si="32"/>
        <v>-9636.4796592644743</v>
      </c>
      <c r="E33" s="7">
        <f t="shared" si="32"/>
        <v>-11086.565072791018</v>
      </c>
      <c r="F33" s="7">
        <f t="shared" si="32"/>
        <v>-12754.857526738269</v>
      </c>
      <c r="G33" s="7">
        <f t="shared" si="32"/>
        <v>-14674.192543789935</v>
      </c>
      <c r="H33" s="7">
        <f t="shared" si="13"/>
        <v>-15921.49891001208</v>
      </c>
      <c r="J33" s="9" t="s">
        <v>62</v>
      </c>
      <c r="K33" s="36">
        <f>K31+K32</f>
        <v>8.4999999999999992E-2</v>
      </c>
      <c r="L33" s="33"/>
    </row>
    <row r="34" spans="1:12" ht="14.25" customHeight="1">
      <c r="A34" s="19" t="s">
        <v>63</v>
      </c>
      <c r="B34" s="34">
        <v>47267.3</v>
      </c>
      <c r="C34" s="7">
        <f t="shared" ref="C34:G34" si="33">B34*(1+$K$28)</f>
        <v>54380.024219875006</v>
      </c>
      <c r="D34" s="7">
        <f t="shared" si="33"/>
        <v>62563.062289451518</v>
      </c>
      <c r="E34" s="7">
        <f t="shared" si="33"/>
        <v>71977.473698940317</v>
      </c>
      <c r="F34" s="7">
        <f t="shared" si="33"/>
        <v>82808.553969314729</v>
      </c>
      <c r="G34" s="7">
        <f t="shared" si="33"/>
        <v>95269.481659924742</v>
      </c>
      <c r="H34" s="7">
        <f t="shared" si="13"/>
        <v>103367.38760101834</v>
      </c>
      <c r="J34" s="9" t="s">
        <v>64</v>
      </c>
      <c r="K34" s="10">
        <v>5.5E-2</v>
      </c>
      <c r="L34" s="33"/>
    </row>
    <row r="35" spans="1:12" ht="14.25" customHeight="1">
      <c r="A35" s="19"/>
      <c r="B35" s="34"/>
      <c r="J35" s="9" t="s">
        <v>65</v>
      </c>
      <c r="K35" s="36">
        <f>K34+1*(K37-K34)</f>
        <v>0.12</v>
      </c>
      <c r="L35" s="33"/>
    </row>
    <row r="36" spans="1:12" ht="14.25" customHeight="1">
      <c r="A36" s="1" t="s">
        <v>66</v>
      </c>
      <c r="B36" s="12">
        <v>86020.3</v>
      </c>
      <c r="C36" s="7">
        <f t="shared" ref="C36:G36" si="34">B36*(1+$K$28)</f>
        <v>98964.527218625008</v>
      </c>
      <c r="D36" s="7">
        <f t="shared" si="34"/>
        <v>113856.58556882468</v>
      </c>
      <c r="E36" s="7">
        <f t="shared" si="34"/>
        <v>130989.58224448946</v>
      </c>
      <c r="F36" s="7">
        <f t="shared" si="34"/>
        <v>150700.73084366243</v>
      </c>
      <c r="G36" s="7">
        <f t="shared" si="34"/>
        <v>173377.9884451032</v>
      </c>
      <c r="H36" s="7">
        <f t="shared" ref="H36:H43" si="35">G36*(1+K33)</f>
        <v>188115.11746293696</v>
      </c>
      <c r="L36" s="37"/>
    </row>
    <row r="37" spans="1:12" ht="14.25" customHeight="1">
      <c r="A37" s="5" t="s">
        <v>67</v>
      </c>
      <c r="B37" s="12">
        <v>60252.7</v>
      </c>
      <c r="C37" s="7">
        <f t="shared" ref="C37:G37" si="36">B37*(1+$K$28)</f>
        <v>69319.450980124995</v>
      </c>
      <c r="D37" s="7">
        <f t="shared" si="36"/>
        <v>79750.55531430048</v>
      </c>
      <c r="E37" s="7">
        <f t="shared" si="36"/>
        <v>91751.319189802278</v>
      </c>
      <c r="F37" s="7">
        <f t="shared" si="36"/>
        <v>105557.94301233474</v>
      </c>
      <c r="G37" s="7">
        <f t="shared" si="36"/>
        <v>121442.17032940211</v>
      </c>
      <c r="H37" s="7">
        <f t="shared" si="35"/>
        <v>128121.48969751922</v>
      </c>
      <c r="J37" s="9" t="s">
        <v>68</v>
      </c>
      <c r="K37" s="10">
        <v>0.12</v>
      </c>
      <c r="L37" s="37"/>
    </row>
    <row r="38" spans="1:12" ht="14.25" customHeight="1">
      <c r="A38" s="5" t="s">
        <v>69</v>
      </c>
      <c r="B38" s="6">
        <v>861.7</v>
      </c>
      <c r="C38" s="7">
        <f t="shared" ref="C38:G38" si="37">B38*(1+$K$28)</f>
        <v>991.36753887500004</v>
      </c>
      <c r="D38" s="7">
        <f t="shared" si="37"/>
        <v>1140.5472869154864</v>
      </c>
      <c r="E38" s="7">
        <f t="shared" si="37"/>
        <v>1312.1754169664202</v>
      </c>
      <c r="F38" s="7">
        <f t="shared" si="37"/>
        <v>1509.629933492256</v>
      </c>
      <c r="G38" s="7">
        <f t="shared" si="37"/>
        <v>1736.7971588467537</v>
      </c>
      <c r="H38" s="7">
        <f t="shared" si="35"/>
        <v>1945.2128179083643</v>
      </c>
      <c r="L38" s="37"/>
    </row>
    <row r="39" spans="1:12" ht="14.25" customHeight="1">
      <c r="A39" s="5" t="s">
        <v>70</v>
      </c>
      <c r="B39" s="12">
        <v>3254.9</v>
      </c>
      <c r="C39" s="7">
        <f t="shared" ref="C39:G39" si="38">B39*(1+$K$28)</f>
        <v>3744.6932833750002</v>
      </c>
      <c r="D39" s="7">
        <f t="shared" si="38"/>
        <v>4308.1900477906656</v>
      </c>
      <c r="E39" s="7">
        <f t="shared" si="38"/>
        <v>4956.4811009446448</v>
      </c>
      <c r="F39" s="7">
        <f t="shared" si="38"/>
        <v>5702.3261814134185</v>
      </c>
      <c r="G39" s="7">
        <f t="shared" si="38"/>
        <v>6560.4050972847826</v>
      </c>
      <c r="H39" s="7">
        <f t="shared" si="35"/>
        <v>6560.4050972847826</v>
      </c>
      <c r="L39" s="37"/>
    </row>
    <row r="40" spans="1:12" ht="14.25" customHeight="1">
      <c r="A40" s="5" t="s">
        <v>71</v>
      </c>
      <c r="B40" s="6">
        <v>733.8</v>
      </c>
      <c r="C40" s="7">
        <f t="shared" ref="C40:G40" si="39">B40*(1+$K$28)</f>
        <v>844.22130674999994</v>
      </c>
      <c r="D40" s="7">
        <f t="shared" si="39"/>
        <v>971.25867371310653</v>
      </c>
      <c r="E40" s="7">
        <f t="shared" si="39"/>
        <v>1117.4124648601126</v>
      </c>
      <c r="F40" s="7">
        <f t="shared" si="39"/>
        <v>1285.5592958066811</v>
      </c>
      <c r="G40" s="7">
        <f t="shared" si="39"/>
        <v>1479.0086516905508</v>
      </c>
      <c r="H40" s="7">
        <f t="shared" si="35"/>
        <v>1656.4896898934171</v>
      </c>
      <c r="L40" s="37"/>
    </row>
    <row r="41" spans="1:12" ht="14.25" customHeight="1">
      <c r="A41" s="5" t="s">
        <v>72</v>
      </c>
      <c r="B41" s="12">
        <v>9707.1</v>
      </c>
      <c r="C41" s="7">
        <f t="shared" ref="C41:G41" si="40">B41*(1+$K$28)</f>
        <v>11167.812274125001</v>
      </c>
      <c r="D41" s="7">
        <f t="shared" si="40"/>
        <v>12848.330705369988</v>
      </c>
      <c r="E41" s="7">
        <f t="shared" si="40"/>
        <v>14781.731449500683</v>
      </c>
      <c r="F41" s="7">
        <f t="shared" si="40"/>
        <v>17006.067920857233</v>
      </c>
      <c r="G41" s="7">
        <f t="shared" si="40"/>
        <v>19565.119764002928</v>
      </c>
      <c r="H41" s="7">
        <f t="shared" si="35"/>
        <v>19565.119764002928</v>
      </c>
      <c r="L41" s="37"/>
    </row>
    <row r="42" spans="1:12" ht="14.25" customHeight="1">
      <c r="A42" s="1" t="s">
        <v>73</v>
      </c>
      <c r="B42" s="26">
        <f>B37+B38+B39+B40+B41</f>
        <v>74810.2</v>
      </c>
      <c r="C42" s="7">
        <f t="shared" ref="C42:G42" si="41">B42*(1+$K$28)</f>
        <v>86067.545383249992</v>
      </c>
      <c r="D42" s="7">
        <f t="shared" si="41"/>
        <v>99018.88202808972</v>
      </c>
      <c r="E42" s="7">
        <f t="shared" si="41"/>
        <v>113919.11962207413</v>
      </c>
      <c r="F42" s="7">
        <f t="shared" si="41"/>
        <v>131061.52634390432</v>
      </c>
      <c r="G42" s="7">
        <f t="shared" si="41"/>
        <v>150783.50100122712</v>
      </c>
      <c r="H42" s="7">
        <f t="shared" si="35"/>
        <v>150783.50100122712</v>
      </c>
      <c r="L42" s="33"/>
    </row>
    <row r="43" spans="1:12" ht="14.25" customHeight="1">
      <c r="A43" s="1" t="s">
        <v>74</v>
      </c>
      <c r="B43" s="26">
        <f>B36-B42</f>
        <v>11210.100000000006</v>
      </c>
      <c r="C43" s="7">
        <f t="shared" ref="C43:G43" si="42">B43*(1+$K$28)</f>
        <v>12896.981835375007</v>
      </c>
      <c r="D43" s="7">
        <f t="shared" si="42"/>
        <v>14837.703540734943</v>
      </c>
      <c r="E43" s="7">
        <f t="shared" si="42"/>
        <v>17070.462622415311</v>
      </c>
      <c r="F43" s="7">
        <f t="shared" si="42"/>
        <v>19639.204499758089</v>
      </c>
      <c r="G43" s="7">
        <f t="shared" si="42"/>
        <v>22594.48744387606</v>
      </c>
      <c r="H43" s="7">
        <f t="shared" si="35"/>
        <v>22594.48744387606</v>
      </c>
      <c r="L43" s="38"/>
    </row>
    <row r="44" spans="1:12" ht="14.25" customHeight="1">
      <c r="A44" s="1" t="s">
        <v>75</v>
      </c>
      <c r="B44" s="4">
        <v>75.8</v>
      </c>
      <c r="C44" s="4">
        <v>75.8</v>
      </c>
      <c r="D44" s="4">
        <v>75.8</v>
      </c>
      <c r="E44" s="4">
        <v>75.8</v>
      </c>
      <c r="F44" s="4">
        <v>75.8</v>
      </c>
      <c r="G44" s="4">
        <v>75.8</v>
      </c>
      <c r="H44" s="4">
        <v>75.8</v>
      </c>
      <c r="L44" s="33"/>
    </row>
    <row r="45" spans="1:12" ht="14.25" customHeight="1">
      <c r="A45" s="1" t="s">
        <v>76</v>
      </c>
      <c r="B45" s="26">
        <v>10437.200000000001</v>
      </c>
      <c r="C45" s="7">
        <f t="shared" ref="C45:G45" si="43">B45*(1+$K$28)</f>
        <v>12007.776809500001</v>
      </c>
      <c r="D45" s="7">
        <f t="shared" si="43"/>
        <v>13814.69205407255</v>
      </c>
      <c r="E45" s="7">
        <f t="shared" si="43"/>
        <v>15893.509646004319</v>
      </c>
      <c r="F45" s="7">
        <f t="shared" si="43"/>
        <v>18285.145110647991</v>
      </c>
      <c r="G45" s="7">
        <f t="shared" si="43"/>
        <v>21036.67089046691</v>
      </c>
      <c r="H45" s="7">
        <f t="shared" ref="H45:H48" si="44">G45*(1+K42)</f>
        <v>21036.67089046691</v>
      </c>
      <c r="L45" s="38"/>
    </row>
    <row r="46" spans="1:12" ht="14.25" customHeight="1">
      <c r="A46" s="1" t="s">
        <v>77</v>
      </c>
      <c r="B46" s="26">
        <v>2965</v>
      </c>
      <c r="C46" s="7">
        <f t="shared" ref="C46:G46" si="45">B46*(1+$K$28)</f>
        <v>3411.1694937500001</v>
      </c>
      <c r="D46" s="7">
        <f t="shared" si="45"/>
        <v>3924.4780152076328</v>
      </c>
      <c r="E46" s="7">
        <f t="shared" si="45"/>
        <v>4515.0285613385586</v>
      </c>
      <c r="F46" s="7">
        <f t="shared" si="45"/>
        <v>5194.4444154630828</v>
      </c>
      <c r="G46" s="7">
        <f t="shared" si="45"/>
        <v>5976.0979180464483</v>
      </c>
      <c r="H46" s="7">
        <f t="shared" si="44"/>
        <v>5976.0979180464483</v>
      </c>
      <c r="L46" s="33"/>
    </row>
    <row r="47" spans="1:12" ht="14.25" customHeight="1">
      <c r="A47" s="1" t="s">
        <v>78</v>
      </c>
      <c r="B47" s="26">
        <v>7500.6</v>
      </c>
      <c r="C47" s="7">
        <f t="shared" ref="C47:G47" si="46">B47*(1+$K$28)</f>
        <v>8629.2809122500003</v>
      </c>
      <c r="D47" s="7">
        <f t="shared" si="46"/>
        <v>9927.8043173242404</v>
      </c>
      <c r="E47" s="7">
        <f t="shared" si="46"/>
        <v>11421.727901239796</v>
      </c>
      <c r="F47" s="7">
        <f t="shared" si="46"/>
        <v>13140.455238658484</v>
      </c>
      <c r="G47" s="7">
        <f t="shared" si="46"/>
        <v>15117.814517402763</v>
      </c>
      <c r="H47" s="7">
        <f t="shared" si="44"/>
        <v>15117.814517402763</v>
      </c>
      <c r="L47" s="38"/>
    </row>
    <row r="48" spans="1:12" ht="14.25" customHeight="1">
      <c r="A48" s="27" t="s">
        <v>79</v>
      </c>
      <c r="B48" s="39">
        <v>11577.8</v>
      </c>
      <c r="C48" s="7">
        <f t="shared" ref="C48:G48" si="47">B48*(1+$K$28)</f>
        <v>13320.012871749999</v>
      </c>
      <c r="D48" s="7">
        <f t="shared" si="47"/>
        <v>15324.39175867485</v>
      </c>
      <c r="E48" s="7">
        <f t="shared" si="47"/>
        <v>17630.387075030543</v>
      </c>
      <c r="F48" s="7">
        <f t="shared" si="47"/>
        <v>20283.385684097295</v>
      </c>
      <c r="G48" s="7">
        <f t="shared" si="47"/>
        <v>23335.60420760815</v>
      </c>
      <c r="H48" s="7">
        <f t="shared" si="44"/>
        <v>23335.60420760815</v>
      </c>
      <c r="L48" s="40"/>
    </row>
    <row r="49" spans="1:12" ht="14.25" customHeight="1">
      <c r="A49" s="27"/>
      <c r="B49" s="39"/>
      <c r="L49" s="32"/>
    </row>
    <row r="50" spans="1:12" ht="14.25" customHeight="1">
      <c r="A50" s="27"/>
      <c r="B50" s="39"/>
      <c r="L50" s="32"/>
    </row>
    <row r="51" spans="1:12" ht="14.25" customHeight="1">
      <c r="A51" s="1" t="s">
        <v>80</v>
      </c>
      <c r="B51" s="26">
        <f t="shared" ref="B51:H51" si="48">B23-B30</f>
        <v>-10213.299999999999</v>
      </c>
      <c r="C51" s="26">
        <f t="shared" si="48"/>
        <v>-11750.184617375002</v>
      </c>
      <c r="D51" s="26">
        <f t="shared" si="48"/>
        <v>-13518.337710866821</v>
      </c>
      <c r="E51" s="26">
        <f t="shared" si="48"/>
        <v>-15552.56027167592</v>
      </c>
      <c r="F51" s="26">
        <f t="shared" si="48"/>
        <v>-17892.890100657372</v>
      </c>
      <c r="G51" s="26">
        <f t="shared" si="48"/>
        <v>-20585.389836891667</v>
      </c>
      <c r="H51" s="26">
        <f t="shared" si="48"/>
        <v>-22335.147973027455</v>
      </c>
      <c r="L51" s="33"/>
    </row>
    <row r="52" spans="1:12" ht="14.25" customHeight="1">
      <c r="A52" s="1" t="s">
        <v>81</v>
      </c>
      <c r="B52" s="4">
        <f t="shared" ref="B52:H52" si="49">B43*0.65</f>
        <v>7286.5650000000041</v>
      </c>
      <c r="C52" s="4">
        <f t="shared" si="49"/>
        <v>8383.0381929937557</v>
      </c>
      <c r="D52" s="4">
        <f t="shared" si="49"/>
        <v>9644.5073014777136</v>
      </c>
      <c r="E52" s="4">
        <f t="shared" si="49"/>
        <v>11095.800704569952</v>
      </c>
      <c r="F52" s="4">
        <f t="shared" si="49"/>
        <v>12765.482924842758</v>
      </c>
      <c r="G52" s="4">
        <f t="shared" si="49"/>
        <v>14686.416838519439</v>
      </c>
      <c r="H52" s="4">
        <f t="shared" si="49"/>
        <v>14686.416838519439</v>
      </c>
      <c r="I52" s="4"/>
      <c r="L52" s="38"/>
    </row>
    <row r="53" spans="1:12" ht="14.25" customHeight="1">
      <c r="A53" s="1" t="s">
        <v>82</v>
      </c>
      <c r="B53" s="26">
        <v>3018.9</v>
      </c>
      <c r="C53" s="41">
        <f t="shared" ref="C53:H53" si="50">$K$3*C27</f>
        <v>3473.1802983750003</v>
      </c>
      <c r="D53" s="41">
        <f t="shared" si="50"/>
        <v>3995.8201281990973</v>
      </c>
      <c r="E53" s="41">
        <f t="shared" si="50"/>
        <v>4597.1061463153374</v>
      </c>
      <c r="F53" s="41">
        <f t="shared" si="50"/>
        <v>5288.8729328301861</v>
      </c>
      <c r="G53" s="41">
        <f t="shared" si="50"/>
        <v>6084.7359206713072</v>
      </c>
      <c r="H53" s="41">
        <f t="shared" si="50"/>
        <v>6601.9384739283678</v>
      </c>
      <c r="L53" s="33"/>
    </row>
    <row r="54" spans="1:12" ht="14.25" customHeight="1">
      <c r="A54" s="1" t="s">
        <v>83</v>
      </c>
      <c r="B54" s="42"/>
      <c r="C54" s="26">
        <f t="shared" ref="C54:H54" si="51">C17-B17+B53</f>
        <v>5341.8856073750012</v>
      </c>
      <c r="D54" s="26">
        <f t="shared" si="51"/>
        <v>6145.7258762157817</v>
      </c>
      <c r="E54" s="26">
        <f t="shared" si="51"/>
        <v>7070.527023911387</v>
      </c>
      <c r="F54" s="26">
        <f t="shared" si="51"/>
        <v>8134.4910923107918</v>
      </c>
      <c r="G54" s="26">
        <f t="shared" si="51"/>
        <v>9358.5591437678522</v>
      </c>
      <c r="H54" s="26">
        <f t="shared" si="51"/>
        <v>8729.4777058895052</v>
      </c>
      <c r="L54" s="38"/>
    </row>
    <row r="55" spans="1:12" ht="14.25" customHeight="1">
      <c r="A55" s="1" t="s">
        <v>84</v>
      </c>
      <c r="B55" s="42"/>
      <c r="C55" s="26">
        <f t="shared" ref="C55:H55" si="52">C51-B51</f>
        <v>-1536.8846173750026</v>
      </c>
      <c r="D55" s="26">
        <f t="shared" si="52"/>
        <v>-1768.1530934918192</v>
      </c>
      <c r="E55" s="26">
        <f t="shared" si="52"/>
        <v>-2034.2225608090994</v>
      </c>
      <c r="F55" s="26">
        <f t="shared" si="52"/>
        <v>-2340.329828981452</v>
      </c>
      <c r="G55" s="26">
        <f t="shared" si="52"/>
        <v>-2692.4997362342947</v>
      </c>
      <c r="H55" s="26">
        <f t="shared" si="52"/>
        <v>-1749.7581361357879</v>
      </c>
      <c r="L55" s="33"/>
    </row>
    <row r="56" spans="1:12" ht="14.25" customHeight="1">
      <c r="A56" s="43" t="s">
        <v>85</v>
      </c>
      <c r="B56" s="42"/>
      <c r="C56" s="41">
        <f t="shared" ref="C56:H56" si="53">C52+C53-C55-C54-C44*(1-K5)-C11</f>
        <v>7839.0415013687571</v>
      </c>
      <c r="D56" s="41">
        <f t="shared" si="53"/>
        <v>9029.3546469528483</v>
      </c>
      <c r="E56" s="41">
        <f t="shared" si="53"/>
        <v>10423.202387783003</v>
      </c>
      <c r="F56" s="41">
        <f t="shared" si="53"/>
        <v>12026.794594343604</v>
      </c>
      <c r="G56" s="41">
        <f t="shared" si="53"/>
        <v>13871.69335165719</v>
      </c>
      <c r="H56" s="41">
        <f t="shared" si="53"/>
        <v>14075.235742694089</v>
      </c>
      <c r="L56" s="38"/>
    </row>
    <row r="57" spans="1:12" ht="14.25" customHeight="1">
      <c r="A57" s="1" t="s">
        <v>87</v>
      </c>
      <c r="B57" s="42">
        <f t="shared" ref="B57:H57" si="54">B9/B4</f>
        <v>1.0437086092715231</v>
      </c>
      <c r="C57" s="42">
        <f t="shared" si="54"/>
        <v>0.90719503447718874</v>
      </c>
      <c r="D57" s="42">
        <f t="shared" si="54"/>
        <v>0.78853697599993811</v>
      </c>
      <c r="E57" s="42">
        <f t="shared" si="54"/>
        <v>0.68539899237594626</v>
      </c>
      <c r="F57" s="42">
        <f t="shared" si="54"/>
        <v>0.59575111002784387</v>
      </c>
      <c r="G57" s="42">
        <f t="shared" si="54"/>
        <v>0.51782886909283965</v>
      </c>
      <c r="H57" s="42">
        <f t="shared" si="54"/>
        <v>0.47726163050031306</v>
      </c>
      <c r="L57" s="38"/>
    </row>
    <row r="58" spans="1:12" ht="14.25" customHeight="1">
      <c r="A58" s="1" t="s">
        <v>88</v>
      </c>
      <c r="B58" s="44">
        <f>K9+K6*(14.27%-K9)</f>
        <v>0.15397713999999998</v>
      </c>
      <c r="C58" s="45">
        <v>0.15397714000000001</v>
      </c>
      <c r="D58" s="44">
        <v>0.15397713999999998</v>
      </c>
      <c r="E58" s="44">
        <v>0.15397713999999998</v>
      </c>
      <c r="F58" s="44">
        <v>0.15397713999999998</v>
      </c>
      <c r="G58" s="44">
        <v>0.15397713999999998</v>
      </c>
      <c r="H58" s="10">
        <v>0.12</v>
      </c>
      <c r="L58" s="33"/>
    </row>
    <row r="59" spans="1:12" ht="14.25" customHeight="1">
      <c r="A59" s="43" t="s">
        <v>89</v>
      </c>
      <c r="B59" s="46">
        <f t="shared" ref="B59:H59" si="55">(B44/B11)*(1-$K$5)</f>
        <v>0.34629441624365481</v>
      </c>
      <c r="C59" s="46">
        <f t="shared" si="55"/>
        <v>0.34629441624365481</v>
      </c>
      <c r="D59" s="46">
        <f t="shared" si="55"/>
        <v>0.34629441624365481</v>
      </c>
      <c r="E59" s="46">
        <f t="shared" si="55"/>
        <v>0.34629441624365481</v>
      </c>
      <c r="F59" s="46">
        <f t="shared" si="55"/>
        <v>0.34629441624365481</v>
      </c>
      <c r="G59" s="46">
        <f t="shared" si="55"/>
        <v>0.34629441624365481</v>
      </c>
      <c r="H59" s="46">
        <f t="shared" si="55"/>
        <v>0.34629441624365481</v>
      </c>
      <c r="L59" s="38"/>
    </row>
    <row r="60" spans="1:12" ht="14.25" customHeight="1">
      <c r="A60" s="1" t="s">
        <v>90</v>
      </c>
      <c r="B60" s="46"/>
      <c r="C60" s="46">
        <f t="shared" ref="C60:H60" si="56">((C3/(C3+C11))*C58)+((C11/(C3+C11)*C59))</f>
        <v>0.24545665567535827</v>
      </c>
      <c r="D60" s="46">
        <f t="shared" si="56"/>
        <v>0.23876671129579718</v>
      </c>
      <c r="E60" s="46">
        <f t="shared" si="56"/>
        <v>0.23218655388369178</v>
      </c>
      <c r="F60" s="46">
        <f t="shared" si="56"/>
        <v>0.22577607536009486</v>
      </c>
      <c r="G60" s="46">
        <f t="shared" si="56"/>
        <v>0.219588909345109</v>
      </c>
      <c r="H60" s="46">
        <f t="shared" si="56"/>
        <v>0.1931093530351734</v>
      </c>
      <c r="L60" s="33"/>
    </row>
    <row r="61" spans="1:12" ht="14.25" customHeight="1">
      <c r="A61" s="43" t="s">
        <v>91</v>
      </c>
      <c r="B61" s="42"/>
      <c r="C61" s="7">
        <f>C56/(1+C60)^1</f>
        <v>6294.1102491583515</v>
      </c>
      <c r="D61" s="7">
        <f>D56/(1+D60)^2</f>
        <v>5884.0676688820577</v>
      </c>
      <c r="E61" s="7">
        <f>E56/(1+E60)^3</f>
        <v>5571.4953796717573</v>
      </c>
      <c r="F61" s="7">
        <f>F56/(1+F60)^4</f>
        <v>5327.2776414682894</v>
      </c>
      <c r="G61" s="7">
        <f>(G56+H61)/((1+G60)^5)</f>
        <v>53394.256366106994</v>
      </c>
      <c r="H61" s="7">
        <f>H56/(H60-K33)</f>
        <v>130194.43135613536</v>
      </c>
      <c r="L61" s="38"/>
    </row>
    <row r="62" spans="1:12" ht="14.25" customHeight="1">
      <c r="A62" s="1"/>
      <c r="B62" s="42"/>
      <c r="L62" s="33"/>
    </row>
    <row r="63" spans="1:12" ht="14.25" customHeight="1">
      <c r="A63" s="43" t="s">
        <v>92</v>
      </c>
      <c r="B63" s="42">
        <f>SUM(C61:G61)</f>
        <v>76471.207305287448</v>
      </c>
      <c r="L63" s="38"/>
    </row>
    <row r="64" spans="1:12" ht="14.25" customHeight="1">
      <c r="A64" s="1"/>
      <c r="B64" s="42"/>
    </row>
    <row r="65" spans="1:2" ht="14.25" customHeight="1">
      <c r="A65" s="1"/>
      <c r="B65" s="42"/>
    </row>
    <row r="66" spans="1:2" ht="14.25" customHeight="1">
      <c r="A66" s="1"/>
      <c r="B66" s="42"/>
    </row>
    <row r="67" spans="1:2" ht="14.25" customHeight="1">
      <c r="A67" s="1"/>
      <c r="B67" s="42"/>
    </row>
    <row r="68" spans="1:2" ht="14.25" customHeight="1">
      <c r="A68" s="1"/>
      <c r="B68" s="42"/>
    </row>
    <row r="69" spans="1:2" ht="14.25" customHeight="1">
      <c r="A69" s="1"/>
      <c r="B69" s="42"/>
    </row>
    <row r="70" spans="1:2" ht="14.25" customHeight="1">
      <c r="A70" s="1"/>
      <c r="B70" s="42"/>
    </row>
    <row r="71" spans="1:2" ht="14.25" customHeight="1">
      <c r="A71" s="1"/>
      <c r="B71" s="42"/>
    </row>
    <row r="72" spans="1:2" ht="14.25" customHeight="1">
      <c r="A72" s="1"/>
      <c r="B72" s="42"/>
    </row>
    <row r="73" spans="1:2" ht="14.25" customHeight="1">
      <c r="A73" s="1"/>
      <c r="B73" s="42"/>
    </row>
    <row r="74" spans="1:2" ht="14.25" customHeight="1">
      <c r="A74" s="1"/>
      <c r="B74" s="42"/>
    </row>
    <row r="75" spans="1:2" ht="14.25" customHeight="1">
      <c r="A75" s="1"/>
      <c r="B75" s="42"/>
    </row>
    <row r="76" spans="1:2" ht="14.25" customHeight="1">
      <c r="A76" s="1"/>
      <c r="B76" s="42"/>
    </row>
    <row r="77" spans="1:2" ht="14.25" customHeight="1">
      <c r="A77" s="1"/>
      <c r="B77" s="42"/>
    </row>
    <row r="78" spans="1:2" ht="14.25" customHeight="1">
      <c r="A78" s="1"/>
      <c r="B78" s="42"/>
    </row>
    <row r="79" spans="1:2" ht="14.25" customHeight="1">
      <c r="A79" s="1"/>
      <c r="B79" s="42"/>
    </row>
    <row r="80" spans="1:2" ht="14.25" customHeight="1">
      <c r="A80" s="1"/>
      <c r="B80" s="42"/>
    </row>
    <row r="81" spans="1:2" ht="14.25" customHeight="1">
      <c r="A81" s="1"/>
      <c r="B81" s="42"/>
    </row>
    <row r="82" spans="1:2" ht="14.25" customHeight="1">
      <c r="A82" s="1"/>
      <c r="B82" s="42"/>
    </row>
    <row r="83" spans="1:2" ht="14.25" customHeight="1">
      <c r="A83" s="1"/>
      <c r="B83" s="42"/>
    </row>
    <row r="84" spans="1:2" ht="14.25" customHeight="1">
      <c r="A84" s="1"/>
      <c r="B84" s="42"/>
    </row>
    <row r="85" spans="1:2" ht="14.25" customHeight="1">
      <c r="A85" s="1"/>
      <c r="B85" s="42"/>
    </row>
    <row r="86" spans="1:2" ht="14.25" customHeight="1">
      <c r="A86" s="1"/>
      <c r="B86" s="42"/>
    </row>
    <row r="87" spans="1:2" ht="14.25" customHeight="1">
      <c r="A87" s="1"/>
      <c r="B87" s="42"/>
    </row>
    <row r="88" spans="1:2" ht="14.25" customHeight="1">
      <c r="A88" s="1"/>
      <c r="B88" s="42"/>
    </row>
    <row r="89" spans="1:2" ht="14.25" customHeight="1">
      <c r="A89" s="1"/>
      <c r="B89" s="42"/>
    </row>
    <row r="90" spans="1:2" ht="14.25" customHeight="1">
      <c r="A90" s="1"/>
      <c r="B90" s="42"/>
    </row>
    <row r="91" spans="1:2" ht="14.25" customHeight="1">
      <c r="A91" s="1"/>
      <c r="B91" s="42"/>
    </row>
    <row r="92" spans="1:2" ht="14.25" customHeight="1">
      <c r="A92" s="1"/>
      <c r="B92" s="42"/>
    </row>
    <row r="93" spans="1:2" ht="14.25" customHeight="1">
      <c r="A93" s="1"/>
      <c r="B93" s="42"/>
    </row>
    <row r="94" spans="1:2" ht="14.25" customHeight="1">
      <c r="A94" s="1"/>
      <c r="B94" s="42"/>
    </row>
    <row r="95" spans="1:2" ht="14.25" customHeight="1">
      <c r="A95" s="1"/>
      <c r="B95" s="42"/>
    </row>
    <row r="96" spans="1:2" ht="14.25" customHeight="1">
      <c r="A96" s="1"/>
      <c r="B96" s="42"/>
    </row>
    <row r="97" spans="1:2" ht="14.25" customHeight="1">
      <c r="A97" s="1"/>
      <c r="B97" s="42"/>
    </row>
    <row r="98" spans="1:2" ht="14.25" customHeight="1">
      <c r="A98" s="1"/>
      <c r="B98" s="42"/>
    </row>
    <row r="99" spans="1:2" ht="14.25" customHeight="1">
      <c r="A99" s="1"/>
      <c r="B99" s="42"/>
    </row>
    <row r="100" spans="1:2" ht="14.25" customHeight="1">
      <c r="A100" s="1"/>
      <c r="B100" s="42"/>
    </row>
    <row r="101" spans="1:2" ht="14.25" customHeight="1">
      <c r="A101" s="1"/>
      <c r="B101" s="42"/>
    </row>
    <row r="102" spans="1:2" ht="14.25" customHeight="1">
      <c r="A102" s="1"/>
      <c r="B102" s="42"/>
    </row>
    <row r="103" spans="1:2" ht="14.25" customHeight="1">
      <c r="A103" s="1"/>
      <c r="B103" s="42"/>
    </row>
    <row r="104" spans="1:2" ht="14.25" customHeight="1">
      <c r="A104" s="1"/>
      <c r="B104" s="42"/>
    </row>
    <row r="105" spans="1:2" ht="14.25" customHeight="1">
      <c r="A105" s="1"/>
      <c r="B105" s="42"/>
    </row>
    <row r="106" spans="1:2" ht="14.25" customHeight="1">
      <c r="A106" s="1"/>
      <c r="B106" s="42"/>
    </row>
    <row r="107" spans="1:2" ht="14.25" customHeight="1">
      <c r="A107" s="1"/>
      <c r="B107" s="42"/>
    </row>
    <row r="108" spans="1:2" ht="14.25" customHeight="1">
      <c r="A108" s="1"/>
      <c r="B108" s="42"/>
    </row>
    <row r="109" spans="1:2" ht="14.25" customHeight="1">
      <c r="A109" s="1"/>
      <c r="B109" s="42"/>
    </row>
    <row r="110" spans="1:2" ht="14.25" customHeight="1">
      <c r="A110" s="1"/>
      <c r="B110" s="42"/>
    </row>
    <row r="111" spans="1:2" ht="14.25" customHeight="1">
      <c r="A111" s="1"/>
      <c r="B111" s="42"/>
    </row>
    <row r="112" spans="1:2" ht="14.25" customHeight="1">
      <c r="A112" s="1"/>
      <c r="B112" s="42"/>
    </row>
    <row r="113" spans="1:2" ht="14.25" customHeight="1">
      <c r="A113" s="1"/>
      <c r="B113" s="42"/>
    </row>
    <row r="114" spans="1:2" ht="14.25" customHeight="1">
      <c r="A114" s="1"/>
      <c r="B114" s="42"/>
    </row>
    <row r="115" spans="1:2" ht="14.25" customHeight="1">
      <c r="A115" s="1"/>
      <c r="B115" s="42"/>
    </row>
    <row r="116" spans="1:2" ht="14.25" customHeight="1">
      <c r="A116" s="1"/>
      <c r="B116" s="42"/>
    </row>
    <row r="117" spans="1:2" ht="14.25" customHeight="1">
      <c r="A117" s="1"/>
      <c r="B117" s="42"/>
    </row>
    <row r="118" spans="1:2" ht="14.25" customHeight="1">
      <c r="A118" s="1"/>
      <c r="B118" s="42"/>
    </row>
    <row r="119" spans="1:2" ht="14.25" customHeight="1">
      <c r="A119" s="1"/>
      <c r="B119" s="42"/>
    </row>
    <row r="120" spans="1:2" ht="14.25" customHeight="1">
      <c r="A120" s="1"/>
      <c r="B120" s="42"/>
    </row>
    <row r="121" spans="1:2" ht="14.25" customHeight="1">
      <c r="A121" s="1"/>
      <c r="B121" s="42"/>
    </row>
    <row r="122" spans="1:2" ht="14.25" customHeight="1">
      <c r="A122" s="1"/>
      <c r="B122" s="42"/>
    </row>
    <row r="123" spans="1:2" ht="14.25" customHeight="1">
      <c r="A123" s="1"/>
      <c r="B123" s="42"/>
    </row>
    <row r="124" spans="1:2" ht="14.25" customHeight="1">
      <c r="A124" s="1"/>
      <c r="B124" s="42"/>
    </row>
    <row r="125" spans="1:2" ht="14.25" customHeight="1">
      <c r="A125" s="1"/>
      <c r="B125" s="42"/>
    </row>
    <row r="126" spans="1:2" ht="14.25" customHeight="1">
      <c r="A126" s="1"/>
      <c r="B126" s="42"/>
    </row>
    <row r="127" spans="1:2" ht="14.25" customHeight="1">
      <c r="A127" s="1"/>
      <c r="B127" s="42"/>
    </row>
    <row r="128" spans="1:2" ht="14.25" customHeight="1">
      <c r="A128" s="1"/>
      <c r="B128" s="42"/>
    </row>
    <row r="129" spans="1:2" ht="14.25" customHeight="1">
      <c r="A129" s="1"/>
      <c r="B129" s="42"/>
    </row>
    <row r="130" spans="1:2" ht="14.25" customHeight="1">
      <c r="A130" s="1"/>
      <c r="B130" s="42"/>
    </row>
    <row r="131" spans="1:2" ht="14.25" customHeight="1">
      <c r="A131" s="1"/>
      <c r="B131" s="42"/>
    </row>
    <row r="132" spans="1:2" ht="14.25" customHeight="1">
      <c r="A132" s="1"/>
      <c r="B132" s="42"/>
    </row>
    <row r="133" spans="1:2" ht="14.25" customHeight="1">
      <c r="A133" s="1"/>
      <c r="B133" s="42"/>
    </row>
    <row r="134" spans="1:2" ht="14.25" customHeight="1">
      <c r="A134" s="1"/>
      <c r="B134" s="42"/>
    </row>
    <row r="135" spans="1:2" ht="14.25" customHeight="1">
      <c r="A135" s="1"/>
      <c r="B135" s="42"/>
    </row>
    <row r="136" spans="1:2" ht="14.25" customHeight="1">
      <c r="A136" s="1"/>
      <c r="B136" s="42"/>
    </row>
    <row r="137" spans="1:2" ht="14.25" customHeight="1">
      <c r="A137" s="1"/>
      <c r="B137" s="42"/>
    </row>
    <row r="138" spans="1:2" ht="14.25" customHeight="1">
      <c r="A138" s="1"/>
      <c r="B138" s="42"/>
    </row>
    <row r="139" spans="1:2" ht="14.25" customHeight="1">
      <c r="A139" s="1"/>
      <c r="B139" s="42"/>
    </row>
    <row r="140" spans="1:2" ht="14.25" customHeight="1">
      <c r="A140" s="1"/>
      <c r="B140" s="42"/>
    </row>
    <row r="141" spans="1:2" ht="14.25" customHeight="1">
      <c r="A141" s="1"/>
      <c r="B141" s="42"/>
    </row>
    <row r="142" spans="1:2" ht="14.25" customHeight="1">
      <c r="A142" s="1"/>
      <c r="B142" s="42"/>
    </row>
    <row r="143" spans="1:2" ht="14.25" customHeight="1">
      <c r="A143" s="1"/>
      <c r="B143" s="42"/>
    </row>
    <row r="144" spans="1:2" ht="14.25" customHeight="1">
      <c r="A144" s="1"/>
      <c r="B144" s="42"/>
    </row>
    <row r="145" spans="1:2" ht="14.25" customHeight="1">
      <c r="A145" s="1"/>
      <c r="B145" s="42"/>
    </row>
    <row r="146" spans="1:2" ht="14.25" customHeight="1">
      <c r="A146" s="1"/>
      <c r="B146" s="42"/>
    </row>
    <row r="147" spans="1:2" ht="14.25" customHeight="1">
      <c r="A147" s="1"/>
      <c r="B147" s="42"/>
    </row>
    <row r="148" spans="1:2" ht="14.25" customHeight="1">
      <c r="A148" s="1"/>
      <c r="B148" s="42"/>
    </row>
    <row r="149" spans="1:2" ht="14.25" customHeight="1">
      <c r="A149" s="1"/>
      <c r="B149" s="42"/>
    </row>
    <row r="150" spans="1:2" ht="14.25" customHeight="1">
      <c r="A150" s="1"/>
      <c r="B150" s="42"/>
    </row>
    <row r="151" spans="1:2" ht="14.25" customHeight="1">
      <c r="A151" s="1"/>
      <c r="B151" s="42"/>
    </row>
    <row r="152" spans="1:2" ht="14.25" customHeight="1">
      <c r="A152" s="1"/>
      <c r="B152" s="42"/>
    </row>
    <row r="153" spans="1:2" ht="14.25" customHeight="1">
      <c r="A153" s="1"/>
      <c r="B153" s="42"/>
    </row>
    <row r="154" spans="1:2" ht="14.25" customHeight="1">
      <c r="A154" s="1"/>
      <c r="B154" s="42"/>
    </row>
    <row r="155" spans="1:2" ht="14.25" customHeight="1">
      <c r="A155" s="1"/>
      <c r="B155" s="42"/>
    </row>
    <row r="156" spans="1:2" ht="14.25" customHeight="1">
      <c r="A156" s="1"/>
      <c r="B156" s="42"/>
    </row>
    <row r="157" spans="1:2" ht="14.25" customHeight="1">
      <c r="A157" s="1"/>
      <c r="B157" s="42"/>
    </row>
    <row r="158" spans="1:2" ht="14.25" customHeight="1">
      <c r="A158" s="1"/>
      <c r="B158" s="42"/>
    </row>
    <row r="159" spans="1:2" ht="14.25" customHeight="1">
      <c r="A159" s="1"/>
      <c r="B159" s="42"/>
    </row>
    <row r="160" spans="1:2" ht="14.25" customHeight="1">
      <c r="A160" s="1"/>
      <c r="B160" s="42"/>
    </row>
    <row r="161" spans="1:2" ht="14.25" customHeight="1">
      <c r="A161" s="1"/>
      <c r="B161" s="42"/>
    </row>
    <row r="162" spans="1:2" ht="14.25" customHeight="1">
      <c r="A162" s="1"/>
      <c r="B162" s="42"/>
    </row>
    <row r="163" spans="1:2" ht="14.25" customHeight="1">
      <c r="A163" s="1"/>
      <c r="B163" s="42"/>
    </row>
    <row r="164" spans="1:2" ht="14.25" customHeight="1">
      <c r="A164" s="1"/>
      <c r="B164" s="42"/>
    </row>
    <row r="165" spans="1:2" ht="14.25" customHeight="1">
      <c r="A165" s="1"/>
      <c r="B165" s="42"/>
    </row>
    <row r="166" spans="1:2" ht="14.25" customHeight="1">
      <c r="A166" s="1"/>
      <c r="B166" s="42"/>
    </row>
    <row r="167" spans="1:2" ht="14.25" customHeight="1">
      <c r="A167" s="1"/>
      <c r="B167" s="42"/>
    </row>
    <row r="168" spans="1:2" ht="14.25" customHeight="1">
      <c r="A168" s="1"/>
      <c r="B168" s="42"/>
    </row>
    <row r="169" spans="1:2" ht="14.25" customHeight="1">
      <c r="A169" s="1"/>
      <c r="B169" s="42"/>
    </row>
    <row r="170" spans="1:2" ht="14.25" customHeight="1">
      <c r="A170" s="1"/>
      <c r="B170" s="42"/>
    </row>
    <row r="171" spans="1:2" ht="14.25" customHeight="1">
      <c r="A171" s="1"/>
      <c r="B171" s="42"/>
    </row>
    <row r="172" spans="1:2" ht="14.25" customHeight="1">
      <c r="A172" s="1"/>
      <c r="B172" s="42"/>
    </row>
    <row r="173" spans="1:2" ht="14.25" customHeight="1">
      <c r="A173" s="1"/>
      <c r="B173" s="42"/>
    </row>
    <row r="174" spans="1:2" ht="14.25" customHeight="1">
      <c r="A174" s="1"/>
      <c r="B174" s="42"/>
    </row>
    <row r="175" spans="1:2" ht="14.25" customHeight="1">
      <c r="A175" s="1"/>
      <c r="B175" s="42"/>
    </row>
    <row r="176" spans="1:2" ht="14.25" customHeight="1">
      <c r="A176" s="1"/>
      <c r="B176" s="42"/>
    </row>
    <row r="177" spans="1:2" ht="14.25" customHeight="1">
      <c r="A177" s="1"/>
      <c r="B177" s="42"/>
    </row>
    <row r="178" spans="1:2" ht="14.25" customHeight="1">
      <c r="A178" s="1"/>
      <c r="B178" s="42"/>
    </row>
    <row r="179" spans="1:2" ht="14.25" customHeight="1">
      <c r="A179" s="1"/>
      <c r="B179" s="42"/>
    </row>
    <row r="180" spans="1:2" ht="14.25" customHeight="1">
      <c r="A180" s="1"/>
      <c r="B180" s="42"/>
    </row>
    <row r="181" spans="1:2" ht="14.25" customHeight="1">
      <c r="A181" s="1"/>
      <c r="B181" s="42"/>
    </row>
    <row r="182" spans="1:2" ht="14.25" customHeight="1">
      <c r="A182" s="1"/>
      <c r="B182" s="42"/>
    </row>
    <row r="183" spans="1:2" ht="14.25" customHeight="1">
      <c r="A183" s="1"/>
      <c r="B183" s="42"/>
    </row>
    <row r="184" spans="1:2" ht="14.25" customHeight="1">
      <c r="A184" s="1"/>
      <c r="B184" s="42"/>
    </row>
    <row r="185" spans="1:2" ht="14.25" customHeight="1">
      <c r="A185" s="1"/>
      <c r="B185" s="42"/>
    </row>
    <row r="186" spans="1:2" ht="14.25" customHeight="1">
      <c r="A186" s="1"/>
      <c r="B186" s="42"/>
    </row>
    <row r="187" spans="1:2" ht="14.25" customHeight="1">
      <c r="A187" s="1"/>
      <c r="B187" s="42"/>
    </row>
    <row r="188" spans="1:2" ht="14.25" customHeight="1">
      <c r="A188" s="1"/>
      <c r="B188" s="42"/>
    </row>
    <row r="189" spans="1:2" ht="14.25" customHeight="1">
      <c r="A189" s="1"/>
      <c r="B189" s="42"/>
    </row>
    <row r="190" spans="1:2" ht="14.25" customHeight="1">
      <c r="A190" s="1"/>
      <c r="B190" s="42"/>
    </row>
    <row r="191" spans="1:2" ht="14.25" customHeight="1">
      <c r="A191" s="1"/>
      <c r="B191" s="42"/>
    </row>
    <row r="192" spans="1:2" ht="14.25" customHeight="1">
      <c r="A192" s="1"/>
      <c r="B192" s="42"/>
    </row>
    <row r="193" spans="1:2" ht="14.25" customHeight="1">
      <c r="A193" s="1"/>
      <c r="B193" s="42"/>
    </row>
    <row r="194" spans="1:2" ht="14.25" customHeight="1">
      <c r="A194" s="1"/>
      <c r="B194" s="42"/>
    </row>
    <row r="195" spans="1:2" ht="14.25" customHeight="1">
      <c r="A195" s="1"/>
      <c r="B195" s="42"/>
    </row>
    <row r="196" spans="1:2" ht="14.25" customHeight="1">
      <c r="A196" s="1"/>
      <c r="B196" s="42"/>
    </row>
    <row r="197" spans="1:2" ht="14.25" customHeight="1">
      <c r="A197" s="1"/>
      <c r="B197" s="42"/>
    </row>
    <row r="198" spans="1:2" ht="14.25" customHeight="1">
      <c r="A198" s="1"/>
      <c r="B198" s="42"/>
    </row>
    <row r="199" spans="1:2" ht="14.25" customHeight="1">
      <c r="A199" s="1"/>
      <c r="B199" s="42"/>
    </row>
    <row r="200" spans="1:2" ht="14.25" customHeight="1">
      <c r="A200" s="1"/>
      <c r="B200" s="42"/>
    </row>
    <row r="201" spans="1:2" ht="14.25" customHeight="1">
      <c r="A201" s="1"/>
      <c r="B201" s="42"/>
    </row>
    <row r="202" spans="1:2" ht="14.25" customHeight="1">
      <c r="A202" s="1"/>
      <c r="B202" s="42"/>
    </row>
    <row r="203" spans="1:2" ht="14.25" customHeight="1">
      <c r="A203" s="1"/>
      <c r="B203" s="42"/>
    </row>
    <row r="204" spans="1:2" ht="14.25" customHeight="1">
      <c r="A204" s="1"/>
      <c r="B204" s="42"/>
    </row>
    <row r="205" spans="1:2" ht="14.25" customHeight="1">
      <c r="A205" s="1"/>
      <c r="B205" s="42"/>
    </row>
    <row r="206" spans="1:2" ht="14.25" customHeight="1">
      <c r="A206" s="1"/>
      <c r="B206" s="42"/>
    </row>
    <row r="207" spans="1:2" ht="14.25" customHeight="1">
      <c r="A207" s="1"/>
      <c r="B207" s="42"/>
    </row>
    <row r="208" spans="1:2" ht="14.25" customHeight="1">
      <c r="A208" s="1"/>
      <c r="B208" s="42"/>
    </row>
    <row r="209" spans="1:2" ht="14.25" customHeight="1">
      <c r="A209" s="1"/>
      <c r="B209" s="42"/>
    </row>
    <row r="210" spans="1:2" ht="14.25" customHeight="1">
      <c r="A210" s="1"/>
      <c r="B210" s="42"/>
    </row>
    <row r="211" spans="1:2" ht="14.25" customHeight="1">
      <c r="A211" s="1"/>
      <c r="B211" s="42"/>
    </row>
    <row r="212" spans="1:2" ht="14.25" customHeight="1">
      <c r="A212" s="1"/>
      <c r="B212" s="42"/>
    </row>
    <row r="213" spans="1:2" ht="14.25" customHeight="1">
      <c r="A213" s="1"/>
      <c r="B213" s="42"/>
    </row>
    <row r="214" spans="1:2" ht="14.25" customHeight="1">
      <c r="A214" s="1"/>
      <c r="B214" s="42"/>
    </row>
    <row r="215" spans="1:2" ht="14.25" customHeight="1">
      <c r="A215" s="1"/>
      <c r="B215" s="42"/>
    </row>
    <row r="216" spans="1:2" ht="14.25" customHeight="1">
      <c r="A216" s="1"/>
      <c r="B216" s="42"/>
    </row>
    <row r="217" spans="1:2" ht="14.25" customHeight="1">
      <c r="A217" s="1"/>
      <c r="B217" s="42"/>
    </row>
    <row r="218" spans="1:2" ht="14.25" customHeight="1">
      <c r="A218" s="1"/>
      <c r="B218" s="42"/>
    </row>
    <row r="219" spans="1:2" ht="14.25" customHeight="1">
      <c r="A219" s="1"/>
      <c r="B219" s="42"/>
    </row>
    <row r="220" spans="1:2" ht="14.25" customHeight="1">
      <c r="A220" s="1"/>
      <c r="B220" s="42"/>
    </row>
    <row r="221" spans="1:2" ht="14.25" customHeight="1">
      <c r="A221" s="1"/>
      <c r="B221" s="42"/>
    </row>
    <row r="222" spans="1:2" ht="14.25" customHeight="1">
      <c r="A222" s="1"/>
      <c r="B222" s="42"/>
    </row>
    <row r="223" spans="1:2" ht="14.25" customHeight="1">
      <c r="A223" s="1"/>
      <c r="B223" s="42"/>
    </row>
    <row r="224" spans="1:2" ht="14.25" customHeight="1">
      <c r="A224" s="1"/>
      <c r="B224" s="42"/>
    </row>
    <row r="225" spans="1:2" ht="14.25" customHeight="1">
      <c r="A225" s="1"/>
      <c r="B225" s="42"/>
    </row>
    <row r="226" spans="1:2" ht="14.25" customHeight="1">
      <c r="A226" s="1"/>
      <c r="B226" s="42"/>
    </row>
    <row r="227" spans="1:2" ht="14.25" customHeight="1">
      <c r="A227" s="1"/>
      <c r="B227" s="42"/>
    </row>
    <row r="228" spans="1:2" ht="14.25" customHeight="1">
      <c r="A228" s="1"/>
      <c r="B228" s="42"/>
    </row>
    <row r="229" spans="1:2" ht="14.25" customHeight="1">
      <c r="A229" s="1"/>
      <c r="B229" s="42"/>
    </row>
    <row r="230" spans="1:2" ht="14.25" customHeight="1">
      <c r="A230" s="1"/>
      <c r="B230" s="42"/>
    </row>
    <row r="231" spans="1:2" ht="14.25" customHeight="1">
      <c r="A231" s="1"/>
      <c r="B231" s="42"/>
    </row>
    <row r="232" spans="1:2" ht="14.25" customHeight="1">
      <c r="A232" s="1"/>
      <c r="B232" s="42"/>
    </row>
    <row r="233" spans="1:2" ht="14.25" customHeight="1">
      <c r="A233" s="1"/>
      <c r="B233" s="42"/>
    </row>
    <row r="234" spans="1:2" ht="14.25" customHeight="1">
      <c r="A234" s="1"/>
      <c r="B234" s="42"/>
    </row>
    <row r="235" spans="1:2" ht="14.25" customHeight="1">
      <c r="A235" s="1"/>
      <c r="B235" s="42"/>
    </row>
    <row r="236" spans="1:2" ht="14.25" customHeight="1">
      <c r="A236" s="1"/>
      <c r="B236" s="42"/>
    </row>
    <row r="237" spans="1:2" ht="14.25" customHeight="1">
      <c r="A237" s="1"/>
      <c r="B237" s="42"/>
    </row>
    <row r="238" spans="1:2" ht="14.25" customHeight="1">
      <c r="A238" s="1"/>
      <c r="B238" s="42"/>
    </row>
    <row r="239" spans="1:2" ht="14.25" customHeight="1">
      <c r="A239" s="1"/>
      <c r="B239" s="42"/>
    </row>
    <row r="240" spans="1:2" ht="14.25" customHeight="1">
      <c r="A240" s="1"/>
      <c r="B240" s="42"/>
    </row>
    <row r="241" spans="1:2" ht="14.25" customHeight="1">
      <c r="A241" s="1"/>
      <c r="B241" s="42"/>
    </row>
    <row r="242" spans="1:2" ht="14.25" customHeight="1">
      <c r="A242" s="1"/>
      <c r="B242" s="42"/>
    </row>
    <row r="243" spans="1:2" ht="14.25" customHeight="1">
      <c r="A243" s="1"/>
      <c r="B243" s="42"/>
    </row>
    <row r="244" spans="1:2" ht="14.25" customHeight="1">
      <c r="A244" s="1"/>
      <c r="B244" s="42"/>
    </row>
    <row r="245" spans="1:2" ht="14.25" customHeight="1">
      <c r="A245" s="1"/>
      <c r="B245" s="42"/>
    </row>
    <row r="246" spans="1:2" ht="14.25" customHeight="1">
      <c r="A246" s="1"/>
      <c r="B246" s="42"/>
    </row>
    <row r="247" spans="1:2" ht="14.25" customHeight="1">
      <c r="A247" s="1"/>
      <c r="B247" s="42"/>
    </row>
    <row r="248" spans="1:2" ht="14.25" customHeight="1">
      <c r="A248" s="1"/>
      <c r="B248" s="42"/>
    </row>
    <row r="249" spans="1:2" ht="14.25" customHeight="1">
      <c r="A249" s="1"/>
      <c r="B249" s="42"/>
    </row>
    <row r="250" spans="1:2" ht="14.25" customHeight="1">
      <c r="A250" s="1"/>
      <c r="B250" s="42"/>
    </row>
    <row r="251" spans="1:2" ht="14.25" customHeight="1">
      <c r="A251" s="1"/>
      <c r="B251" s="42"/>
    </row>
    <row r="252" spans="1:2" ht="14.25" customHeight="1">
      <c r="A252" s="1"/>
      <c r="B252" s="42"/>
    </row>
    <row r="253" spans="1:2" ht="14.25" customHeight="1">
      <c r="A253" s="1"/>
      <c r="B253" s="42"/>
    </row>
    <row r="254" spans="1:2" ht="14.25" customHeight="1">
      <c r="A254" s="1"/>
      <c r="B254" s="42"/>
    </row>
    <row r="255" spans="1:2" ht="14.25" customHeight="1">
      <c r="A255" s="1"/>
      <c r="B255" s="42"/>
    </row>
    <row r="256" spans="1:2" ht="14.25" customHeight="1">
      <c r="A256" s="1"/>
      <c r="B256" s="42"/>
    </row>
    <row r="257" spans="1:2" ht="14.25" customHeight="1">
      <c r="A257" s="1"/>
      <c r="B257" s="42"/>
    </row>
    <row r="258" spans="1:2" ht="14.25" customHeight="1">
      <c r="A258" s="1"/>
      <c r="B258" s="42"/>
    </row>
    <row r="259" spans="1:2" ht="14.25" customHeight="1">
      <c r="A259" s="1"/>
      <c r="B259" s="42"/>
    </row>
    <row r="260" spans="1:2" ht="14.25" customHeight="1">
      <c r="A260" s="1"/>
      <c r="B260" s="42"/>
    </row>
    <row r="261" spans="1:2" ht="14.25" customHeight="1">
      <c r="A261" s="1"/>
      <c r="B261" s="42"/>
    </row>
    <row r="262" spans="1:2" ht="14.25" customHeight="1">
      <c r="A262" s="1"/>
      <c r="B262" s="42"/>
    </row>
    <row r="263" spans="1:2" ht="14.25" customHeight="1">
      <c r="A263" s="1"/>
      <c r="B263" s="42"/>
    </row>
    <row r="264" spans="1:2" ht="14.25" customHeight="1">
      <c r="A264" s="1"/>
      <c r="B264" s="42"/>
    </row>
    <row r="265" spans="1:2" ht="14.25" customHeight="1">
      <c r="A265" s="1"/>
      <c r="B265" s="42"/>
    </row>
    <row r="266" spans="1:2" ht="14.25" customHeight="1">
      <c r="A266" s="1"/>
      <c r="B266" s="42"/>
    </row>
    <row r="267" spans="1:2" ht="14.25" customHeight="1">
      <c r="A267" s="1"/>
      <c r="B267" s="42"/>
    </row>
    <row r="268" spans="1:2" ht="14.25" customHeight="1">
      <c r="A268" s="1"/>
      <c r="B268" s="42"/>
    </row>
    <row r="269" spans="1:2" ht="14.25" customHeight="1">
      <c r="A269" s="1"/>
      <c r="B269" s="42"/>
    </row>
    <row r="270" spans="1:2" ht="14.25" customHeight="1">
      <c r="A270" s="1"/>
      <c r="B270" s="42"/>
    </row>
    <row r="271" spans="1:2" ht="14.25" customHeight="1">
      <c r="A271" s="1"/>
      <c r="B271" s="42"/>
    </row>
    <row r="272" spans="1:2" ht="14.25" customHeight="1">
      <c r="A272" s="1"/>
      <c r="B272" s="42"/>
    </row>
    <row r="273" spans="1:2" ht="14.25" customHeight="1">
      <c r="A273" s="1"/>
      <c r="B273" s="42"/>
    </row>
    <row r="274" spans="1:2" ht="14.25" customHeight="1">
      <c r="A274" s="1"/>
      <c r="B274" s="42"/>
    </row>
    <row r="275" spans="1:2" ht="14.25" customHeight="1">
      <c r="A275" s="1"/>
      <c r="B275" s="42"/>
    </row>
    <row r="276" spans="1:2" ht="14.25" customHeight="1">
      <c r="A276" s="1"/>
      <c r="B276" s="42"/>
    </row>
    <row r="277" spans="1:2" ht="14.25" customHeight="1">
      <c r="A277" s="1"/>
      <c r="B277" s="42"/>
    </row>
    <row r="278" spans="1:2" ht="14.25" customHeight="1">
      <c r="A278" s="1"/>
      <c r="B278" s="42"/>
    </row>
    <row r="279" spans="1:2" ht="14.25" customHeight="1">
      <c r="A279" s="1"/>
      <c r="B279" s="42"/>
    </row>
    <row r="280" spans="1:2" ht="14.25" customHeight="1">
      <c r="A280" s="1"/>
      <c r="B280" s="42"/>
    </row>
    <row r="281" spans="1:2" ht="14.25" customHeight="1">
      <c r="A281" s="1"/>
      <c r="B281" s="42"/>
    </row>
    <row r="282" spans="1:2" ht="14.25" customHeight="1">
      <c r="A282" s="1"/>
      <c r="B282" s="42"/>
    </row>
    <row r="283" spans="1:2" ht="14.25" customHeight="1">
      <c r="A283" s="1"/>
      <c r="B283" s="42"/>
    </row>
    <row r="284" spans="1:2" ht="14.25" customHeight="1">
      <c r="A284" s="1"/>
      <c r="B284" s="42"/>
    </row>
    <row r="285" spans="1:2" ht="14.25" customHeight="1">
      <c r="A285" s="1"/>
      <c r="B285" s="42"/>
    </row>
    <row r="286" spans="1:2" ht="14.25" customHeight="1">
      <c r="A286" s="1"/>
      <c r="B286" s="42"/>
    </row>
    <row r="287" spans="1:2" ht="14.25" customHeight="1">
      <c r="A287" s="1"/>
      <c r="B287" s="42"/>
    </row>
    <row r="288" spans="1:2" ht="14.25" customHeight="1">
      <c r="A288" s="1"/>
      <c r="B288" s="42"/>
    </row>
    <row r="289" spans="1:2" ht="14.25" customHeight="1">
      <c r="A289" s="1"/>
      <c r="B289" s="42"/>
    </row>
    <row r="290" spans="1:2" ht="14.25" customHeight="1">
      <c r="A290" s="1"/>
      <c r="B290" s="42"/>
    </row>
    <row r="291" spans="1:2" ht="14.25" customHeight="1">
      <c r="A291" s="1"/>
      <c r="B291" s="42"/>
    </row>
    <row r="292" spans="1:2" ht="14.25" customHeight="1">
      <c r="A292" s="1"/>
      <c r="B292" s="42"/>
    </row>
    <row r="293" spans="1:2" ht="14.25" customHeight="1">
      <c r="A293" s="1"/>
      <c r="B293" s="42"/>
    </row>
    <row r="294" spans="1:2" ht="14.25" customHeight="1">
      <c r="A294" s="1"/>
      <c r="B294" s="42"/>
    </row>
    <row r="295" spans="1:2" ht="14.25" customHeight="1">
      <c r="A295" s="1"/>
      <c r="B295" s="42"/>
    </row>
    <row r="296" spans="1:2" ht="14.25" customHeight="1">
      <c r="A296" s="1"/>
      <c r="B296" s="42"/>
    </row>
    <row r="297" spans="1:2" ht="14.25" customHeight="1">
      <c r="A297" s="1"/>
      <c r="B297" s="42"/>
    </row>
    <row r="298" spans="1:2" ht="14.25" customHeight="1">
      <c r="A298" s="1"/>
      <c r="B298" s="42"/>
    </row>
    <row r="299" spans="1:2" ht="14.25" customHeight="1">
      <c r="A299" s="1"/>
      <c r="B299" s="42"/>
    </row>
    <row r="300" spans="1:2" ht="14.25" customHeight="1">
      <c r="A300" s="1"/>
      <c r="B300" s="42"/>
    </row>
    <row r="301" spans="1:2" ht="14.25" customHeight="1">
      <c r="A301" s="1"/>
      <c r="B301" s="42"/>
    </row>
    <row r="302" spans="1:2" ht="14.25" customHeight="1">
      <c r="A302" s="1"/>
      <c r="B302" s="42"/>
    </row>
    <row r="303" spans="1:2" ht="14.25" customHeight="1">
      <c r="A303" s="1"/>
      <c r="B303" s="42"/>
    </row>
    <row r="304" spans="1:2" ht="14.25" customHeight="1">
      <c r="A304" s="1"/>
      <c r="B304" s="42"/>
    </row>
    <row r="305" spans="1:2" ht="14.25" customHeight="1">
      <c r="A305" s="1"/>
      <c r="B305" s="42"/>
    </row>
    <row r="306" spans="1:2" ht="14.25" customHeight="1">
      <c r="A306" s="1"/>
      <c r="B306" s="42"/>
    </row>
    <row r="307" spans="1:2" ht="14.25" customHeight="1">
      <c r="A307" s="1"/>
      <c r="B307" s="42"/>
    </row>
    <row r="308" spans="1:2" ht="14.25" customHeight="1">
      <c r="A308" s="1"/>
      <c r="B308" s="42"/>
    </row>
    <row r="309" spans="1:2" ht="14.25" customHeight="1">
      <c r="A309" s="1"/>
      <c r="B309" s="42"/>
    </row>
    <row r="310" spans="1:2" ht="14.25" customHeight="1">
      <c r="A310" s="1"/>
      <c r="B310" s="42"/>
    </row>
    <row r="311" spans="1:2" ht="14.25" customHeight="1">
      <c r="A311" s="1"/>
      <c r="B311" s="42"/>
    </row>
    <row r="312" spans="1:2" ht="14.25" customHeight="1">
      <c r="A312" s="1"/>
      <c r="B312" s="42"/>
    </row>
    <row r="313" spans="1:2" ht="14.25" customHeight="1">
      <c r="A313" s="1"/>
      <c r="B313" s="42"/>
    </row>
    <row r="314" spans="1:2" ht="14.25" customHeight="1">
      <c r="A314" s="1"/>
      <c r="B314" s="42"/>
    </row>
    <row r="315" spans="1:2" ht="14.25" customHeight="1">
      <c r="A315" s="1"/>
      <c r="B315" s="42"/>
    </row>
    <row r="316" spans="1:2" ht="14.25" customHeight="1">
      <c r="A316" s="1"/>
      <c r="B316" s="42"/>
    </row>
    <row r="317" spans="1:2" ht="14.25" customHeight="1">
      <c r="A317" s="1"/>
      <c r="B317" s="42"/>
    </row>
    <row r="318" spans="1:2" ht="14.25" customHeight="1">
      <c r="A318" s="1"/>
      <c r="B318" s="42"/>
    </row>
    <row r="319" spans="1:2" ht="14.25" customHeight="1">
      <c r="A319" s="1"/>
      <c r="B319" s="42"/>
    </row>
    <row r="320" spans="1:2" ht="14.25" customHeight="1">
      <c r="A320" s="1"/>
      <c r="B320" s="42"/>
    </row>
    <row r="321" spans="1:2" ht="14.25" customHeight="1">
      <c r="A321" s="1"/>
      <c r="B321" s="42"/>
    </row>
    <row r="322" spans="1:2" ht="14.25" customHeight="1">
      <c r="A322" s="1"/>
      <c r="B322" s="42"/>
    </row>
    <row r="323" spans="1:2" ht="14.25" customHeight="1">
      <c r="A323" s="1"/>
      <c r="B323" s="42"/>
    </row>
    <row r="324" spans="1:2" ht="14.25" customHeight="1">
      <c r="A324" s="1"/>
      <c r="B324" s="42"/>
    </row>
    <row r="325" spans="1:2" ht="14.25" customHeight="1">
      <c r="A325" s="1"/>
      <c r="B325" s="42"/>
    </row>
    <row r="326" spans="1:2" ht="14.25" customHeight="1">
      <c r="A326" s="1"/>
      <c r="B326" s="42"/>
    </row>
    <row r="327" spans="1:2" ht="14.25" customHeight="1">
      <c r="A327" s="1"/>
      <c r="B327" s="42"/>
    </row>
    <row r="328" spans="1:2" ht="14.25" customHeight="1">
      <c r="A328" s="1"/>
      <c r="B328" s="42"/>
    </row>
    <row r="329" spans="1:2" ht="14.25" customHeight="1">
      <c r="A329" s="1"/>
      <c r="B329" s="42"/>
    </row>
    <row r="330" spans="1:2" ht="14.25" customHeight="1">
      <c r="A330" s="1"/>
      <c r="B330" s="42"/>
    </row>
    <row r="331" spans="1:2" ht="14.25" customHeight="1">
      <c r="A331" s="1"/>
      <c r="B331" s="42"/>
    </row>
    <row r="332" spans="1:2" ht="14.25" customHeight="1">
      <c r="A332" s="1"/>
      <c r="B332" s="42"/>
    </row>
    <row r="333" spans="1:2" ht="14.25" customHeight="1">
      <c r="A333" s="1"/>
      <c r="B333" s="42"/>
    </row>
    <row r="334" spans="1:2" ht="14.25" customHeight="1">
      <c r="A334" s="1"/>
      <c r="B334" s="42"/>
    </row>
    <row r="335" spans="1:2" ht="14.25" customHeight="1">
      <c r="A335" s="1"/>
      <c r="B335" s="42"/>
    </row>
    <row r="336" spans="1:2" ht="14.25" customHeight="1">
      <c r="A336" s="1"/>
      <c r="B336" s="42"/>
    </row>
    <row r="337" spans="1:2" ht="14.25" customHeight="1">
      <c r="A337" s="1"/>
      <c r="B337" s="42"/>
    </row>
    <row r="338" spans="1:2" ht="14.25" customHeight="1">
      <c r="A338" s="1"/>
      <c r="B338" s="42"/>
    </row>
    <row r="339" spans="1:2" ht="14.25" customHeight="1">
      <c r="A339" s="1"/>
      <c r="B339" s="42"/>
    </row>
    <row r="340" spans="1:2" ht="14.25" customHeight="1">
      <c r="A340" s="1"/>
      <c r="B340" s="42"/>
    </row>
    <row r="341" spans="1:2" ht="14.25" customHeight="1">
      <c r="A341" s="1"/>
      <c r="B341" s="42"/>
    </row>
    <row r="342" spans="1:2" ht="14.25" customHeight="1">
      <c r="A342" s="1"/>
      <c r="B342" s="42"/>
    </row>
    <row r="343" spans="1:2" ht="14.25" customHeight="1">
      <c r="A343" s="1"/>
      <c r="B343" s="42"/>
    </row>
    <row r="344" spans="1:2" ht="14.25" customHeight="1">
      <c r="A344" s="1"/>
      <c r="B344" s="42"/>
    </row>
    <row r="345" spans="1:2" ht="14.25" customHeight="1">
      <c r="A345" s="1"/>
      <c r="B345" s="42"/>
    </row>
    <row r="346" spans="1:2" ht="14.25" customHeight="1">
      <c r="A346" s="1"/>
      <c r="B346" s="42"/>
    </row>
    <row r="347" spans="1:2" ht="14.25" customHeight="1">
      <c r="A347" s="1"/>
      <c r="B347" s="42"/>
    </row>
    <row r="348" spans="1:2" ht="14.25" customHeight="1">
      <c r="A348" s="1"/>
      <c r="B348" s="42"/>
    </row>
    <row r="349" spans="1:2" ht="14.25" customHeight="1">
      <c r="A349" s="1"/>
      <c r="B349" s="42"/>
    </row>
    <row r="350" spans="1:2" ht="14.25" customHeight="1">
      <c r="A350" s="1"/>
      <c r="B350" s="42"/>
    </row>
    <row r="351" spans="1:2" ht="14.25" customHeight="1">
      <c r="A351" s="1"/>
      <c r="B351" s="42"/>
    </row>
    <row r="352" spans="1:2" ht="14.25" customHeight="1">
      <c r="A352" s="1"/>
      <c r="B352" s="42"/>
    </row>
    <row r="353" spans="1:2" ht="14.25" customHeight="1">
      <c r="A353" s="1"/>
      <c r="B353" s="42"/>
    </row>
    <row r="354" spans="1:2" ht="14.25" customHeight="1">
      <c r="A354" s="1"/>
      <c r="B354" s="42"/>
    </row>
    <row r="355" spans="1:2" ht="14.25" customHeight="1">
      <c r="A355" s="1"/>
      <c r="B355" s="42"/>
    </row>
    <row r="356" spans="1:2" ht="14.25" customHeight="1">
      <c r="A356" s="1"/>
      <c r="B356" s="42"/>
    </row>
    <row r="357" spans="1:2" ht="14.25" customHeight="1">
      <c r="A357" s="1"/>
      <c r="B357" s="42"/>
    </row>
    <row r="358" spans="1:2" ht="14.25" customHeight="1">
      <c r="A358" s="1"/>
      <c r="B358" s="42"/>
    </row>
    <row r="359" spans="1:2" ht="14.25" customHeight="1">
      <c r="A359" s="1"/>
      <c r="B359" s="42"/>
    </row>
    <row r="360" spans="1:2" ht="14.25" customHeight="1">
      <c r="A360" s="1"/>
      <c r="B360" s="42"/>
    </row>
    <row r="361" spans="1:2" ht="14.25" customHeight="1">
      <c r="A361" s="1"/>
      <c r="B361" s="42"/>
    </row>
    <row r="362" spans="1:2" ht="14.25" customHeight="1">
      <c r="A362" s="1"/>
      <c r="B362" s="42"/>
    </row>
    <row r="363" spans="1:2" ht="14.25" customHeight="1">
      <c r="A363" s="1"/>
      <c r="B363" s="42"/>
    </row>
    <row r="364" spans="1:2" ht="14.25" customHeight="1">
      <c r="A364" s="1"/>
      <c r="B364" s="42"/>
    </row>
    <row r="365" spans="1:2" ht="14.25" customHeight="1">
      <c r="A365" s="1"/>
      <c r="B365" s="42"/>
    </row>
    <row r="366" spans="1:2" ht="14.25" customHeight="1">
      <c r="A366" s="1"/>
      <c r="B366" s="42"/>
    </row>
    <row r="367" spans="1:2" ht="14.25" customHeight="1">
      <c r="A367" s="1"/>
      <c r="B367" s="42"/>
    </row>
    <row r="368" spans="1:2" ht="14.25" customHeight="1">
      <c r="A368" s="1"/>
      <c r="B368" s="42"/>
    </row>
    <row r="369" spans="1:2" ht="14.25" customHeight="1">
      <c r="A369" s="1"/>
      <c r="B369" s="42"/>
    </row>
    <row r="370" spans="1:2" ht="14.25" customHeight="1">
      <c r="A370" s="1"/>
      <c r="B370" s="42"/>
    </row>
    <row r="371" spans="1:2" ht="14.25" customHeight="1">
      <c r="A371" s="1"/>
      <c r="B371" s="42"/>
    </row>
    <row r="372" spans="1:2" ht="14.25" customHeight="1">
      <c r="A372" s="1"/>
      <c r="B372" s="42"/>
    </row>
    <row r="373" spans="1:2" ht="14.25" customHeight="1">
      <c r="A373" s="1"/>
      <c r="B373" s="42"/>
    </row>
    <row r="374" spans="1:2" ht="14.25" customHeight="1">
      <c r="A374" s="1"/>
      <c r="B374" s="42"/>
    </row>
    <row r="375" spans="1:2" ht="14.25" customHeight="1">
      <c r="A375" s="1"/>
      <c r="B375" s="42"/>
    </row>
    <row r="376" spans="1:2" ht="14.25" customHeight="1">
      <c r="A376" s="1"/>
      <c r="B376" s="42"/>
    </row>
    <row r="377" spans="1:2" ht="14.25" customHeight="1">
      <c r="A377" s="1"/>
      <c r="B377" s="42"/>
    </row>
    <row r="378" spans="1:2" ht="14.25" customHeight="1">
      <c r="A378" s="1"/>
      <c r="B378" s="42"/>
    </row>
    <row r="379" spans="1:2" ht="14.25" customHeight="1">
      <c r="A379" s="1"/>
      <c r="B379" s="42"/>
    </row>
    <row r="380" spans="1:2" ht="14.25" customHeight="1">
      <c r="A380" s="1"/>
      <c r="B380" s="42"/>
    </row>
    <row r="381" spans="1:2" ht="14.25" customHeight="1">
      <c r="A381" s="1"/>
      <c r="B381" s="42"/>
    </row>
    <row r="382" spans="1:2" ht="14.25" customHeight="1">
      <c r="A382" s="1"/>
      <c r="B382" s="42"/>
    </row>
    <row r="383" spans="1:2" ht="14.25" customHeight="1">
      <c r="A383" s="1"/>
      <c r="B383" s="42"/>
    </row>
    <row r="384" spans="1:2" ht="14.25" customHeight="1">
      <c r="A384" s="1"/>
      <c r="B384" s="42"/>
    </row>
    <row r="385" spans="1:2" ht="14.25" customHeight="1">
      <c r="A385" s="1"/>
      <c r="B385" s="42"/>
    </row>
    <row r="386" spans="1:2" ht="14.25" customHeight="1">
      <c r="A386" s="1"/>
      <c r="B386" s="42"/>
    </row>
    <row r="387" spans="1:2" ht="14.25" customHeight="1">
      <c r="A387" s="1"/>
      <c r="B387" s="42"/>
    </row>
    <row r="388" spans="1:2" ht="14.25" customHeight="1">
      <c r="A388" s="1"/>
      <c r="B388" s="42"/>
    </row>
    <row r="389" spans="1:2" ht="14.25" customHeight="1">
      <c r="A389" s="1"/>
      <c r="B389" s="42"/>
    </row>
    <row r="390" spans="1:2" ht="14.25" customHeight="1">
      <c r="A390" s="1"/>
      <c r="B390" s="42"/>
    </row>
    <row r="391" spans="1:2" ht="14.25" customHeight="1">
      <c r="A391" s="1"/>
      <c r="B391" s="42"/>
    </row>
    <row r="392" spans="1:2" ht="14.25" customHeight="1">
      <c r="A392" s="1"/>
      <c r="B392" s="42"/>
    </row>
    <row r="393" spans="1:2" ht="14.25" customHeight="1">
      <c r="A393" s="1"/>
      <c r="B393" s="42"/>
    </row>
    <row r="394" spans="1:2" ht="14.25" customHeight="1">
      <c r="A394" s="1"/>
      <c r="B394" s="42"/>
    </row>
    <row r="395" spans="1:2" ht="14.25" customHeight="1">
      <c r="A395" s="1"/>
      <c r="B395" s="42"/>
    </row>
    <row r="396" spans="1:2" ht="14.25" customHeight="1">
      <c r="A396" s="1"/>
      <c r="B396" s="42"/>
    </row>
    <row r="397" spans="1:2" ht="14.25" customHeight="1">
      <c r="A397" s="1"/>
      <c r="B397" s="42"/>
    </row>
    <row r="398" spans="1:2" ht="14.25" customHeight="1">
      <c r="A398" s="1"/>
      <c r="B398" s="42"/>
    </row>
    <row r="399" spans="1:2" ht="14.25" customHeight="1">
      <c r="A399" s="1"/>
      <c r="B399" s="42"/>
    </row>
    <row r="400" spans="1:2" ht="14.25" customHeight="1">
      <c r="A400" s="1"/>
      <c r="B400" s="42"/>
    </row>
    <row r="401" spans="1:2" ht="14.25" customHeight="1">
      <c r="A401" s="1"/>
      <c r="B401" s="42"/>
    </row>
    <row r="402" spans="1:2" ht="14.25" customHeight="1">
      <c r="A402" s="1"/>
      <c r="B402" s="42"/>
    </row>
    <row r="403" spans="1:2" ht="14.25" customHeight="1">
      <c r="A403" s="1"/>
      <c r="B403" s="42"/>
    </row>
    <row r="404" spans="1:2" ht="14.25" customHeight="1">
      <c r="A404" s="1"/>
      <c r="B404" s="42"/>
    </row>
    <row r="405" spans="1:2" ht="14.25" customHeight="1">
      <c r="A405" s="1"/>
      <c r="B405" s="42"/>
    </row>
    <row r="406" spans="1:2" ht="14.25" customHeight="1">
      <c r="A406" s="1"/>
      <c r="B406" s="42"/>
    </row>
    <row r="407" spans="1:2" ht="14.25" customHeight="1">
      <c r="A407" s="1"/>
      <c r="B407" s="42"/>
    </row>
    <row r="408" spans="1:2" ht="14.25" customHeight="1">
      <c r="A408" s="1"/>
      <c r="B408" s="42"/>
    </row>
    <row r="409" spans="1:2" ht="14.25" customHeight="1">
      <c r="A409" s="1"/>
      <c r="B409" s="42"/>
    </row>
    <row r="410" spans="1:2" ht="14.25" customHeight="1">
      <c r="A410" s="1"/>
      <c r="B410" s="42"/>
    </row>
    <row r="411" spans="1:2" ht="14.25" customHeight="1">
      <c r="A411" s="1"/>
      <c r="B411" s="42"/>
    </row>
    <row r="412" spans="1:2" ht="14.25" customHeight="1">
      <c r="A412" s="1"/>
      <c r="B412" s="42"/>
    </row>
    <row r="413" spans="1:2" ht="14.25" customHeight="1">
      <c r="A413" s="1"/>
      <c r="B413" s="42"/>
    </row>
    <row r="414" spans="1:2" ht="14.25" customHeight="1">
      <c r="A414" s="1"/>
      <c r="B414" s="42"/>
    </row>
    <row r="415" spans="1:2" ht="14.25" customHeight="1">
      <c r="A415" s="1"/>
      <c r="B415" s="42"/>
    </row>
    <row r="416" spans="1:2" ht="14.25" customHeight="1">
      <c r="A416" s="1"/>
      <c r="B416" s="42"/>
    </row>
    <row r="417" spans="1:2" ht="14.25" customHeight="1">
      <c r="A417" s="1"/>
      <c r="B417" s="42"/>
    </row>
    <row r="418" spans="1:2" ht="14.25" customHeight="1">
      <c r="A418" s="1"/>
      <c r="B418" s="42"/>
    </row>
    <row r="419" spans="1:2" ht="14.25" customHeight="1">
      <c r="A419" s="1"/>
      <c r="B419" s="42"/>
    </row>
    <row r="420" spans="1:2" ht="14.25" customHeight="1">
      <c r="A420" s="1"/>
      <c r="B420" s="42"/>
    </row>
    <row r="421" spans="1:2" ht="14.25" customHeight="1">
      <c r="A421" s="1"/>
      <c r="B421" s="42"/>
    </row>
    <row r="422" spans="1:2" ht="14.25" customHeight="1">
      <c r="A422" s="1"/>
      <c r="B422" s="42"/>
    </row>
    <row r="423" spans="1:2" ht="14.25" customHeight="1">
      <c r="A423" s="1"/>
      <c r="B423" s="42"/>
    </row>
    <row r="424" spans="1:2" ht="14.25" customHeight="1">
      <c r="A424" s="1"/>
      <c r="B424" s="42"/>
    </row>
    <row r="425" spans="1:2" ht="14.25" customHeight="1">
      <c r="A425" s="1"/>
      <c r="B425" s="42"/>
    </row>
    <row r="426" spans="1:2" ht="14.25" customHeight="1">
      <c r="A426" s="1"/>
      <c r="B426" s="42"/>
    </row>
    <row r="427" spans="1:2" ht="14.25" customHeight="1">
      <c r="A427" s="1"/>
      <c r="B427" s="42"/>
    </row>
    <row r="428" spans="1:2" ht="14.25" customHeight="1">
      <c r="A428" s="1"/>
      <c r="B428" s="42"/>
    </row>
    <row r="429" spans="1:2" ht="14.25" customHeight="1">
      <c r="A429" s="1"/>
      <c r="B429" s="42"/>
    </row>
    <row r="430" spans="1:2" ht="14.25" customHeight="1">
      <c r="A430" s="1"/>
      <c r="B430" s="42"/>
    </row>
    <row r="431" spans="1:2" ht="14.25" customHeight="1">
      <c r="A431" s="1"/>
      <c r="B431" s="42"/>
    </row>
    <row r="432" spans="1:2" ht="14.25" customHeight="1">
      <c r="A432" s="1"/>
      <c r="B432" s="42"/>
    </row>
    <row r="433" spans="1:2" ht="14.25" customHeight="1">
      <c r="A433" s="1"/>
      <c r="B433" s="42"/>
    </row>
    <row r="434" spans="1:2" ht="14.25" customHeight="1">
      <c r="A434" s="1"/>
      <c r="B434" s="42"/>
    </row>
    <row r="435" spans="1:2" ht="14.25" customHeight="1">
      <c r="A435" s="1"/>
      <c r="B435" s="42"/>
    </row>
    <row r="436" spans="1:2" ht="14.25" customHeight="1">
      <c r="A436" s="1"/>
      <c r="B436" s="42"/>
    </row>
    <row r="437" spans="1:2" ht="14.25" customHeight="1">
      <c r="A437" s="1"/>
      <c r="B437" s="42"/>
    </row>
    <row r="438" spans="1:2" ht="14.25" customHeight="1">
      <c r="A438" s="1"/>
      <c r="B438" s="42"/>
    </row>
    <row r="439" spans="1:2" ht="14.25" customHeight="1">
      <c r="A439" s="1"/>
      <c r="B439" s="42"/>
    </row>
    <row r="440" spans="1:2" ht="14.25" customHeight="1">
      <c r="A440" s="1"/>
      <c r="B440" s="42"/>
    </row>
    <row r="441" spans="1:2" ht="14.25" customHeight="1">
      <c r="A441" s="1"/>
      <c r="B441" s="42"/>
    </row>
    <row r="442" spans="1:2" ht="14.25" customHeight="1">
      <c r="A442" s="1"/>
      <c r="B442" s="42"/>
    </row>
    <row r="443" spans="1:2" ht="14.25" customHeight="1">
      <c r="A443" s="1"/>
      <c r="B443" s="42"/>
    </row>
    <row r="444" spans="1:2" ht="14.25" customHeight="1">
      <c r="A444" s="1"/>
      <c r="B444" s="42"/>
    </row>
    <row r="445" spans="1:2" ht="14.25" customHeight="1">
      <c r="A445" s="1"/>
      <c r="B445" s="42"/>
    </row>
    <row r="446" spans="1:2" ht="14.25" customHeight="1">
      <c r="A446" s="1"/>
      <c r="B446" s="42"/>
    </row>
    <row r="447" spans="1:2" ht="14.25" customHeight="1">
      <c r="A447" s="1"/>
      <c r="B447" s="42"/>
    </row>
    <row r="448" spans="1:2" ht="14.25" customHeight="1">
      <c r="A448" s="1"/>
      <c r="B448" s="42"/>
    </row>
    <row r="449" spans="1:2" ht="14.25" customHeight="1">
      <c r="A449" s="1"/>
      <c r="B449" s="42"/>
    </row>
    <row r="450" spans="1:2" ht="14.25" customHeight="1">
      <c r="A450" s="1"/>
      <c r="B450" s="42"/>
    </row>
    <row r="451" spans="1:2" ht="14.25" customHeight="1">
      <c r="A451" s="1"/>
      <c r="B451" s="42"/>
    </row>
    <row r="452" spans="1:2" ht="14.25" customHeight="1">
      <c r="A452" s="1"/>
      <c r="B452" s="42"/>
    </row>
    <row r="453" spans="1:2" ht="14.25" customHeight="1">
      <c r="A453" s="1"/>
      <c r="B453" s="42"/>
    </row>
    <row r="454" spans="1:2" ht="14.25" customHeight="1">
      <c r="A454" s="1"/>
      <c r="B454" s="42"/>
    </row>
    <row r="455" spans="1:2" ht="14.25" customHeight="1">
      <c r="A455" s="1"/>
      <c r="B455" s="42"/>
    </row>
    <row r="456" spans="1:2" ht="14.25" customHeight="1">
      <c r="A456" s="1"/>
      <c r="B456" s="42"/>
    </row>
    <row r="457" spans="1:2" ht="14.25" customHeight="1">
      <c r="A457" s="1"/>
      <c r="B457" s="42"/>
    </row>
    <row r="458" spans="1:2" ht="14.25" customHeight="1">
      <c r="A458" s="1"/>
      <c r="B458" s="42"/>
    </row>
    <row r="459" spans="1:2" ht="14.25" customHeight="1">
      <c r="A459" s="1"/>
      <c r="B459" s="42"/>
    </row>
    <row r="460" spans="1:2" ht="14.25" customHeight="1">
      <c r="A460" s="1"/>
      <c r="B460" s="42"/>
    </row>
    <row r="461" spans="1:2" ht="14.25" customHeight="1">
      <c r="A461" s="1"/>
      <c r="B461" s="42"/>
    </row>
    <row r="462" spans="1:2" ht="14.25" customHeight="1">
      <c r="A462" s="1"/>
      <c r="B462" s="42"/>
    </row>
    <row r="463" spans="1:2" ht="14.25" customHeight="1">
      <c r="A463" s="1"/>
      <c r="B463" s="42"/>
    </row>
    <row r="464" spans="1:2" ht="14.25" customHeight="1">
      <c r="A464" s="1"/>
      <c r="B464" s="42"/>
    </row>
    <row r="465" spans="1:2" ht="14.25" customHeight="1">
      <c r="A465" s="1"/>
      <c r="B465" s="42"/>
    </row>
    <row r="466" spans="1:2" ht="14.25" customHeight="1">
      <c r="A466" s="1"/>
      <c r="B466" s="42"/>
    </row>
    <row r="467" spans="1:2" ht="14.25" customHeight="1">
      <c r="A467" s="1"/>
      <c r="B467" s="42"/>
    </row>
    <row r="468" spans="1:2" ht="14.25" customHeight="1">
      <c r="A468" s="1"/>
      <c r="B468" s="42"/>
    </row>
    <row r="469" spans="1:2" ht="14.25" customHeight="1">
      <c r="A469" s="1"/>
      <c r="B469" s="42"/>
    </row>
    <row r="470" spans="1:2" ht="14.25" customHeight="1">
      <c r="A470" s="1"/>
      <c r="B470" s="42"/>
    </row>
    <row r="471" spans="1:2" ht="14.25" customHeight="1">
      <c r="A471" s="1"/>
      <c r="B471" s="42"/>
    </row>
    <row r="472" spans="1:2" ht="14.25" customHeight="1">
      <c r="A472" s="1"/>
      <c r="B472" s="42"/>
    </row>
    <row r="473" spans="1:2" ht="14.25" customHeight="1">
      <c r="A473" s="1"/>
      <c r="B473" s="42"/>
    </row>
    <row r="474" spans="1:2" ht="14.25" customHeight="1">
      <c r="A474" s="1"/>
      <c r="B474" s="42"/>
    </row>
    <row r="475" spans="1:2" ht="14.25" customHeight="1">
      <c r="A475" s="1"/>
      <c r="B475" s="42"/>
    </row>
    <row r="476" spans="1:2" ht="14.25" customHeight="1">
      <c r="A476" s="1"/>
      <c r="B476" s="42"/>
    </row>
    <row r="477" spans="1:2" ht="14.25" customHeight="1">
      <c r="A477" s="1"/>
      <c r="B477" s="42"/>
    </row>
    <row r="478" spans="1:2" ht="14.25" customHeight="1">
      <c r="A478" s="1"/>
      <c r="B478" s="42"/>
    </row>
    <row r="479" spans="1:2" ht="14.25" customHeight="1">
      <c r="A479" s="1"/>
      <c r="B479" s="42"/>
    </row>
    <row r="480" spans="1:2" ht="14.25" customHeight="1">
      <c r="A480" s="1"/>
      <c r="B480" s="42"/>
    </row>
    <row r="481" spans="1:2" ht="14.25" customHeight="1">
      <c r="A481" s="1"/>
      <c r="B481" s="42"/>
    </row>
    <row r="482" spans="1:2" ht="14.25" customHeight="1">
      <c r="A482" s="1"/>
      <c r="B482" s="42"/>
    </row>
    <row r="483" spans="1:2" ht="14.25" customHeight="1">
      <c r="A483" s="1"/>
      <c r="B483" s="42"/>
    </row>
    <row r="484" spans="1:2" ht="14.25" customHeight="1">
      <c r="A484" s="1"/>
      <c r="B484" s="42"/>
    </row>
    <row r="485" spans="1:2" ht="14.25" customHeight="1">
      <c r="A485" s="1"/>
      <c r="B485" s="42"/>
    </row>
    <row r="486" spans="1:2" ht="14.25" customHeight="1">
      <c r="A486" s="1"/>
      <c r="B486" s="42"/>
    </row>
    <row r="487" spans="1:2" ht="14.25" customHeight="1">
      <c r="A487" s="1"/>
      <c r="B487" s="42"/>
    </row>
    <row r="488" spans="1:2" ht="14.25" customHeight="1">
      <c r="A488" s="1"/>
      <c r="B488" s="42"/>
    </row>
    <row r="489" spans="1:2" ht="14.25" customHeight="1">
      <c r="A489" s="1"/>
      <c r="B489" s="42"/>
    </row>
    <row r="490" spans="1:2" ht="14.25" customHeight="1">
      <c r="A490" s="1"/>
      <c r="B490" s="42"/>
    </row>
    <row r="491" spans="1:2" ht="14.25" customHeight="1">
      <c r="A491" s="1"/>
      <c r="B491" s="42"/>
    </row>
    <row r="492" spans="1:2" ht="14.25" customHeight="1">
      <c r="A492" s="1"/>
      <c r="B492" s="42"/>
    </row>
    <row r="493" spans="1:2" ht="14.25" customHeight="1">
      <c r="A493" s="1"/>
      <c r="B493" s="42"/>
    </row>
    <row r="494" spans="1:2" ht="14.25" customHeight="1">
      <c r="A494" s="1"/>
      <c r="B494" s="42"/>
    </row>
    <row r="495" spans="1:2" ht="14.25" customHeight="1">
      <c r="A495" s="1"/>
      <c r="B495" s="42"/>
    </row>
    <row r="496" spans="1:2" ht="14.25" customHeight="1">
      <c r="A496" s="1"/>
      <c r="B496" s="42"/>
    </row>
    <row r="497" spans="1:2" ht="14.25" customHeight="1">
      <c r="A497" s="1"/>
      <c r="B497" s="42"/>
    </row>
    <row r="498" spans="1:2" ht="14.25" customHeight="1">
      <c r="A498" s="1"/>
      <c r="B498" s="42"/>
    </row>
    <row r="499" spans="1:2" ht="14.25" customHeight="1">
      <c r="A499" s="1"/>
      <c r="B499" s="42"/>
    </row>
    <row r="500" spans="1:2" ht="14.25" customHeight="1">
      <c r="A500" s="1"/>
      <c r="B500" s="42"/>
    </row>
    <row r="501" spans="1:2" ht="14.25" customHeight="1">
      <c r="A501" s="1"/>
      <c r="B501" s="42"/>
    </row>
    <row r="502" spans="1:2" ht="14.25" customHeight="1">
      <c r="A502" s="1"/>
      <c r="B502" s="42"/>
    </row>
    <row r="503" spans="1:2" ht="14.25" customHeight="1">
      <c r="A503" s="1"/>
      <c r="B503" s="42"/>
    </row>
    <row r="504" spans="1:2" ht="14.25" customHeight="1">
      <c r="A504" s="1"/>
      <c r="B504" s="42"/>
    </row>
    <row r="505" spans="1:2" ht="14.25" customHeight="1">
      <c r="A505" s="1"/>
      <c r="B505" s="42"/>
    </row>
    <row r="506" spans="1:2" ht="14.25" customHeight="1">
      <c r="A506" s="1"/>
      <c r="B506" s="42"/>
    </row>
    <row r="507" spans="1:2" ht="14.25" customHeight="1">
      <c r="A507" s="1"/>
      <c r="B507" s="42"/>
    </row>
    <row r="508" spans="1:2" ht="14.25" customHeight="1">
      <c r="A508" s="1"/>
      <c r="B508" s="42"/>
    </row>
    <row r="509" spans="1:2" ht="14.25" customHeight="1">
      <c r="A509" s="1"/>
      <c r="B509" s="42"/>
    </row>
    <row r="510" spans="1:2" ht="14.25" customHeight="1">
      <c r="A510" s="1"/>
      <c r="B510" s="42"/>
    </row>
    <row r="511" spans="1:2" ht="14.25" customHeight="1">
      <c r="A511" s="1"/>
      <c r="B511" s="42"/>
    </row>
    <row r="512" spans="1:2" ht="14.25" customHeight="1">
      <c r="A512" s="1"/>
      <c r="B512" s="42"/>
    </row>
    <row r="513" spans="1:2" ht="14.25" customHeight="1">
      <c r="A513" s="1"/>
      <c r="B513" s="42"/>
    </row>
    <row r="514" spans="1:2" ht="14.25" customHeight="1">
      <c r="A514" s="1"/>
      <c r="B514" s="42"/>
    </row>
    <row r="515" spans="1:2" ht="14.25" customHeight="1">
      <c r="A515" s="1"/>
      <c r="B515" s="42"/>
    </row>
    <row r="516" spans="1:2" ht="14.25" customHeight="1">
      <c r="A516" s="1"/>
      <c r="B516" s="42"/>
    </row>
    <row r="517" spans="1:2" ht="14.25" customHeight="1">
      <c r="A517" s="1"/>
      <c r="B517" s="42"/>
    </row>
    <row r="518" spans="1:2" ht="14.25" customHeight="1">
      <c r="A518" s="1"/>
      <c r="B518" s="42"/>
    </row>
    <row r="519" spans="1:2" ht="14.25" customHeight="1">
      <c r="A519" s="1"/>
      <c r="B519" s="42"/>
    </row>
    <row r="520" spans="1:2" ht="14.25" customHeight="1">
      <c r="A520" s="1"/>
      <c r="B520" s="42"/>
    </row>
    <row r="521" spans="1:2" ht="14.25" customHeight="1">
      <c r="A521" s="1"/>
      <c r="B521" s="42"/>
    </row>
    <row r="522" spans="1:2" ht="14.25" customHeight="1">
      <c r="A522" s="1"/>
      <c r="B522" s="42"/>
    </row>
    <row r="523" spans="1:2" ht="14.25" customHeight="1">
      <c r="A523" s="1"/>
      <c r="B523" s="42"/>
    </row>
    <row r="524" spans="1:2" ht="14.25" customHeight="1">
      <c r="A524" s="1"/>
      <c r="B524" s="42"/>
    </row>
    <row r="525" spans="1:2" ht="14.25" customHeight="1">
      <c r="A525" s="1"/>
      <c r="B525" s="42"/>
    </row>
    <row r="526" spans="1:2" ht="14.25" customHeight="1">
      <c r="A526" s="1"/>
      <c r="B526" s="42"/>
    </row>
    <row r="527" spans="1:2" ht="14.25" customHeight="1">
      <c r="A527" s="1"/>
      <c r="B527" s="42"/>
    </row>
    <row r="528" spans="1:2" ht="14.25" customHeight="1">
      <c r="A528" s="1"/>
      <c r="B528" s="42"/>
    </row>
    <row r="529" spans="1:2" ht="14.25" customHeight="1">
      <c r="A529" s="1"/>
      <c r="B529" s="42"/>
    </row>
    <row r="530" spans="1:2" ht="14.25" customHeight="1">
      <c r="A530" s="1"/>
      <c r="B530" s="42"/>
    </row>
    <row r="531" spans="1:2" ht="14.25" customHeight="1">
      <c r="A531" s="1"/>
      <c r="B531" s="42"/>
    </row>
    <row r="532" spans="1:2" ht="14.25" customHeight="1">
      <c r="A532" s="1"/>
      <c r="B532" s="42"/>
    </row>
    <row r="533" spans="1:2" ht="14.25" customHeight="1">
      <c r="A533" s="1"/>
      <c r="B533" s="42"/>
    </row>
    <row r="534" spans="1:2" ht="14.25" customHeight="1">
      <c r="A534" s="1"/>
      <c r="B534" s="42"/>
    </row>
    <row r="535" spans="1:2" ht="14.25" customHeight="1">
      <c r="A535" s="1"/>
      <c r="B535" s="42"/>
    </row>
    <row r="536" spans="1:2" ht="14.25" customHeight="1">
      <c r="A536" s="1"/>
      <c r="B536" s="42"/>
    </row>
    <row r="537" spans="1:2" ht="14.25" customHeight="1">
      <c r="A537" s="1"/>
      <c r="B537" s="42"/>
    </row>
    <row r="538" spans="1:2" ht="14.25" customHeight="1">
      <c r="A538" s="1"/>
      <c r="B538" s="42"/>
    </row>
    <row r="539" spans="1:2" ht="14.25" customHeight="1">
      <c r="A539" s="1"/>
      <c r="B539" s="42"/>
    </row>
    <row r="540" spans="1:2" ht="14.25" customHeight="1">
      <c r="A540" s="1"/>
      <c r="B540" s="42"/>
    </row>
    <row r="541" spans="1:2" ht="14.25" customHeight="1">
      <c r="A541" s="1"/>
      <c r="B541" s="42"/>
    </row>
    <row r="542" spans="1:2" ht="14.25" customHeight="1">
      <c r="A542" s="1"/>
      <c r="B542" s="42"/>
    </row>
    <row r="543" spans="1:2" ht="14.25" customHeight="1">
      <c r="A543" s="1"/>
      <c r="B543" s="42"/>
    </row>
    <row r="544" spans="1:2" ht="14.25" customHeight="1">
      <c r="A544" s="1"/>
      <c r="B544" s="42"/>
    </row>
    <row r="545" spans="1:2" ht="14.25" customHeight="1">
      <c r="A545" s="1"/>
      <c r="B545" s="42"/>
    </row>
    <row r="546" spans="1:2" ht="14.25" customHeight="1">
      <c r="A546" s="1"/>
      <c r="B546" s="42"/>
    </row>
    <row r="547" spans="1:2" ht="14.25" customHeight="1">
      <c r="A547" s="1"/>
      <c r="B547" s="42"/>
    </row>
    <row r="548" spans="1:2" ht="14.25" customHeight="1">
      <c r="A548" s="1"/>
      <c r="B548" s="42"/>
    </row>
    <row r="549" spans="1:2" ht="14.25" customHeight="1">
      <c r="A549" s="1"/>
      <c r="B549" s="42"/>
    </row>
    <row r="550" spans="1:2" ht="14.25" customHeight="1">
      <c r="A550" s="1"/>
      <c r="B550" s="42"/>
    </row>
    <row r="551" spans="1:2" ht="14.25" customHeight="1">
      <c r="A551" s="1"/>
      <c r="B551" s="42"/>
    </row>
    <row r="552" spans="1:2" ht="14.25" customHeight="1">
      <c r="A552" s="1"/>
      <c r="B552" s="42"/>
    </row>
    <row r="553" spans="1:2" ht="14.25" customHeight="1">
      <c r="A553" s="1"/>
      <c r="B553" s="42"/>
    </row>
    <row r="554" spans="1:2" ht="14.25" customHeight="1">
      <c r="A554" s="1"/>
      <c r="B554" s="42"/>
    </row>
    <row r="555" spans="1:2" ht="14.25" customHeight="1">
      <c r="A555" s="1"/>
      <c r="B555" s="42"/>
    </row>
    <row r="556" spans="1:2" ht="14.25" customHeight="1">
      <c r="A556" s="1"/>
      <c r="B556" s="42"/>
    </row>
    <row r="557" spans="1:2" ht="14.25" customHeight="1">
      <c r="A557" s="1"/>
      <c r="B557" s="42"/>
    </row>
    <row r="558" spans="1:2" ht="14.25" customHeight="1">
      <c r="A558" s="1"/>
      <c r="B558" s="42"/>
    </row>
    <row r="559" spans="1:2" ht="14.25" customHeight="1">
      <c r="A559" s="1"/>
      <c r="B559" s="42"/>
    </row>
    <row r="560" spans="1:2" ht="14.25" customHeight="1">
      <c r="A560" s="1"/>
      <c r="B560" s="42"/>
    </row>
    <row r="561" spans="1:2" ht="14.25" customHeight="1">
      <c r="A561" s="1"/>
      <c r="B561" s="42"/>
    </row>
    <row r="562" spans="1:2" ht="14.25" customHeight="1">
      <c r="A562" s="1"/>
      <c r="B562" s="42"/>
    </row>
    <row r="563" spans="1:2" ht="14.25" customHeight="1">
      <c r="A563" s="1"/>
      <c r="B563" s="42"/>
    </row>
    <row r="564" spans="1:2" ht="14.25" customHeight="1">
      <c r="A564" s="1"/>
      <c r="B564" s="42"/>
    </row>
    <row r="565" spans="1:2" ht="14.25" customHeight="1">
      <c r="A565" s="1"/>
      <c r="B565" s="42"/>
    </row>
    <row r="566" spans="1:2" ht="14.25" customHeight="1">
      <c r="A566" s="1"/>
      <c r="B566" s="42"/>
    </row>
    <row r="567" spans="1:2" ht="14.25" customHeight="1">
      <c r="A567" s="1"/>
      <c r="B567" s="42"/>
    </row>
    <row r="568" spans="1:2" ht="14.25" customHeight="1">
      <c r="A568" s="1"/>
      <c r="B568" s="42"/>
    </row>
    <row r="569" spans="1:2" ht="14.25" customHeight="1">
      <c r="A569" s="1"/>
      <c r="B569" s="42"/>
    </row>
    <row r="570" spans="1:2" ht="14.25" customHeight="1">
      <c r="A570" s="1"/>
      <c r="B570" s="42"/>
    </row>
    <row r="571" spans="1:2" ht="14.25" customHeight="1">
      <c r="A571" s="1"/>
      <c r="B571" s="42"/>
    </row>
    <row r="572" spans="1:2" ht="14.25" customHeight="1">
      <c r="A572" s="1"/>
      <c r="B572" s="42"/>
    </row>
    <row r="573" spans="1:2" ht="14.25" customHeight="1">
      <c r="A573" s="1"/>
      <c r="B573" s="42"/>
    </row>
    <row r="574" spans="1:2" ht="14.25" customHeight="1">
      <c r="A574" s="1"/>
      <c r="B574" s="42"/>
    </row>
    <row r="575" spans="1:2" ht="14.25" customHeight="1">
      <c r="A575" s="1"/>
      <c r="B575" s="42"/>
    </row>
    <row r="576" spans="1:2" ht="14.25" customHeight="1">
      <c r="A576" s="1"/>
      <c r="B576" s="42"/>
    </row>
    <row r="577" spans="1:2" ht="14.25" customHeight="1">
      <c r="A577" s="1"/>
      <c r="B577" s="42"/>
    </row>
    <row r="578" spans="1:2" ht="14.25" customHeight="1">
      <c r="A578" s="1"/>
      <c r="B578" s="42"/>
    </row>
    <row r="579" spans="1:2" ht="14.25" customHeight="1">
      <c r="A579" s="1"/>
      <c r="B579" s="42"/>
    </row>
    <row r="580" spans="1:2" ht="14.25" customHeight="1">
      <c r="A580" s="1"/>
      <c r="B580" s="42"/>
    </row>
    <row r="581" spans="1:2" ht="14.25" customHeight="1">
      <c r="A581" s="1"/>
      <c r="B581" s="42"/>
    </row>
    <row r="582" spans="1:2" ht="14.25" customHeight="1">
      <c r="A582" s="1"/>
      <c r="B582" s="42"/>
    </row>
    <row r="583" spans="1:2" ht="14.25" customHeight="1">
      <c r="A583" s="1"/>
      <c r="B583" s="42"/>
    </row>
    <row r="584" spans="1:2" ht="14.25" customHeight="1">
      <c r="A584" s="1"/>
      <c r="B584" s="42"/>
    </row>
    <row r="585" spans="1:2" ht="14.25" customHeight="1">
      <c r="A585" s="1"/>
      <c r="B585" s="42"/>
    </row>
    <row r="586" spans="1:2" ht="14.25" customHeight="1">
      <c r="A586" s="1"/>
      <c r="B586" s="42"/>
    </row>
    <row r="587" spans="1:2" ht="14.25" customHeight="1">
      <c r="A587" s="1"/>
      <c r="B587" s="42"/>
    </row>
    <row r="588" spans="1:2" ht="14.25" customHeight="1">
      <c r="A588" s="1"/>
      <c r="B588" s="42"/>
    </row>
    <row r="589" spans="1:2" ht="14.25" customHeight="1">
      <c r="A589" s="1"/>
      <c r="B589" s="42"/>
    </row>
    <row r="590" spans="1:2" ht="14.25" customHeight="1">
      <c r="A590" s="1"/>
      <c r="B590" s="42"/>
    </row>
    <row r="591" spans="1:2" ht="14.25" customHeight="1">
      <c r="A591" s="1"/>
      <c r="B591" s="42"/>
    </row>
    <row r="592" spans="1:2" ht="14.25" customHeight="1">
      <c r="A592" s="1"/>
      <c r="B592" s="42"/>
    </row>
    <row r="593" spans="1:2" ht="14.25" customHeight="1">
      <c r="A593" s="1"/>
      <c r="B593" s="42"/>
    </row>
    <row r="594" spans="1:2" ht="14.25" customHeight="1">
      <c r="A594" s="1"/>
      <c r="B594" s="42"/>
    </row>
    <row r="595" spans="1:2" ht="14.25" customHeight="1">
      <c r="A595" s="1"/>
      <c r="B595" s="42"/>
    </row>
    <row r="596" spans="1:2" ht="14.25" customHeight="1">
      <c r="A596" s="1"/>
      <c r="B596" s="42"/>
    </row>
    <row r="597" spans="1:2" ht="14.25" customHeight="1">
      <c r="A597" s="1"/>
      <c r="B597" s="42"/>
    </row>
    <row r="598" spans="1:2" ht="14.25" customHeight="1">
      <c r="A598" s="1"/>
      <c r="B598" s="42"/>
    </row>
    <row r="599" spans="1:2" ht="14.25" customHeight="1">
      <c r="A599" s="1"/>
      <c r="B599" s="42"/>
    </row>
    <row r="600" spans="1:2" ht="14.25" customHeight="1">
      <c r="A600" s="1"/>
      <c r="B600" s="42"/>
    </row>
    <row r="601" spans="1:2" ht="14.25" customHeight="1">
      <c r="A601" s="1"/>
      <c r="B601" s="42"/>
    </row>
    <row r="602" spans="1:2" ht="14.25" customHeight="1">
      <c r="A602" s="1"/>
      <c r="B602" s="42"/>
    </row>
    <row r="603" spans="1:2" ht="14.25" customHeight="1">
      <c r="A603" s="1"/>
      <c r="B603" s="42"/>
    </row>
    <row r="604" spans="1:2" ht="14.25" customHeight="1">
      <c r="A604" s="1"/>
      <c r="B604" s="42"/>
    </row>
    <row r="605" spans="1:2" ht="14.25" customHeight="1">
      <c r="A605" s="1"/>
      <c r="B605" s="42"/>
    </row>
    <row r="606" spans="1:2" ht="14.25" customHeight="1">
      <c r="A606" s="1"/>
      <c r="B606" s="42"/>
    </row>
    <row r="607" spans="1:2" ht="14.25" customHeight="1">
      <c r="A607" s="1"/>
      <c r="B607" s="42"/>
    </row>
    <row r="608" spans="1:2" ht="14.25" customHeight="1">
      <c r="A608" s="1"/>
      <c r="B608" s="42"/>
    </row>
    <row r="609" spans="1:2" ht="14.25" customHeight="1">
      <c r="A609" s="1"/>
      <c r="B609" s="42"/>
    </row>
    <row r="610" spans="1:2" ht="14.25" customHeight="1">
      <c r="A610" s="1"/>
      <c r="B610" s="42"/>
    </row>
    <row r="611" spans="1:2" ht="14.25" customHeight="1">
      <c r="A611" s="1"/>
      <c r="B611" s="42"/>
    </row>
    <row r="612" spans="1:2" ht="14.25" customHeight="1">
      <c r="A612" s="1"/>
      <c r="B612" s="42"/>
    </row>
    <row r="613" spans="1:2" ht="14.25" customHeight="1">
      <c r="A613" s="1"/>
      <c r="B613" s="42"/>
    </row>
    <row r="614" spans="1:2" ht="14.25" customHeight="1">
      <c r="A614" s="1"/>
      <c r="B614" s="42"/>
    </row>
    <row r="615" spans="1:2" ht="14.25" customHeight="1">
      <c r="A615" s="1"/>
      <c r="B615" s="42"/>
    </row>
    <row r="616" spans="1:2" ht="14.25" customHeight="1">
      <c r="A616" s="1"/>
      <c r="B616" s="42"/>
    </row>
    <row r="617" spans="1:2" ht="14.25" customHeight="1">
      <c r="A617" s="1"/>
      <c r="B617" s="42"/>
    </row>
    <row r="618" spans="1:2" ht="14.25" customHeight="1">
      <c r="A618" s="1"/>
      <c r="B618" s="42"/>
    </row>
    <row r="619" spans="1:2" ht="14.25" customHeight="1">
      <c r="A619" s="1"/>
      <c r="B619" s="42"/>
    </row>
    <row r="620" spans="1:2" ht="14.25" customHeight="1">
      <c r="A620" s="1"/>
      <c r="B620" s="42"/>
    </row>
    <row r="621" spans="1:2" ht="14.25" customHeight="1">
      <c r="A621" s="1"/>
      <c r="B621" s="42"/>
    </row>
    <row r="622" spans="1:2" ht="14.25" customHeight="1">
      <c r="A622" s="1"/>
      <c r="B622" s="42"/>
    </row>
    <row r="623" spans="1:2" ht="14.25" customHeight="1">
      <c r="A623" s="1"/>
      <c r="B623" s="42"/>
    </row>
    <row r="624" spans="1:2" ht="14.25" customHeight="1">
      <c r="A624" s="1"/>
      <c r="B624" s="42"/>
    </row>
    <row r="625" spans="1:2" ht="14.25" customHeight="1">
      <c r="A625" s="1"/>
      <c r="B625" s="42"/>
    </row>
    <row r="626" spans="1:2" ht="14.25" customHeight="1">
      <c r="A626" s="1"/>
      <c r="B626" s="42"/>
    </row>
    <row r="627" spans="1:2" ht="14.25" customHeight="1">
      <c r="A627" s="1"/>
      <c r="B627" s="42"/>
    </row>
    <row r="628" spans="1:2" ht="14.25" customHeight="1">
      <c r="A628" s="1"/>
      <c r="B628" s="42"/>
    </row>
    <row r="629" spans="1:2" ht="14.25" customHeight="1">
      <c r="A629" s="1"/>
      <c r="B629" s="42"/>
    </row>
    <row r="630" spans="1:2" ht="14.25" customHeight="1">
      <c r="A630" s="1"/>
      <c r="B630" s="42"/>
    </row>
    <row r="631" spans="1:2" ht="14.25" customHeight="1">
      <c r="A631" s="1"/>
      <c r="B631" s="42"/>
    </row>
    <row r="632" spans="1:2" ht="14.25" customHeight="1">
      <c r="A632" s="1"/>
      <c r="B632" s="42"/>
    </row>
    <row r="633" spans="1:2" ht="14.25" customHeight="1">
      <c r="A633" s="1"/>
      <c r="B633" s="42"/>
    </row>
    <row r="634" spans="1:2" ht="14.25" customHeight="1">
      <c r="A634" s="1"/>
      <c r="B634" s="42"/>
    </row>
    <row r="635" spans="1:2" ht="14.25" customHeight="1">
      <c r="A635" s="1"/>
      <c r="B635" s="42"/>
    </row>
    <row r="636" spans="1:2" ht="14.25" customHeight="1">
      <c r="A636" s="1"/>
      <c r="B636" s="42"/>
    </row>
    <row r="637" spans="1:2" ht="14.25" customHeight="1">
      <c r="A637" s="1"/>
      <c r="B637" s="42"/>
    </row>
    <row r="638" spans="1:2" ht="14.25" customHeight="1">
      <c r="A638" s="1"/>
      <c r="B638" s="42"/>
    </row>
    <row r="639" spans="1:2" ht="14.25" customHeight="1">
      <c r="A639" s="1"/>
      <c r="B639" s="42"/>
    </row>
    <row r="640" spans="1:2" ht="14.25" customHeight="1">
      <c r="A640" s="1"/>
      <c r="B640" s="42"/>
    </row>
    <row r="641" spans="1:2" ht="14.25" customHeight="1">
      <c r="A641" s="1"/>
      <c r="B641" s="42"/>
    </row>
    <row r="642" spans="1:2" ht="14.25" customHeight="1">
      <c r="A642" s="1"/>
      <c r="B642" s="42"/>
    </row>
    <row r="643" spans="1:2" ht="14.25" customHeight="1">
      <c r="A643" s="1"/>
      <c r="B643" s="42"/>
    </row>
    <row r="644" spans="1:2" ht="14.25" customHeight="1">
      <c r="A644" s="1"/>
      <c r="B644" s="42"/>
    </row>
    <row r="645" spans="1:2" ht="14.25" customHeight="1">
      <c r="A645" s="1"/>
      <c r="B645" s="42"/>
    </row>
    <row r="646" spans="1:2" ht="14.25" customHeight="1">
      <c r="A646" s="1"/>
      <c r="B646" s="42"/>
    </row>
    <row r="647" spans="1:2" ht="14.25" customHeight="1">
      <c r="A647" s="1"/>
      <c r="B647" s="42"/>
    </row>
    <row r="648" spans="1:2" ht="14.25" customHeight="1">
      <c r="A648" s="1"/>
      <c r="B648" s="42"/>
    </row>
    <row r="649" spans="1:2" ht="14.25" customHeight="1">
      <c r="A649" s="1"/>
      <c r="B649" s="42"/>
    </row>
    <row r="650" spans="1:2" ht="14.25" customHeight="1">
      <c r="A650" s="1"/>
      <c r="B650" s="42"/>
    </row>
    <row r="651" spans="1:2" ht="14.25" customHeight="1">
      <c r="A651" s="1"/>
      <c r="B651" s="42"/>
    </row>
    <row r="652" spans="1:2" ht="14.25" customHeight="1">
      <c r="A652" s="1"/>
      <c r="B652" s="42"/>
    </row>
    <row r="653" spans="1:2" ht="14.25" customHeight="1">
      <c r="A653" s="1"/>
      <c r="B653" s="42"/>
    </row>
    <row r="654" spans="1:2" ht="14.25" customHeight="1">
      <c r="A654" s="1"/>
      <c r="B654" s="42"/>
    </row>
    <row r="655" spans="1:2" ht="14.25" customHeight="1">
      <c r="A655" s="1"/>
      <c r="B655" s="42"/>
    </row>
    <row r="656" spans="1:2" ht="14.25" customHeight="1">
      <c r="A656" s="1"/>
      <c r="B656" s="42"/>
    </row>
    <row r="657" spans="1:2" ht="14.25" customHeight="1">
      <c r="A657" s="1"/>
      <c r="B657" s="42"/>
    </row>
    <row r="658" spans="1:2" ht="14.25" customHeight="1">
      <c r="A658" s="1"/>
      <c r="B658" s="42"/>
    </row>
    <row r="659" spans="1:2" ht="14.25" customHeight="1">
      <c r="A659" s="1"/>
      <c r="B659" s="42"/>
    </row>
    <row r="660" spans="1:2" ht="14.25" customHeight="1">
      <c r="A660" s="1"/>
      <c r="B660" s="42"/>
    </row>
    <row r="661" spans="1:2" ht="14.25" customHeight="1">
      <c r="A661" s="1"/>
      <c r="B661" s="42"/>
    </row>
    <row r="662" spans="1:2" ht="14.25" customHeight="1">
      <c r="A662" s="1"/>
      <c r="B662" s="42"/>
    </row>
    <row r="663" spans="1:2" ht="14.25" customHeight="1">
      <c r="A663" s="1"/>
      <c r="B663" s="42"/>
    </row>
    <row r="664" spans="1:2" ht="14.25" customHeight="1">
      <c r="A664" s="1"/>
      <c r="B664" s="42"/>
    </row>
    <row r="665" spans="1:2" ht="14.25" customHeight="1">
      <c r="A665" s="1"/>
      <c r="B665" s="42"/>
    </row>
    <row r="666" spans="1:2" ht="14.25" customHeight="1">
      <c r="A666" s="1"/>
      <c r="B666" s="42"/>
    </row>
    <row r="667" spans="1:2" ht="14.25" customHeight="1">
      <c r="A667" s="1"/>
      <c r="B667" s="42"/>
    </row>
    <row r="668" spans="1:2" ht="14.25" customHeight="1">
      <c r="A668" s="1"/>
      <c r="B668" s="42"/>
    </row>
    <row r="669" spans="1:2" ht="14.25" customHeight="1">
      <c r="A669" s="1"/>
      <c r="B669" s="42"/>
    </row>
    <row r="670" spans="1:2" ht="14.25" customHeight="1">
      <c r="A670" s="1"/>
      <c r="B670" s="42"/>
    </row>
    <row r="671" spans="1:2" ht="14.25" customHeight="1">
      <c r="A671" s="1"/>
      <c r="B671" s="42"/>
    </row>
    <row r="672" spans="1:2" ht="14.25" customHeight="1">
      <c r="A672" s="1"/>
      <c r="B672" s="42"/>
    </row>
    <row r="673" spans="1:2" ht="14.25" customHeight="1">
      <c r="A673" s="1"/>
      <c r="B673" s="42"/>
    </row>
    <row r="674" spans="1:2" ht="14.25" customHeight="1">
      <c r="A674" s="1"/>
      <c r="B674" s="42"/>
    </row>
    <row r="675" spans="1:2" ht="14.25" customHeight="1">
      <c r="A675" s="1"/>
      <c r="B675" s="42"/>
    </row>
    <row r="676" spans="1:2" ht="14.25" customHeight="1">
      <c r="A676" s="1"/>
      <c r="B676" s="42"/>
    </row>
    <row r="677" spans="1:2" ht="14.25" customHeight="1">
      <c r="A677" s="1"/>
      <c r="B677" s="42"/>
    </row>
    <row r="678" spans="1:2" ht="14.25" customHeight="1">
      <c r="A678" s="1"/>
      <c r="B678" s="42"/>
    </row>
    <row r="679" spans="1:2" ht="14.25" customHeight="1">
      <c r="A679" s="1"/>
      <c r="B679" s="42"/>
    </row>
    <row r="680" spans="1:2" ht="14.25" customHeight="1">
      <c r="A680" s="1"/>
      <c r="B680" s="42"/>
    </row>
    <row r="681" spans="1:2" ht="14.25" customHeight="1">
      <c r="A681" s="1"/>
      <c r="B681" s="42"/>
    </row>
    <row r="682" spans="1:2" ht="14.25" customHeight="1">
      <c r="A682" s="1"/>
      <c r="B682" s="42"/>
    </row>
    <row r="683" spans="1:2" ht="14.25" customHeight="1">
      <c r="A683" s="1"/>
      <c r="B683" s="42"/>
    </row>
    <row r="684" spans="1:2" ht="14.25" customHeight="1">
      <c r="A684" s="1"/>
      <c r="B684" s="42"/>
    </row>
    <row r="685" spans="1:2" ht="14.25" customHeight="1">
      <c r="A685" s="1"/>
      <c r="B685" s="42"/>
    </row>
    <row r="686" spans="1:2" ht="14.25" customHeight="1">
      <c r="A686" s="1"/>
      <c r="B686" s="42"/>
    </row>
    <row r="687" spans="1:2" ht="14.25" customHeight="1">
      <c r="A687" s="1"/>
      <c r="B687" s="42"/>
    </row>
    <row r="688" spans="1:2" ht="14.25" customHeight="1">
      <c r="A688" s="1"/>
      <c r="B688" s="42"/>
    </row>
    <row r="689" spans="1:2" ht="14.25" customHeight="1">
      <c r="A689" s="1"/>
      <c r="B689" s="42"/>
    </row>
    <row r="690" spans="1:2" ht="14.25" customHeight="1">
      <c r="A690" s="1"/>
      <c r="B690" s="42"/>
    </row>
    <row r="691" spans="1:2" ht="14.25" customHeight="1">
      <c r="A691" s="1"/>
      <c r="B691" s="42"/>
    </row>
    <row r="692" spans="1:2" ht="14.25" customHeight="1">
      <c r="A692" s="1"/>
      <c r="B692" s="42"/>
    </row>
    <row r="693" spans="1:2" ht="14.25" customHeight="1">
      <c r="A693" s="1"/>
      <c r="B693" s="42"/>
    </row>
    <row r="694" spans="1:2" ht="14.25" customHeight="1">
      <c r="A694" s="1"/>
      <c r="B694" s="42"/>
    </row>
    <row r="695" spans="1:2" ht="14.25" customHeight="1">
      <c r="A695" s="1"/>
      <c r="B695" s="42"/>
    </row>
    <row r="696" spans="1:2" ht="14.25" customHeight="1">
      <c r="A696" s="1"/>
      <c r="B696" s="42"/>
    </row>
    <row r="697" spans="1:2" ht="14.25" customHeight="1">
      <c r="A697" s="1"/>
      <c r="B697" s="42"/>
    </row>
    <row r="698" spans="1:2" ht="14.25" customHeight="1">
      <c r="A698" s="1"/>
      <c r="B698" s="42"/>
    </row>
    <row r="699" spans="1:2" ht="14.25" customHeight="1">
      <c r="A699" s="1"/>
      <c r="B699" s="42"/>
    </row>
    <row r="700" spans="1:2" ht="14.25" customHeight="1">
      <c r="A700" s="1"/>
      <c r="B700" s="42"/>
    </row>
    <row r="701" spans="1:2" ht="14.25" customHeight="1">
      <c r="A701" s="1"/>
      <c r="B701" s="42"/>
    </row>
    <row r="702" spans="1:2" ht="14.25" customHeight="1">
      <c r="A702" s="1"/>
      <c r="B702" s="42"/>
    </row>
    <row r="703" spans="1:2" ht="14.25" customHeight="1">
      <c r="A703" s="1"/>
      <c r="B703" s="42"/>
    </row>
    <row r="704" spans="1:2" ht="14.25" customHeight="1">
      <c r="A704" s="1"/>
      <c r="B704" s="42"/>
    </row>
    <row r="705" spans="1:2" ht="14.25" customHeight="1">
      <c r="A705" s="1"/>
      <c r="B705" s="42"/>
    </row>
    <row r="706" spans="1:2" ht="14.25" customHeight="1">
      <c r="A706" s="1"/>
      <c r="B706" s="42"/>
    </row>
    <row r="707" spans="1:2" ht="14.25" customHeight="1">
      <c r="A707" s="1"/>
      <c r="B707" s="42"/>
    </row>
    <row r="708" spans="1:2" ht="14.25" customHeight="1">
      <c r="A708" s="1"/>
      <c r="B708" s="42"/>
    </row>
    <row r="709" spans="1:2" ht="14.25" customHeight="1">
      <c r="A709" s="1"/>
      <c r="B709" s="42"/>
    </row>
    <row r="710" spans="1:2" ht="14.25" customHeight="1">
      <c r="A710" s="1"/>
      <c r="B710" s="42"/>
    </row>
    <row r="711" spans="1:2" ht="14.25" customHeight="1">
      <c r="A711" s="1"/>
      <c r="B711" s="42"/>
    </row>
    <row r="712" spans="1:2" ht="14.25" customHeight="1">
      <c r="A712" s="1"/>
      <c r="B712" s="42"/>
    </row>
    <row r="713" spans="1:2" ht="14.25" customHeight="1">
      <c r="A713" s="1"/>
      <c r="B713" s="42"/>
    </row>
    <row r="714" spans="1:2" ht="14.25" customHeight="1">
      <c r="A714" s="1"/>
      <c r="B714" s="42"/>
    </row>
    <row r="715" spans="1:2" ht="14.25" customHeight="1">
      <c r="A715" s="1"/>
      <c r="B715" s="42"/>
    </row>
    <row r="716" spans="1:2" ht="14.25" customHeight="1">
      <c r="A716" s="1"/>
      <c r="B716" s="42"/>
    </row>
    <row r="717" spans="1:2" ht="14.25" customHeight="1">
      <c r="A717" s="1"/>
      <c r="B717" s="42"/>
    </row>
    <row r="718" spans="1:2" ht="14.25" customHeight="1">
      <c r="A718" s="1"/>
      <c r="B718" s="42"/>
    </row>
    <row r="719" spans="1:2" ht="14.25" customHeight="1">
      <c r="A719" s="1"/>
      <c r="B719" s="42"/>
    </row>
    <row r="720" spans="1:2" ht="14.25" customHeight="1">
      <c r="A720" s="1"/>
      <c r="B720" s="42"/>
    </row>
    <row r="721" spans="1:2" ht="14.25" customHeight="1">
      <c r="A721" s="1"/>
      <c r="B721" s="42"/>
    </row>
    <row r="722" spans="1:2" ht="14.25" customHeight="1">
      <c r="A722" s="1"/>
      <c r="B722" s="42"/>
    </row>
    <row r="723" spans="1:2" ht="14.25" customHeight="1">
      <c r="A723" s="1"/>
      <c r="B723" s="42"/>
    </row>
    <row r="724" spans="1:2" ht="14.25" customHeight="1">
      <c r="A724" s="1"/>
      <c r="B724" s="42"/>
    </row>
    <row r="725" spans="1:2" ht="14.25" customHeight="1">
      <c r="A725" s="1"/>
      <c r="B725" s="42"/>
    </row>
    <row r="726" spans="1:2" ht="14.25" customHeight="1">
      <c r="A726" s="1"/>
      <c r="B726" s="42"/>
    </row>
    <row r="727" spans="1:2" ht="14.25" customHeight="1">
      <c r="A727" s="1"/>
      <c r="B727" s="42"/>
    </row>
    <row r="728" spans="1:2" ht="14.25" customHeight="1">
      <c r="A728" s="1"/>
      <c r="B728" s="42"/>
    </row>
    <row r="729" spans="1:2" ht="14.25" customHeight="1">
      <c r="A729" s="1"/>
      <c r="B729" s="42"/>
    </row>
    <row r="730" spans="1:2" ht="14.25" customHeight="1">
      <c r="A730" s="1"/>
      <c r="B730" s="42"/>
    </row>
    <row r="731" spans="1:2" ht="14.25" customHeight="1">
      <c r="A731" s="1"/>
      <c r="B731" s="42"/>
    </row>
    <row r="732" spans="1:2" ht="14.25" customHeight="1">
      <c r="A732" s="1"/>
      <c r="B732" s="42"/>
    </row>
    <row r="733" spans="1:2" ht="14.25" customHeight="1">
      <c r="A733" s="1"/>
      <c r="B733" s="42"/>
    </row>
    <row r="734" spans="1:2" ht="14.25" customHeight="1">
      <c r="A734" s="1"/>
      <c r="B734" s="42"/>
    </row>
    <row r="735" spans="1:2" ht="14.25" customHeight="1">
      <c r="A735" s="1"/>
      <c r="B735" s="42"/>
    </row>
    <row r="736" spans="1:2" ht="14.25" customHeight="1">
      <c r="A736" s="1"/>
      <c r="B736" s="42"/>
    </row>
    <row r="737" spans="1:2" ht="14.25" customHeight="1">
      <c r="A737" s="1"/>
      <c r="B737" s="42"/>
    </row>
    <row r="738" spans="1:2" ht="14.25" customHeight="1">
      <c r="A738" s="1"/>
      <c r="B738" s="42"/>
    </row>
    <row r="739" spans="1:2" ht="14.25" customHeight="1">
      <c r="A739" s="1"/>
      <c r="B739" s="42"/>
    </row>
    <row r="740" spans="1:2" ht="14.25" customHeight="1">
      <c r="A740" s="1"/>
      <c r="B740" s="42"/>
    </row>
    <row r="741" spans="1:2" ht="14.25" customHeight="1">
      <c r="A741" s="1"/>
      <c r="B741" s="42"/>
    </row>
    <row r="742" spans="1:2" ht="14.25" customHeight="1">
      <c r="A742" s="1"/>
      <c r="B742" s="42"/>
    </row>
    <row r="743" spans="1:2" ht="14.25" customHeight="1">
      <c r="A743" s="1"/>
      <c r="B743" s="42"/>
    </row>
    <row r="744" spans="1:2" ht="14.25" customHeight="1">
      <c r="A744" s="1"/>
      <c r="B744" s="42"/>
    </row>
    <row r="745" spans="1:2" ht="14.25" customHeight="1">
      <c r="A745" s="1"/>
      <c r="B745" s="42"/>
    </row>
    <row r="746" spans="1:2" ht="14.25" customHeight="1">
      <c r="A746" s="1"/>
      <c r="B746" s="42"/>
    </row>
    <row r="747" spans="1:2" ht="14.25" customHeight="1">
      <c r="A747" s="1"/>
      <c r="B747" s="42"/>
    </row>
    <row r="748" spans="1:2" ht="14.25" customHeight="1">
      <c r="A748" s="1"/>
      <c r="B748" s="42"/>
    </row>
    <row r="749" spans="1:2" ht="14.25" customHeight="1">
      <c r="A749" s="1"/>
      <c r="B749" s="42"/>
    </row>
    <row r="750" spans="1:2" ht="14.25" customHeight="1">
      <c r="A750" s="1"/>
      <c r="B750" s="42"/>
    </row>
    <row r="751" spans="1:2" ht="14.25" customHeight="1">
      <c r="A751" s="1"/>
      <c r="B751" s="42"/>
    </row>
    <row r="752" spans="1:2" ht="14.25" customHeight="1">
      <c r="A752" s="1"/>
      <c r="B752" s="42"/>
    </row>
    <row r="753" spans="1:2" ht="14.25" customHeight="1">
      <c r="A753" s="1"/>
      <c r="B753" s="42"/>
    </row>
    <row r="754" spans="1:2" ht="14.25" customHeight="1">
      <c r="A754" s="1"/>
      <c r="B754" s="42"/>
    </row>
    <row r="755" spans="1:2" ht="14.25" customHeight="1">
      <c r="A755" s="1"/>
      <c r="B755" s="42"/>
    </row>
    <row r="756" spans="1:2" ht="14.25" customHeight="1">
      <c r="A756" s="1"/>
      <c r="B756" s="42"/>
    </row>
    <row r="757" spans="1:2" ht="14.25" customHeight="1">
      <c r="A757" s="1"/>
      <c r="B757" s="42"/>
    </row>
    <row r="758" spans="1:2" ht="14.25" customHeight="1">
      <c r="A758" s="1"/>
      <c r="B758" s="42"/>
    </row>
    <row r="759" spans="1:2" ht="14.25" customHeight="1">
      <c r="A759" s="1"/>
      <c r="B759" s="42"/>
    </row>
    <row r="760" spans="1:2" ht="14.25" customHeight="1">
      <c r="A760" s="1"/>
      <c r="B760" s="42"/>
    </row>
    <row r="761" spans="1:2" ht="14.25" customHeight="1">
      <c r="A761" s="1"/>
      <c r="B761" s="42"/>
    </row>
    <row r="762" spans="1:2" ht="14.25" customHeight="1">
      <c r="A762" s="1"/>
      <c r="B762" s="42"/>
    </row>
    <row r="763" spans="1:2" ht="14.25" customHeight="1">
      <c r="A763" s="1"/>
      <c r="B763" s="42"/>
    </row>
    <row r="764" spans="1:2" ht="14.25" customHeight="1">
      <c r="A764" s="1"/>
      <c r="B764" s="42"/>
    </row>
    <row r="765" spans="1:2" ht="14.25" customHeight="1">
      <c r="A765" s="1"/>
      <c r="B765" s="42"/>
    </row>
    <row r="766" spans="1:2" ht="14.25" customHeight="1">
      <c r="A766" s="1"/>
      <c r="B766" s="42"/>
    </row>
    <row r="767" spans="1:2" ht="14.25" customHeight="1">
      <c r="A767" s="1"/>
      <c r="B767" s="42"/>
    </row>
    <row r="768" spans="1:2" ht="14.25" customHeight="1">
      <c r="A768" s="1"/>
      <c r="B768" s="42"/>
    </row>
    <row r="769" spans="1:2" ht="14.25" customHeight="1">
      <c r="A769" s="1"/>
      <c r="B769" s="42"/>
    </row>
    <row r="770" spans="1:2" ht="14.25" customHeight="1">
      <c r="A770" s="1"/>
      <c r="B770" s="42"/>
    </row>
    <row r="771" spans="1:2" ht="14.25" customHeight="1">
      <c r="A771" s="1"/>
      <c r="B771" s="42"/>
    </row>
    <row r="772" spans="1:2" ht="14.25" customHeight="1">
      <c r="A772" s="1"/>
      <c r="B772" s="42"/>
    </row>
    <row r="773" spans="1:2" ht="14.25" customHeight="1">
      <c r="A773" s="1"/>
      <c r="B773" s="42"/>
    </row>
    <row r="774" spans="1:2" ht="14.25" customHeight="1">
      <c r="A774" s="1"/>
      <c r="B774" s="42"/>
    </row>
    <row r="775" spans="1:2" ht="14.25" customHeight="1">
      <c r="A775" s="1"/>
      <c r="B775" s="42"/>
    </row>
    <row r="776" spans="1:2" ht="14.25" customHeight="1">
      <c r="A776" s="1"/>
      <c r="B776" s="42"/>
    </row>
    <row r="777" spans="1:2" ht="14.25" customHeight="1">
      <c r="A777" s="1"/>
      <c r="B777" s="42"/>
    </row>
    <row r="778" spans="1:2" ht="14.25" customHeight="1">
      <c r="A778" s="1"/>
      <c r="B778" s="42"/>
    </row>
    <row r="779" spans="1:2" ht="14.25" customHeight="1">
      <c r="A779" s="1"/>
      <c r="B779" s="42"/>
    </row>
    <row r="780" spans="1:2" ht="14.25" customHeight="1">
      <c r="A780" s="1"/>
      <c r="B780" s="42"/>
    </row>
    <row r="781" spans="1:2" ht="14.25" customHeight="1">
      <c r="A781" s="1"/>
      <c r="B781" s="42"/>
    </row>
    <row r="782" spans="1:2" ht="14.25" customHeight="1">
      <c r="A782" s="1"/>
      <c r="B782" s="42"/>
    </row>
    <row r="783" spans="1:2" ht="14.25" customHeight="1">
      <c r="A783" s="1"/>
      <c r="B783" s="42"/>
    </row>
    <row r="784" spans="1:2" ht="14.25" customHeight="1">
      <c r="A784" s="1"/>
      <c r="B784" s="42"/>
    </row>
    <row r="785" spans="1:2" ht="14.25" customHeight="1">
      <c r="A785" s="1"/>
      <c r="B785" s="42"/>
    </row>
    <row r="786" spans="1:2" ht="14.25" customHeight="1">
      <c r="A786" s="1"/>
      <c r="B786" s="42"/>
    </row>
    <row r="787" spans="1:2" ht="14.25" customHeight="1">
      <c r="A787" s="1"/>
      <c r="B787" s="42"/>
    </row>
    <row r="788" spans="1:2" ht="14.25" customHeight="1">
      <c r="A788" s="1"/>
      <c r="B788" s="42"/>
    </row>
    <row r="789" spans="1:2" ht="14.25" customHeight="1">
      <c r="A789" s="1"/>
      <c r="B789" s="42"/>
    </row>
    <row r="790" spans="1:2" ht="14.25" customHeight="1">
      <c r="A790" s="1"/>
      <c r="B790" s="42"/>
    </row>
    <row r="791" spans="1:2" ht="14.25" customHeight="1">
      <c r="A791" s="1"/>
      <c r="B791" s="42"/>
    </row>
    <row r="792" spans="1:2" ht="14.25" customHeight="1">
      <c r="A792" s="1"/>
      <c r="B792" s="42"/>
    </row>
    <row r="793" spans="1:2" ht="14.25" customHeight="1">
      <c r="A793" s="1"/>
      <c r="B793" s="42"/>
    </row>
    <row r="794" spans="1:2" ht="14.25" customHeight="1">
      <c r="A794" s="1"/>
      <c r="B794" s="42"/>
    </row>
    <row r="795" spans="1:2" ht="14.25" customHeight="1">
      <c r="A795" s="1"/>
      <c r="B795" s="42"/>
    </row>
    <row r="796" spans="1:2" ht="14.25" customHeight="1">
      <c r="A796" s="1"/>
      <c r="B796" s="42"/>
    </row>
    <row r="797" spans="1:2" ht="14.25" customHeight="1">
      <c r="A797" s="1"/>
      <c r="B797" s="42"/>
    </row>
    <row r="798" spans="1:2" ht="14.25" customHeight="1">
      <c r="A798" s="1"/>
      <c r="B798" s="42"/>
    </row>
    <row r="799" spans="1:2" ht="14.25" customHeight="1">
      <c r="A799" s="1"/>
      <c r="B799" s="42"/>
    </row>
    <row r="800" spans="1:2" ht="14.25" customHeight="1">
      <c r="A800" s="1"/>
      <c r="B800" s="42"/>
    </row>
    <row r="801" spans="1:2" ht="14.25" customHeight="1">
      <c r="A801" s="1"/>
      <c r="B801" s="42"/>
    </row>
    <row r="802" spans="1:2" ht="14.25" customHeight="1">
      <c r="A802" s="1"/>
      <c r="B802" s="42"/>
    </row>
    <row r="803" spans="1:2" ht="14.25" customHeight="1">
      <c r="A803" s="1"/>
      <c r="B803" s="42"/>
    </row>
    <row r="804" spans="1:2" ht="14.25" customHeight="1">
      <c r="A804" s="1"/>
      <c r="B804" s="42"/>
    </row>
    <row r="805" spans="1:2" ht="14.25" customHeight="1">
      <c r="A805" s="1"/>
      <c r="B805" s="42"/>
    </row>
    <row r="806" spans="1:2" ht="14.25" customHeight="1">
      <c r="A806" s="1"/>
      <c r="B806" s="42"/>
    </row>
    <row r="807" spans="1:2" ht="14.25" customHeight="1">
      <c r="A807" s="1"/>
      <c r="B807" s="42"/>
    </row>
    <row r="808" spans="1:2" ht="14.25" customHeight="1">
      <c r="A808" s="1"/>
      <c r="B808" s="42"/>
    </row>
    <row r="809" spans="1:2" ht="14.25" customHeight="1">
      <c r="A809" s="1"/>
      <c r="B809" s="42"/>
    </row>
    <row r="810" spans="1:2" ht="14.25" customHeight="1">
      <c r="A810" s="1"/>
      <c r="B810" s="42"/>
    </row>
    <row r="811" spans="1:2" ht="14.25" customHeight="1">
      <c r="A811" s="1"/>
      <c r="B811" s="42"/>
    </row>
    <row r="812" spans="1:2" ht="14.25" customHeight="1">
      <c r="A812" s="1"/>
      <c r="B812" s="42"/>
    </row>
    <row r="813" spans="1:2" ht="14.25" customHeight="1">
      <c r="A813" s="1"/>
      <c r="B813" s="42"/>
    </row>
    <row r="814" spans="1:2" ht="14.25" customHeight="1">
      <c r="A814" s="1"/>
      <c r="B814" s="42"/>
    </row>
    <row r="815" spans="1:2" ht="14.25" customHeight="1">
      <c r="A815" s="1"/>
      <c r="B815" s="42"/>
    </row>
    <row r="816" spans="1:2" ht="14.25" customHeight="1">
      <c r="A816" s="1"/>
      <c r="B816" s="42"/>
    </row>
    <row r="817" spans="1:2" ht="14.25" customHeight="1">
      <c r="A817" s="1"/>
      <c r="B817" s="42"/>
    </row>
    <row r="818" spans="1:2" ht="14.25" customHeight="1">
      <c r="A818" s="1"/>
      <c r="B818" s="42"/>
    </row>
    <row r="819" spans="1:2" ht="14.25" customHeight="1">
      <c r="A819" s="1"/>
      <c r="B819" s="42"/>
    </row>
    <row r="820" spans="1:2" ht="14.25" customHeight="1">
      <c r="A820" s="1"/>
      <c r="B820" s="42"/>
    </row>
    <row r="821" spans="1:2" ht="14.25" customHeight="1">
      <c r="A821" s="1"/>
      <c r="B821" s="42"/>
    </row>
    <row r="822" spans="1:2" ht="14.25" customHeight="1">
      <c r="A822" s="1"/>
      <c r="B822" s="42"/>
    </row>
    <row r="823" spans="1:2" ht="14.25" customHeight="1">
      <c r="A823" s="1"/>
      <c r="B823" s="42"/>
    </row>
    <row r="824" spans="1:2" ht="14.25" customHeight="1">
      <c r="A824" s="1"/>
      <c r="B824" s="42"/>
    </row>
    <row r="825" spans="1:2" ht="14.25" customHeight="1">
      <c r="A825" s="1"/>
      <c r="B825" s="42"/>
    </row>
    <row r="826" spans="1:2" ht="14.25" customHeight="1">
      <c r="A826" s="1"/>
      <c r="B826" s="42"/>
    </row>
    <row r="827" spans="1:2" ht="14.25" customHeight="1">
      <c r="A827" s="1"/>
      <c r="B827" s="42"/>
    </row>
    <row r="828" spans="1:2" ht="14.25" customHeight="1">
      <c r="A828" s="1"/>
      <c r="B828" s="42"/>
    </row>
    <row r="829" spans="1:2" ht="14.25" customHeight="1">
      <c r="A829" s="1"/>
      <c r="B829" s="42"/>
    </row>
    <row r="830" spans="1:2" ht="14.25" customHeight="1">
      <c r="A830" s="1"/>
      <c r="B830" s="42"/>
    </row>
    <row r="831" spans="1:2" ht="14.25" customHeight="1">
      <c r="A831" s="1"/>
      <c r="B831" s="42"/>
    </row>
    <row r="832" spans="1:2" ht="14.25" customHeight="1">
      <c r="A832" s="1"/>
      <c r="B832" s="42"/>
    </row>
    <row r="833" spans="1:2" ht="14.25" customHeight="1">
      <c r="A833" s="1"/>
      <c r="B833" s="42"/>
    </row>
    <row r="834" spans="1:2" ht="14.25" customHeight="1">
      <c r="A834" s="1"/>
      <c r="B834" s="42"/>
    </row>
    <row r="835" spans="1:2" ht="14.25" customHeight="1">
      <c r="A835" s="1"/>
      <c r="B835" s="42"/>
    </row>
    <row r="836" spans="1:2" ht="14.25" customHeight="1">
      <c r="A836" s="1"/>
      <c r="B836" s="42"/>
    </row>
    <row r="837" spans="1:2" ht="14.25" customHeight="1">
      <c r="A837" s="1"/>
      <c r="B837" s="42"/>
    </row>
    <row r="838" spans="1:2" ht="14.25" customHeight="1">
      <c r="A838" s="1"/>
      <c r="B838" s="42"/>
    </row>
    <row r="839" spans="1:2" ht="14.25" customHeight="1">
      <c r="A839" s="1"/>
      <c r="B839" s="42"/>
    </row>
    <row r="840" spans="1:2" ht="14.25" customHeight="1">
      <c r="A840" s="1"/>
      <c r="B840" s="42"/>
    </row>
    <row r="841" spans="1:2" ht="14.25" customHeight="1">
      <c r="A841" s="1"/>
      <c r="B841" s="42"/>
    </row>
    <row r="842" spans="1:2" ht="14.25" customHeight="1">
      <c r="A842" s="1"/>
      <c r="B842" s="42"/>
    </row>
    <row r="843" spans="1:2" ht="14.25" customHeight="1">
      <c r="A843" s="1"/>
      <c r="B843" s="42"/>
    </row>
    <row r="844" spans="1:2" ht="14.25" customHeight="1">
      <c r="A844" s="1"/>
      <c r="B844" s="42"/>
    </row>
    <row r="845" spans="1:2" ht="14.25" customHeight="1">
      <c r="A845" s="1"/>
      <c r="B845" s="42"/>
    </row>
    <row r="846" spans="1:2" ht="14.25" customHeight="1">
      <c r="A846" s="1"/>
      <c r="B846" s="42"/>
    </row>
    <row r="847" spans="1:2" ht="14.25" customHeight="1">
      <c r="A847" s="1"/>
      <c r="B847" s="42"/>
    </row>
    <row r="848" spans="1:2" ht="14.25" customHeight="1">
      <c r="A848" s="1"/>
      <c r="B848" s="42"/>
    </row>
    <row r="849" spans="1:2" ht="14.25" customHeight="1">
      <c r="A849" s="1"/>
      <c r="B849" s="42"/>
    </row>
    <row r="850" spans="1:2" ht="14.25" customHeight="1">
      <c r="A850" s="1"/>
      <c r="B850" s="42"/>
    </row>
    <row r="851" spans="1:2" ht="14.25" customHeight="1">
      <c r="A851" s="1"/>
      <c r="B851" s="42"/>
    </row>
    <row r="852" spans="1:2" ht="14.25" customHeight="1">
      <c r="A852" s="1"/>
      <c r="B852" s="42"/>
    </row>
    <row r="853" spans="1:2" ht="14.25" customHeight="1">
      <c r="A853" s="1"/>
      <c r="B853" s="42"/>
    </row>
    <row r="854" spans="1:2" ht="14.25" customHeight="1">
      <c r="A854" s="1"/>
      <c r="B854" s="42"/>
    </row>
    <row r="855" spans="1:2" ht="14.25" customHeight="1">
      <c r="A855" s="1"/>
      <c r="B855" s="42"/>
    </row>
    <row r="856" spans="1:2" ht="14.25" customHeight="1">
      <c r="A856" s="1"/>
      <c r="B856" s="42"/>
    </row>
    <row r="857" spans="1:2" ht="14.25" customHeight="1">
      <c r="A857" s="1"/>
      <c r="B857" s="42"/>
    </row>
    <row r="858" spans="1:2" ht="14.25" customHeight="1">
      <c r="A858" s="1"/>
      <c r="B858" s="42"/>
    </row>
    <row r="859" spans="1:2" ht="14.25" customHeight="1">
      <c r="A859" s="1"/>
      <c r="B859" s="42"/>
    </row>
    <row r="860" spans="1:2" ht="14.25" customHeight="1">
      <c r="A860" s="1"/>
      <c r="B860" s="42"/>
    </row>
    <row r="861" spans="1:2" ht="14.25" customHeight="1">
      <c r="A861" s="1"/>
      <c r="B861" s="42"/>
    </row>
    <row r="862" spans="1:2" ht="14.25" customHeight="1">
      <c r="A862" s="1"/>
      <c r="B862" s="42"/>
    </row>
    <row r="863" spans="1:2" ht="14.25" customHeight="1">
      <c r="A863" s="1"/>
      <c r="B863" s="42"/>
    </row>
    <row r="864" spans="1:2" ht="14.25" customHeight="1">
      <c r="A864" s="1"/>
      <c r="B864" s="42"/>
    </row>
    <row r="865" spans="1:2" ht="14.25" customHeight="1">
      <c r="A865" s="1"/>
      <c r="B865" s="42"/>
    </row>
    <row r="866" spans="1:2" ht="14.25" customHeight="1">
      <c r="A866" s="1"/>
      <c r="B866" s="42"/>
    </row>
    <row r="867" spans="1:2" ht="14.25" customHeight="1">
      <c r="A867" s="1"/>
      <c r="B867" s="42"/>
    </row>
    <row r="868" spans="1:2" ht="14.25" customHeight="1">
      <c r="A868" s="1"/>
      <c r="B868" s="42"/>
    </row>
    <row r="869" spans="1:2" ht="14.25" customHeight="1">
      <c r="A869" s="1"/>
      <c r="B869" s="42"/>
    </row>
    <row r="870" spans="1:2" ht="14.25" customHeight="1">
      <c r="A870" s="1"/>
      <c r="B870" s="42"/>
    </row>
    <row r="871" spans="1:2" ht="14.25" customHeight="1">
      <c r="A871" s="1"/>
      <c r="B871" s="42"/>
    </row>
    <row r="872" spans="1:2" ht="14.25" customHeight="1">
      <c r="A872" s="1"/>
      <c r="B872" s="42"/>
    </row>
    <row r="873" spans="1:2" ht="14.25" customHeight="1">
      <c r="A873" s="1"/>
      <c r="B873" s="42"/>
    </row>
    <row r="874" spans="1:2" ht="14.25" customHeight="1">
      <c r="A874" s="1"/>
      <c r="B874" s="42"/>
    </row>
    <row r="875" spans="1:2" ht="14.25" customHeight="1">
      <c r="A875" s="1"/>
      <c r="B875" s="42"/>
    </row>
    <row r="876" spans="1:2" ht="14.25" customHeight="1">
      <c r="A876" s="1"/>
      <c r="B876" s="42"/>
    </row>
    <row r="877" spans="1:2" ht="14.25" customHeight="1">
      <c r="A877" s="1"/>
      <c r="B877" s="42"/>
    </row>
    <row r="878" spans="1:2" ht="14.25" customHeight="1">
      <c r="A878" s="1"/>
      <c r="B878" s="42"/>
    </row>
    <row r="879" spans="1:2" ht="14.25" customHeight="1">
      <c r="A879" s="1"/>
      <c r="B879" s="42"/>
    </row>
    <row r="880" spans="1:2" ht="14.25" customHeight="1">
      <c r="A880" s="1"/>
      <c r="B880" s="42"/>
    </row>
    <row r="881" spans="1:2" ht="14.25" customHeight="1">
      <c r="A881" s="1"/>
      <c r="B881" s="42"/>
    </row>
    <row r="882" spans="1:2" ht="14.25" customHeight="1">
      <c r="A882" s="1"/>
      <c r="B882" s="42"/>
    </row>
    <row r="883" spans="1:2" ht="14.25" customHeight="1">
      <c r="A883" s="1"/>
      <c r="B883" s="42"/>
    </row>
    <row r="884" spans="1:2" ht="14.25" customHeight="1">
      <c r="A884" s="1"/>
      <c r="B884" s="42"/>
    </row>
    <row r="885" spans="1:2" ht="14.25" customHeight="1">
      <c r="A885" s="1"/>
      <c r="B885" s="42"/>
    </row>
    <row r="886" spans="1:2" ht="14.25" customHeight="1">
      <c r="A886" s="1"/>
      <c r="B886" s="42"/>
    </row>
    <row r="887" spans="1:2" ht="14.25" customHeight="1">
      <c r="A887" s="1"/>
      <c r="B887" s="42"/>
    </row>
    <row r="888" spans="1:2" ht="14.25" customHeight="1">
      <c r="A888" s="1"/>
      <c r="B888" s="42"/>
    </row>
    <row r="889" spans="1:2" ht="14.25" customHeight="1">
      <c r="A889" s="1"/>
      <c r="B889" s="42"/>
    </row>
    <row r="890" spans="1:2" ht="14.25" customHeight="1">
      <c r="A890" s="1"/>
      <c r="B890" s="42"/>
    </row>
    <row r="891" spans="1:2" ht="14.25" customHeight="1">
      <c r="A891" s="1"/>
      <c r="B891" s="42"/>
    </row>
    <row r="892" spans="1:2" ht="14.25" customHeight="1">
      <c r="A892" s="1"/>
      <c r="B892" s="42"/>
    </row>
    <row r="893" spans="1:2" ht="14.25" customHeight="1">
      <c r="A893" s="1"/>
      <c r="B893" s="42"/>
    </row>
    <row r="894" spans="1:2" ht="14.25" customHeight="1">
      <c r="A894" s="1"/>
      <c r="B894" s="42"/>
    </row>
    <row r="895" spans="1:2" ht="14.25" customHeight="1">
      <c r="A895" s="1"/>
      <c r="B895" s="42"/>
    </row>
    <row r="896" spans="1:2" ht="14.25" customHeight="1">
      <c r="A896" s="1"/>
      <c r="B896" s="42"/>
    </row>
    <row r="897" spans="1:2" ht="14.25" customHeight="1">
      <c r="A897" s="1"/>
      <c r="B897" s="42"/>
    </row>
    <row r="898" spans="1:2" ht="14.25" customHeight="1">
      <c r="A898" s="1"/>
      <c r="B898" s="42"/>
    </row>
    <row r="899" spans="1:2" ht="14.25" customHeight="1">
      <c r="A899" s="1"/>
      <c r="B899" s="42"/>
    </row>
    <row r="900" spans="1:2" ht="14.25" customHeight="1">
      <c r="A900" s="1"/>
      <c r="B900" s="42"/>
    </row>
    <row r="901" spans="1:2" ht="14.25" customHeight="1">
      <c r="A901" s="1"/>
      <c r="B901" s="42"/>
    </row>
    <row r="902" spans="1:2" ht="14.25" customHeight="1">
      <c r="A902" s="1"/>
      <c r="B902" s="42"/>
    </row>
    <row r="903" spans="1:2" ht="14.25" customHeight="1">
      <c r="A903" s="1"/>
      <c r="B903" s="42"/>
    </row>
    <row r="904" spans="1:2" ht="14.25" customHeight="1">
      <c r="A904" s="1"/>
      <c r="B904" s="42"/>
    </row>
    <row r="905" spans="1:2" ht="14.25" customHeight="1">
      <c r="A905" s="1"/>
      <c r="B905" s="42"/>
    </row>
    <row r="906" spans="1:2" ht="14.25" customHeight="1">
      <c r="A906" s="1"/>
      <c r="B906" s="42"/>
    </row>
    <row r="907" spans="1:2" ht="14.25" customHeight="1">
      <c r="A907" s="1"/>
      <c r="B907" s="42"/>
    </row>
    <row r="908" spans="1:2" ht="14.25" customHeight="1">
      <c r="A908" s="1"/>
      <c r="B908" s="42"/>
    </row>
    <row r="909" spans="1:2" ht="14.25" customHeight="1">
      <c r="A909" s="1"/>
      <c r="B909" s="42"/>
    </row>
    <row r="910" spans="1:2" ht="14.25" customHeight="1">
      <c r="A910" s="1"/>
      <c r="B910" s="42"/>
    </row>
    <row r="911" spans="1:2" ht="14.25" customHeight="1">
      <c r="A911" s="1"/>
      <c r="B911" s="42"/>
    </row>
    <row r="912" spans="1:2" ht="14.25" customHeight="1">
      <c r="A912" s="1"/>
      <c r="B912" s="42"/>
    </row>
    <row r="913" spans="1:2" ht="14.25" customHeight="1">
      <c r="A913" s="1"/>
      <c r="B913" s="42"/>
    </row>
    <row r="914" spans="1:2" ht="14.25" customHeight="1">
      <c r="A914" s="1"/>
      <c r="B914" s="42"/>
    </row>
    <row r="915" spans="1:2" ht="14.25" customHeight="1">
      <c r="A915" s="1"/>
      <c r="B915" s="42"/>
    </row>
    <row r="916" spans="1:2" ht="14.25" customHeight="1">
      <c r="A916" s="1"/>
      <c r="B916" s="42"/>
    </row>
    <row r="917" spans="1:2" ht="14.25" customHeight="1">
      <c r="A917" s="1"/>
      <c r="B917" s="42"/>
    </row>
    <row r="918" spans="1:2" ht="14.25" customHeight="1">
      <c r="A918" s="1"/>
      <c r="B918" s="42"/>
    </row>
    <row r="919" spans="1:2" ht="14.25" customHeight="1">
      <c r="A919" s="1"/>
      <c r="B919" s="42"/>
    </row>
    <row r="920" spans="1:2" ht="14.25" customHeight="1">
      <c r="A920" s="1"/>
      <c r="B920" s="42"/>
    </row>
    <row r="921" spans="1:2" ht="14.25" customHeight="1">
      <c r="A921" s="1"/>
      <c r="B921" s="42"/>
    </row>
    <row r="922" spans="1:2" ht="14.25" customHeight="1">
      <c r="A922" s="1"/>
      <c r="B922" s="42"/>
    </row>
    <row r="923" spans="1:2" ht="14.25" customHeight="1">
      <c r="A923" s="1"/>
      <c r="B923" s="42"/>
    </row>
    <row r="924" spans="1:2" ht="14.25" customHeight="1">
      <c r="A924" s="1"/>
      <c r="B924" s="42"/>
    </row>
    <row r="925" spans="1:2" ht="14.25" customHeight="1">
      <c r="A925" s="1"/>
      <c r="B925" s="42"/>
    </row>
    <row r="926" spans="1:2" ht="14.25" customHeight="1">
      <c r="A926" s="1"/>
      <c r="B926" s="42"/>
    </row>
    <row r="927" spans="1:2" ht="14.25" customHeight="1">
      <c r="A927" s="1"/>
      <c r="B927" s="42"/>
    </row>
    <row r="928" spans="1:2" ht="14.25" customHeight="1">
      <c r="A928" s="1"/>
      <c r="B928" s="42"/>
    </row>
    <row r="929" spans="1:2" ht="14.25" customHeight="1">
      <c r="A929" s="1"/>
      <c r="B929" s="42"/>
    </row>
    <row r="930" spans="1:2" ht="14.25" customHeight="1">
      <c r="A930" s="1"/>
      <c r="B930" s="42"/>
    </row>
    <row r="931" spans="1:2" ht="14.25" customHeight="1">
      <c r="A931" s="1"/>
      <c r="B931" s="42"/>
    </row>
    <row r="932" spans="1:2" ht="14.25" customHeight="1">
      <c r="A932" s="1"/>
      <c r="B932" s="42"/>
    </row>
    <row r="933" spans="1:2" ht="14.25" customHeight="1">
      <c r="A933" s="1"/>
      <c r="B933" s="42"/>
    </row>
    <row r="934" spans="1:2" ht="14.25" customHeight="1">
      <c r="A934" s="1"/>
      <c r="B934" s="42"/>
    </row>
    <row r="935" spans="1:2" ht="14.25" customHeight="1">
      <c r="A935" s="1"/>
      <c r="B935" s="42"/>
    </row>
    <row r="936" spans="1:2" ht="14.25" customHeight="1">
      <c r="A936" s="1"/>
      <c r="B936" s="42"/>
    </row>
    <row r="937" spans="1:2" ht="14.25" customHeight="1">
      <c r="A937" s="1"/>
      <c r="B937" s="42"/>
    </row>
    <row r="938" spans="1:2" ht="14.25" customHeight="1">
      <c r="A938" s="1"/>
      <c r="B938" s="42"/>
    </row>
    <row r="939" spans="1:2" ht="14.25" customHeight="1">
      <c r="A939" s="1"/>
      <c r="B939" s="42"/>
    </row>
    <row r="940" spans="1:2" ht="14.25" customHeight="1">
      <c r="A940" s="1"/>
      <c r="B940" s="42"/>
    </row>
    <row r="941" spans="1:2" ht="14.25" customHeight="1">
      <c r="A941" s="1"/>
      <c r="B941" s="42"/>
    </row>
    <row r="942" spans="1:2" ht="14.25" customHeight="1">
      <c r="A942" s="1"/>
      <c r="B942" s="42"/>
    </row>
    <row r="943" spans="1:2" ht="14.25" customHeight="1">
      <c r="A943" s="1"/>
      <c r="B943" s="42"/>
    </row>
    <row r="944" spans="1:2" ht="14.25" customHeight="1">
      <c r="A944" s="1"/>
      <c r="B944" s="42"/>
    </row>
    <row r="945" spans="1:2" ht="14.25" customHeight="1">
      <c r="A945" s="1"/>
      <c r="B945" s="42"/>
    </row>
    <row r="946" spans="1:2" ht="14.25" customHeight="1">
      <c r="A946" s="1"/>
      <c r="B946" s="42"/>
    </row>
    <row r="947" spans="1:2" ht="14.25" customHeight="1">
      <c r="A947" s="1"/>
      <c r="B947" s="42"/>
    </row>
    <row r="948" spans="1:2" ht="14.25" customHeight="1">
      <c r="A948" s="1"/>
      <c r="B948" s="42"/>
    </row>
    <row r="949" spans="1:2" ht="14.25" customHeight="1">
      <c r="A949" s="1"/>
      <c r="B949" s="42"/>
    </row>
    <row r="950" spans="1:2" ht="14.25" customHeight="1">
      <c r="A950" s="1"/>
      <c r="B950" s="42"/>
    </row>
    <row r="951" spans="1:2" ht="14.25" customHeight="1">
      <c r="A951" s="1"/>
      <c r="B951" s="42"/>
    </row>
    <row r="952" spans="1:2" ht="14.25" customHeight="1">
      <c r="A952" s="1"/>
      <c r="B952" s="42"/>
    </row>
    <row r="953" spans="1:2" ht="14.25" customHeight="1">
      <c r="A953" s="1"/>
      <c r="B953" s="42"/>
    </row>
    <row r="954" spans="1:2" ht="14.25" customHeight="1">
      <c r="A954" s="1"/>
      <c r="B954" s="42"/>
    </row>
    <row r="955" spans="1:2" ht="14.25" customHeight="1">
      <c r="A955" s="1"/>
      <c r="B955" s="42"/>
    </row>
    <row r="956" spans="1:2" ht="14.25" customHeight="1">
      <c r="A956" s="1"/>
      <c r="B956" s="42"/>
    </row>
    <row r="957" spans="1:2" ht="14.25" customHeight="1">
      <c r="A957" s="1"/>
      <c r="B957" s="42"/>
    </row>
    <row r="958" spans="1:2" ht="14.25" customHeight="1">
      <c r="A958" s="1"/>
      <c r="B958" s="42"/>
    </row>
    <row r="959" spans="1:2" ht="14.25" customHeight="1">
      <c r="A959" s="1"/>
      <c r="B959" s="42"/>
    </row>
    <row r="960" spans="1:2" ht="14.25" customHeight="1">
      <c r="A960" s="1"/>
      <c r="B960" s="42"/>
    </row>
    <row r="961" spans="1:2" ht="14.25" customHeight="1">
      <c r="A961" s="1"/>
      <c r="B961" s="42"/>
    </row>
    <row r="962" spans="1:2" ht="14.25" customHeight="1">
      <c r="A962" s="1"/>
      <c r="B962" s="42"/>
    </row>
    <row r="963" spans="1:2" ht="14.25" customHeight="1">
      <c r="A963" s="1"/>
      <c r="B963" s="42"/>
    </row>
    <row r="964" spans="1:2" ht="14.25" customHeight="1">
      <c r="A964" s="1"/>
      <c r="B964" s="42"/>
    </row>
    <row r="965" spans="1:2" ht="14.25" customHeight="1">
      <c r="A965" s="1"/>
      <c r="B965" s="42"/>
    </row>
    <row r="966" spans="1:2" ht="14.25" customHeight="1">
      <c r="A966" s="1"/>
      <c r="B966" s="42"/>
    </row>
    <row r="967" spans="1:2" ht="14.25" customHeight="1">
      <c r="A967" s="1"/>
      <c r="B967" s="42"/>
    </row>
    <row r="968" spans="1:2" ht="14.25" customHeight="1">
      <c r="A968" s="1"/>
      <c r="B968" s="42"/>
    </row>
    <row r="969" spans="1:2" ht="14.25" customHeight="1">
      <c r="A969" s="1"/>
      <c r="B969" s="42"/>
    </row>
    <row r="970" spans="1:2" ht="14.25" customHeight="1">
      <c r="A970" s="1"/>
      <c r="B970" s="42"/>
    </row>
    <row r="971" spans="1:2" ht="14.25" customHeight="1">
      <c r="A971" s="1"/>
      <c r="B971" s="42"/>
    </row>
    <row r="972" spans="1:2" ht="14.25" customHeight="1">
      <c r="A972" s="1"/>
      <c r="B972" s="42"/>
    </row>
    <row r="973" spans="1:2" ht="14.25" customHeight="1">
      <c r="A973" s="1"/>
      <c r="B973" s="42"/>
    </row>
    <row r="974" spans="1:2" ht="14.25" customHeight="1">
      <c r="A974" s="1"/>
      <c r="B974" s="42"/>
    </row>
    <row r="975" spans="1:2" ht="14.25" customHeight="1">
      <c r="A975" s="1"/>
      <c r="B975" s="42"/>
    </row>
    <row r="976" spans="1:2" ht="14.25" customHeight="1">
      <c r="A976" s="1"/>
      <c r="B976" s="42"/>
    </row>
    <row r="977" spans="1:2" ht="14.25" customHeight="1">
      <c r="A977" s="1"/>
      <c r="B977" s="42"/>
    </row>
    <row r="978" spans="1:2" ht="14.25" customHeight="1">
      <c r="A978" s="1"/>
      <c r="B978" s="42"/>
    </row>
    <row r="979" spans="1:2" ht="14.25" customHeight="1">
      <c r="A979" s="1"/>
      <c r="B979" s="42"/>
    </row>
    <row r="980" spans="1:2" ht="14.25" customHeight="1">
      <c r="A980" s="1"/>
      <c r="B980" s="42"/>
    </row>
    <row r="981" spans="1:2" ht="14.25" customHeight="1">
      <c r="A981" s="1"/>
      <c r="B981" s="42"/>
    </row>
    <row r="982" spans="1:2" ht="14.25" customHeight="1">
      <c r="A982" s="1"/>
      <c r="B982" s="42"/>
    </row>
    <row r="983" spans="1:2" ht="14.25" customHeight="1">
      <c r="A983" s="1"/>
      <c r="B983" s="42"/>
    </row>
    <row r="984" spans="1:2" ht="14.25" customHeight="1">
      <c r="A984" s="1"/>
      <c r="B984" s="42"/>
    </row>
    <row r="985" spans="1:2" ht="14.25" customHeight="1">
      <c r="A985" s="1"/>
      <c r="B985" s="42"/>
    </row>
    <row r="986" spans="1:2" ht="14.25" customHeight="1">
      <c r="A986" s="1"/>
      <c r="B986" s="42"/>
    </row>
    <row r="987" spans="1:2" ht="14.25" customHeight="1">
      <c r="A987" s="1"/>
      <c r="B987" s="42"/>
    </row>
    <row r="988" spans="1:2" ht="14.25" customHeight="1">
      <c r="A988" s="1"/>
      <c r="B988" s="42"/>
    </row>
    <row r="989" spans="1:2" ht="14.25" customHeight="1">
      <c r="A989" s="1"/>
      <c r="B989" s="42"/>
    </row>
    <row r="990" spans="1:2" ht="14.25" customHeight="1">
      <c r="A990" s="1"/>
      <c r="B990" s="42"/>
    </row>
    <row r="991" spans="1:2" ht="14.25" customHeight="1">
      <c r="A991" s="1"/>
      <c r="B991" s="42"/>
    </row>
    <row r="992" spans="1:2" ht="14.25" customHeight="1">
      <c r="A992" s="1"/>
      <c r="B992" s="42"/>
    </row>
    <row r="993" spans="1:2" ht="14.25" customHeight="1">
      <c r="A993" s="1"/>
      <c r="B993" s="42"/>
    </row>
    <row r="994" spans="1:2" ht="14.25" customHeight="1">
      <c r="A994" s="1"/>
      <c r="B994" s="42"/>
    </row>
    <row r="995" spans="1:2" ht="14.25" customHeight="1">
      <c r="A995" s="1"/>
      <c r="B995" s="42"/>
    </row>
    <row r="996" spans="1:2" ht="14.25" customHeight="1">
      <c r="A996" s="1"/>
      <c r="B996" s="42"/>
    </row>
    <row r="997" spans="1:2" ht="14.25" customHeight="1">
      <c r="A997" s="1"/>
      <c r="B997" s="42"/>
    </row>
    <row r="998" spans="1:2" ht="14.25" customHeight="1">
      <c r="A998" s="1"/>
      <c r="B998" s="42"/>
    </row>
    <row r="999" spans="1:2" ht="14.25" customHeight="1">
      <c r="A999" s="1"/>
      <c r="B999" s="42"/>
    </row>
    <row r="1000" spans="1:2" ht="14.25" customHeight="1">
      <c r="A1000" s="1"/>
      <c r="B1000" s="42"/>
    </row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 data</vt:lpstr>
      <vt:lpstr>plot and beta w.r.t. nifty 50</vt:lpstr>
      <vt:lpstr>calcluated sheet fcff</vt:lpstr>
      <vt:lpstr>fcfe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SUMANTH</cp:lastModifiedBy>
  <dcterms:modified xsi:type="dcterms:W3CDTF">2019-11-23T14:26:46Z</dcterms:modified>
</cp:coreProperties>
</file>