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B144653-62B9-4A5D-9415-8A72893B26FA}" xr6:coauthVersionLast="47" xr6:coauthVersionMax="47" xr10:uidLastSave="{00000000-0000-0000-0000-000000000000}"/>
  <bookViews>
    <workbookView xWindow="-108" yWindow="-108" windowWidth="23256" windowHeight="12576" firstSheet="2" activeTab="4" xr2:uid="{2D132DB5-9BAF-4E8E-8E0C-F737CECE7A0B}"/>
  </bookViews>
  <sheets>
    <sheet name="Correlation &amp; Regression-1" sheetId="1" r:id="rId1"/>
    <sheet name="Correlation &amp; Regression-2" sheetId="2" r:id="rId2"/>
    <sheet name="KNN-1" sheetId="3" r:id="rId3"/>
    <sheet name="KNN-2" sheetId="4" r:id="rId4"/>
    <sheet name="K-Means" sheetId="5" r:id="rId5"/>
    <sheet name="Hierarchical Clustering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5" l="1"/>
  <c r="E21" i="5"/>
  <c r="D21" i="5"/>
  <c r="M5" i="5"/>
  <c r="M6" i="5"/>
  <c r="M7" i="5"/>
  <c r="M8" i="5"/>
  <c r="M9" i="5"/>
  <c r="M10" i="5"/>
  <c r="M4" i="5"/>
  <c r="L5" i="5"/>
  <c r="L6" i="5"/>
  <c r="L7" i="5"/>
  <c r="L8" i="5"/>
  <c r="L9" i="5"/>
  <c r="L10" i="5"/>
  <c r="K5" i="5"/>
  <c r="K6" i="5"/>
  <c r="K7" i="5"/>
  <c r="K8" i="5"/>
  <c r="K9" i="5"/>
  <c r="K10" i="5"/>
  <c r="L4" i="5"/>
  <c r="K4" i="5"/>
  <c r="D17" i="5"/>
  <c r="C17" i="5"/>
  <c r="D16" i="5"/>
  <c r="C16" i="5"/>
  <c r="J5" i="5"/>
  <c r="J6" i="5"/>
  <c r="J7" i="5"/>
  <c r="J8" i="5"/>
  <c r="J9" i="5"/>
  <c r="J10" i="5"/>
  <c r="J4" i="5"/>
  <c r="I5" i="5"/>
  <c r="I6" i="5"/>
  <c r="I7" i="5"/>
  <c r="I8" i="5"/>
  <c r="I9" i="5"/>
  <c r="I10" i="5"/>
  <c r="I4" i="5"/>
  <c r="H5" i="5"/>
  <c r="H6" i="5"/>
  <c r="H7" i="5"/>
  <c r="H8" i="5"/>
  <c r="H9" i="5"/>
  <c r="H10" i="5"/>
  <c r="H4" i="5"/>
  <c r="D15" i="5"/>
  <c r="C15" i="5"/>
  <c r="D14" i="5"/>
  <c r="C14" i="5"/>
  <c r="G5" i="5"/>
  <c r="G6" i="5"/>
  <c r="G7" i="5"/>
  <c r="G8" i="5"/>
  <c r="G9" i="5"/>
  <c r="G10" i="5"/>
  <c r="G4" i="5"/>
  <c r="F5" i="5"/>
  <c r="F6" i="5"/>
  <c r="F7" i="5"/>
  <c r="F8" i="5"/>
  <c r="F9" i="5"/>
  <c r="F10" i="5"/>
  <c r="F4" i="5"/>
  <c r="E5" i="5"/>
  <c r="E6" i="5"/>
  <c r="E7" i="5"/>
  <c r="E8" i="5"/>
  <c r="E9" i="5"/>
  <c r="E10" i="5"/>
  <c r="E4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2" i="4"/>
  <c r="G4" i="3"/>
  <c r="H4" i="3" s="1"/>
  <c r="G5" i="3"/>
  <c r="G6" i="3"/>
  <c r="G7" i="3"/>
  <c r="G8" i="3"/>
  <c r="G9" i="3"/>
  <c r="G10" i="3"/>
  <c r="G11" i="3"/>
  <c r="G12" i="3"/>
  <c r="H12" i="3" s="1"/>
  <c r="G13" i="3"/>
  <c r="G14" i="3"/>
  <c r="G15" i="3"/>
  <c r="G16" i="3"/>
  <c r="G17" i="3"/>
  <c r="G3" i="3"/>
  <c r="H5" i="3" s="1"/>
  <c r="E4" i="3"/>
  <c r="F10" i="3" s="1"/>
  <c r="E5" i="3"/>
  <c r="F4" i="3" s="1"/>
  <c r="E6" i="3"/>
  <c r="F6" i="3" s="1"/>
  <c r="E7" i="3"/>
  <c r="E8" i="3"/>
  <c r="E9" i="3"/>
  <c r="E10" i="3"/>
  <c r="E11" i="3"/>
  <c r="E12" i="3"/>
  <c r="E13" i="3"/>
  <c r="E14" i="3"/>
  <c r="F14" i="3" s="1"/>
  <c r="E15" i="3"/>
  <c r="E16" i="3"/>
  <c r="E17" i="3"/>
  <c r="E3" i="3"/>
  <c r="F7" i="3" s="1"/>
  <c r="D14" i="2"/>
  <c r="D15" i="2"/>
  <c r="D13" i="2"/>
  <c r="H127" i="4" l="1"/>
  <c r="H135" i="4"/>
  <c r="H143" i="4"/>
  <c r="H151" i="4"/>
  <c r="H119" i="4"/>
  <c r="H79" i="4"/>
  <c r="H47" i="4"/>
  <c r="H85" i="4"/>
  <c r="H126" i="4"/>
  <c r="H86" i="4"/>
  <c r="H54" i="4"/>
  <c r="H6" i="4"/>
  <c r="H139" i="4"/>
  <c r="H115" i="4"/>
  <c r="H99" i="4"/>
  <c r="H75" i="4"/>
  <c r="H59" i="4"/>
  <c r="H43" i="4"/>
  <c r="H27" i="4"/>
  <c r="H11" i="4"/>
  <c r="H138" i="4"/>
  <c r="H122" i="4"/>
  <c r="H106" i="4"/>
  <c r="H90" i="4"/>
  <c r="H82" i="4"/>
  <c r="H66" i="4"/>
  <c r="H58" i="4"/>
  <c r="H50" i="4"/>
  <c r="H42" i="4"/>
  <c r="H34" i="4"/>
  <c r="H26" i="4"/>
  <c r="H18" i="4"/>
  <c r="H10" i="4"/>
  <c r="H111" i="4"/>
  <c r="H71" i="4"/>
  <c r="H55" i="4"/>
  <c r="H15" i="4"/>
  <c r="H118" i="4"/>
  <c r="H78" i="4"/>
  <c r="H62" i="4"/>
  <c r="H30" i="4"/>
  <c r="H147" i="4"/>
  <c r="H123" i="4"/>
  <c r="H107" i="4"/>
  <c r="H83" i="4"/>
  <c r="H67" i="4"/>
  <c r="H51" i="4"/>
  <c r="H35" i="4"/>
  <c r="H19" i="4"/>
  <c r="H146" i="4"/>
  <c r="H130" i="4"/>
  <c r="H114" i="4"/>
  <c r="H98" i="4"/>
  <c r="H74" i="4"/>
  <c r="H87" i="4"/>
  <c r="H31" i="4"/>
  <c r="H150" i="4"/>
  <c r="H110" i="4"/>
  <c r="H70" i="4"/>
  <c r="H14" i="4"/>
  <c r="H131" i="4"/>
  <c r="H91" i="4"/>
  <c r="H12" i="4"/>
  <c r="H63" i="4"/>
  <c r="H134" i="4"/>
  <c r="H38" i="4"/>
  <c r="H95" i="4"/>
  <c r="H39" i="4"/>
  <c r="H142" i="4"/>
  <c r="H94" i="4"/>
  <c r="H22" i="4"/>
  <c r="H103" i="4"/>
  <c r="H23" i="4"/>
  <c r="H102" i="4"/>
  <c r="H46" i="4"/>
  <c r="H3" i="4"/>
  <c r="H125" i="4"/>
  <c r="H101" i="4"/>
  <c r="H69" i="4"/>
  <c r="H45" i="4"/>
  <c r="H13" i="4"/>
  <c r="H140" i="4"/>
  <c r="H124" i="4"/>
  <c r="H108" i="4"/>
  <c r="H92" i="4"/>
  <c r="H76" i="4"/>
  <c r="H68" i="4"/>
  <c r="H44" i="4"/>
  <c r="H36" i="4"/>
  <c r="H28" i="4"/>
  <c r="H20" i="4"/>
  <c r="H4" i="4"/>
  <c r="H129" i="4"/>
  <c r="H89" i="4"/>
  <c r="H57" i="4"/>
  <c r="H25" i="4"/>
  <c r="H9" i="4"/>
  <c r="H145" i="4"/>
  <c r="H113" i="4"/>
  <c r="H81" i="4"/>
  <c r="H41" i="4"/>
  <c r="H136" i="4"/>
  <c r="H121" i="4"/>
  <c r="H97" i="4"/>
  <c r="H65" i="4"/>
  <c r="H33" i="4"/>
  <c r="H2" i="4"/>
  <c r="H128" i="4"/>
  <c r="H120" i="4"/>
  <c r="H112" i="4"/>
  <c r="H104" i="4"/>
  <c r="H96" i="4"/>
  <c r="H88" i="4"/>
  <c r="H80" i="4"/>
  <c r="H72" i="4"/>
  <c r="H64" i="4"/>
  <c r="H56" i="4"/>
  <c r="H48" i="4"/>
  <c r="H40" i="4"/>
  <c r="H32" i="4"/>
  <c r="H24" i="4"/>
  <c r="H16" i="4"/>
  <c r="H8" i="4"/>
  <c r="H7" i="4"/>
  <c r="H137" i="4"/>
  <c r="H105" i="4"/>
  <c r="H73" i="4"/>
  <c r="H49" i="4"/>
  <c r="H17" i="4"/>
  <c r="H144" i="4"/>
  <c r="H133" i="4"/>
  <c r="H93" i="4"/>
  <c r="H5" i="4"/>
  <c r="H149" i="4"/>
  <c r="H117" i="4"/>
  <c r="H77" i="4"/>
  <c r="H53" i="4"/>
  <c r="H29" i="4"/>
  <c r="H52" i="4"/>
  <c r="H141" i="4"/>
  <c r="H109" i="4"/>
  <c r="H61" i="4"/>
  <c r="H37" i="4"/>
  <c r="H21" i="4"/>
  <c r="H148" i="4"/>
  <c r="H132" i="4"/>
  <c r="H116" i="4"/>
  <c r="H100" i="4"/>
  <c r="H84" i="4"/>
  <c r="H60" i="4"/>
  <c r="F13" i="3"/>
  <c r="F5" i="3"/>
  <c r="H11" i="3"/>
  <c r="F12" i="3"/>
  <c r="H3" i="3"/>
  <c r="H10" i="3"/>
  <c r="F11" i="3"/>
  <c r="H17" i="3"/>
  <c r="H9" i="3"/>
  <c r="F3" i="3"/>
  <c r="H16" i="3"/>
  <c r="H8" i="3"/>
  <c r="F17" i="3"/>
  <c r="F9" i="3"/>
  <c r="H15" i="3"/>
  <c r="H7" i="3"/>
  <c r="F16" i="3"/>
  <c r="F8" i="3"/>
  <c r="H14" i="3"/>
  <c r="H6" i="3"/>
  <c r="F15" i="3"/>
  <c r="H13" i="3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  <c r="C20" i="1"/>
  <c r="C19" i="1"/>
  <c r="C16" i="1"/>
  <c r="C15" i="1"/>
  <c r="C13" i="1"/>
  <c r="B11" i="1"/>
  <c r="C11" i="1"/>
  <c r="C17" i="1" s="1"/>
  <c r="D11" i="1"/>
  <c r="C14" i="1" s="1"/>
  <c r="C21" i="1" s="1"/>
  <c r="D5" i="1"/>
  <c r="E5" i="1"/>
  <c r="F5" i="1"/>
  <c r="D6" i="1"/>
  <c r="E6" i="1"/>
  <c r="F6" i="1"/>
  <c r="F11" i="1" s="1"/>
  <c r="D7" i="1"/>
  <c r="E7" i="1"/>
  <c r="F7" i="1"/>
  <c r="D8" i="1"/>
  <c r="E8" i="1"/>
  <c r="F8" i="1"/>
  <c r="D9" i="1"/>
  <c r="E9" i="1"/>
  <c r="F9" i="1"/>
  <c r="D10" i="1"/>
  <c r="E10" i="1"/>
  <c r="F10" i="1"/>
  <c r="F4" i="1"/>
  <c r="E4" i="1"/>
  <c r="E11" i="1" s="1"/>
  <c r="D4" i="1"/>
  <c r="F14" i="1" l="1"/>
  <c r="C18" i="1"/>
  <c r="F15" i="1" l="1"/>
  <c r="F16" i="1"/>
</calcChain>
</file>

<file path=xl/sharedStrings.xml><?xml version="1.0" encoding="utf-8"?>
<sst xmlns="http://schemas.openxmlformats.org/spreadsheetml/2006/main" count="351" uniqueCount="114">
  <si>
    <t>Student</t>
  </si>
  <si>
    <t>A</t>
  </si>
  <si>
    <t>B</t>
  </si>
  <si>
    <t>C</t>
  </si>
  <si>
    <t>D</t>
  </si>
  <si>
    <t>E</t>
  </si>
  <si>
    <t>F</t>
  </si>
  <si>
    <t>G</t>
  </si>
  <si>
    <t>x</t>
  </si>
  <si>
    <t>y</t>
  </si>
  <si>
    <t>x * y</t>
  </si>
  <si>
    <t>x ^ 2</t>
  </si>
  <si>
    <t>y ^ 2</t>
  </si>
  <si>
    <t>n =</t>
  </si>
  <si>
    <t>r =</t>
  </si>
  <si>
    <t>Intercept</t>
  </si>
  <si>
    <t>a =</t>
  </si>
  <si>
    <t>Slope</t>
  </si>
  <si>
    <t>b =</t>
  </si>
  <si>
    <t>y'</t>
  </si>
  <si>
    <t>r ^ 2 =</t>
  </si>
  <si>
    <t>y - y'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</si>
  <si>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</si>
  <si>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</si>
  <si>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</si>
  <si>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</si>
  <si>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</si>
  <si>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</si>
  <si>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</si>
  <si>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</si>
  <si>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</si>
  <si>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</si>
  <si>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</si>
  <si>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</si>
  <si>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</si>
  <si>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</si>
  <si>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</si>
  <si>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</si>
  <si>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</si>
  <si>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</si>
  <si>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</si>
  <si>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</si>
  <si>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</si>
  <si>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</si>
  <si>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</si>
  <si>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</si>
  <si>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Y'</t>
  </si>
  <si>
    <t>No.</t>
  </si>
  <si>
    <t>Sepal_length</t>
  </si>
  <si>
    <t>Sepal_width</t>
  </si>
  <si>
    <t>Species</t>
  </si>
  <si>
    <t>Euclidean
Distance</t>
  </si>
  <si>
    <t>Rank</t>
  </si>
  <si>
    <t>Manhattan
Distance</t>
  </si>
  <si>
    <t>Test Row</t>
  </si>
  <si>
    <t>setosa</t>
  </si>
  <si>
    <t>Virginica</t>
  </si>
  <si>
    <t>K = 5</t>
  </si>
  <si>
    <t>versicolor</t>
  </si>
  <si>
    <t>virginica</t>
  </si>
  <si>
    <t>Serial</t>
  </si>
  <si>
    <t>sepal_length</t>
  </si>
  <si>
    <t>sepal_width</t>
  </si>
  <si>
    <t>petal_length</t>
  </si>
  <si>
    <t>petal_width</t>
  </si>
  <si>
    <t>species</t>
  </si>
  <si>
    <t>Versicolor</t>
  </si>
  <si>
    <t>Distance</t>
  </si>
  <si>
    <t>Var-1</t>
  </si>
  <si>
    <t>Var-2</t>
  </si>
  <si>
    <t>From C1-1</t>
  </si>
  <si>
    <t>From C2-1</t>
  </si>
  <si>
    <t>Cluster</t>
  </si>
  <si>
    <t>From C1-2</t>
  </si>
  <si>
    <t>From C2-2</t>
  </si>
  <si>
    <t>From C1-3</t>
  </si>
  <si>
    <t>From C2-3</t>
  </si>
  <si>
    <t>C1-1</t>
  </si>
  <si>
    <t>C2-1</t>
  </si>
  <si>
    <t>C1-2</t>
  </si>
  <si>
    <t>C2-2</t>
  </si>
  <si>
    <t>C1-3</t>
  </si>
  <si>
    <t>C2-3</t>
  </si>
  <si>
    <t>New Data Point</t>
  </si>
  <si>
    <t>From C1</t>
  </si>
  <si>
    <t>From C2</t>
  </si>
  <si>
    <t>Cluster No.</t>
  </si>
  <si>
    <t>Hierarchical Clustering Example</t>
  </si>
  <si>
    <t>BA</t>
  </si>
  <si>
    <t>FI</t>
  </si>
  <si>
    <t>MI</t>
  </si>
  <si>
    <t>NA</t>
  </si>
  <si>
    <t>RM</t>
  </si>
  <si>
    <t>TO</t>
  </si>
  <si>
    <t>MI/TO</t>
  </si>
  <si>
    <t>TO/MI</t>
  </si>
  <si>
    <t>NA/RM</t>
  </si>
  <si>
    <t>BA/(NA/RM)</t>
  </si>
  <si>
    <t>FI/(TO/MI)</t>
  </si>
  <si>
    <t>BA: Buenos Aires (Argentina), British Airways (airline), Bachelor of Arts (degree)</t>
  </si>
  <si>
    <t>NA: North America (continent), National Archives (organization), North Atlantic (ocean)</t>
  </si>
  <si>
    <t>RM: Rome (Italy), Royal Mail (postal service in the UK), Records Management (industry term)</t>
  </si>
  <si>
    <t>FI: Finland (country), Financial Institution (industry term), Federated States of Micronesia (country)</t>
  </si>
  <si>
    <t>TO: Toronto (Canada), Time Out (magazine), Take Out (food service)</t>
  </si>
  <si>
    <t>MI: Michigan (state in the USA), Military Intelligence (industry term), Migraine (health condition)</t>
  </si>
  <si>
    <t>Euclidean Distance</t>
  </si>
  <si>
    <t>Manhattan Distance</t>
  </si>
  <si>
    <t>P1(x1, y1)</t>
  </si>
  <si>
    <t>P2(x2, y2)</t>
  </si>
  <si>
    <t>Euclidean Distance = SQRT((x1 - x2)^2 + (y1 - y2)^2)</t>
  </si>
  <si>
    <t>K =&gt; number of nearest neighbours</t>
  </si>
  <si>
    <t>Manhattan Distance = ABSx1 - x2) + ABS(y1 - y2)</t>
  </si>
  <si>
    <t>Setosa</t>
  </si>
  <si>
    <t>Eucledian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</si>
</sst>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Aharoni"/>
    </font>
    <font>
      <sz val="12"/>
      <color theme="1"/>
      <name val="Aharoni"/>
    </font>
    <font>
      <b/>
      <sz val="11"/>
      <color rgb="FF37415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1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2" fillId="0" borderId="30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0" borderId="34" xfId="0" applyFont="1" applyBorder="1" applyAlignment="1">
      <alignment horizontal="center"/>
    </xf>
    <xf numFmtId="164" fontId="0" fillId="0" borderId="4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0" fontId="0" fillId="2" borderId="0" xfId="0" applyFill="1"/>
    <xf numFmtId="0" fontId="0" fillId="2" borderId="29" xfId="0" applyFill="1" applyBorder="1"/>
    <xf numFmtId="0" fontId="1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" fillId="0" borderId="15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0" fillId="0" borderId="49" xfId="0" applyBorder="1" applyAlignment="1">
      <alignment horizontal="center"/>
    </xf>
    <xf numFmtId="2" fontId="0" fillId="0" borderId="50" xfId="0" applyNumberFormat="1" applyBorder="1"/>
    <xf numFmtId="0" fontId="0" fillId="0" borderId="38" xfId="0" applyBorder="1" applyAlignment="1">
      <alignment horizontal="center"/>
    </xf>
    <xf numFmtId="2" fontId="0" fillId="0" borderId="55" xfId="0" applyNumberFormat="1" applyBorder="1"/>
    <xf numFmtId="0" fontId="1" fillId="0" borderId="51" xfId="0" applyFont="1" applyBorder="1"/>
    <xf numFmtId="2" fontId="0" fillId="0" borderId="51" xfId="0" applyNumberFormat="1" applyBorder="1"/>
    <xf numFmtId="2" fontId="0" fillId="0" borderId="53" xfId="0" applyNumberFormat="1" applyBorder="1"/>
    <xf numFmtId="0" fontId="1" fillId="0" borderId="55" xfId="0" applyFont="1" applyBorder="1"/>
    <xf numFmtId="2" fontId="0" fillId="0" borderId="46" xfId="0" applyNumberFormat="1" applyBorder="1"/>
    <xf numFmtId="2" fontId="0" fillId="0" borderId="54" xfId="0" applyNumberFormat="1" applyBorder="1"/>
    <xf numFmtId="0" fontId="1" fillId="0" borderId="0" xfId="0" applyFont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5" fillId="0" borderId="5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4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4" fillId="2" borderId="57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7" fillId="0" borderId="0" xfId="0" applyFont="1" applyAlignment="1">
      <alignment horizontal="left" vertical="center" indent="1"/>
    </xf>
    <xf numFmtId="0" fontId="1" fillId="0" borderId="0" xfId="0" applyFont="1"/>
    <xf numFmtId="0" fontId="8" fillId="0" borderId="0" xfId="0" applyFont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1" fillId="0" borderId="19" xfId="0" applyFont="1" applyBorder="1" applyAlignment="1">
      <alignment horizontal="center" wrapText="1"/>
    </xf>
    <xf numFmtId="2" fontId="0" fillId="0" borderId="20" xfId="0" applyNumberFormat="1" applyBorder="1"/>
    <xf numFmtId="2" fontId="0" fillId="0" borderId="62" xfId="0" applyNumberFormat="1" applyBorder="1"/>
    <xf numFmtId="0" fontId="1" fillId="0" borderId="12" xfId="0" applyFont="1" applyBorder="1" applyAlignment="1">
      <alignment horizontal="center" wrapText="1"/>
    </xf>
    <xf numFmtId="2" fontId="0" fillId="0" borderId="9" xfId="0" applyNumberFormat="1" applyBorder="1"/>
    <xf numFmtId="2" fontId="0" fillId="0" borderId="43" xfId="0" applyNumberFormat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6" xfId="0" applyBorder="1" applyAlignment="1">
      <alignment horizontal="center"/>
    </xf>
    <xf numFmtId="2" fontId="0" fillId="0" borderId="5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165" fontId="0" fillId="6" borderId="41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6" borderId="44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65" fontId="0" fillId="6" borderId="7" xfId="0" applyNumberFormat="1" applyFill="1" applyBorder="1" applyAlignment="1">
      <alignment horizontal="center"/>
    </xf>
    <xf numFmtId="165" fontId="0" fillId="7" borderId="20" xfId="0" applyNumberFormat="1" applyFill="1" applyBorder="1" applyAlignment="1">
      <alignment horizontal="center"/>
    </xf>
    <xf numFmtId="165" fontId="0" fillId="7" borderId="10" xfId="0" applyNumberFormat="1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165" fontId="0" fillId="7" borderId="9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165" fontId="0" fillId="7" borderId="21" xfId="0" applyNumberFormat="1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2" fontId="0" fillId="0" borderId="55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165" fontId="0" fillId="7" borderId="6" xfId="0" applyNumberFormat="1" applyFill="1" applyBorder="1" applyAlignment="1">
      <alignment horizontal="center"/>
    </xf>
    <xf numFmtId="165" fontId="0" fillId="7" borderId="7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65" fontId="0" fillId="7" borderId="22" xfId="0" applyNumberFormat="1" applyFill="1" applyBorder="1" applyAlignment="1">
      <alignment horizontal="center"/>
    </xf>
    <xf numFmtId="0" fontId="0" fillId="7" borderId="28" xfId="0" applyFill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Student's Absence vs. Final Exam Marks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vs.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313916658784311"/>
                  <c:y val="-0.52888989389131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Regression-1'!$B$4:$B$10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Regression-1'!$C$4:$C$10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F-44FA-934D-7F7DEE547DD4}"/>
            </c:ext>
          </c:extLst>
        </c:ser>
        <c:ser>
          <c:idx val="1"/>
          <c:order val="1"/>
          <c:tx>
            <c:v>Test Data-1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Regression-1'!$F$14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F-44FA-934D-7F7DEE547DD4}"/>
            </c:ext>
          </c:extLst>
        </c:ser>
        <c:ser>
          <c:idx val="2"/>
          <c:order val="2"/>
          <c:tx>
            <c:v>Test Data-2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Regression-1'!$E$15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'Correlation &amp; Regression-1'!$F$15</c:f>
              <c:numCache>
                <c:formatCode>General</c:formatCode>
                <c:ptCount val="1"/>
                <c:pt idx="0">
                  <c:v>51.786069651741293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3F-44FA-934D-7F7DEE547DD4}"/>
            </c:ext>
          </c:extLst>
        </c:ser>
        <c:ser>
          <c:idx val="3"/>
          <c:order val="3"/>
          <c:tx>
            <c:v>Test Data-3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Regression-1'!$E$16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'Correlation &amp; Regression-1'!$F$16</c:f>
              <c:numCache>
                <c:formatCode>General</c:formatCode>
                <c:ptCount val="1"/>
                <c:pt idx="0">
                  <c:v>55.407960199004975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3F-44FA-934D-7F7DEE547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29039"/>
        <c:axId val="220220879"/>
      </c:scatterChart>
      <c:valAx>
        <c:axId val="2202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Student's Absence in the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20879"/>
        <c:crosses val="autoZero"/>
        <c:crossBetween val="midCat"/>
      </c:valAx>
      <c:valAx>
        <c:axId val="22022087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Exam Marks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'KNN-1'!$B$3:$B$7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'KNN-1'!$C$3:$C$7</c:f>
              <c:numCache>
                <c:formatCode>General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F-43BC-9B12-FEDCD1888E21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'KNN-1'!$B$8:$B$12</c:f>
              <c:numCache>
                <c:formatCode>General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'KNN-1'!$C$8:$C$12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F-43BC-9B12-FEDCD1888E21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'KNN-1'!$B$13:$B$17</c:f>
              <c:numCache>
                <c:formatCode>General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'KNN-1'!$C$13:$C$17</c:f>
              <c:numCache>
                <c:formatCode>General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F-43BC-9B12-FEDCD1888E21}"/>
            </c:ext>
          </c:extLst>
        </c:ser>
        <c:ser>
          <c:idx val="3"/>
          <c:order val="3"/>
          <c:tx>
            <c:v>Test Data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00206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'KNN-1'!$J$4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'KNN-1'!$K$4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F-43BC-9B12-FEDCD1888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11344"/>
        <c:axId val="567509904"/>
      </c:scatterChart>
      <c:valAx>
        <c:axId val="56751134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9904"/>
        <c:crosses val="autoZero"/>
        <c:crossBetween val="midCat"/>
      </c:valAx>
      <c:valAx>
        <c:axId val="56750990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1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Clustering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Plot-1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'K-Means'!$C$4:$C$10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3.5</c:v>
                </c:pt>
                <c:pt idx="5">
                  <c:v>4.5</c:v>
                </c:pt>
                <c:pt idx="6">
                  <c:v>3.5</c:v>
                </c:pt>
              </c:numCache>
            </c:numRef>
          </c:xVal>
          <c:yVal>
            <c:numRef>
              <c:f>'K-Means'!$D$4:$D$10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D-4AA3-9A08-213AD2351A6F}"/>
            </c:ext>
          </c:extLst>
        </c:ser>
        <c:ser>
          <c:idx val="1"/>
          <c:order val="1"/>
          <c:tx>
            <c:v>C1-2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'K-Means'!$C$14</c:f>
              <c:numCache>
                <c:formatCode>0.00</c:formatCode>
                <c:ptCount val="1"/>
                <c:pt idx="0">
                  <c:v>1.8333333333333333</c:v>
                </c:pt>
              </c:numCache>
            </c:numRef>
          </c:xVal>
          <c:yVal>
            <c:numRef>
              <c:f>'K-Means'!$D$14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7D-4AA3-9A08-213AD2351A6F}"/>
            </c:ext>
          </c:extLst>
        </c:ser>
        <c:ser>
          <c:idx val="2"/>
          <c:order val="2"/>
          <c:tx>
            <c:v>C2-2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'K-Means'!$C$15</c:f>
              <c:numCache>
                <c:formatCode>0.00</c:formatCode>
                <c:ptCount val="1"/>
                <c:pt idx="0">
                  <c:v>4.125</c:v>
                </c:pt>
              </c:numCache>
            </c:numRef>
          </c:xVal>
          <c:yVal>
            <c:numRef>
              <c:f>'K-Means'!$D$15</c:f>
              <c:numCache>
                <c:formatCode>0.00</c:formatCode>
                <c:ptCount val="1"/>
                <c:pt idx="0">
                  <c:v>5.375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D-4AA3-9A08-213AD2351A6F}"/>
            </c:ext>
          </c:extLst>
        </c:ser>
        <c:ser>
          <c:idx val="3"/>
          <c:order val="3"/>
          <c:tx>
            <c:v>C1-3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0070C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'K-Means'!$C$16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'K-Means'!$D$16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7D-4AA3-9A08-213AD2351A6F}"/>
            </c:ext>
          </c:extLst>
        </c:ser>
        <c:ser>
          <c:idx val="4"/>
          <c:order val="4"/>
          <c:tx>
            <c:v>C2-3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diamond"/>
              <c:size val="10"/>
              <c:spPr>
                <a:solidFill>
                  <a:srgbClr val="002060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57D-4AA3-9A08-213AD2351A6F}"/>
              </c:ext>
            </c:extLst>
          </c:dPt>
          <c:xVal>
            <c:numRef>
              <c:f>'K-Means'!$C$17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'K-Means'!$D$17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7D-4AA3-9A08-213AD2351A6F}"/>
            </c:ext>
          </c:extLst>
        </c:ser>
        <c:ser>
          <c:idx val="5"/>
          <c:order val="5"/>
          <c:tx>
            <c:v>Test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'K-Means'!$B$21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'K-Means'!$C$21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7D-4AA3-9A08-213AD2351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51696"/>
        <c:axId val="210250736"/>
      </c:scatterChart>
      <c:valAx>
        <c:axId val="2102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0736"/>
        <c:crosses val="autoZero"/>
        <c:crossBetween val="midCat"/>
      </c:valAx>
      <c:valAx>
        <c:axId val="2102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54428</xdr:colOff>
      <xdr:row>0</xdr:row>
      <xdr:rowOff>185003</xdr:rowOff>
    </xdr:from>
    <xdr:to>
      <xdr:col>12</xdr:col>
      <xdr:colOff>430567</xdr:colOff>
      <xdr:row>3</xdr:row>
      <xdr:rowOff>100892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1A69E2-D5C7-8E65-75CE-4CD1CA5B5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1228" y="185003"/>
          <a:ext cx="2814539" cy="481946"/>
        </a:xfrm>
        <a:prstGeom prst="rect">
          <a:avLst/>
        </a:prstGeom>
        <a:ln w="19050">
          <a:solidFill>
            <a:srgbClr val="C00000"/>
          </a:solidFill>
        </a:ln>
      </xdr:spPr>
    </xdr:pic>
    <xdr:clientData/>
  </xdr:twoCellAnchor>
  <xdr:twoCellAnchor>
    <xdr:from>
      <xdr:col>8</xdr:col>
      <xdr:colOff>38099</xdr:colOff>
      <xdr:row>6</xdr:row>
      <xdr:rowOff>40822</xdr:rowOff>
    </xdr:from>
    <xdr:to>
      <xdr:col>16</xdr:col>
      <xdr:colOff>299357</xdr:colOff>
      <xdr:row>21</xdr:row>
      <xdr:rowOff>2723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669962-738C-E317-6280-F3F426F9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566059</xdr:colOff>
      <xdr:row>1</xdr:row>
      <xdr:rowOff>11980</xdr:rowOff>
    </xdr:from>
    <xdr:to>
      <xdr:col>15</xdr:col>
      <xdr:colOff>379221</xdr:colOff>
      <xdr:row>3</xdr:row>
      <xdr:rowOff>7748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E9FD18-1F93-BBB8-9436-C863A8F01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81259" y="197037"/>
          <a:ext cx="1641962" cy="376768"/>
        </a:xfrm>
        <a:prstGeom prst="rect">
          <a:avLst/>
        </a:prstGeom>
        <a:ln w="19050">
          <a:solidFill>
            <a:srgbClr val="C00000"/>
          </a:solidFill>
        </a:ln>
      </xdr:spPr>
    </xdr:pic>
    <xdr:clientData/>
  </xdr:twoCellAnchor>
  <xdr:twoCellAnchor editAs="oneCell">
    <xdr:from>
      <xdr:col>12</xdr:col>
      <xdr:colOff>557897</xdr:colOff>
      <xdr:row>3</xdr:row>
      <xdr:rowOff>92528</xdr:rowOff>
    </xdr:from>
    <xdr:to>
      <xdr:col>15</xdr:col>
      <xdr:colOff>416011</xdr:colOff>
      <xdr:row>5</xdr:row>
      <xdr:rowOff>114213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76245A-AE49-194C-EA41-62A6CD18E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73097" y="658585"/>
          <a:ext cx="1686914" cy="391799"/>
        </a:xfrm>
        <a:prstGeom prst="rect">
          <a:avLst/>
        </a:prstGeom>
        <a:ln w="19050">
          <a:solidFill>
            <a:srgbClr val="C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377687</xdr:colOff>
      <xdr:row>7</xdr:row>
      <xdr:rowOff>76201</xdr:rowOff>
    </xdr:from>
    <xdr:to>
      <xdr:col>15</xdr:col>
      <xdr:colOff>112645</xdr:colOff>
      <xdr:row>22</xdr:row>
      <xdr:rowOff>159027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C0026-456F-492F-24CD-2D178B866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297874</xdr:colOff>
      <xdr:row>10</xdr:row>
      <xdr:rowOff>86589</xdr:rowOff>
    </xdr:from>
    <xdr:to>
      <xdr:col>13</xdr:col>
      <xdr:colOff>568037</xdr:colOff>
      <xdr:row>25</xdr:row>
      <xdr:rowOff>31172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75085-0EA5-980B-853F-CDC73020D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95249</xdr:colOff>
      <xdr:row>2</xdr:row>
      <xdr:rowOff>38100</xdr:rowOff>
    </xdr:from>
    <xdr:to>
      <xdr:col>11</xdr:col>
      <xdr:colOff>409574</xdr:colOff>
      <xdr:row>17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90FD98-2720-4784-BA3D-A5C999E72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89" y="541020"/>
          <a:ext cx="6600825" cy="31337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nab%20Docs\Machine%20Learning\KNN\KNN.xlsx" TargetMode="External"/><Relationship Id="rId1" Type="http://schemas.openxmlformats.org/officeDocument/2006/relationships/externalLinkPath" Target="Arnab%20Docs/Machine%20Learning/KNN/KN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nab%20Docs\Machine%20Learning\K-Means\K-Means.xlsx" TargetMode="External"/><Relationship Id="rId1" Type="http://schemas.openxmlformats.org/officeDocument/2006/relationships/externalLinkPath" Target="Arnab%20Docs/Machine%20Learning/K-Means/K-Mea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L-Batch-1"/>
      <sheetName val="ML-Batch-1 (4)"/>
      <sheetName val="iris"/>
      <sheetName val="KNN AEC-MCA-2023"/>
      <sheetName val="IRIS AEC-MCA-2023"/>
      <sheetName val="ML-Batch-2"/>
      <sheetName val="ML-Batch-1 (2)"/>
      <sheetName val="ML-Batch-1 (3)"/>
    </sheetNames>
    <sheetDataSet>
      <sheetData sheetId="0"/>
      <sheetData sheetId="1"/>
      <sheetData sheetId="2"/>
      <sheetData sheetId="3">
        <row r="2">
          <cell r="B2">
            <v>5.0999999999999996</v>
          </cell>
          <cell r="C2">
            <v>3.5</v>
          </cell>
        </row>
        <row r="3">
          <cell r="B3">
            <v>4.9000000000000004</v>
          </cell>
          <cell r="C3">
            <v>3</v>
          </cell>
          <cell r="J3">
            <v>6.3</v>
          </cell>
          <cell r="K3">
            <v>3</v>
          </cell>
        </row>
        <row r="4">
          <cell r="B4">
            <v>4.7</v>
          </cell>
          <cell r="C4">
            <v>3.2</v>
          </cell>
        </row>
        <row r="5">
          <cell r="B5">
            <v>4.5999999999999996</v>
          </cell>
          <cell r="C5">
            <v>3.1</v>
          </cell>
        </row>
        <row r="6">
          <cell r="B6">
            <v>5</v>
          </cell>
          <cell r="C6">
            <v>3.6</v>
          </cell>
        </row>
        <row r="7">
          <cell r="B7">
            <v>5.5</v>
          </cell>
          <cell r="C7">
            <v>2.2999999999999998</v>
          </cell>
        </row>
        <row r="8">
          <cell r="B8">
            <v>6.5</v>
          </cell>
          <cell r="C8">
            <v>2.8</v>
          </cell>
        </row>
        <row r="9">
          <cell r="B9">
            <v>5.7</v>
          </cell>
          <cell r="C9">
            <v>2.8</v>
          </cell>
        </row>
        <row r="10">
          <cell r="B10">
            <v>6.3</v>
          </cell>
          <cell r="C10">
            <v>3.3</v>
          </cell>
        </row>
        <row r="11">
          <cell r="B11">
            <v>4.9000000000000004</v>
          </cell>
          <cell r="C11">
            <v>2.4</v>
          </cell>
        </row>
        <row r="12">
          <cell r="B12">
            <v>7.2</v>
          </cell>
          <cell r="C12">
            <v>3.6</v>
          </cell>
        </row>
        <row r="13">
          <cell r="B13">
            <v>6.5</v>
          </cell>
          <cell r="C13">
            <v>3.2</v>
          </cell>
        </row>
        <row r="14">
          <cell r="B14">
            <v>6.4</v>
          </cell>
          <cell r="C14">
            <v>2.7</v>
          </cell>
        </row>
        <row r="15">
          <cell r="B15">
            <v>6.8</v>
          </cell>
          <cell r="C15">
            <v>3</v>
          </cell>
        </row>
        <row r="16">
          <cell r="B16">
            <v>5.7</v>
          </cell>
          <cell r="C16">
            <v>2.5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-Means"/>
      <sheetName val="Sheet1"/>
      <sheetName val="Sheet2 (2)"/>
    </sheetNames>
    <sheetDataSet>
      <sheetData sheetId="0"/>
      <sheetData sheetId="1"/>
      <sheetData sheetId="2">
        <row r="4">
          <cell r="C4">
            <v>1</v>
          </cell>
          <cell r="D4">
            <v>1</v>
          </cell>
        </row>
        <row r="5">
          <cell r="C5">
            <v>1.5</v>
          </cell>
          <cell r="D5">
            <v>2</v>
          </cell>
        </row>
        <row r="6">
          <cell r="C6">
            <v>3</v>
          </cell>
          <cell r="D6">
            <v>4</v>
          </cell>
        </row>
        <row r="7">
          <cell r="C7">
            <v>5</v>
          </cell>
          <cell r="D7">
            <v>7</v>
          </cell>
        </row>
        <row r="8">
          <cell r="C8">
            <v>3.5</v>
          </cell>
          <cell r="D8">
            <v>5</v>
          </cell>
        </row>
        <row r="9">
          <cell r="C9">
            <v>4.5</v>
          </cell>
          <cell r="D9">
            <v>5</v>
          </cell>
        </row>
        <row r="10">
          <cell r="C10">
            <v>3.5</v>
          </cell>
          <cell r="D10">
            <v>4.5</v>
          </cell>
        </row>
        <row r="14">
          <cell r="C14">
            <v>1.8333333333333333</v>
          </cell>
          <cell r="D14">
            <v>2.3333333333333335</v>
          </cell>
        </row>
        <row r="15">
          <cell r="C15">
            <v>4.125</v>
          </cell>
          <cell r="D15">
            <v>5.375</v>
          </cell>
        </row>
        <row r="16">
          <cell r="C16">
            <v>1.25</v>
          </cell>
          <cell r="D16">
            <v>1.5</v>
          </cell>
        </row>
        <row r="17">
          <cell r="C17">
            <v>3.9</v>
          </cell>
          <cell r="D17">
            <v>5.0999999999999996</v>
          </cell>
        </row>
        <row r="21">
          <cell r="B21">
            <v>3</v>
          </cell>
          <cell r="C21">
            <v>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CEAC20-8AD1-47B6-97FE-6C13B91ED590}" name="Table13" displayName="Table13" ref="M3:S9" headerRowDxfId="14" totalsRowDxfId="13" headerRowBorderDxfId="11" tableBorderDxfId="12">
  <tableColumns count="7">
    <tableColumn id="1" xr3:uid="{41EBED86-E7A5-47A3-80EF-BB9DBDCCEC41}" name="Distance" totalsRowLabel="Total" dataDxfId="10"/>
    <tableColumn id="2" xr3:uid="{5326B425-1D1C-4AD4-B206-DE0CB0C3C270}" name="BA" dataDxfId="9"/>
    <tableColumn id="3" xr3:uid="{69E45B34-0D6E-40FF-8490-958AD0071F7F}" name="FI" dataDxfId="8"/>
    <tableColumn id="4" xr3:uid="{B2EC2C77-48EA-4D03-923D-2B17FB1B26D4}" name="MI" dataDxfId="7"/>
    <tableColumn id="5" xr3:uid="{01A5BC6C-F5BF-4771-A617-8DE674E45E66}" name="NA" dataDxfId="6"/>
    <tableColumn id="6" xr3:uid="{EE501EE1-A932-43FD-827B-BDD516C7ED9D}" name="RM" dataDxfId="5"/>
    <tableColumn id="7" xr3:uid="{53A07E7F-E91B-4AE6-B2C5-79233C295D45}" name="TO" totalsRowFunction="sum" dataDxfId="4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C19A-D524-4B24-B921-D9C14A392B0D}">
  <dimension ref="A2:H21"/>
  <sheetViews>
    <sheetView zoomScale="140" zoomScaleNormal="140" workbookViewId="0">
      <selection activeCell="E19" sqref="E19"/>
    </sheetView>
  </sheetViews>
  <sheetFormatPr defaultRowHeight="14.4" x14ac:dyDescent="0.3"/>
  <sheetData>
    <row r="2" spans="1:8" ht="15" thickBot="1" x14ac:dyDescent="0.35"/>
    <row r="3" spans="1:8" ht="15" thickBot="1" x14ac:dyDescent="0.35">
      <c r="A3" s="10" t="s">
        <v>0</v>
      </c>
      <c r="B3" s="7" t="s">
        <v>8</v>
      </c>
      <c r="C3" s="9" t="s">
        <v>9</v>
      </c>
      <c r="D3" s="14" t="s">
        <v>10</v>
      </c>
      <c r="E3" s="8" t="s">
        <v>11</v>
      </c>
      <c r="F3" s="35" t="s">
        <v>12</v>
      </c>
      <c r="G3" s="7" t="s">
        <v>19</v>
      </c>
      <c r="H3" s="9" t="s">
        <v>21</v>
      </c>
    </row>
    <row r="4" spans="1:8" x14ac:dyDescent="0.3">
      <c r="A4" s="15" t="s">
        <v>1</v>
      </c>
      <c r="B4" s="16">
        <v>6</v>
      </c>
      <c r="C4" s="17">
        <v>82</v>
      </c>
      <c r="D4" s="18">
        <f>B4*C4</f>
        <v>492</v>
      </c>
      <c r="E4" s="19">
        <f>B4^2</f>
        <v>36</v>
      </c>
      <c r="F4" s="36">
        <f>C4^2</f>
        <v>6724</v>
      </c>
      <c r="G4" s="5">
        <f>$C$17+$C$18*B4</f>
        <v>80.761194029850742</v>
      </c>
      <c r="H4" s="6">
        <f>C4-G4</f>
        <v>1.238805970149258</v>
      </c>
    </row>
    <row r="5" spans="1:8" x14ac:dyDescent="0.3">
      <c r="A5" s="20" t="s">
        <v>2</v>
      </c>
      <c r="B5" s="21">
        <v>2</v>
      </c>
      <c r="C5" s="22">
        <v>86</v>
      </c>
      <c r="D5" s="23">
        <f t="shared" ref="D5:D10" si="0">B5*C5</f>
        <v>172</v>
      </c>
      <c r="E5" s="24">
        <f t="shared" ref="E5:E10" si="1">B5^2</f>
        <v>4</v>
      </c>
      <c r="F5" s="37">
        <f t="shared" ref="F5:F10" si="2">C5^2</f>
        <v>7396</v>
      </c>
      <c r="G5" s="1">
        <f t="shared" ref="G5:G10" si="3">$C$17+$C$18*B5</f>
        <v>95.24875621890547</v>
      </c>
      <c r="H5" s="2">
        <f t="shared" ref="H5:H10" si="4">C5-G5</f>
        <v>-9.24875621890547</v>
      </c>
    </row>
    <row r="6" spans="1:8" x14ac:dyDescent="0.3">
      <c r="A6" s="20" t="s">
        <v>3</v>
      </c>
      <c r="B6" s="21">
        <v>15</v>
      </c>
      <c r="C6" s="22">
        <v>43</v>
      </c>
      <c r="D6" s="23">
        <f t="shared" si="0"/>
        <v>645</v>
      </c>
      <c r="E6" s="24">
        <f t="shared" si="1"/>
        <v>225</v>
      </c>
      <c r="F6" s="37">
        <f t="shared" si="2"/>
        <v>1849</v>
      </c>
      <c r="G6" s="1">
        <f t="shared" si="3"/>
        <v>48.164179104477611</v>
      </c>
      <c r="H6" s="2">
        <f t="shared" si="4"/>
        <v>-5.1641791044776113</v>
      </c>
    </row>
    <row r="7" spans="1:8" x14ac:dyDescent="0.3">
      <c r="A7" s="20" t="s">
        <v>4</v>
      </c>
      <c r="B7" s="21">
        <v>9</v>
      </c>
      <c r="C7" s="22">
        <v>74</v>
      </c>
      <c r="D7" s="23">
        <f t="shared" si="0"/>
        <v>666</v>
      </c>
      <c r="E7" s="24">
        <f t="shared" si="1"/>
        <v>81</v>
      </c>
      <c r="F7" s="37">
        <f t="shared" si="2"/>
        <v>5476</v>
      </c>
      <c r="G7" s="1">
        <f t="shared" si="3"/>
        <v>69.895522388059703</v>
      </c>
      <c r="H7" s="2">
        <f t="shared" si="4"/>
        <v>4.1044776119402968</v>
      </c>
    </row>
    <row r="8" spans="1:8" x14ac:dyDescent="0.3">
      <c r="A8" s="20" t="s">
        <v>5</v>
      </c>
      <c r="B8" s="21">
        <v>12</v>
      </c>
      <c r="C8" s="22">
        <v>58</v>
      </c>
      <c r="D8" s="23">
        <f t="shared" si="0"/>
        <v>696</v>
      </c>
      <c r="E8" s="24">
        <f t="shared" si="1"/>
        <v>144</v>
      </c>
      <c r="F8" s="37">
        <f t="shared" si="2"/>
        <v>3364</v>
      </c>
      <c r="G8" s="1">
        <f t="shared" si="3"/>
        <v>59.029850746268657</v>
      </c>
      <c r="H8" s="2">
        <f t="shared" si="4"/>
        <v>-1.0298507462686572</v>
      </c>
    </row>
    <row r="9" spans="1:8" x14ac:dyDescent="0.3">
      <c r="A9" s="20" t="s">
        <v>6</v>
      </c>
      <c r="B9" s="21">
        <v>5</v>
      </c>
      <c r="C9" s="22">
        <v>90</v>
      </c>
      <c r="D9" s="23">
        <f t="shared" si="0"/>
        <v>450</v>
      </c>
      <c r="E9" s="24">
        <f t="shared" si="1"/>
        <v>25</v>
      </c>
      <c r="F9" s="37">
        <f t="shared" si="2"/>
        <v>8100</v>
      </c>
      <c r="G9" s="1">
        <f t="shared" si="3"/>
        <v>84.383084577114431</v>
      </c>
      <c r="H9" s="2">
        <f t="shared" si="4"/>
        <v>5.6169154228855689</v>
      </c>
    </row>
    <row r="10" spans="1:8" ht="15" thickBot="1" x14ac:dyDescent="0.35">
      <c r="A10" s="25" t="s">
        <v>7</v>
      </c>
      <c r="B10" s="26">
        <v>8</v>
      </c>
      <c r="C10" s="27">
        <v>78</v>
      </c>
      <c r="D10" s="28">
        <f t="shared" si="0"/>
        <v>624</v>
      </c>
      <c r="E10" s="29">
        <f t="shared" si="1"/>
        <v>64</v>
      </c>
      <c r="F10" s="38">
        <f t="shared" si="2"/>
        <v>6084</v>
      </c>
      <c r="G10" s="3">
        <f t="shared" si="3"/>
        <v>73.517412935323378</v>
      </c>
      <c r="H10" s="4">
        <f t="shared" si="4"/>
        <v>4.4825870646766219</v>
      </c>
    </row>
    <row r="11" spans="1:8" x14ac:dyDescent="0.3">
      <c r="B11">
        <f t="shared" ref="B11:F11" si="5">SUM(B4:B10)</f>
        <v>57</v>
      </c>
      <c r="C11">
        <f t="shared" si="5"/>
        <v>511</v>
      </c>
      <c r="D11">
        <f t="shared" si="5"/>
        <v>3745</v>
      </c>
      <c r="E11">
        <f t="shared" si="5"/>
        <v>579</v>
      </c>
      <c r="F11">
        <f t="shared" si="5"/>
        <v>38993</v>
      </c>
    </row>
    <row r="12" spans="1:8" ht="15" thickBot="1" x14ac:dyDescent="0.35"/>
    <row r="13" spans="1:8" ht="15" thickBot="1" x14ac:dyDescent="0.35">
      <c r="B13" s="30" t="s">
        <v>13</v>
      </c>
      <c r="C13">
        <f>COUNTA(A4:A10)</f>
        <v>7</v>
      </c>
      <c r="E13" s="31" t="s">
        <v>8</v>
      </c>
      <c r="F13" s="32" t="s">
        <v>19</v>
      </c>
    </row>
    <row r="14" spans="1:8" x14ac:dyDescent="0.3">
      <c r="B14" s="30" t="s">
        <v>14</v>
      </c>
      <c r="C14">
        <f>(C13*D11-B11*C11)/SQRT((C13*E11-B11^2)*(C13*F11-C11^2))</f>
        <v>-0.94421517068791783</v>
      </c>
      <c r="E14" s="33">
        <v>10</v>
      </c>
      <c r="F14" s="34">
        <f>$C$17+$C$18*E14</f>
        <v>66.273631840796014</v>
      </c>
    </row>
    <row r="15" spans="1:8" x14ac:dyDescent="0.3">
      <c r="B15" s="30" t="s">
        <v>14</v>
      </c>
      <c r="C15">
        <f>CORREL(B4:B10,C4:C10)</f>
        <v>-0.94421517068791805</v>
      </c>
      <c r="E15" s="21">
        <v>14</v>
      </c>
      <c r="F15" s="2">
        <f>$C$17+$C$18*E15</f>
        <v>51.786069651741293</v>
      </c>
    </row>
    <row r="16" spans="1:8" ht="15" thickBot="1" x14ac:dyDescent="0.35">
      <c r="B16" s="30" t="s">
        <v>14</v>
      </c>
      <c r="C16">
        <f>CORREL(C4:C10,B4:B10)</f>
        <v>-0.94421517068791805</v>
      </c>
      <c r="E16" s="26">
        <v>13</v>
      </c>
      <c r="F16" s="4">
        <f>$C$17+$C$18*E16</f>
        <v>55.407960199004975</v>
      </c>
    </row>
    <row r="17" spans="1:3" x14ac:dyDescent="0.3">
      <c r="A17" t="s">
        <v>15</v>
      </c>
      <c r="B17" s="30" t="s">
        <v>16</v>
      </c>
      <c r="C17">
        <f>(C11*E11-B11*D11)/(C13*E11-B11^2)</f>
        <v>102.49253731343283</v>
      </c>
    </row>
    <row r="18" spans="1:3" x14ac:dyDescent="0.3">
      <c r="A18" t="s">
        <v>17</v>
      </c>
      <c r="B18" s="30" t="s">
        <v>18</v>
      </c>
      <c r="C18">
        <f>(C13*D11-B11*C11)/(C13*E11-B11^2)</f>
        <v>-3.6218905472636815</v>
      </c>
    </row>
    <row r="19" spans="1:3" x14ac:dyDescent="0.3">
      <c r="A19" t="s">
        <v>15</v>
      </c>
      <c r="B19" s="30" t="s">
        <v>16</v>
      </c>
      <c r="C19">
        <f>INTERCEPT(C4:C10,B4:B10)</f>
        <v>102.49253731343283</v>
      </c>
    </row>
    <row r="20" spans="1:3" x14ac:dyDescent="0.3">
      <c r="A20" t="s">
        <v>17</v>
      </c>
      <c r="B20" s="30" t="s">
        <v>18</v>
      </c>
      <c r="C20">
        <f>SLOPE(C4:C10,B4:B10)</f>
        <v>-3.621890547263682</v>
      </c>
    </row>
    <row r="21" spans="1:3" x14ac:dyDescent="0.3">
      <c r="B21" s="30" t="s">
        <v>20</v>
      </c>
      <c r="C21">
        <f>C14^2</f>
        <v>0.89154228855721385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3298-CA4C-4403-A29F-31BB3B507855}">
  <dimension ref="B3:O22"/>
  <sheetViews>
    <sheetView workbookViewId="0">
      <selection activeCell="N17" sqref="N17"/>
    </sheetView>
  </sheetViews>
  <sheetFormatPr defaultRowHeight="14.4" x14ac:dyDescent="0.3"/>
  <cols>
    <col min="7" max="7" width="17.44140625" bestFit="1" customWidth="1"/>
    <col min="8" max="8" width="12.6640625" bestFit="1" customWidth="1"/>
    <col min="9" max="9" width="13.44140625" bestFit="1" customWidth="1"/>
    <col min="10" max="10" width="12.6640625" bestFit="1" customWidth="1"/>
    <col min="11" max="11" width="12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.109375" bestFit="1" customWidth="1"/>
  </cols>
  <sheetData>
    <row r="3" spans="2:12" ht="15" thickBot="1" x14ac:dyDescent="0.35"/>
    <row r="4" spans="2:12" ht="15" thickBot="1" x14ac:dyDescent="0.35">
      <c r="B4" s="10" t="s">
        <v>0</v>
      </c>
      <c r="C4" s="7" t="s">
        <v>22</v>
      </c>
      <c r="D4" s="9" t="s">
        <v>23</v>
      </c>
      <c r="E4" s="45" t="s">
        <v>9</v>
      </c>
      <c r="G4" t="s">
        <v>24</v>
      </c>
    </row>
    <row r="5" spans="2:12" ht="15" thickBot="1" x14ac:dyDescent="0.35">
      <c r="B5" s="11" t="s">
        <v>1</v>
      </c>
      <c r="C5" s="5">
        <v>3.2</v>
      </c>
      <c r="D5" s="6">
        <v>22</v>
      </c>
      <c r="E5" s="44">
        <v>550</v>
      </c>
    </row>
    <row r="6" spans="2:12" x14ac:dyDescent="0.3">
      <c r="B6" s="12" t="s">
        <v>2</v>
      </c>
      <c r="C6" s="1">
        <v>2.7</v>
      </c>
      <c r="D6" s="2">
        <v>27</v>
      </c>
      <c r="E6" s="42">
        <v>570</v>
      </c>
      <c r="G6" s="41" t="s">
        <v>25</v>
      </c>
      <c r="H6" s="41"/>
    </row>
    <row r="7" spans="2:12" x14ac:dyDescent="0.3">
      <c r="B7" s="12" t="s">
        <v>3</v>
      </c>
      <c r="C7" s="1">
        <v>2.5</v>
      </c>
      <c r="D7" s="2">
        <v>24</v>
      </c>
      <c r="E7" s="42">
        <v>525</v>
      </c>
      <c r="G7" t="s">
        <v>26</v>
      </c>
      <c r="H7">
        <v>0.98928820282730667</v>
      </c>
    </row>
    <row r="8" spans="2:12" x14ac:dyDescent="0.3">
      <c r="B8" s="12" t="s">
        <v>4</v>
      </c>
      <c r="C8" s="1">
        <v>3.4</v>
      </c>
      <c r="D8" s="2">
        <v>28</v>
      </c>
      <c r="E8" s="42">
        <v>670</v>
      </c>
      <c r="G8" t="s">
        <v>27</v>
      </c>
      <c r="H8">
        <v>0.97869114825328229</v>
      </c>
    </row>
    <row r="9" spans="2:12" ht="15" thickBot="1" x14ac:dyDescent="0.35">
      <c r="B9" s="13" t="s">
        <v>5</v>
      </c>
      <c r="C9" s="3">
        <v>2.2000000000000002</v>
      </c>
      <c r="D9" s="4">
        <v>23</v>
      </c>
      <c r="E9" s="43">
        <v>490</v>
      </c>
      <c r="G9" t="s">
        <v>28</v>
      </c>
      <c r="H9">
        <v>0.95738229650656459</v>
      </c>
    </row>
    <row r="10" spans="2:12" x14ac:dyDescent="0.3">
      <c r="G10" t="s">
        <v>29</v>
      </c>
      <c r="H10">
        <v>14.009087214635695</v>
      </c>
    </row>
    <row r="11" spans="2:12" ht="15" thickBot="1" x14ac:dyDescent="0.35">
      <c r="G11" s="39" t="s">
        <v>30</v>
      </c>
      <c r="H11" s="39">
        <v>5</v>
      </c>
    </row>
    <row r="12" spans="2:12" ht="15" thickBot="1" x14ac:dyDescent="0.35">
      <c r="B12" s="7" t="s">
        <v>22</v>
      </c>
      <c r="C12" s="9" t="s">
        <v>23</v>
      </c>
      <c r="D12" s="45" t="s">
        <v>46</v>
      </c>
    </row>
    <row r="13" spans="2:12" ht="15" thickBot="1" x14ac:dyDescent="0.35">
      <c r="B13" s="48">
        <v>3</v>
      </c>
      <c r="C13" s="6">
        <v>25</v>
      </c>
      <c r="D13" s="44">
        <f>$H$20+$H$21*B13+$H$22*C13</f>
        <v>581.43462523174719</v>
      </c>
      <c r="G13" t="s">
        <v>31</v>
      </c>
    </row>
    <row r="14" spans="2:12" x14ac:dyDescent="0.3">
      <c r="B14" s="46">
        <v>2.8</v>
      </c>
      <c r="C14" s="2">
        <v>28</v>
      </c>
      <c r="D14" s="42">
        <f t="shared" ref="D14:D15" si="0">$H$20+$H$21*B14+$H$22*C14</f>
        <v>607.50551778935289</v>
      </c>
      <c r="G14" s="40"/>
      <c r="H14" s="40" t="s">
        <v>35</v>
      </c>
      <c r="I14" s="40" t="s">
        <v>36</v>
      </c>
      <c r="J14" s="40" t="s">
        <v>37</v>
      </c>
      <c r="K14" s="40" t="s">
        <v>6</v>
      </c>
      <c r="L14" s="40" t="s">
        <v>38</v>
      </c>
    </row>
    <row r="15" spans="2:12" ht="15" thickBot="1" x14ac:dyDescent="0.35">
      <c r="B15" s="47">
        <v>3.1</v>
      </c>
      <c r="C15" s="4">
        <v>26</v>
      </c>
      <c r="D15" s="43">
        <f t="shared" si="0"/>
        <v>604.7316147258764</v>
      </c>
      <c r="G15" t="s">
        <v>32</v>
      </c>
      <c r="H15">
        <v>2</v>
      </c>
      <c r="I15">
        <v>18027.49095082546</v>
      </c>
      <c r="J15">
        <v>9013.7454754127302</v>
      </c>
      <c r="K15">
        <v>45.928854350588743</v>
      </c>
      <c r="L15">
        <v>2.1308851746717622E-2</v>
      </c>
    </row>
    <row r="16" spans="2:12" x14ac:dyDescent="0.3">
      <c r="G16" t="s">
        <v>33</v>
      </c>
      <c r="H16">
        <v>2</v>
      </c>
      <c r="I16">
        <v>392.50904917453863</v>
      </c>
      <c r="J16">
        <v>196.25452458726932</v>
      </c>
    </row>
    <row r="17" spans="7:15" ht="15" thickBot="1" x14ac:dyDescent="0.35">
      <c r="G17" s="39" t="s">
        <v>34</v>
      </c>
      <c r="H17" s="39">
        <v>4</v>
      </c>
      <c r="I17" s="39">
        <v>18420</v>
      </c>
      <c r="J17" s="39"/>
      <c r="K17" s="39"/>
      <c r="L17" s="39"/>
    </row>
    <row r="18" spans="7:15" ht="15" thickBot="1" x14ac:dyDescent="0.35"/>
    <row r="19" spans="7:15" x14ac:dyDescent="0.3">
      <c r="G19" s="40"/>
      <c r="H19" s="40" t="s">
        <v>39</v>
      </c>
      <c r="I19" s="40" t="s">
        <v>29</v>
      </c>
      <c r="J19" s="40" t="s">
        <v>40</v>
      </c>
      <c r="K19" s="40" t="s">
        <v>41</v>
      </c>
      <c r="L19" s="40" t="s">
        <v>42</v>
      </c>
      <c r="M19" s="40" t="s">
        <v>43</v>
      </c>
      <c r="N19" s="40" t="s">
        <v>44</v>
      </c>
      <c r="O19" s="40" t="s">
        <v>45</v>
      </c>
    </row>
    <row r="20" spans="7:15" x14ac:dyDescent="0.3">
      <c r="G20" t="s">
        <v>15</v>
      </c>
      <c r="H20" s="49">
        <v>-44.81018804626126</v>
      </c>
      <c r="I20">
        <v>69.246866630890381</v>
      </c>
      <c r="J20">
        <v>-0.64710780756499753</v>
      </c>
      <c r="K20">
        <v>0.58391574508017841</v>
      </c>
      <c r="L20">
        <v>-342.75540778225883</v>
      </c>
      <c r="M20">
        <v>253.13503168973631</v>
      </c>
      <c r="N20">
        <v>-342.75540778225883</v>
      </c>
      <c r="O20">
        <v>253.13503168973631</v>
      </c>
    </row>
    <row r="21" spans="7:15" x14ac:dyDescent="0.3">
      <c r="G21" t="s">
        <v>22</v>
      </c>
      <c r="H21" s="49">
        <v>87.640151849563026</v>
      </c>
      <c r="I21">
        <v>15.237186664924886</v>
      </c>
      <c r="J21">
        <v>5.7517279125618073</v>
      </c>
      <c r="K21">
        <v>2.8922600815111749E-2</v>
      </c>
      <c r="L21">
        <v>22.079829052021836</v>
      </c>
      <c r="M21">
        <v>153.20047464710422</v>
      </c>
      <c r="N21">
        <v>22.079829052021836</v>
      </c>
      <c r="O21">
        <v>153.20047464710422</v>
      </c>
    </row>
    <row r="22" spans="7:15" ht="15" thickBot="1" x14ac:dyDescent="0.35">
      <c r="G22" s="39" t="s">
        <v>23</v>
      </c>
      <c r="H22" s="50">
        <v>14.532974309172776</v>
      </c>
      <c r="I22" s="39">
        <v>2.9137375361504319</v>
      </c>
      <c r="J22" s="39">
        <v>4.9877431061870565</v>
      </c>
      <c r="K22" s="39">
        <v>3.7924876930238542E-2</v>
      </c>
      <c r="L22" s="39">
        <v>1.9961735454816427</v>
      </c>
      <c r="M22" s="39">
        <v>27.069775072863909</v>
      </c>
      <c r="N22" s="39">
        <v>1.9961735454816427</v>
      </c>
      <c r="O22" s="39">
        <v>27.069775072863909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6D19-3E1A-4A1C-832B-EE26DF226E9D}">
  <dimension ref="A1:N17"/>
  <sheetViews>
    <sheetView topLeftCell="E1" zoomScale="115" zoomScaleNormal="115" workbookViewId="0">
      <selection activeCell="H21" sqref="H21"/>
    </sheetView>
  </sheetViews>
  <sheetFormatPr defaultRowHeight="14.4" x14ac:dyDescent="0.3"/>
  <cols>
    <col min="1" max="1" width="3.77734375" bestFit="1" customWidth="1"/>
    <col min="2" max="2" width="11.5546875" bestFit="1" customWidth="1"/>
    <col min="3" max="3" width="11.109375" bestFit="1" customWidth="1"/>
    <col min="4" max="4" width="8.88671875" bestFit="1" customWidth="1"/>
    <col min="5" max="5" width="21.33203125" customWidth="1"/>
    <col min="6" max="6" width="5" bestFit="1" customWidth="1"/>
    <col min="7" max="7" width="21.44140625" customWidth="1"/>
    <col min="8" max="8" width="5" bestFit="1" customWidth="1"/>
    <col min="10" max="10" width="11.77734375" bestFit="1" customWidth="1"/>
    <col min="11" max="11" width="11.21875" bestFit="1" customWidth="1"/>
    <col min="12" max="12" width="12.6640625" customWidth="1"/>
  </cols>
  <sheetData>
    <row r="1" spans="1:14" ht="15" thickBot="1" x14ac:dyDescent="0.35"/>
    <row r="2" spans="1:14" ht="15" thickBot="1" x14ac:dyDescent="0.35">
      <c r="A2" s="10" t="s">
        <v>47</v>
      </c>
      <c r="B2" s="7" t="s">
        <v>48</v>
      </c>
      <c r="C2" s="9" t="s">
        <v>49</v>
      </c>
      <c r="D2" s="66" t="s">
        <v>50</v>
      </c>
      <c r="E2" s="130" t="s">
        <v>105</v>
      </c>
      <c r="F2" s="9" t="s">
        <v>52</v>
      </c>
      <c r="G2" s="127" t="s">
        <v>106</v>
      </c>
      <c r="H2" s="9" t="s">
        <v>52</v>
      </c>
      <c r="J2" s="52" t="s">
        <v>54</v>
      </c>
      <c r="K2" s="52"/>
      <c r="L2" s="52"/>
    </row>
    <row r="3" spans="1:14" ht="15" thickBot="1" x14ac:dyDescent="0.35">
      <c r="A3" s="15">
        <v>1</v>
      </c>
      <c r="B3" s="16">
        <v>5.0999999999999996</v>
      </c>
      <c r="C3" s="17">
        <v>3.5</v>
      </c>
      <c r="D3" s="124" t="s">
        <v>55</v>
      </c>
      <c r="E3" s="131">
        <f>SQRT((B3-$J$4)^2 + (C3-$K$4)^2)</f>
        <v>1.3</v>
      </c>
      <c r="F3" s="6">
        <f>RANK(E3,$E$3:$E$17,1)</f>
        <v>10</v>
      </c>
      <c r="G3" s="128">
        <f>ABS(B3-$J$4)+ABS(C3-$K$4)</f>
        <v>1.7000000000000002</v>
      </c>
      <c r="H3" s="6">
        <f>RANK(G3,$G$3:$G$17,1)</f>
        <v>11</v>
      </c>
      <c r="J3" s="7" t="s">
        <v>48</v>
      </c>
      <c r="K3" s="8" t="s">
        <v>49</v>
      </c>
      <c r="L3" s="9" t="s">
        <v>50</v>
      </c>
    </row>
    <row r="4" spans="1:14" ht="15" thickBot="1" x14ac:dyDescent="0.35">
      <c r="A4" s="20">
        <v>2</v>
      </c>
      <c r="B4" s="21">
        <v>4.9000000000000004</v>
      </c>
      <c r="C4" s="22">
        <v>3</v>
      </c>
      <c r="D4" s="125" t="s">
        <v>55</v>
      </c>
      <c r="E4" s="131">
        <f t="shared" ref="E4:E17" si="0">SQRT((B4-$J$4)^2 + (C4-$K$4)^2)</f>
        <v>1.3999999999999995</v>
      </c>
      <c r="F4" s="6">
        <f t="shared" ref="F4:F17" si="1">RANK(E4,$E$3:$E$17,1)</f>
        <v>11</v>
      </c>
      <c r="G4" s="128">
        <f t="shared" ref="G4:G17" si="2">ABS(B4-$J$4)+ABS(C4-$K$4)</f>
        <v>1.3999999999999995</v>
      </c>
      <c r="H4" s="6">
        <f t="shared" ref="H4:H17" si="3">RANK(G4,$G$3:$G$17,1)</f>
        <v>8</v>
      </c>
      <c r="J4" s="60">
        <v>6.3</v>
      </c>
      <c r="K4" s="61">
        <v>3</v>
      </c>
      <c r="L4" s="62" t="s">
        <v>56</v>
      </c>
      <c r="M4" s="53" t="s">
        <v>57</v>
      </c>
      <c r="N4" s="122" t="s">
        <v>110</v>
      </c>
    </row>
    <row r="5" spans="1:14" x14ac:dyDescent="0.3">
      <c r="A5" s="20">
        <v>3</v>
      </c>
      <c r="B5" s="21">
        <v>4.7</v>
      </c>
      <c r="C5" s="22">
        <v>3.2</v>
      </c>
      <c r="D5" s="125" t="s">
        <v>55</v>
      </c>
      <c r="E5" s="131">
        <f t="shared" si="0"/>
        <v>1.6124515496597096</v>
      </c>
      <c r="F5" s="6">
        <f t="shared" si="1"/>
        <v>14</v>
      </c>
      <c r="G5" s="128">
        <f t="shared" si="2"/>
        <v>1.7999999999999998</v>
      </c>
      <c r="H5" s="6">
        <f t="shared" si="3"/>
        <v>12</v>
      </c>
    </row>
    <row r="6" spans="1:14" x14ac:dyDescent="0.3">
      <c r="A6" s="20">
        <v>4</v>
      </c>
      <c r="B6" s="21">
        <v>4.5999999999999996</v>
      </c>
      <c r="C6" s="22">
        <v>3.1</v>
      </c>
      <c r="D6" s="125" t="s">
        <v>55</v>
      </c>
      <c r="E6" s="131">
        <f t="shared" si="0"/>
        <v>1.7029386365926404</v>
      </c>
      <c r="F6" s="6">
        <f t="shared" si="1"/>
        <v>15</v>
      </c>
      <c r="G6" s="128">
        <f t="shared" si="2"/>
        <v>1.8000000000000003</v>
      </c>
      <c r="H6" s="6">
        <f t="shared" si="3"/>
        <v>13</v>
      </c>
      <c r="J6" s="123" t="s">
        <v>107</v>
      </c>
      <c r="K6" s="122" t="s">
        <v>109</v>
      </c>
    </row>
    <row r="7" spans="1:14" x14ac:dyDescent="0.3">
      <c r="A7" s="20">
        <v>5</v>
      </c>
      <c r="B7" s="21">
        <v>5</v>
      </c>
      <c r="C7" s="22">
        <v>3.6</v>
      </c>
      <c r="D7" s="125" t="s">
        <v>55</v>
      </c>
      <c r="E7" s="131">
        <f t="shared" si="0"/>
        <v>1.4317821063276353</v>
      </c>
      <c r="F7" s="6">
        <f t="shared" si="1"/>
        <v>12</v>
      </c>
      <c r="G7" s="128">
        <f t="shared" si="2"/>
        <v>1.9</v>
      </c>
      <c r="H7" s="6">
        <f t="shared" si="3"/>
        <v>14</v>
      </c>
      <c r="J7" s="123" t="s">
        <v>108</v>
      </c>
      <c r="K7" s="122" t="s">
        <v>111</v>
      </c>
    </row>
    <row r="8" spans="1:14" x14ac:dyDescent="0.3">
      <c r="A8" s="20">
        <v>6</v>
      </c>
      <c r="B8" s="21">
        <v>5.5</v>
      </c>
      <c r="C8" s="22">
        <v>2.2999999999999998</v>
      </c>
      <c r="D8" s="125" t="s">
        <v>58</v>
      </c>
      <c r="E8" s="131">
        <f t="shared" si="0"/>
        <v>1.0630145812734648</v>
      </c>
      <c r="F8" s="6">
        <f t="shared" si="1"/>
        <v>8</v>
      </c>
      <c r="G8" s="128">
        <f t="shared" si="2"/>
        <v>1.5</v>
      </c>
      <c r="H8" s="6">
        <f t="shared" si="3"/>
        <v>9</v>
      </c>
    </row>
    <row r="9" spans="1:14" x14ac:dyDescent="0.3">
      <c r="A9" s="20">
        <v>7</v>
      </c>
      <c r="B9" s="21">
        <v>6.5</v>
      </c>
      <c r="C9" s="22">
        <v>2.8</v>
      </c>
      <c r="D9" s="125" t="s">
        <v>58</v>
      </c>
      <c r="E9" s="131">
        <f t="shared" si="0"/>
        <v>0.28284271247461928</v>
      </c>
      <c r="F9" s="6">
        <f t="shared" si="1"/>
        <v>1</v>
      </c>
      <c r="G9" s="128">
        <f t="shared" si="2"/>
        <v>0.40000000000000036</v>
      </c>
      <c r="H9" s="6">
        <f t="shared" si="3"/>
        <v>2</v>
      </c>
    </row>
    <row r="10" spans="1:14" x14ac:dyDescent="0.3">
      <c r="A10" s="20">
        <v>8</v>
      </c>
      <c r="B10" s="21">
        <v>5.7</v>
      </c>
      <c r="C10" s="22">
        <v>2.8</v>
      </c>
      <c r="D10" s="125" t="s">
        <v>58</v>
      </c>
      <c r="E10" s="131">
        <f t="shared" si="0"/>
        <v>0.63245553203367566</v>
      </c>
      <c r="F10" s="6">
        <f t="shared" si="1"/>
        <v>6</v>
      </c>
      <c r="G10" s="128">
        <f t="shared" si="2"/>
        <v>0.79999999999999982</v>
      </c>
      <c r="H10" s="6">
        <f t="shared" si="3"/>
        <v>6</v>
      </c>
    </row>
    <row r="11" spans="1:14" x14ac:dyDescent="0.3">
      <c r="A11" s="20">
        <v>9</v>
      </c>
      <c r="B11" s="21">
        <v>6.3</v>
      </c>
      <c r="C11" s="22">
        <v>3.3</v>
      </c>
      <c r="D11" s="125" t="s">
        <v>58</v>
      </c>
      <c r="E11" s="131">
        <f t="shared" si="0"/>
        <v>0.29999999999999982</v>
      </c>
      <c r="F11" s="6">
        <f t="shared" si="1"/>
        <v>3</v>
      </c>
      <c r="G11" s="128">
        <f t="shared" si="2"/>
        <v>0.29999999999999982</v>
      </c>
      <c r="H11" s="6">
        <f t="shared" si="3"/>
        <v>1</v>
      </c>
    </row>
    <row r="12" spans="1:14" x14ac:dyDescent="0.3">
      <c r="A12" s="20">
        <v>10</v>
      </c>
      <c r="B12" s="21">
        <v>4.9000000000000004</v>
      </c>
      <c r="C12" s="22">
        <v>2.4</v>
      </c>
      <c r="D12" s="125" t="s">
        <v>58</v>
      </c>
      <c r="E12" s="131">
        <f t="shared" si="0"/>
        <v>1.5231546211727811</v>
      </c>
      <c r="F12" s="6">
        <f t="shared" si="1"/>
        <v>13</v>
      </c>
      <c r="G12" s="128">
        <f t="shared" si="2"/>
        <v>1.9999999999999996</v>
      </c>
      <c r="H12" s="6">
        <f t="shared" si="3"/>
        <v>15</v>
      </c>
    </row>
    <row r="13" spans="1:14" x14ac:dyDescent="0.3">
      <c r="A13" s="20">
        <v>11</v>
      </c>
      <c r="B13" s="21">
        <v>7.2</v>
      </c>
      <c r="C13" s="22">
        <v>3.6</v>
      </c>
      <c r="D13" s="125" t="s">
        <v>59</v>
      </c>
      <c r="E13" s="131">
        <f t="shared" si="0"/>
        <v>1.0816653826391971</v>
      </c>
      <c r="F13" s="6">
        <f t="shared" si="1"/>
        <v>9</v>
      </c>
      <c r="G13" s="128">
        <f t="shared" si="2"/>
        <v>1.5000000000000004</v>
      </c>
      <c r="H13" s="6">
        <f t="shared" si="3"/>
        <v>10</v>
      </c>
    </row>
    <row r="14" spans="1:14" x14ac:dyDescent="0.3">
      <c r="A14" s="20">
        <v>12</v>
      </c>
      <c r="B14" s="21">
        <v>6.5</v>
      </c>
      <c r="C14" s="22">
        <v>3.2</v>
      </c>
      <c r="D14" s="125" t="s">
        <v>59</v>
      </c>
      <c r="E14" s="131">
        <f t="shared" si="0"/>
        <v>0.28284271247461928</v>
      </c>
      <c r="F14" s="6">
        <f t="shared" si="1"/>
        <v>1</v>
      </c>
      <c r="G14" s="128">
        <f t="shared" si="2"/>
        <v>0.40000000000000036</v>
      </c>
      <c r="H14" s="6">
        <f t="shared" si="3"/>
        <v>2</v>
      </c>
    </row>
    <row r="15" spans="1:14" x14ac:dyDescent="0.3">
      <c r="A15" s="20">
        <v>13</v>
      </c>
      <c r="B15" s="21">
        <v>6.4</v>
      </c>
      <c r="C15" s="22">
        <v>2.7</v>
      </c>
      <c r="D15" s="125" t="s">
        <v>59</v>
      </c>
      <c r="E15" s="131">
        <f t="shared" si="0"/>
        <v>0.31622776601683794</v>
      </c>
      <c r="F15" s="6">
        <f t="shared" si="1"/>
        <v>4</v>
      </c>
      <c r="G15" s="128">
        <f t="shared" si="2"/>
        <v>0.40000000000000036</v>
      </c>
      <c r="H15" s="6">
        <f t="shared" si="3"/>
        <v>2</v>
      </c>
    </row>
    <row r="16" spans="1:14" x14ac:dyDescent="0.3">
      <c r="A16" s="20">
        <v>14</v>
      </c>
      <c r="B16" s="21">
        <v>6.8</v>
      </c>
      <c r="C16" s="22">
        <v>3</v>
      </c>
      <c r="D16" s="125" t="s">
        <v>59</v>
      </c>
      <c r="E16" s="131">
        <f t="shared" si="0"/>
        <v>0.5</v>
      </c>
      <c r="F16" s="6">
        <f t="shared" si="1"/>
        <v>5</v>
      </c>
      <c r="G16" s="128">
        <f t="shared" si="2"/>
        <v>0.5</v>
      </c>
      <c r="H16" s="6">
        <f t="shared" si="3"/>
        <v>5</v>
      </c>
    </row>
    <row r="17" spans="1:8" ht="15" thickBot="1" x14ac:dyDescent="0.35">
      <c r="A17" s="25">
        <v>15</v>
      </c>
      <c r="B17" s="26">
        <v>5.7</v>
      </c>
      <c r="C17" s="27">
        <v>2.5</v>
      </c>
      <c r="D17" s="126" t="s">
        <v>59</v>
      </c>
      <c r="E17" s="132">
        <f t="shared" si="0"/>
        <v>0.7810249675906652</v>
      </c>
      <c r="F17" s="62">
        <f t="shared" si="1"/>
        <v>7</v>
      </c>
      <c r="G17" s="129">
        <f t="shared" si="2"/>
        <v>1.0999999999999996</v>
      </c>
      <c r="H17" s="62">
        <f t="shared" si="3"/>
        <v>7</v>
      </c>
    </row>
  </sheetData>
  <mergeCells count="1">
    <mergeCell ref="J2:L2"/>
  </mergeCells>
  <conditionalFormatting sqref="F3:F17">
    <cfRule type="top10" dxfId="3" priority="2" bottom="1" rank="5"/>
  </conditionalFormatting>
  <conditionalFormatting sqref="H3:H17">
    <cfRule type="top10" dxfId="2" priority="1" bottom="1" rank="5"/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15C8-C650-4411-A547-7708A1894C02}">
  <dimension ref="A1:Q151"/>
  <sheetViews>
    <sheetView zoomScale="120" zoomScaleNormal="120" workbookViewId="0">
      <selection activeCell="E16" sqref="E16"/>
    </sheetView>
  </sheetViews>
  <sheetFormatPr defaultRowHeight="14.4" x14ac:dyDescent="0.3"/>
  <cols>
    <col min="1" max="1" width="5.5546875" style="137" bestFit="1" customWidth="1"/>
    <col min="2" max="2" width="11.6640625" style="137" bestFit="1" customWidth="1"/>
    <col min="3" max="3" width="11.109375" style="137" bestFit="1" customWidth="1"/>
    <col min="4" max="4" width="11.5546875" style="137" bestFit="1" customWidth="1"/>
    <col min="5" max="5" width="11" style="137" bestFit="1" customWidth="1"/>
    <col min="6" max="6" width="9" style="137" bestFit="1" customWidth="1"/>
    <col min="7" max="7" width="9.88671875" style="137" customWidth="1"/>
    <col min="8" max="8" width="5.21875" style="137" bestFit="1" customWidth="1"/>
    <col min="9" max="9" width="10.44140625" style="137" bestFit="1" customWidth="1"/>
    <col min="10" max="10" width="5.21875" style="137" bestFit="1" customWidth="1"/>
    <col min="12" max="12" width="11.44140625" bestFit="1" customWidth="1"/>
    <col min="13" max="13" width="11" bestFit="1" customWidth="1"/>
    <col min="14" max="14" width="12.33203125" customWidth="1"/>
    <col min="15" max="15" width="10.88671875" bestFit="1" customWidth="1"/>
    <col min="16" max="16" width="9.33203125" customWidth="1"/>
  </cols>
  <sheetData>
    <row r="1" spans="1:17" ht="29.4" thickBot="1" x14ac:dyDescent="0.35">
      <c r="A1" s="54" t="s">
        <v>60</v>
      </c>
      <c r="B1" s="54" t="s">
        <v>61</v>
      </c>
      <c r="C1" s="54" t="s">
        <v>62</v>
      </c>
      <c r="D1" s="54" t="s">
        <v>63</v>
      </c>
      <c r="E1" s="54" t="s">
        <v>64</v>
      </c>
      <c r="F1" s="54" t="s">
        <v>65</v>
      </c>
      <c r="G1" s="54" t="s">
        <v>51</v>
      </c>
      <c r="H1" s="55" t="s">
        <v>52</v>
      </c>
      <c r="I1" s="56" t="s">
        <v>53</v>
      </c>
      <c r="J1" s="55" t="s">
        <v>52</v>
      </c>
    </row>
    <row r="2" spans="1:17" ht="15" thickBot="1" x14ac:dyDescent="0.35">
      <c r="A2" s="136">
        <v>1</v>
      </c>
      <c r="B2" s="138">
        <v>5.0999999999999996</v>
      </c>
      <c r="C2" s="139">
        <v>3.5</v>
      </c>
      <c r="D2" s="139">
        <v>1.4</v>
      </c>
      <c r="E2" s="139">
        <v>0.2</v>
      </c>
      <c r="F2" s="144" t="s">
        <v>55</v>
      </c>
      <c r="G2" s="145">
        <f>SQRT((B2-$L$4)^2+(C2-$M$4)^2+(D2-$N$4)^2+(E2-$O$4)^2)</f>
        <v>0.12288205727444544</v>
      </c>
      <c r="H2" s="144">
        <f>RANK(G2,$G$2:$G$151,1)</f>
        <v>2</v>
      </c>
      <c r="I2" s="146">
        <f>ABS(B2-$L$4)+ABS(C2-$M$4)+ABS(D2-$N$4)+ABS(E2-$O$4)</f>
        <v>0.21000000000000038</v>
      </c>
      <c r="J2" s="144">
        <f>RANK(I2,$I$2:$I$151,1)</f>
        <v>3</v>
      </c>
      <c r="L2" s="57" t="s">
        <v>54</v>
      </c>
      <c r="M2" s="57"/>
      <c r="N2" s="57"/>
      <c r="O2" s="57"/>
      <c r="P2" s="57"/>
    </row>
    <row r="3" spans="1:17" ht="14.4" customHeight="1" thickBot="1" x14ac:dyDescent="0.35">
      <c r="A3" s="20">
        <v>2</v>
      </c>
      <c r="B3" s="140">
        <v>4.9000000000000004</v>
      </c>
      <c r="C3" s="141">
        <v>3</v>
      </c>
      <c r="D3" s="141">
        <v>1.4</v>
      </c>
      <c r="E3" s="141">
        <v>0.2</v>
      </c>
      <c r="F3" s="22" t="s">
        <v>55</v>
      </c>
      <c r="G3" s="147">
        <f t="shared" ref="G3:G66" si="0">SQRT((B3-$L$4)^2+(C3-$M$4)^2+(D3-$N$4)^2+(E3-$O$4)^2)</f>
        <v>0.54323107422164285</v>
      </c>
      <c r="H3" s="22">
        <f t="shared" ref="H3:H66" si="1">RANK(G3,$G$2:$G$151,1)</f>
        <v>27</v>
      </c>
      <c r="I3" s="23">
        <f t="shared" ref="I3:I66" si="2">ABS(B3-$L$4)+ABS(C3-$M$4)+ABS(D3-$N$4)+ABS(E3-$O$4)</f>
        <v>0.81</v>
      </c>
      <c r="J3" s="22">
        <f t="shared" ref="J3:J66" si="3">RANK(I3,$I$2:$I$151,1)</f>
        <v>22</v>
      </c>
      <c r="L3" s="51" t="s">
        <v>61</v>
      </c>
      <c r="M3" s="58" t="s">
        <v>62</v>
      </c>
      <c r="N3" s="58" t="s">
        <v>63</v>
      </c>
      <c r="O3" s="59" t="s">
        <v>64</v>
      </c>
      <c r="P3" s="45" t="s">
        <v>50</v>
      </c>
    </row>
    <row r="4" spans="1:17" ht="15" thickBot="1" x14ac:dyDescent="0.35">
      <c r="A4" s="20">
        <v>3</v>
      </c>
      <c r="B4" s="140">
        <v>4.7</v>
      </c>
      <c r="C4" s="141">
        <v>3.2</v>
      </c>
      <c r="D4" s="141">
        <v>1.3</v>
      </c>
      <c r="E4" s="141">
        <v>0.2</v>
      </c>
      <c r="F4" s="22" t="s">
        <v>55</v>
      </c>
      <c r="G4" s="147">
        <f t="shared" si="0"/>
        <v>0.56841885964489247</v>
      </c>
      <c r="H4" s="22">
        <f t="shared" si="1"/>
        <v>29</v>
      </c>
      <c r="I4" s="23">
        <f t="shared" si="2"/>
        <v>0.8899999999999999</v>
      </c>
      <c r="J4" s="22">
        <f t="shared" si="3"/>
        <v>27</v>
      </c>
      <c r="L4" s="133">
        <v>5.2</v>
      </c>
      <c r="M4" s="134">
        <v>3.45</v>
      </c>
      <c r="N4" s="134">
        <v>1.39</v>
      </c>
      <c r="O4" s="135">
        <v>0.15</v>
      </c>
      <c r="P4" s="149" t="s">
        <v>112</v>
      </c>
      <c r="Q4" s="53" t="s">
        <v>57</v>
      </c>
    </row>
    <row r="5" spans="1:17" ht="15" thickBot="1" x14ac:dyDescent="0.35">
      <c r="A5" s="20">
        <v>4</v>
      </c>
      <c r="B5" s="140">
        <v>4.5999999999999996</v>
      </c>
      <c r="C5" s="141">
        <v>3.1</v>
      </c>
      <c r="D5" s="141">
        <v>1.5</v>
      </c>
      <c r="E5" s="141">
        <v>0.2</v>
      </c>
      <c r="F5" s="22" t="s">
        <v>55</v>
      </c>
      <c r="G5" s="147">
        <f t="shared" si="0"/>
        <v>0.70505318948289331</v>
      </c>
      <c r="H5" s="22">
        <f t="shared" si="1"/>
        <v>41</v>
      </c>
      <c r="I5" s="23">
        <f t="shared" si="2"/>
        <v>1.1100000000000008</v>
      </c>
      <c r="J5" s="22">
        <f t="shared" si="3"/>
        <v>39</v>
      </c>
      <c r="L5" s="81">
        <v>6.7</v>
      </c>
      <c r="M5" s="82">
        <v>2.75</v>
      </c>
      <c r="N5" s="82">
        <v>4.0999999999999996</v>
      </c>
      <c r="O5" s="82">
        <v>1.5</v>
      </c>
      <c r="P5" s="90" t="s">
        <v>66</v>
      </c>
    </row>
    <row r="6" spans="1:17" x14ac:dyDescent="0.3">
      <c r="A6" s="20">
        <v>5</v>
      </c>
      <c r="B6" s="140">
        <v>5</v>
      </c>
      <c r="C6" s="141">
        <v>3.6</v>
      </c>
      <c r="D6" s="141">
        <v>1.4</v>
      </c>
      <c r="E6" s="141">
        <v>0.2</v>
      </c>
      <c r="F6" s="22" t="s">
        <v>55</v>
      </c>
      <c r="G6" s="147">
        <f t="shared" si="0"/>
        <v>0.25514701644346155</v>
      </c>
      <c r="H6" s="22">
        <f t="shared" si="1"/>
        <v>7</v>
      </c>
      <c r="I6" s="23">
        <f t="shared" si="2"/>
        <v>0.41000000000000014</v>
      </c>
      <c r="J6" s="22">
        <f t="shared" si="3"/>
        <v>6</v>
      </c>
    </row>
    <row r="7" spans="1:17" x14ac:dyDescent="0.3">
      <c r="A7" s="20">
        <v>6</v>
      </c>
      <c r="B7" s="140">
        <v>5.4</v>
      </c>
      <c r="C7" s="141">
        <v>3.9</v>
      </c>
      <c r="D7" s="141">
        <v>1.7</v>
      </c>
      <c r="E7" s="141">
        <v>0.4</v>
      </c>
      <c r="F7" s="22" t="s">
        <v>55</v>
      </c>
      <c r="G7" s="147">
        <f t="shared" si="0"/>
        <v>0.63332456134276038</v>
      </c>
      <c r="H7" s="22">
        <f t="shared" si="1"/>
        <v>35</v>
      </c>
      <c r="I7" s="23">
        <f t="shared" si="2"/>
        <v>1.21</v>
      </c>
      <c r="J7" s="22">
        <f t="shared" si="3"/>
        <v>42</v>
      </c>
    </row>
    <row r="8" spans="1:17" x14ac:dyDescent="0.3">
      <c r="A8" s="20">
        <v>7</v>
      </c>
      <c r="B8" s="140">
        <v>4.5999999999999996</v>
      </c>
      <c r="C8" s="141">
        <v>3.4</v>
      </c>
      <c r="D8" s="141">
        <v>1.4</v>
      </c>
      <c r="E8" s="141">
        <v>0.3</v>
      </c>
      <c r="F8" s="22" t="s">
        <v>55</v>
      </c>
      <c r="G8" s="147">
        <f t="shared" si="0"/>
        <v>0.62056425936400872</v>
      </c>
      <c r="H8" s="22">
        <f t="shared" si="1"/>
        <v>34</v>
      </c>
      <c r="I8" s="23">
        <f t="shared" si="2"/>
        <v>0.81000000000000083</v>
      </c>
      <c r="J8" s="22">
        <f t="shared" si="3"/>
        <v>26</v>
      </c>
    </row>
    <row r="9" spans="1:17" x14ac:dyDescent="0.3">
      <c r="A9" s="20">
        <v>8</v>
      </c>
      <c r="B9" s="140">
        <v>5</v>
      </c>
      <c r="C9" s="141">
        <v>3.4</v>
      </c>
      <c r="D9" s="141">
        <v>1.5</v>
      </c>
      <c r="E9" s="141">
        <v>0.2</v>
      </c>
      <c r="F9" s="22" t="s">
        <v>55</v>
      </c>
      <c r="G9" s="147">
        <f t="shared" si="0"/>
        <v>0.23895606290697066</v>
      </c>
      <c r="H9" s="22">
        <f t="shared" si="1"/>
        <v>6</v>
      </c>
      <c r="I9" s="23">
        <f t="shared" si="2"/>
        <v>0.41000000000000059</v>
      </c>
      <c r="J9" s="22">
        <f t="shared" si="3"/>
        <v>7</v>
      </c>
    </row>
    <row r="10" spans="1:17" x14ac:dyDescent="0.3">
      <c r="A10" s="20">
        <v>9</v>
      </c>
      <c r="B10" s="140">
        <v>4.4000000000000004</v>
      </c>
      <c r="C10" s="141">
        <v>2.9</v>
      </c>
      <c r="D10" s="141">
        <v>1.4</v>
      </c>
      <c r="E10" s="141">
        <v>0.2</v>
      </c>
      <c r="F10" s="22" t="s">
        <v>55</v>
      </c>
      <c r="G10" s="147">
        <f t="shared" si="0"/>
        <v>0.97216253785053852</v>
      </c>
      <c r="H10" s="22">
        <f t="shared" si="1"/>
        <v>47</v>
      </c>
      <c r="I10" s="23">
        <f t="shared" si="2"/>
        <v>1.4100000000000001</v>
      </c>
      <c r="J10" s="22">
        <f t="shared" si="3"/>
        <v>47</v>
      </c>
    </row>
    <row r="11" spans="1:17" x14ac:dyDescent="0.3">
      <c r="A11" s="20">
        <v>10</v>
      </c>
      <c r="B11" s="140">
        <v>4.9000000000000004</v>
      </c>
      <c r="C11" s="141">
        <v>3.1</v>
      </c>
      <c r="D11" s="141">
        <v>1.5</v>
      </c>
      <c r="E11" s="141">
        <v>0.1</v>
      </c>
      <c r="F11" s="22" t="s">
        <v>55</v>
      </c>
      <c r="G11" s="147">
        <f t="shared" si="0"/>
        <v>0.47655010229775419</v>
      </c>
      <c r="H11" s="22">
        <f t="shared" si="1"/>
        <v>21</v>
      </c>
      <c r="I11" s="23">
        <f t="shared" si="2"/>
        <v>0.81</v>
      </c>
      <c r="J11" s="22">
        <f t="shared" si="3"/>
        <v>22</v>
      </c>
    </row>
    <row r="12" spans="1:17" x14ac:dyDescent="0.3">
      <c r="A12" s="20">
        <v>11</v>
      </c>
      <c r="B12" s="140">
        <v>5.4</v>
      </c>
      <c r="C12" s="141">
        <v>3.7</v>
      </c>
      <c r="D12" s="141">
        <v>1.5</v>
      </c>
      <c r="E12" s="141">
        <v>0.2</v>
      </c>
      <c r="F12" s="22" t="s">
        <v>55</v>
      </c>
      <c r="G12" s="147">
        <f t="shared" si="0"/>
        <v>0.34219877264537363</v>
      </c>
      <c r="H12" s="22">
        <f t="shared" si="1"/>
        <v>12</v>
      </c>
      <c r="I12" s="23">
        <f t="shared" si="2"/>
        <v>0.61000000000000032</v>
      </c>
      <c r="J12" s="22">
        <f t="shared" si="3"/>
        <v>12</v>
      </c>
    </row>
    <row r="13" spans="1:17" x14ac:dyDescent="0.3">
      <c r="A13" s="20">
        <v>12</v>
      </c>
      <c r="B13" s="140">
        <v>4.8</v>
      </c>
      <c r="C13" s="141">
        <v>3.4</v>
      </c>
      <c r="D13" s="141">
        <v>1.6</v>
      </c>
      <c r="E13" s="141">
        <v>0.2</v>
      </c>
      <c r="F13" s="22" t="s">
        <v>55</v>
      </c>
      <c r="G13" s="147">
        <f t="shared" si="0"/>
        <v>0.45727453460694745</v>
      </c>
      <c r="H13" s="22">
        <f t="shared" si="1"/>
        <v>20</v>
      </c>
      <c r="I13" s="23">
        <f t="shared" si="2"/>
        <v>0.71000000000000085</v>
      </c>
      <c r="J13" s="22">
        <f t="shared" si="3"/>
        <v>20</v>
      </c>
    </row>
    <row r="14" spans="1:17" x14ac:dyDescent="0.3">
      <c r="A14" s="20">
        <v>13</v>
      </c>
      <c r="B14" s="140">
        <v>4.8</v>
      </c>
      <c r="C14" s="141">
        <v>3</v>
      </c>
      <c r="D14" s="141">
        <v>1.4</v>
      </c>
      <c r="E14" s="141">
        <v>0.1</v>
      </c>
      <c r="F14" s="22" t="s">
        <v>55</v>
      </c>
      <c r="G14" s="147">
        <f t="shared" si="0"/>
        <v>0.60423505360083207</v>
      </c>
      <c r="H14" s="22">
        <f t="shared" si="1"/>
        <v>32</v>
      </c>
      <c r="I14" s="23">
        <f t="shared" si="2"/>
        <v>0.91000000000000059</v>
      </c>
      <c r="J14" s="22">
        <f t="shared" si="3"/>
        <v>29</v>
      </c>
    </row>
    <row r="15" spans="1:17" x14ac:dyDescent="0.3">
      <c r="A15" s="20">
        <v>14</v>
      </c>
      <c r="B15" s="140">
        <v>4.3</v>
      </c>
      <c r="C15" s="141">
        <v>3</v>
      </c>
      <c r="D15" s="141">
        <v>1.1000000000000001</v>
      </c>
      <c r="E15" s="141">
        <v>0.1</v>
      </c>
      <c r="F15" s="22" t="s">
        <v>55</v>
      </c>
      <c r="G15" s="147">
        <f t="shared" si="0"/>
        <v>1.048379702207173</v>
      </c>
      <c r="H15" s="22">
        <f t="shared" si="1"/>
        <v>48</v>
      </c>
      <c r="I15" s="23">
        <f t="shared" si="2"/>
        <v>1.6900000000000004</v>
      </c>
      <c r="J15" s="22">
        <f t="shared" si="3"/>
        <v>48</v>
      </c>
    </row>
    <row r="16" spans="1:17" x14ac:dyDescent="0.3">
      <c r="A16" s="20">
        <v>15</v>
      </c>
      <c r="B16" s="140">
        <v>5.8</v>
      </c>
      <c r="C16" s="141">
        <v>4</v>
      </c>
      <c r="D16" s="141">
        <v>1.2</v>
      </c>
      <c r="E16" s="141">
        <v>0.2</v>
      </c>
      <c r="F16" s="22" t="s">
        <v>55</v>
      </c>
      <c r="G16" s="147">
        <f t="shared" si="0"/>
        <v>0.83731714421717141</v>
      </c>
      <c r="H16" s="22">
        <f t="shared" si="1"/>
        <v>44</v>
      </c>
      <c r="I16" s="23">
        <f t="shared" si="2"/>
        <v>1.3899999999999995</v>
      </c>
      <c r="J16" s="22">
        <f t="shared" si="3"/>
        <v>45</v>
      </c>
    </row>
    <row r="17" spans="1:10" x14ac:dyDescent="0.3">
      <c r="A17" s="20">
        <v>16</v>
      </c>
      <c r="B17" s="140">
        <v>5.7</v>
      </c>
      <c r="C17" s="141">
        <v>4.4000000000000004</v>
      </c>
      <c r="D17" s="141">
        <v>1.5</v>
      </c>
      <c r="E17" s="141">
        <v>0.4</v>
      </c>
      <c r="F17" s="22" t="s">
        <v>55</v>
      </c>
      <c r="G17" s="147">
        <f t="shared" si="0"/>
        <v>1.10774545812655</v>
      </c>
      <c r="H17" s="22">
        <f t="shared" si="1"/>
        <v>49</v>
      </c>
      <c r="I17" s="23">
        <f t="shared" si="2"/>
        <v>1.8100000000000003</v>
      </c>
      <c r="J17" s="22">
        <f t="shared" si="3"/>
        <v>49</v>
      </c>
    </row>
    <row r="18" spans="1:10" x14ac:dyDescent="0.3">
      <c r="A18" s="20">
        <v>17</v>
      </c>
      <c r="B18" s="140">
        <v>5.4</v>
      </c>
      <c r="C18" s="141">
        <v>3.9</v>
      </c>
      <c r="D18" s="141">
        <v>1.3</v>
      </c>
      <c r="E18" s="141">
        <v>0.4</v>
      </c>
      <c r="F18" s="22" t="s">
        <v>55</v>
      </c>
      <c r="G18" s="147">
        <f t="shared" si="0"/>
        <v>0.55955339334151111</v>
      </c>
      <c r="H18" s="22">
        <f t="shared" si="1"/>
        <v>28</v>
      </c>
      <c r="I18" s="23">
        <f t="shared" si="2"/>
        <v>0.98999999999999977</v>
      </c>
      <c r="J18" s="22">
        <f t="shared" si="3"/>
        <v>33</v>
      </c>
    </row>
    <row r="19" spans="1:10" x14ac:dyDescent="0.3">
      <c r="A19" s="20">
        <v>18</v>
      </c>
      <c r="B19" s="140">
        <v>5.0999999999999996</v>
      </c>
      <c r="C19" s="141">
        <v>3.5</v>
      </c>
      <c r="D19" s="141">
        <v>1.4</v>
      </c>
      <c r="E19" s="141">
        <v>0.3</v>
      </c>
      <c r="F19" s="22" t="s">
        <v>55</v>
      </c>
      <c r="G19" s="147">
        <f t="shared" si="0"/>
        <v>0.18734993995195218</v>
      </c>
      <c r="H19" s="22">
        <f t="shared" si="1"/>
        <v>5</v>
      </c>
      <c r="I19" s="23">
        <f t="shared" si="2"/>
        <v>0.31000000000000039</v>
      </c>
      <c r="J19" s="22">
        <f t="shared" si="3"/>
        <v>4</v>
      </c>
    </row>
    <row r="20" spans="1:10" x14ac:dyDescent="0.3">
      <c r="A20" s="20">
        <v>19</v>
      </c>
      <c r="B20" s="140">
        <v>5.7</v>
      </c>
      <c r="C20" s="141">
        <v>3.8</v>
      </c>
      <c r="D20" s="141">
        <v>1.7</v>
      </c>
      <c r="E20" s="141">
        <v>0.3</v>
      </c>
      <c r="F20" s="22" t="s">
        <v>55</v>
      </c>
      <c r="G20" s="147">
        <f t="shared" si="0"/>
        <v>0.70078527381787903</v>
      </c>
      <c r="H20" s="22">
        <f t="shared" si="1"/>
        <v>40</v>
      </c>
      <c r="I20" s="23">
        <f t="shared" si="2"/>
        <v>1.3099999999999996</v>
      </c>
      <c r="J20" s="22">
        <f t="shared" si="3"/>
        <v>44</v>
      </c>
    </row>
    <row r="21" spans="1:10" x14ac:dyDescent="0.3">
      <c r="A21" s="20">
        <v>20</v>
      </c>
      <c r="B21" s="140">
        <v>5.0999999999999996</v>
      </c>
      <c r="C21" s="141">
        <v>3.8</v>
      </c>
      <c r="D21" s="141">
        <v>1.5</v>
      </c>
      <c r="E21" s="141">
        <v>0.3</v>
      </c>
      <c r="F21" s="22" t="s">
        <v>55</v>
      </c>
      <c r="G21" s="147">
        <f t="shared" si="0"/>
        <v>0.40877866871939372</v>
      </c>
      <c r="H21" s="22">
        <f t="shared" si="1"/>
        <v>18</v>
      </c>
      <c r="I21" s="23">
        <f t="shared" si="2"/>
        <v>0.7100000000000003</v>
      </c>
      <c r="J21" s="22">
        <f t="shared" si="3"/>
        <v>16</v>
      </c>
    </row>
    <row r="22" spans="1:10" x14ac:dyDescent="0.3">
      <c r="A22" s="20">
        <v>21</v>
      </c>
      <c r="B22" s="140">
        <v>5.4</v>
      </c>
      <c r="C22" s="141">
        <v>3.4</v>
      </c>
      <c r="D22" s="141">
        <v>1.7</v>
      </c>
      <c r="E22" s="141">
        <v>0.2</v>
      </c>
      <c r="F22" s="22" t="s">
        <v>55</v>
      </c>
      <c r="G22" s="147">
        <f t="shared" si="0"/>
        <v>0.37563279941985911</v>
      </c>
      <c r="H22" s="22">
        <f t="shared" si="1"/>
        <v>15</v>
      </c>
      <c r="I22" s="23">
        <f t="shared" si="2"/>
        <v>0.61000000000000054</v>
      </c>
      <c r="J22" s="22">
        <f t="shared" si="3"/>
        <v>13</v>
      </c>
    </row>
    <row r="23" spans="1:10" x14ac:dyDescent="0.3">
      <c r="A23" s="20">
        <v>22</v>
      </c>
      <c r="B23" s="140">
        <v>5.0999999999999996</v>
      </c>
      <c r="C23" s="141">
        <v>3.7</v>
      </c>
      <c r="D23" s="141">
        <v>1.5</v>
      </c>
      <c r="E23" s="141">
        <v>0.4</v>
      </c>
      <c r="F23" s="22" t="s">
        <v>55</v>
      </c>
      <c r="G23" s="147">
        <f t="shared" si="0"/>
        <v>0.38353617821530228</v>
      </c>
      <c r="H23" s="22">
        <f t="shared" si="1"/>
        <v>16</v>
      </c>
      <c r="I23" s="23">
        <f t="shared" si="2"/>
        <v>0.71000000000000063</v>
      </c>
      <c r="J23" s="22">
        <f t="shared" si="3"/>
        <v>18</v>
      </c>
    </row>
    <row r="24" spans="1:10" x14ac:dyDescent="0.3">
      <c r="A24" s="20">
        <v>23</v>
      </c>
      <c r="B24" s="140">
        <v>4.5999999999999996</v>
      </c>
      <c r="C24" s="141">
        <v>3.6</v>
      </c>
      <c r="D24" s="141">
        <v>1</v>
      </c>
      <c r="E24" s="141">
        <v>0.2</v>
      </c>
      <c r="F24" s="22" t="s">
        <v>55</v>
      </c>
      <c r="G24" s="147">
        <f t="shared" si="0"/>
        <v>0.73287106642301036</v>
      </c>
      <c r="H24" s="22">
        <f t="shared" si="1"/>
        <v>42</v>
      </c>
      <c r="I24" s="23">
        <f t="shared" si="2"/>
        <v>1.1900000000000004</v>
      </c>
      <c r="J24" s="22">
        <f t="shared" si="3"/>
        <v>41</v>
      </c>
    </row>
    <row r="25" spans="1:10" x14ac:dyDescent="0.3">
      <c r="A25" s="20">
        <v>24</v>
      </c>
      <c r="B25" s="140">
        <v>5.0999999999999996</v>
      </c>
      <c r="C25" s="141">
        <v>3.3</v>
      </c>
      <c r="D25" s="141">
        <v>1.7</v>
      </c>
      <c r="E25" s="141">
        <v>0.5</v>
      </c>
      <c r="F25" s="22" t="s">
        <v>55</v>
      </c>
      <c r="G25" s="147">
        <f t="shared" si="0"/>
        <v>0.50109879265470214</v>
      </c>
      <c r="H25" s="22">
        <f t="shared" si="1"/>
        <v>24</v>
      </c>
      <c r="I25" s="23">
        <f t="shared" si="2"/>
        <v>0.91000000000000092</v>
      </c>
      <c r="J25" s="22">
        <f t="shared" si="3"/>
        <v>32</v>
      </c>
    </row>
    <row r="26" spans="1:10" x14ac:dyDescent="0.3">
      <c r="A26" s="20">
        <v>25</v>
      </c>
      <c r="B26" s="140">
        <v>4.8</v>
      </c>
      <c r="C26" s="141">
        <v>3.4</v>
      </c>
      <c r="D26" s="141">
        <v>1.9</v>
      </c>
      <c r="E26" s="141">
        <v>0.2</v>
      </c>
      <c r="F26" s="22" t="s">
        <v>55</v>
      </c>
      <c r="G26" s="147">
        <f t="shared" si="0"/>
        <v>0.65199693250812174</v>
      </c>
      <c r="H26" s="22">
        <f t="shared" si="1"/>
        <v>36</v>
      </c>
      <c r="I26" s="23">
        <f t="shared" si="2"/>
        <v>1.0100000000000007</v>
      </c>
      <c r="J26" s="22">
        <f t="shared" si="3"/>
        <v>36</v>
      </c>
    </row>
    <row r="27" spans="1:10" x14ac:dyDescent="0.3">
      <c r="A27" s="20">
        <v>26</v>
      </c>
      <c r="B27" s="140">
        <v>5</v>
      </c>
      <c r="C27" s="141">
        <v>3</v>
      </c>
      <c r="D27" s="141">
        <v>1.6</v>
      </c>
      <c r="E27" s="141">
        <v>0.2</v>
      </c>
      <c r="F27" s="22" t="s">
        <v>55</v>
      </c>
      <c r="G27" s="147">
        <f t="shared" si="0"/>
        <v>0.53768020235080283</v>
      </c>
      <c r="H27" s="22">
        <f t="shared" si="1"/>
        <v>26</v>
      </c>
      <c r="I27" s="23">
        <f t="shared" si="2"/>
        <v>0.91000000000000059</v>
      </c>
      <c r="J27" s="22">
        <f t="shared" si="3"/>
        <v>29</v>
      </c>
    </row>
    <row r="28" spans="1:10" x14ac:dyDescent="0.3">
      <c r="A28" s="20">
        <v>27</v>
      </c>
      <c r="B28" s="140">
        <v>5</v>
      </c>
      <c r="C28" s="141">
        <v>3.4</v>
      </c>
      <c r="D28" s="141">
        <v>1.6</v>
      </c>
      <c r="E28" s="141">
        <v>0.4</v>
      </c>
      <c r="F28" s="22" t="s">
        <v>55</v>
      </c>
      <c r="G28" s="147">
        <f t="shared" si="0"/>
        <v>0.3861346915261567</v>
      </c>
      <c r="H28" s="22">
        <f t="shared" si="1"/>
        <v>17</v>
      </c>
      <c r="I28" s="23">
        <f t="shared" si="2"/>
        <v>0.71000000000000063</v>
      </c>
      <c r="J28" s="22">
        <f t="shared" si="3"/>
        <v>18</v>
      </c>
    </row>
    <row r="29" spans="1:10" x14ac:dyDescent="0.3">
      <c r="A29" s="20">
        <v>28</v>
      </c>
      <c r="B29" s="140">
        <v>5.2</v>
      </c>
      <c r="C29" s="141">
        <v>3.5</v>
      </c>
      <c r="D29" s="141">
        <v>1.5</v>
      </c>
      <c r="E29" s="141">
        <v>0.2</v>
      </c>
      <c r="F29" s="22" t="s">
        <v>55</v>
      </c>
      <c r="G29" s="147">
        <f t="shared" si="0"/>
        <v>0.13076696830622023</v>
      </c>
      <c r="H29" s="22">
        <f t="shared" si="1"/>
        <v>3</v>
      </c>
      <c r="I29" s="23">
        <f t="shared" si="2"/>
        <v>0.20999999999999994</v>
      </c>
      <c r="J29" s="22">
        <f t="shared" si="3"/>
        <v>2</v>
      </c>
    </row>
    <row r="30" spans="1:10" x14ac:dyDescent="0.3">
      <c r="A30" s="20">
        <v>29</v>
      </c>
      <c r="B30" s="140">
        <v>5.2</v>
      </c>
      <c r="C30" s="141">
        <v>3.4</v>
      </c>
      <c r="D30" s="141">
        <v>1.4</v>
      </c>
      <c r="E30" s="141">
        <v>0.2</v>
      </c>
      <c r="F30" s="22" t="s">
        <v>55</v>
      </c>
      <c r="G30" s="147">
        <f t="shared" si="0"/>
        <v>7.1414284285428703E-2</v>
      </c>
      <c r="H30" s="22">
        <f t="shared" si="1"/>
        <v>1</v>
      </c>
      <c r="I30" s="23">
        <f t="shared" si="2"/>
        <v>0.11000000000000029</v>
      </c>
      <c r="J30" s="22">
        <f t="shared" si="3"/>
        <v>1</v>
      </c>
    </row>
    <row r="31" spans="1:10" x14ac:dyDescent="0.3">
      <c r="A31" s="20">
        <v>30</v>
      </c>
      <c r="B31" s="140">
        <v>4.7</v>
      </c>
      <c r="C31" s="141">
        <v>3.2</v>
      </c>
      <c r="D31" s="141">
        <v>1.6</v>
      </c>
      <c r="E31" s="141">
        <v>0.2</v>
      </c>
      <c r="F31" s="22" t="s">
        <v>55</v>
      </c>
      <c r="G31" s="147">
        <f t="shared" si="0"/>
        <v>0.59924953066314546</v>
      </c>
      <c r="H31" s="22">
        <f t="shared" si="1"/>
        <v>31</v>
      </c>
      <c r="I31" s="23">
        <f t="shared" si="2"/>
        <v>1.0100000000000002</v>
      </c>
      <c r="J31" s="22">
        <f t="shared" si="3"/>
        <v>34</v>
      </c>
    </row>
    <row r="32" spans="1:10" x14ac:dyDescent="0.3">
      <c r="A32" s="20">
        <v>31</v>
      </c>
      <c r="B32" s="140">
        <v>4.8</v>
      </c>
      <c r="C32" s="141">
        <v>3.1</v>
      </c>
      <c r="D32" s="141">
        <v>1.6</v>
      </c>
      <c r="E32" s="141">
        <v>0.2</v>
      </c>
      <c r="F32" s="22" t="s">
        <v>55</v>
      </c>
      <c r="G32" s="147">
        <f t="shared" si="0"/>
        <v>0.57367238037053903</v>
      </c>
      <c r="H32" s="22">
        <f t="shared" si="1"/>
        <v>30</v>
      </c>
      <c r="I32" s="23">
        <f t="shared" si="2"/>
        <v>1.0100000000000007</v>
      </c>
      <c r="J32" s="22">
        <f t="shared" si="3"/>
        <v>36</v>
      </c>
    </row>
    <row r="33" spans="1:10" x14ac:dyDescent="0.3">
      <c r="A33" s="20">
        <v>32</v>
      </c>
      <c r="B33" s="140">
        <v>5.4</v>
      </c>
      <c r="C33" s="141">
        <v>3.4</v>
      </c>
      <c r="D33" s="141">
        <v>1.5</v>
      </c>
      <c r="E33" s="141">
        <v>0.4</v>
      </c>
      <c r="F33" s="22" t="s">
        <v>55</v>
      </c>
      <c r="G33" s="147">
        <f t="shared" si="0"/>
        <v>0.34219877264537363</v>
      </c>
      <c r="H33" s="22">
        <f t="shared" si="1"/>
        <v>12</v>
      </c>
      <c r="I33" s="23">
        <f t="shared" si="2"/>
        <v>0.61000000000000054</v>
      </c>
      <c r="J33" s="22">
        <f t="shared" si="3"/>
        <v>13</v>
      </c>
    </row>
    <row r="34" spans="1:10" x14ac:dyDescent="0.3">
      <c r="A34" s="20">
        <v>33</v>
      </c>
      <c r="B34" s="140">
        <v>5.2</v>
      </c>
      <c r="C34" s="141">
        <v>4.0999999999999996</v>
      </c>
      <c r="D34" s="141">
        <v>1.5</v>
      </c>
      <c r="E34" s="141">
        <v>0.1</v>
      </c>
      <c r="F34" s="22" t="s">
        <v>55</v>
      </c>
      <c r="G34" s="147">
        <f t="shared" si="0"/>
        <v>0.66113538704262331</v>
      </c>
      <c r="H34" s="22">
        <f t="shared" si="1"/>
        <v>38</v>
      </c>
      <c r="I34" s="23">
        <f t="shared" si="2"/>
        <v>0.80999999999999961</v>
      </c>
      <c r="J34" s="22">
        <f t="shared" si="3"/>
        <v>21</v>
      </c>
    </row>
    <row r="35" spans="1:10" x14ac:dyDescent="0.3">
      <c r="A35" s="20">
        <v>34</v>
      </c>
      <c r="B35" s="140">
        <v>5.5</v>
      </c>
      <c r="C35" s="141">
        <v>4.2</v>
      </c>
      <c r="D35" s="141">
        <v>1.4</v>
      </c>
      <c r="E35" s="141">
        <v>0.2</v>
      </c>
      <c r="F35" s="22" t="s">
        <v>55</v>
      </c>
      <c r="G35" s="147">
        <f t="shared" si="0"/>
        <v>0.80938248066041052</v>
      </c>
      <c r="H35" s="22">
        <f t="shared" si="1"/>
        <v>43</v>
      </c>
      <c r="I35" s="23">
        <f t="shared" si="2"/>
        <v>1.1099999999999999</v>
      </c>
      <c r="J35" s="22">
        <f t="shared" si="3"/>
        <v>38</v>
      </c>
    </row>
    <row r="36" spans="1:10" x14ac:dyDescent="0.3">
      <c r="A36" s="20">
        <v>35</v>
      </c>
      <c r="B36" s="140">
        <v>4.9000000000000004</v>
      </c>
      <c r="C36" s="141">
        <v>3.1</v>
      </c>
      <c r="D36" s="141">
        <v>1.5</v>
      </c>
      <c r="E36" s="141">
        <v>0.1</v>
      </c>
      <c r="F36" s="22" t="s">
        <v>55</v>
      </c>
      <c r="G36" s="147">
        <f t="shared" si="0"/>
        <v>0.47655010229775419</v>
      </c>
      <c r="H36" s="22">
        <f t="shared" si="1"/>
        <v>21</v>
      </c>
      <c r="I36" s="23">
        <f t="shared" si="2"/>
        <v>0.81</v>
      </c>
      <c r="J36" s="22">
        <f t="shared" si="3"/>
        <v>22</v>
      </c>
    </row>
    <row r="37" spans="1:10" x14ac:dyDescent="0.3">
      <c r="A37" s="20">
        <v>36</v>
      </c>
      <c r="B37" s="140">
        <v>5</v>
      </c>
      <c r="C37" s="141">
        <v>3.2</v>
      </c>
      <c r="D37" s="141">
        <v>1.2</v>
      </c>
      <c r="E37" s="141">
        <v>0.2</v>
      </c>
      <c r="F37" s="22" t="s">
        <v>55</v>
      </c>
      <c r="G37" s="147">
        <f t="shared" si="0"/>
        <v>0.37563279941985905</v>
      </c>
      <c r="H37" s="22">
        <f t="shared" si="1"/>
        <v>14</v>
      </c>
      <c r="I37" s="23">
        <f t="shared" si="2"/>
        <v>0.69000000000000017</v>
      </c>
      <c r="J37" s="22">
        <f t="shared" si="3"/>
        <v>15</v>
      </c>
    </row>
    <row r="38" spans="1:10" x14ac:dyDescent="0.3">
      <c r="A38" s="20">
        <v>37</v>
      </c>
      <c r="B38" s="140">
        <v>5.5</v>
      </c>
      <c r="C38" s="141">
        <v>3.5</v>
      </c>
      <c r="D38" s="141">
        <v>1.3</v>
      </c>
      <c r="E38" s="141">
        <v>0.2</v>
      </c>
      <c r="F38" s="22" t="s">
        <v>55</v>
      </c>
      <c r="G38" s="147">
        <f t="shared" si="0"/>
        <v>0.32109188716004622</v>
      </c>
      <c r="H38" s="22">
        <f t="shared" si="1"/>
        <v>11</v>
      </c>
      <c r="I38" s="23">
        <f t="shared" si="2"/>
        <v>0.48999999999999955</v>
      </c>
      <c r="J38" s="22">
        <f t="shared" si="3"/>
        <v>9</v>
      </c>
    </row>
    <row r="39" spans="1:10" x14ac:dyDescent="0.3">
      <c r="A39" s="20">
        <v>38</v>
      </c>
      <c r="B39" s="140">
        <v>4.9000000000000004</v>
      </c>
      <c r="C39" s="141">
        <v>3.1</v>
      </c>
      <c r="D39" s="141">
        <v>1.5</v>
      </c>
      <c r="E39" s="141">
        <v>0.1</v>
      </c>
      <c r="F39" s="22" t="s">
        <v>55</v>
      </c>
      <c r="G39" s="147">
        <f t="shared" si="0"/>
        <v>0.47655010229775419</v>
      </c>
      <c r="H39" s="22">
        <f t="shared" si="1"/>
        <v>21</v>
      </c>
      <c r="I39" s="23">
        <f t="shared" si="2"/>
        <v>0.81</v>
      </c>
      <c r="J39" s="22">
        <f t="shared" si="3"/>
        <v>22</v>
      </c>
    </row>
    <row r="40" spans="1:10" x14ac:dyDescent="0.3">
      <c r="A40" s="20">
        <v>39</v>
      </c>
      <c r="B40" s="140">
        <v>4.4000000000000004</v>
      </c>
      <c r="C40" s="141">
        <v>3</v>
      </c>
      <c r="D40" s="141">
        <v>1.3</v>
      </c>
      <c r="E40" s="141">
        <v>0.2</v>
      </c>
      <c r="F40" s="22" t="s">
        <v>55</v>
      </c>
      <c r="G40" s="147">
        <f t="shared" si="0"/>
        <v>0.92363412669736267</v>
      </c>
      <c r="H40" s="22">
        <f t="shared" si="1"/>
        <v>46</v>
      </c>
      <c r="I40" s="23">
        <f t="shared" si="2"/>
        <v>1.39</v>
      </c>
      <c r="J40" s="22">
        <f t="shared" si="3"/>
        <v>46</v>
      </c>
    </row>
    <row r="41" spans="1:10" x14ac:dyDescent="0.3">
      <c r="A41" s="20">
        <v>40</v>
      </c>
      <c r="B41" s="140">
        <v>5.0999999999999996</v>
      </c>
      <c r="C41" s="141">
        <v>3.4</v>
      </c>
      <c r="D41" s="141">
        <v>1.5</v>
      </c>
      <c r="E41" s="141">
        <v>0.2</v>
      </c>
      <c r="F41" s="22" t="s">
        <v>55</v>
      </c>
      <c r="G41" s="147">
        <f t="shared" si="0"/>
        <v>0.16462077633154376</v>
      </c>
      <c r="H41" s="22">
        <f t="shared" si="1"/>
        <v>4</v>
      </c>
      <c r="I41" s="23">
        <f t="shared" si="2"/>
        <v>0.31000000000000094</v>
      </c>
      <c r="J41" s="22">
        <f t="shared" si="3"/>
        <v>5</v>
      </c>
    </row>
    <row r="42" spans="1:10" x14ac:dyDescent="0.3">
      <c r="A42" s="20">
        <v>41</v>
      </c>
      <c r="B42" s="140">
        <v>5</v>
      </c>
      <c r="C42" s="141">
        <v>3.5</v>
      </c>
      <c r="D42" s="141">
        <v>1.3</v>
      </c>
      <c r="E42" s="141">
        <v>0.3</v>
      </c>
      <c r="F42" s="22" t="s">
        <v>55</v>
      </c>
      <c r="G42" s="147">
        <f t="shared" si="0"/>
        <v>0.27037011669191552</v>
      </c>
      <c r="H42" s="22">
        <f t="shared" si="1"/>
        <v>9</v>
      </c>
      <c r="I42" s="23">
        <f t="shared" si="2"/>
        <v>0.48999999999999988</v>
      </c>
      <c r="J42" s="22">
        <f t="shared" si="3"/>
        <v>10</v>
      </c>
    </row>
    <row r="43" spans="1:10" x14ac:dyDescent="0.3">
      <c r="A43" s="20">
        <v>42</v>
      </c>
      <c r="B43" s="140">
        <v>4.5</v>
      </c>
      <c r="C43" s="141">
        <v>2.2999999999999998</v>
      </c>
      <c r="D43" s="141">
        <v>1.3</v>
      </c>
      <c r="E43" s="141">
        <v>0.3</v>
      </c>
      <c r="F43" s="22" t="s">
        <v>55</v>
      </c>
      <c r="G43" s="147">
        <f t="shared" si="0"/>
        <v>1.3576081909004531</v>
      </c>
      <c r="H43" s="22">
        <f t="shared" si="1"/>
        <v>50</v>
      </c>
      <c r="I43" s="23">
        <f t="shared" si="2"/>
        <v>2.0900000000000003</v>
      </c>
      <c r="J43" s="22">
        <f t="shared" si="3"/>
        <v>50</v>
      </c>
    </row>
    <row r="44" spans="1:10" x14ac:dyDescent="0.3">
      <c r="A44" s="20">
        <v>43</v>
      </c>
      <c r="B44" s="140">
        <v>4.4000000000000004</v>
      </c>
      <c r="C44" s="141">
        <v>3.2</v>
      </c>
      <c r="D44" s="141">
        <v>1.3</v>
      </c>
      <c r="E44" s="141">
        <v>0.2</v>
      </c>
      <c r="F44" s="22" t="s">
        <v>55</v>
      </c>
      <c r="G44" s="147">
        <f t="shared" si="0"/>
        <v>0.84445248534183359</v>
      </c>
      <c r="H44" s="22">
        <f t="shared" si="1"/>
        <v>45</v>
      </c>
      <c r="I44" s="23">
        <f t="shared" si="2"/>
        <v>1.1899999999999997</v>
      </c>
      <c r="J44" s="22">
        <f t="shared" si="3"/>
        <v>40</v>
      </c>
    </row>
    <row r="45" spans="1:10" x14ac:dyDescent="0.3">
      <c r="A45" s="20">
        <v>44</v>
      </c>
      <c r="B45" s="140">
        <v>5</v>
      </c>
      <c r="C45" s="141">
        <v>3.5</v>
      </c>
      <c r="D45" s="141">
        <v>1.6</v>
      </c>
      <c r="E45" s="141">
        <v>0.6</v>
      </c>
      <c r="F45" s="22" t="s">
        <v>55</v>
      </c>
      <c r="G45" s="147">
        <f t="shared" si="0"/>
        <v>0.53768020235080261</v>
      </c>
      <c r="H45" s="22">
        <f t="shared" si="1"/>
        <v>25</v>
      </c>
      <c r="I45" s="23">
        <f t="shared" si="2"/>
        <v>0.91000000000000014</v>
      </c>
      <c r="J45" s="22">
        <f t="shared" si="3"/>
        <v>28</v>
      </c>
    </row>
    <row r="46" spans="1:10" x14ac:dyDescent="0.3">
      <c r="A46" s="20">
        <v>45</v>
      </c>
      <c r="B46" s="140">
        <v>5.0999999999999996</v>
      </c>
      <c r="C46" s="141">
        <v>3.8</v>
      </c>
      <c r="D46" s="141">
        <v>1.9</v>
      </c>
      <c r="E46" s="141">
        <v>0.4</v>
      </c>
      <c r="F46" s="22" t="s">
        <v>55</v>
      </c>
      <c r="G46" s="147">
        <f t="shared" si="0"/>
        <v>0.67461099902091715</v>
      </c>
      <c r="H46" s="22">
        <f t="shared" si="1"/>
        <v>39</v>
      </c>
      <c r="I46" s="23">
        <f t="shared" si="2"/>
        <v>1.2100000000000002</v>
      </c>
      <c r="J46" s="22">
        <f t="shared" si="3"/>
        <v>43</v>
      </c>
    </row>
    <row r="47" spans="1:10" x14ac:dyDescent="0.3">
      <c r="A47" s="20">
        <v>46</v>
      </c>
      <c r="B47" s="140">
        <v>4.8</v>
      </c>
      <c r="C47" s="141">
        <v>3</v>
      </c>
      <c r="D47" s="141">
        <v>1.4</v>
      </c>
      <c r="E47" s="141">
        <v>0.3</v>
      </c>
      <c r="F47" s="22" t="s">
        <v>55</v>
      </c>
      <c r="G47" s="147">
        <f t="shared" si="0"/>
        <v>0.6205642593640085</v>
      </c>
      <c r="H47" s="22">
        <f t="shared" si="1"/>
        <v>33</v>
      </c>
      <c r="I47" s="23">
        <f t="shared" si="2"/>
        <v>1.0100000000000005</v>
      </c>
      <c r="J47" s="22">
        <f t="shared" si="3"/>
        <v>35</v>
      </c>
    </row>
    <row r="48" spans="1:10" x14ac:dyDescent="0.3">
      <c r="A48" s="20">
        <v>47</v>
      </c>
      <c r="B48" s="140">
        <v>5.0999999999999996</v>
      </c>
      <c r="C48" s="141">
        <v>3.8</v>
      </c>
      <c r="D48" s="141">
        <v>1.6</v>
      </c>
      <c r="E48" s="141">
        <v>0.2</v>
      </c>
      <c r="F48" s="22" t="s">
        <v>55</v>
      </c>
      <c r="G48" s="147">
        <f t="shared" si="0"/>
        <v>0.42320207938997645</v>
      </c>
      <c r="H48" s="22">
        <f t="shared" si="1"/>
        <v>19</v>
      </c>
      <c r="I48" s="23">
        <f t="shared" si="2"/>
        <v>0.71000000000000041</v>
      </c>
      <c r="J48" s="22">
        <f t="shared" si="3"/>
        <v>17</v>
      </c>
    </row>
    <row r="49" spans="1:10" x14ac:dyDescent="0.3">
      <c r="A49" s="20">
        <v>48</v>
      </c>
      <c r="B49" s="140">
        <v>4.5999999999999996</v>
      </c>
      <c r="C49" s="141">
        <v>3.2</v>
      </c>
      <c r="D49" s="141">
        <v>1.4</v>
      </c>
      <c r="E49" s="141">
        <v>0.2</v>
      </c>
      <c r="F49" s="22" t="s">
        <v>55</v>
      </c>
      <c r="G49" s="147">
        <f t="shared" si="0"/>
        <v>0.65199693250812207</v>
      </c>
      <c r="H49" s="22">
        <f t="shared" si="1"/>
        <v>37</v>
      </c>
      <c r="I49" s="23">
        <f t="shared" si="2"/>
        <v>0.91000000000000059</v>
      </c>
      <c r="J49" s="22">
        <f t="shared" si="3"/>
        <v>29</v>
      </c>
    </row>
    <row r="50" spans="1:10" x14ac:dyDescent="0.3">
      <c r="A50" s="20">
        <v>49</v>
      </c>
      <c r="B50" s="140">
        <v>5.3</v>
      </c>
      <c r="C50" s="141">
        <v>3.7</v>
      </c>
      <c r="D50" s="141">
        <v>1.5</v>
      </c>
      <c r="E50" s="141">
        <v>0.2</v>
      </c>
      <c r="F50" s="22" t="s">
        <v>55</v>
      </c>
      <c r="G50" s="147">
        <f t="shared" si="0"/>
        <v>0.29512709126747405</v>
      </c>
      <c r="H50" s="22">
        <f t="shared" si="1"/>
        <v>10</v>
      </c>
      <c r="I50" s="23">
        <f t="shared" si="2"/>
        <v>0.50999999999999979</v>
      </c>
      <c r="J50" s="22">
        <f t="shared" si="3"/>
        <v>11</v>
      </c>
    </row>
    <row r="51" spans="1:10" x14ac:dyDescent="0.3">
      <c r="A51" s="20">
        <v>50</v>
      </c>
      <c r="B51" s="140">
        <v>5</v>
      </c>
      <c r="C51" s="141">
        <v>3.3</v>
      </c>
      <c r="D51" s="141">
        <v>1.4</v>
      </c>
      <c r="E51" s="141">
        <v>0.2</v>
      </c>
      <c r="F51" s="22" t="s">
        <v>55</v>
      </c>
      <c r="G51" s="147">
        <f t="shared" si="0"/>
        <v>0.25514701644346183</v>
      </c>
      <c r="H51" s="22">
        <f t="shared" si="1"/>
        <v>8</v>
      </c>
      <c r="I51" s="23">
        <f t="shared" si="2"/>
        <v>0.41000000000000059</v>
      </c>
      <c r="J51" s="22">
        <f t="shared" si="3"/>
        <v>7</v>
      </c>
    </row>
    <row r="52" spans="1:10" x14ac:dyDescent="0.3">
      <c r="A52" s="20">
        <v>51</v>
      </c>
      <c r="B52" s="140">
        <v>7</v>
      </c>
      <c r="C52" s="141">
        <v>3.2</v>
      </c>
      <c r="D52" s="141">
        <v>4.7</v>
      </c>
      <c r="E52" s="141">
        <v>1.4</v>
      </c>
      <c r="F52" s="22" t="s">
        <v>58</v>
      </c>
      <c r="G52" s="147">
        <f t="shared" si="0"/>
        <v>3.9775746378917898</v>
      </c>
      <c r="H52" s="22">
        <f t="shared" si="1"/>
        <v>98</v>
      </c>
      <c r="I52" s="23">
        <f t="shared" si="2"/>
        <v>6.61</v>
      </c>
      <c r="J52" s="22">
        <f t="shared" si="3"/>
        <v>99</v>
      </c>
    </row>
    <row r="53" spans="1:10" x14ac:dyDescent="0.3">
      <c r="A53" s="20">
        <v>52</v>
      </c>
      <c r="B53" s="140">
        <v>6.4</v>
      </c>
      <c r="C53" s="141">
        <v>3.2</v>
      </c>
      <c r="D53" s="141">
        <v>4.5</v>
      </c>
      <c r="E53" s="141">
        <v>1.5</v>
      </c>
      <c r="F53" s="22" t="s">
        <v>58</v>
      </c>
      <c r="G53" s="147">
        <f t="shared" si="0"/>
        <v>3.605149095391202</v>
      </c>
      <c r="H53" s="22">
        <f t="shared" si="1"/>
        <v>86</v>
      </c>
      <c r="I53" s="23">
        <f t="shared" si="2"/>
        <v>5.91</v>
      </c>
      <c r="J53" s="22">
        <f t="shared" si="3"/>
        <v>83</v>
      </c>
    </row>
    <row r="54" spans="1:10" x14ac:dyDescent="0.3">
      <c r="A54" s="20">
        <v>53</v>
      </c>
      <c r="B54" s="140">
        <v>6.9</v>
      </c>
      <c r="C54" s="141">
        <v>3.1</v>
      </c>
      <c r="D54" s="141">
        <v>4.9000000000000004</v>
      </c>
      <c r="E54" s="141">
        <v>1.5</v>
      </c>
      <c r="F54" s="22" t="s">
        <v>58</v>
      </c>
      <c r="G54" s="147">
        <f t="shared" si="0"/>
        <v>4.1418715576415464</v>
      </c>
      <c r="H54" s="22">
        <f t="shared" si="1"/>
        <v>106</v>
      </c>
      <c r="I54" s="23">
        <f t="shared" si="2"/>
        <v>6.91</v>
      </c>
      <c r="J54" s="22">
        <f t="shared" si="3"/>
        <v>106</v>
      </c>
    </row>
    <row r="55" spans="1:10" x14ac:dyDescent="0.3">
      <c r="A55" s="20">
        <v>54</v>
      </c>
      <c r="B55" s="140">
        <v>5.5</v>
      </c>
      <c r="C55" s="141">
        <v>2.2999999999999998</v>
      </c>
      <c r="D55" s="141">
        <v>4</v>
      </c>
      <c r="E55" s="141">
        <v>1.3</v>
      </c>
      <c r="F55" s="22" t="s">
        <v>58</v>
      </c>
      <c r="G55" s="147">
        <f t="shared" si="0"/>
        <v>3.0898381834652771</v>
      </c>
      <c r="H55" s="22">
        <f t="shared" si="1"/>
        <v>69</v>
      </c>
      <c r="I55" s="23">
        <f t="shared" si="2"/>
        <v>5.2100000000000009</v>
      </c>
      <c r="J55" s="22">
        <f t="shared" si="3"/>
        <v>72</v>
      </c>
    </row>
    <row r="56" spans="1:10" x14ac:dyDescent="0.3">
      <c r="A56" s="20">
        <v>55</v>
      </c>
      <c r="B56" s="140">
        <v>6.5</v>
      </c>
      <c r="C56" s="141">
        <v>2.8</v>
      </c>
      <c r="D56" s="141">
        <v>4.5999999999999996</v>
      </c>
      <c r="E56" s="141">
        <v>1.5</v>
      </c>
      <c r="F56" s="22" t="s">
        <v>58</v>
      </c>
      <c r="G56" s="147">
        <f t="shared" si="0"/>
        <v>3.7734732011768677</v>
      </c>
      <c r="H56" s="22">
        <f t="shared" si="1"/>
        <v>92</v>
      </c>
      <c r="I56" s="23">
        <f t="shared" si="2"/>
        <v>6.51</v>
      </c>
      <c r="J56" s="22">
        <f t="shared" si="3"/>
        <v>95</v>
      </c>
    </row>
    <row r="57" spans="1:10" x14ac:dyDescent="0.3">
      <c r="A57" s="20">
        <v>56</v>
      </c>
      <c r="B57" s="140">
        <v>5.7</v>
      </c>
      <c r="C57" s="141">
        <v>2.8</v>
      </c>
      <c r="D57" s="141">
        <v>4.5</v>
      </c>
      <c r="E57" s="141">
        <v>1.3</v>
      </c>
      <c r="F57" s="22" t="s">
        <v>58</v>
      </c>
      <c r="G57" s="147">
        <f t="shared" si="0"/>
        <v>3.4157136882355936</v>
      </c>
      <c r="H57" s="22">
        <f t="shared" si="1"/>
        <v>77</v>
      </c>
      <c r="I57" s="23">
        <f t="shared" si="2"/>
        <v>5.410000000000001</v>
      </c>
      <c r="J57" s="22">
        <f t="shared" si="3"/>
        <v>77</v>
      </c>
    </row>
    <row r="58" spans="1:10" x14ac:dyDescent="0.3">
      <c r="A58" s="20">
        <v>57</v>
      </c>
      <c r="B58" s="140">
        <v>6.3</v>
      </c>
      <c r="C58" s="141">
        <v>3.3</v>
      </c>
      <c r="D58" s="141">
        <v>4.7</v>
      </c>
      <c r="E58" s="141">
        <v>1.6</v>
      </c>
      <c r="F58" s="22" t="s">
        <v>58</v>
      </c>
      <c r="G58" s="147">
        <f t="shared" si="0"/>
        <v>3.7803571259869093</v>
      </c>
      <c r="H58" s="22">
        <f t="shared" si="1"/>
        <v>93</v>
      </c>
      <c r="I58" s="23">
        <f t="shared" si="2"/>
        <v>6.0100000000000007</v>
      </c>
      <c r="J58" s="22">
        <f t="shared" si="3"/>
        <v>87</v>
      </c>
    </row>
    <row r="59" spans="1:10" x14ac:dyDescent="0.3">
      <c r="A59" s="20">
        <v>58</v>
      </c>
      <c r="B59" s="140">
        <v>4.9000000000000004</v>
      </c>
      <c r="C59" s="141">
        <v>2.4</v>
      </c>
      <c r="D59" s="141">
        <v>3.3</v>
      </c>
      <c r="E59" s="141">
        <v>1</v>
      </c>
      <c r="F59" s="22" t="s">
        <v>58</v>
      </c>
      <c r="G59" s="147">
        <f t="shared" si="0"/>
        <v>2.3586224793298314</v>
      </c>
      <c r="H59" s="22">
        <f t="shared" si="1"/>
        <v>52</v>
      </c>
      <c r="I59" s="23">
        <f t="shared" si="2"/>
        <v>4.1099999999999994</v>
      </c>
      <c r="J59" s="22">
        <f t="shared" si="3"/>
        <v>52</v>
      </c>
    </row>
    <row r="60" spans="1:10" x14ac:dyDescent="0.3">
      <c r="A60" s="20">
        <v>59</v>
      </c>
      <c r="B60" s="140">
        <v>6.6</v>
      </c>
      <c r="C60" s="141">
        <v>2.9</v>
      </c>
      <c r="D60" s="141">
        <v>4.5999999999999996</v>
      </c>
      <c r="E60" s="141">
        <v>1.3</v>
      </c>
      <c r="F60" s="22" t="s">
        <v>58</v>
      </c>
      <c r="G60" s="147">
        <f t="shared" si="0"/>
        <v>3.7268082859197356</v>
      </c>
      <c r="H60" s="22">
        <f t="shared" si="1"/>
        <v>90</v>
      </c>
      <c r="I60" s="23">
        <f t="shared" si="2"/>
        <v>6.3100000000000005</v>
      </c>
      <c r="J60" s="22">
        <f t="shared" si="3"/>
        <v>91</v>
      </c>
    </row>
    <row r="61" spans="1:10" x14ac:dyDescent="0.3">
      <c r="A61" s="20">
        <v>60</v>
      </c>
      <c r="B61" s="140">
        <v>5.2</v>
      </c>
      <c r="C61" s="141">
        <v>2.7</v>
      </c>
      <c r="D61" s="141">
        <v>3.9</v>
      </c>
      <c r="E61" s="141">
        <v>1.4</v>
      </c>
      <c r="F61" s="22" t="s">
        <v>58</v>
      </c>
      <c r="G61" s="147">
        <f t="shared" si="0"/>
        <v>2.9026022807129466</v>
      </c>
      <c r="H61" s="22">
        <f t="shared" si="1"/>
        <v>61</v>
      </c>
      <c r="I61" s="23">
        <f t="shared" si="2"/>
        <v>4.51</v>
      </c>
      <c r="J61" s="22">
        <f t="shared" si="3"/>
        <v>56</v>
      </c>
    </row>
    <row r="62" spans="1:10" x14ac:dyDescent="0.3">
      <c r="A62" s="20">
        <v>61</v>
      </c>
      <c r="B62" s="140">
        <v>5</v>
      </c>
      <c r="C62" s="141">
        <v>2</v>
      </c>
      <c r="D62" s="141">
        <v>3.5</v>
      </c>
      <c r="E62" s="141">
        <v>1</v>
      </c>
      <c r="F62" s="22" t="s">
        <v>58</v>
      </c>
      <c r="G62" s="147">
        <f t="shared" si="0"/>
        <v>2.7050138631807421</v>
      </c>
      <c r="H62" s="22">
        <f t="shared" si="1"/>
        <v>57</v>
      </c>
      <c r="I62" s="23">
        <f t="shared" si="2"/>
        <v>4.6100000000000003</v>
      </c>
      <c r="J62" s="22">
        <f t="shared" si="3"/>
        <v>58</v>
      </c>
    </row>
    <row r="63" spans="1:10" x14ac:dyDescent="0.3">
      <c r="A63" s="20">
        <v>62</v>
      </c>
      <c r="B63" s="140">
        <v>5.9</v>
      </c>
      <c r="C63" s="141">
        <v>3</v>
      </c>
      <c r="D63" s="141">
        <v>4.2</v>
      </c>
      <c r="E63" s="141">
        <v>1.5</v>
      </c>
      <c r="F63" s="22" t="s">
        <v>58</v>
      </c>
      <c r="G63" s="147">
        <f t="shared" si="0"/>
        <v>3.2266236223024221</v>
      </c>
      <c r="H63" s="22">
        <f t="shared" si="1"/>
        <v>73</v>
      </c>
      <c r="I63" s="23">
        <f t="shared" si="2"/>
        <v>5.3100000000000005</v>
      </c>
      <c r="J63" s="22">
        <f t="shared" si="3"/>
        <v>73</v>
      </c>
    </row>
    <row r="64" spans="1:10" x14ac:dyDescent="0.3">
      <c r="A64" s="20">
        <v>63</v>
      </c>
      <c r="B64" s="140">
        <v>6</v>
      </c>
      <c r="C64" s="141">
        <v>2.2000000000000002</v>
      </c>
      <c r="D64" s="141">
        <v>4</v>
      </c>
      <c r="E64" s="141">
        <v>1</v>
      </c>
      <c r="F64" s="22" t="s">
        <v>58</v>
      </c>
      <c r="G64" s="147">
        <f t="shared" si="0"/>
        <v>3.1204326623082257</v>
      </c>
      <c r="H64" s="22">
        <f t="shared" si="1"/>
        <v>70</v>
      </c>
      <c r="I64" s="23">
        <f t="shared" si="2"/>
        <v>5.51</v>
      </c>
      <c r="J64" s="22">
        <f t="shared" si="3"/>
        <v>78</v>
      </c>
    </row>
    <row r="65" spans="1:10" x14ac:dyDescent="0.3">
      <c r="A65" s="20">
        <v>64</v>
      </c>
      <c r="B65" s="140">
        <v>6.1</v>
      </c>
      <c r="C65" s="141">
        <v>2.9</v>
      </c>
      <c r="D65" s="141">
        <v>4.7</v>
      </c>
      <c r="E65" s="141">
        <v>1.4</v>
      </c>
      <c r="F65" s="22" t="s">
        <v>58</v>
      </c>
      <c r="G65" s="147">
        <f t="shared" si="0"/>
        <v>3.6920319608584107</v>
      </c>
      <c r="H65" s="22">
        <f t="shared" si="1"/>
        <v>89</v>
      </c>
      <c r="I65" s="23">
        <f t="shared" si="2"/>
        <v>6.01</v>
      </c>
      <c r="J65" s="22">
        <f t="shared" si="3"/>
        <v>86</v>
      </c>
    </row>
    <row r="66" spans="1:10" x14ac:dyDescent="0.3">
      <c r="A66" s="20">
        <v>65</v>
      </c>
      <c r="B66" s="140">
        <v>5.6</v>
      </c>
      <c r="C66" s="141">
        <v>2.9</v>
      </c>
      <c r="D66" s="141">
        <v>3.6</v>
      </c>
      <c r="E66" s="141">
        <v>1.3</v>
      </c>
      <c r="F66" s="22" t="s">
        <v>58</v>
      </c>
      <c r="G66" s="147">
        <f t="shared" si="0"/>
        <v>2.5824600674550613</v>
      </c>
      <c r="H66" s="22">
        <f t="shared" si="1"/>
        <v>55</v>
      </c>
      <c r="I66" s="23">
        <f t="shared" si="2"/>
        <v>4.3099999999999996</v>
      </c>
      <c r="J66" s="22">
        <f t="shared" si="3"/>
        <v>54</v>
      </c>
    </row>
    <row r="67" spans="1:10" x14ac:dyDescent="0.3">
      <c r="A67" s="20">
        <v>66</v>
      </c>
      <c r="B67" s="140">
        <v>6.7</v>
      </c>
      <c r="C67" s="141">
        <v>3.1</v>
      </c>
      <c r="D67" s="141">
        <v>4.4000000000000004</v>
      </c>
      <c r="E67" s="141">
        <v>1.4</v>
      </c>
      <c r="F67" s="22" t="s">
        <v>58</v>
      </c>
      <c r="G67" s="147">
        <f t="shared" ref="G67:G130" si="4">SQRT((B67-$L$4)^2+(C67-$M$4)^2+(D67-$N$4)^2+(E67-$O$4)^2)</f>
        <v>3.604871703681007</v>
      </c>
      <c r="H67" s="22">
        <f t="shared" ref="H67:H130" si="5">RANK(G67,$G$2:$G$151,1)</f>
        <v>85</v>
      </c>
      <c r="I67" s="23">
        <f t="shared" ref="I67:I130" si="6">ABS(B67-$L$4)+ABS(C67-$M$4)+ABS(D67-$N$4)+ABS(E67-$O$4)</f>
        <v>6.1100000000000012</v>
      </c>
      <c r="J67" s="22">
        <f t="shared" ref="J67:J130" si="7">RANK(I67,$I$2:$I$151,1)</f>
        <v>90</v>
      </c>
    </row>
    <row r="68" spans="1:10" x14ac:dyDescent="0.3">
      <c r="A68" s="20">
        <v>67</v>
      </c>
      <c r="B68" s="140">
        <v>5.6</v>
      </c>
      <c r="C68" s="141">
        <v>3</v>
      </c>
      <c r="D68" s="141">
        <v>4.5</v>
      </c>
      <c r="E68" s="141">
        <v>1.5</v>
      </c>
      <c r="F68" s="22" t="s">
        <v>58</v>
      </c>
      <c r="G68" s="147">
        <f t="shared" si="4"/>
        <v>3.4434140035726175</v>
      </c>
      <c r="H68" s="22">
        <f t="shared" si="5"/>
        <v>79</v>
      </c>
      <c r="I68" s="23">
        <f t="shared" si="6"/>
        <v>5.3100000000000005</v>
      </c>
      <c r="J68" s="22">
        <f t="shared" si="7"/>
        <v>73</v>
      </c>
    </row>
    <row r="69" spans="1:10" x14ac:dyDescent="0.3">
      <c r="A69" s="20">
        <v>68</v>
      </c>
      <c r="B69" s="140">
        <v>5.8</v>
      </c>
      <c r="C69" s="141">
        <v>2.7</v>
      </c>
      <c r="D69" s="141">
        <v>4.0999999999999996</v>
      </c>
      <c r="E69" s="141">
        <v>1</v>
      </c>
      <c r="F69" s="22" t="s">
        <v>58</v>
      </c>
      <c r="G69" s="147">
        <f t="shared" si="4"/>
        <v>2.9981827829537013</v>
      </c>
      <c r="H69" s="22">
        <f t="shared" si="5"/>
        <v>62</v>
      </c>
      <c r="I69" s="23">
        <f t="shared" si="6"/>
        <v>4.9099999999999993</v>
      </c>
      <c r="J69" s="22">
        <f t="shared" si="7"/>
        <v>63</v>
      </c>
    </row>
    <row r="70" spans="1:10" x14ac:dyDescent="0.3">
      <c r="A70" s="20">
        <v>69</v>
      </c>
      <c r="B70" s="140">
        <v>6.2</v>
      </c>
      <c r="C70" s="141">
        <v>2.2000000000000002</v>
      </c>
      <c r="D70" s="141">
        <v>4.5</v>
      </c>
      <c r="E70" s="141">
        <v>1.5</v>
      </c>
      <c r="F70" s="22" t="s">
        <v>58</v>
      </c>
      <c r="G70" s="147">
        <f t="shared" si="4"/>
        <v>3.749279930866726</v>
      </c>
      <c r="H70" s="22">
        <f t="shared" si="5"/>
        <v>91</v>
      </c>
      <c r="I70" s="23">
        <f t="shared" si="6"/>
        <v>6.7100000000000009</v>
      </c>
      <c r="J70" s="22">
        <f t="shared" si="7"/>
        <v>101</v>
      </c>
    </row>
    <row r="71" spans="1:10" x14ac:dyDescent="0.3">
      <c r="A71" s="20">
        <v>70</v>
      </c>
      <c r="B71" s="140">
        <v>5.6</v>
      </c>
      <c r="C71" s="141">
        <v>2.5</v>
      </c>
      <c r="D71" s="141">
        <v>3.9</v>
      </c>
      <c r="E71" s="141">
        <v>1.1000000000000001</v>
      </c>
      <c r="F71" s="22" t="s">
        <v>58</v>
      </c>
      <c r="G71" s="147">
        <f t="shared" si="4"/>
        <v>2.8749086942023041</v>
      </c>
      <c r="H71" s="22">
        <f t="shared" si="5"/>
        <v>59</v>
      </c>
      <c r="I71" s="23">
        <f t="shared" si="6"/>
        <v>4.8099999999999996</v>
      </c>
      <c r="J71" s="22">
        <f t="shared" si="7"/>
        <v>61</v>
      </c>
    </row>
    <row r="72" spans="1:10" x14ac:dyDescent="0.3">
      <c r="A72" s="20">
        <v>71</v>
      </c>
      <c r="B72" s="140">
        <v>5.9</v>
      </c>
      <c r="C72" s="141">
        <v>3.2</v>
      </c>
      <c r="D72" s="141">
        <v>4.8</v>
      </c>
      <c r="E72" s="141">
        <v>1.8</v>
      </c>
      <c r="F72" s="22" t="s">
        <v>58</v>
      </c>
      <c r="G72" s="147">
        <f t="shared" si="4"/>
        <v>3.8604533412541073</v>
      </c>
      <c r="H72" s="22">
        <f t="shared" si="5"/>
        <v>94</v>
      </c>
      <c r="I72" s="23">
        <f t="shared" si="6"/>
        <v>6.0100000000000007</v>
      </c>
      <c r="J72" s="22">
        <f t="shared" si="7"/>
        <v>87</v>
      </c>
    </row>
    <row r="73" spans="1:10" x14ac:dyDescent="0.3">
      <c r="A73" s="20">
        <v>72</v>
      </c>
      <c r="B73" s="140">
        <v>6.1</v>
      </c>
      <c r="C73" s="141">
        <v>2.8</v>
      </c>
      <c r="D73" s="141">
        <v>4</v>
      </c>
      <c r="E73" s="141">
        <v>1.3</v>
      </c>
      <c r="F73" s="22" t="s">
        <v>58</v>
      </c>
      <c r="G73" s="147">
        <f t="shared" si="4"/>
        <v>3.0605718419929309</v>
      </c>
      <c r="H73" s="22">
        <f t="shared" si="5"/>
        <v>67</v>
      </c>
      <c r="I73" s="23">
        <f t="shared" si="6"/>
        <v>5.3100000000000005</v>
      </c>
      <c r="J73" s="22">
        <f t="shared" si="7"/>
        <v>73</v>
      </c>
    </row>
    <row r="74" spans="1:10" x14ac:dyDescent="0.3">
      <c r="A74" s="20">
        <v>73</v>
      </c>
      <c r="B74" s="140">
        <v>6.3</v>
      </c>
      <c r="C74" s="141">
        <v>2.5</v>
      </c>
      <c r="D74" s="141">
        <v>4.9000000000000004</v>
      </c>
      <c r="E74" s="141">
        <v>1.5</v>
      </c>
      <c r="F74" s="22" t="s">
        <v>58</v>
      </c>
      <c r="G74" s="147">
        <f t="shared" si="4"/>
        <v>4.031761401670491</v>
      </c>
      <c r="H74" s="22">
        <f t="shared" si="5"/>
        <v>101</v>
      </c>
      <c r="I74" s="23">
        <f t="shared" si="6"/>
        <v>6.91</v>
      </c>
      <c r="J74" s="22">
        <f t="shared" si="7"/>
        <v>106</v>
      </c>
    </row>
    <row r="75" spans="1:10" x14ac:dyDescent="0.3">
      <c r="A75" s="20">
        <v>74</v>
      </c>
      <c r="B75" s="140">
        <v>6.1</v>
      </c>
      <c r="C75" s="141">
        <v>2.8</v>
      </c>
      <c r="D75" s="141">
        <v>4.7</v>
      </c>
      <c r="E75" s="141">
        <v>1.2</v>
      </c>
      <c r="F75" s="22" t="s">
        <v>58</v>
      </c>
      <c r="G75" s="147">
        <f t="shared" si="4"/>
        <v>3.6456960926550095</v>
      </c>
      <c r="H75" s="22">
        <f t="shared" si="5"/>
        <v>88</v>
      </c>
      <c r="I75" s="23">
        <f t="shared" si="6"/>
        <v>5.91</v>
      </c>
      <c r="J75" s="22">
        <f t="shared" si="7"/>
        <v>83</v>
      </c>
    </row>
    <row r="76" spans="1:10" x14ac:dyDescent="0.3">
      <c r="A76" s="20">
        <v>75</v>
      </c>
      <c r="B76" s="140">
        <v>6.4</v>
      </c>
      <c r="C76" s="141">
        <v>2.9</v>
      </c>
      <c r="D76" s="141">
        <v>4.3</v>
      </c>
      <c r="E76" s="141">
        <v>1.3</v>
      </c>
      <c r="F76" s="22" t="s">
        <v>58</v>
      </c>
      <c r="G76" s="147">
        <f t="shared" si="4"/>
        <v>3.3960418136412871</v>
      </c>
      <c r="H76" s="22">
        <f t="shared" si="5"/>
        <v>76</v>
      </c>
      <c r="I76" s="23">
        <f t="shared" si="6"/>
        <v>5.8100000000000005</v>
      </c>
      <c r="J76" s="22">
        <f t="shared" si="7"/>
        <v>81</v>
      </c>
    </row>
    <row r="77" spans="1:10" x14ac:dyDescent="0.3">
      <c r="A77" s="20">
        <v>76</v>
      </c>
      <c r="B77" s="140">
        <v>6.6</v>
      </c>
      <c r="C77" s="141">
        <v>3</v>
      </c>
      <c r="D77" s="141">
        <v>4.4000000000000004</v>
      </c>
      <c r="E77" s="141">
        <v>1.4</v>
      </c>
      <c r="F77" s="22" t="s">
        <v>58</v>
      </c>
      <c r="G77" s="147">
        <f t="shared" si="4"/>
        <v>3.5756258193496708</v>
      </c>
      <c r="H77" s="22">
        <f t="shared" si="5"/>
        <v>82</v>
      </c>
      <c r="I77" s="23">
        <f t="shared" si="6"/>
        <v>6.11</v>
      </c>
      <c r="J77" s="22">
        <f t="shared" si="7"/>
        <v>89</v>
      </c>
    </row>
    <row r="78" spans="1:10" x14ac:dyDescent="0.3">
      <c r="A78" s="20">
        <v>77</v>
      </c>
      <c r="B78" s="140">
        <v>6.8</v>
      </c>
      <c r="C78" s="141">
        <v>2.8</v>
      </c>
      <c r="D78" s="141">
        <v>4.8</v>
      </c>
      <c r="E78" s="141">
        <v>1.4</v>
      </c>
      <c r="F78" s="22" t="s">
        <v>58</v>
      </c>
      <c r="G78" s="147">
        <f t="shared" si="4"/>
        <v>4.0215792917708342</v>
      </c>
      <c r="H78" s="22">
        <f t="shared" si="5"/>
        <v>100</v>
      </c>
      <c r="I78" s="23">
        <f t="shared" si="6"/>
        <v>6.91</v>
      </c>
      <c r="J78" s="22">
        <f t="shared" si="7"/>
        <v>106</v>
      </c>
    </row>
    <row r="79" spans="1:10" x14ac:dyDescent="0.3">
      <c r="A79" s="20">
        <v>78</v>
      </c>
      <c r="B79" s="140">
        <v>6.7</v>
      </c>
      <c r="C79" s="141">
        <v>3</v>
      </c>
      <c r="D79" s="141">
        <v>5</v>
      </c>
      <c r="E79" s="141">
        <v>1.7</v>
      </c>
      <c r="F79" s="22" t="s">
        <v>58</v>
      </c>
      <c r="G79" s="147">
        <f t="shared" si="4"/>
        <v>4.2293143652369949</v>
      </c>
      <c r="H79" s="22">
        <f t="shared" si="5"/>
        <v>112</v>
      </c>
      <c r="I79" s="23">
        <f t="shared" si="6"/>
        <v>7.11</v>
      </c>
      <c r="J79" s="22">
        <f t="shared" si="7"/>
        <v>113</v>
      </c>
    </row>
    <row r="80" spans="1:10" x14ac:dyDescent="0.3">
      <c r="A80" s="20">
        <v>79</v>
      </c>
      <c r="B80" s="140">
        <v>6</v>
      </c>
      <c r="C80" s="141">
        <v>2.9</v>
      </c>
      <c r="D80" s="141">
        <v>4.5</v>
      </c>
      <c r="E80" s="141">
        <v>1.5</v>
      </c>
      <c r="F80" s="22" t="s">
        <v>58</v>
      </c>
      <c r="G80" s="147">
        <f t="shared" si="4"/>
        <v>3.5266272839640997</v>
      </c>
      <c r="H80" s="22">
        <f t="shared" si="5"/>
        <v>81</v>
      </c>
      <c r="I80" s="23">
        <f t="shared" si="6"/>
        <v>5.8100000000000005</v>
      </c>
      <c r="J80" s="22">
        <f t="shared" si="7"/>
        <v>81</v>
      </c>
    </row>
    <row r="81" spans="1:10" x14ac:dyDescent="0.3">
      <c r="A81" s="20">
        <v>80</v>
      </c>
      <c r="B81" s="140">
        <v>5.7</v>
      </c>
      <c r="C81" s="141">
        <v>2.6</v>
      </c>
      <c r="D81" s="141">
        <v>3.5</v>
      </c>
      <c r="E81" s="141">
        <v>1</v>
      </c>
      <c r="F81" s="22" t="s">
        <v>58</v>
      </c>
      <c r="G81" s="147">
        <f t="shared" si="4"/>
        <v>2.4793345881506195</v>
      </c>
      <c r="H81" s="22">
        <f t="shared" si="5"/>
        <v>54</v>
      </c>
      <c r="I81" s="23">
        <f t="shared" si="6"/>
        <v>4.3100000000000005</v>
      </c>
      <c r="J81" s="22">
        <f t="shared" si="7"/>
        <v>55</v>
      </c>
    </row>
    <row r="82" spans="1:10" x14ac:dyDescent="0.3">
      <c r="A82" s="20">
        <v>81</v>
      </c>
      <c r="B82" s="140">
        <v>5.5</v>
      </c>
      <c r="C82" s="141">
        <v>2.4</v>
      </c>
      <c r="D82" s="141">
        <v>3.8</v>
      </c>
      <c r="E82" s="141">
        <v>1.1000000000000001</v>
      </c>
      <c r="F82" s="22" t="s">
        <v>58</v>
      </c>
      <c r="G82" s="147">
        <f t="shared" si="4"/>
        <v>2.8112452756741098</v>
      </c>
      <c r="H82" s="22">
        <f t="shared" si="5"/>
        <v>58</v>
      </c>
      <c r="I82" s="23">
        <f t="shared" si="6"/>
        <v>4.71</v>
      </c>
      <c r="J82" s="22">
        <f t="shared" si="7"/>
        <v>59</v>
      </c>
    </row>
    <row r="83" spans="1:10" x14ac:dyDescent="0.3">
      <c r="A83" s="20">
        <v>82</v>
      </c>
      <c r="B83" s="140">
        <v>5.5</v>
      </c>
      <c r="C83" s="141">
        <v>2.4</v>
      </c>
      <c r="D83" s="141">
        <v>3.7</v>
      </c>
      <c r="E83" s="141">
        <v>1</v>
      </c>
      <c r="F83" s="22" t="s">
        <v>58</v>
      </c>
      <c r="G83" s="147">
        <f t="shared" si="4"/>
        <v>2.6927866606918571</v>
      </c>
      <c r="H83" s="22">
        <f t="shared" si="5"/>
        <v>56</v>
      </c>
      <c r="I83" s="23">
        <f t="shared" si="6"/>
        <v>4.5100000000000007</v>
      </c>
      <c r="J83" s="22">
        <f t="shared" si="7"/>
        <v>57</v>
      </c>
    </row>
    <row r="84" spans="1:10" x14ac:dyDescent="0.3">
      <c r="A84" s="20">
        <v>83</v>
      </c>
      <c r="B84" s="140">
        <v>5.8</v>
      </c>
      <c r="C84" s="141">
        <v>2.7</v>
      </c>
      <c r="D84" s="141">
        <v>3.9</v>
      </c>
      <c r="E84" s="141">
        <v>1.2</v>
      </c>
      <c r="F84" s="22" t="s">
        <v>58</v>
      </c>
      <c r="G84" s="147">
        <f t="shared" si="4"/>
        <v>2.8853249383734925</v>
      </c>
      <c r="H84" s="22">
        <f t="shared" si="5"/>
        <v>60</v>
      </c>
      <c r="I84" s="23">
        <f t="shared" si="6"/>
        <v>4.9099999999999993</v>
      </c>
      <c r="J84" s="22">
        <f t="shared" si="7"/>
        <v>63</v>
      </c>
    </row>
    <row r="85" spans="1:10" x14ac:dyDescent="0.3">
      <c r="A85" s="20">
        <v>84</v>
      </c>
      <c r="B85" s="140">
        <v>6</v>
      </c>
      <c r="C85" s="141">
        <v>2.7</v>
      </c>
      <c r="D85" s="141">
        <v>5.0999999999999996</v>
      </c>
      <c r="E85" s="141">
        <v>1.6</v>
      </c>
      <c r="F85" s="22" t="s">
        <v>58</v>
      </c>
      <c r="G85" s="147">
        <f t="shared" si="4"/>
        <v>4.1314767335663403</v>
      </c>
      <c r="H85" s="22">
        <f t="shared" si="5"/>
        <v>105</v>
      </c>
      <c r="I85" s="23">
        <f t="shared" si="6"/>
        <v>6.71</v>
      </c>
      <c r="J85" s="22">
        <f t="shared" si="7"/>
        <v>100</v>
      </c>
    </row>
    <row r="86" spans="1:10" x14ac:dyDescent="0.3">
      <c r="A86" s="20">
        <v>85</v>
      </c>
      <c r="B86" s="140">
        <v>5.4</v>
      </c>
      <c r="C86" s="141">
        <v>3</v>
      </c>
      <c r="D86" s="141">
        <v>4.5</v>
      </c>
      <c r="E86" s="141">
        <v>1.5</v>
      </c>
      <c r="F86" s="22" t="s">
        <v>58</v>
      </c>
      <c r="G86" s="147">
        <f t="shared" si="4"/>
        <v>3.4259451250713284</v>
      </c>
      <c r="H86" s="22">
        <f t="shared" si="5"/>
        <v>78</v>
      </c>
      <c r="I86" s="23">
        <f t="shared" si="6"/>
        <v>5.1100000000000012</v>
      </c>
      <c r="J86" s="22">
        <f t="shared" si="7"/>
        <v>70</v>
      </c>
    </row>
    <row r="87" spans="1:10" x14ac:dyDescent="0.3">
      <c r="A87" s="20">
        <v>86</v>
      </c>
      <c r="B87" s="140">
        <v>6</v>
      </c>
      <c r="C87" s="141">
        <v>3.4</v>
      </c>
      <c r="D87" s="141">
        <v>4.5</v>
      </c>
      <c r="E87" s="141">
        <v>1.6</v>
      </c>
      <c r="F87" s="22" t="s">
        <v>58</v>
      </c>
      <c r="G87" s="147">
        <f t="shared" si="4"/>
        <v>3.5237905726646135</v>
      </c>
      <c r="H87" s="22">
        <f t="shared" si="5"/>
        <v>80</v>
      </c>
      <c r="I87" s="23">
        <f t="shared" si="6"/>
        <v>5.41</v>
      </c>
      <c r="J87" s="22">
        <f t="shared" si="7"/>
        <v>76</v>
      </c>
    </row>
    <row r="88" spans="1:10" x14ac:dyDescent="0.3">
      <c r="A88" s="20">
        <v>87</v>
      </c>
      <c r="B88" s="140">
        <v>6.7</v>
      </c>
      <c r="C88" s="141">
        <v>3.1</v>
      </c>
      <c r="D88" s="141">
        <v>4.7</v>
      </c>
      <c r="E88" s="141">
        <v>1.5</v>
      </c>
      <c r="F88" s="22" t="s">
        <v>58</v>
      </c>
      <c r="G88" s="147">
        <f t="shared" si="4"/>
        <v>3.8924413932646442</v>
      </c>
      <c r="H88" s="22">
        <f t="shared" si="5"/>
        <v>95</v>
      </c>
      <c r="I88" s="23">
        <f t="shared" si="6"/>
        <v>6.51</v>
      </c>
      <c r="J88" s="22">
        <f t="shared" si="7"/>
        <v>95</v>
      </c>
    </row>
    <row r="89" spans="1:10" x14ac:dyDescent="0.3">
      <c r="A89" s="20">
        <v>88</v>
      </c>
      <c r="B89" s="140">
        <v>6.3</v>
      </c>
      <c r="C89" s="141">
        <v>2.2999999999999998</v>
      </c>
      <c r="D89" s="141">
        <v>4.4000000000000004</v>
      </c>
      <c r="E89" s="141">
        <v>1.3</v>
      </c>
      <c r="F89" s="22" t="s">
        <v>58</v>
      </c>
      <c r="G89" s="147">
        <f t="shared" si="4"/>
        <v>3.5937584782508694</v>
      </c>
      <c r="H89" s="22">
        <f t="shared" si="5"/>
        <v>84</v>
      </c>
      <c r="I89" s="23">
        <f t="shared" si="6"/>
        <v>6.410000000000001</v>
      </c>
      <c r="J89" s="22">
        <f t="shared" si="7"/>
        <v>94</v>
      </c>
    </row>
    <row r="90" spans="1:10" x14ac:dyDescent="0.3">
      <c r="A90" s="20">
        <v>89</v>
      </c>
      <c r="B90" s="140">
        <v>5.6</v>
      </c>
      <c r="C90" s="141">
        <v>3</v>
      </c>
      <c r="D90" s="141">
        <v>4.0999999999999996</v>
      </c>
      <c r="E90" s="141">
        <v>1.3</v>
      </c>
      <c r="F90" s="22" t="s">
        <v>58</v>
      </c>
      <c r="G90" s="147">
        <f t="shared" si="4"/>
        <v>3.0048460859085613</v>
      </c>
      <c r="H90" s="22">
        <f t="shared" si="5"/>
        <v>64</v>
      </c>
      <c r="I90" s="23">
        <f t="shared" si="6"/>
        <v>4.71</v>
      </c>
      <c r="J90" s="22">
        <f t="shared" si="7"/>
        <v>59</v>
      </c>
    </row>
    <row r="91" spans="1:10" x14ac:dyDescent="0.3">
      <c r="A91" s="20">
        <v>90</v>
      </c>
      <c r="B91" s="140">
        <v>5.5</v>
      </c>
      <c r="C91" s="141">
        <v>2.5</v>
      </c>
      <c r="D91" s="141">
        <v>4</v>
      </c>
      <c r="E91" s="141">
        <v>1.3</v>
      </c>
      <c r="F91" s="22" t="s">
        <v>58</v>
      </c>
      <c r="G91" s="147">
        <f t="shared" si="4"/>
        <v>3.021109067875571</v>
      </c>
      <c r="H91" s="22">
        <f t="shared" si="5"/>
        <v>65</v>
      </c>
      <c r="I91" s="23">
        <f t="shared" si="6"/>
        <v>5.0100000000000007</v>
      </c>
      <c r="J91" s="22">
        <f t="shared" si="7"/>
        <v>65</v>
      </c>
    </row>
    <row r="92" spans="1:10" x14ac:dyDescent="0.3">
      <c r="A92" s="20">
        <v>91</v>
      </c>
      <c r="B92" s="140">
        <v>5.5</v>
      </c>
      <c r="C92" s="141">
        <v>2.6</v>
      </c>
      <c r="D92" s="141">
        <v>4.4000000000000004</v>
      </c>
      <c r="E92" s="141">
        <v>1.2</v>
      </c>
      <c r="F92" s="22" t="s">
        <v>58</v>
      </c>
      <c r="G92" s="147">
        <f t="shared" si="4"/>
        <v>3.3128688473889221</v>
      </c>
      <c r="H92" s="22">
        <f t="shared" si="5"/>
        <v>74</v>
      </c>
      <c r="I92" s="23">
        <f t="shared" si="6"/>
        <v>5.21</v>
      </c>
      <c r="J92" s="22">
        <f t="shared" si="7"/>
        <v>71</v>
      </c>
    </row>
    <row r="93" spans="1:10" x14ac:dyDescent="0.3">
      <c r="A93" s="20">
        <v>92</v>
      </c>
      <c r="B93" s="140">
        <v>6.1</v>
      </c>
      <c r="C93" s="141">
        <v>3</v>
      </c>
      <c r="D93" s="141">
        <v>4.5999999999999996</v>
      </c>
      <c r="E93" s="141">
        <v>1.4</v>
      </c>
      <c r="F93" s="22" t="s">
        <v>58</v>
      </c>
      <c r="G93" s="147">
        <f t="shared" si="4"/>
        <v>3.588746299196977</v>
      </c>
      <c r="H93" s="22">
        <f t="shared" si="5"/>
        <v>83</v>
      </c>
      <c r="I93" s="23">
        <f t="shared" si="6"/>
        <v>5.81</v>
      </c>
      <c r="J93" s="22">
        <f t="shared" si="7"/>
        <v>80</v>
      </c>
    </row>
    <row r="94" spans="1:10" x14ac:dyDescent="0.3">
      <c r="A94" s="20">
        <v>93</v>
      </c>
      <c r="B94" s="140">
        <v>5.8</v>
      </c>
      <c r="C94" s="141">
        <v>2.6</v>
      </c>
      <c r="D94" s="141">
        <v>4</v>
      </c>
      <c r="E94" s="141">
        <v>1.2</v>
      </c>
      <c r="F94" s="22" t="s">
        <v>58</v>
      </c>
      <c r="G94" s="147">
        <f t="shared" si="4"/>
        <v>2.9995166277252077</v>
      </c>
      <c r="H94" s="22">
        <f t="shared" si="5"/>
        <v>63</v>
      </c>
      <c r="I94" s="23">
        <f t="shared" si="6"/>
        <v>5.1100000000000003</v>
      </c>
      <c r="J94" s="22">
        <f t="shared" si="7"/>
        <v>68</v>
      </c>
    </row>
    <row r="95" spans="1:10" x14ac:dyDescent="0.3">
      <c r="A95" s="20">
        <v>94</v>
      </c>
      <c r="B95" s="140">
        <v>5</v>
      </c>
      <c r="C95" s="141">
        <v>2.2999999999999998</v>
      </c>
      <c r="D95" s="141">
        <v>3.3</v>
      </c>
      <c r="E95" s="141">
        <v>1</v>
      </c>
      <c r="F95" s="22" t="s">
        <v>58</v>
      </c>
      <c r="G95" s="147">
        <f t="shared" si="4"/>
        <v>2.3943892749509219</v>
      </c>
      <c r="H95" s="22">
        <f t="shared" si="5"/>
        <v>53</v>
      </c>
      <c r="I95" s="23">
        <f t="shared" si="6"/>
        <v>4.1100000000000003</v>
      </c>
      <c r="J95" s="22">
        <f t="shared" si="7"/>
        <v>53</v>
      </c>
    </row>
    <row r="96" spans="1:10" x14ac:dyDescent="0.3">
      <c r="A96" s="20">
        <v>95</v>
      </c>
      <c r="B96" s="140">
        <v>5.6</v>
      </c>
      <c r="C96" s="141">
        <v>2.7</v>
      </c>
      <c r="D96" s="141">
        <v>4.2</v>
      </c>
      <c r="E96" s="141">
        <v>1.3</v>
      </c>
      <c r="F96" s="22" t="s">
        <v>58</v>
      </c>
      <c r="G96" s="147">
        <f t="shared" si="4"/>
        <v>3.1529509986677562</v>
      </c>
      <c r="H96" s="22">
        <f t="shared" si="5"/>
        <v>72</v>
      </c>
      <c r="I96" s="23">
        <f t="shared" si="6"/>
        <v>5.1100000000000003</v>
      </c>
      <c r="J96" s="22">
        <f t="shared" si="7"/>
        <v>68</v>
      </c>
    </row>
    <row r="97" spans="1:10" x14ac:dyDescent="0.3">
      <c r="A97" s="20">
        <v>96</v>
      </c>
      <c r="B97" s="140">
        <v>5.7</v>
      </c>
      <c r="C97" s="141">
        <v>3</v>
      </c>
      <c r="D97" s="141">
        <v>4.2</v>
      </c>
      <c r="E97" s="141">
        <v>1.2</v>
      </c>
      <c r="F97" s="22" t="s">
        <v>58</v>
      </c>
      <c r="G97" s="147">
        <f t="shared" si="4"/>
        <v>3.0742641395950354</v>
      </c>
      <c r="H97" s="22">
        <f t="shared" si="5"/>
        <v>68</v>
      </c>
      <c r="I97" s="23">
        <f t="shared" si="6"/>
        <v>4.8100000000000005</v>
      </c>
      <c r="J97" s="22">
        <f t="shared" si="7"/>
        <v>62</v>
      </c>
    </row>
    <row r="98" spans="1:10" x14ac:dyDescent="0.3">
      <c r="A98" s="20">
        <v>97</v>
      </c>
      <c r="B98" s="140">
        <v>5.7</v>
      </c>
      <c r="C98" s="141">
        <v>2.9</v>
      </c>
      <c r="D98" s="141">
        <v>4.2</v>
      </c>
      <c r="E98" s="141">
        <v>1.3</v>
      </c>
      <c r="F98" s="22" t="s">
        <v>58</v>
      </c>
      <c r="G98" s="147">
        <f t="shared" si="4"/>
        <v>3.1258758772542459</v>
      </c>
      <c r="H98" s="22">
        <f t="shared" si="5"/>
        <v>71</v>
      </c>
      <c r="I98" s="23">
        <f t="shared" si="6"/>
        <v>5.0100000000000007</v>
      </c>
      <c r="J98" s="22">
        <f t="shared" si="7"/>
        <v>65</v>
      </c>
    </row>
    <row r="99" spans="1:10" x14ac:dyDescent="0.3">
      <c r="A99" s="20">
        <v>98</v>
      </c>
      <c r="B99" s="140">
        <v>6.2</v>
      </c>
      <c r="C99" s="141">
        <v>2.9</v>
      </c>
      <c r="D99" s="141">
        <v>4.3</v>
      </c>
      <c r="E99" s="141">
        <v>1.3</v>
      </c>
      <c r="F99" s="22" t="s">
        <v>58</v>
      </c>
      <c r="G99" s="147">
        <f t="shared" si="4"/>
        <v>3.330630570927974</v>
      </c>
      <c r="H99" s="22">
        <f t="shared" si="5"/>
        <v>75</v>
      </c>
      <c r="I99" s="23">
        <f t="shared" si="6"/>
        <v>5.6100000000000012</v>
      </c>
      <c r="J99" s="22">
        <f t="shared" si="7"/>
        <v>79</v>
      </c>
    </row>
    <row r="100" spans="1:10" x14ac:dyDescent="0.3">
      <c r="A100" s="20">
        <v>99</v>
      </c>
      <c r="B100" s="140">
        <v>5.0999999999999996</v>
      </c>
      <c r="C100" s="141">
        <v>2.5</v>
      </c>
      <c r="D100" s="141">
        <v>3</v>
      </c>
      <c r="E100" s="141">
        <v>1.1000000000000001</v>
      </c>
      <c r="F100" s="22" t="s">
        <v>58</v>
      </c>
      <c r="G100" s="147">
        <f t="shared" si="4"/>
        <v>2.0993094102585261</v>
      </c>
      <c r="H100" s="22">
        <f t="shared" si="5"/>
        <v>51</v>
      </c>
      <c r="I100" s="23">
        <f t="shared" si="6"/>
        <v>3.6100000000000012</v>
      </c>
      <c r="J100" s="22">
        <f t="shared" si="7"/>
        <v>51</v>
      </c>
    </row>
    <row r="101" spans="1:10" x14ac:dyDescent="0.3">
      <c r="A101" s="20">
        <v>100</v>
      </c>
      <c r="B101" s="140">
        <v>5.7</v>
      </c>
      <c r="C101" s="141">
        <v>2.8</v>
      </c>
      <c r="D101" s="141">
        <v>4.0999999999999996</v>
      </c>
      <c r="E101" s="141">
        <v>1.3</v>
      </c>
      <c r="F101" s="22" t="s">
        <v>58</v>
      </c>
      <c r="G101" s="147">
        <f t="shared" si="4"/>
        <v>3.0559941099419676</v>
      </c>
      <c r="H101" s="22">
        <f t="shared" si="5"/>
        <v>66</v>
      </c>
      <c r="I101" s="23">
        <f t="shared" si="6"/>
        <v>5.0100000000000007</v>
      </c>
      <c r="J101" s="22">
        <f t="shared" si="7"/>
        <v>65</v>
      </c>
    </row>
    <row r="102" spans="1:10" x14ac:dyDescent="0.3">
      <c r="A102" s="20">
        <v>101</v>
      </c>
      <c r="B102" s="140">
        <v>6.3</v>
      </c>
      <c r="C102" s="141">
        <v>3.3</v>
      </c>
      <c r="D102" s="141">
        <v>6</v>
      </c>
      <c r="E102" s="141">
        <v>2.5</v>
      </c>
      <c r="F102" s="22" t="s">
        <v>59</v>
      </c>
      <c r="G102" s="147">
        <f t="shared" si="4"/>
        <v>5.2921734665447238</v>
      </c>
      <c r="H102" s="22">
        <f t="shared" si="5"/>
        <v>140</v>
      </c>
      <c r="I102" s="23">
        <f t="shared" si="6"/>
        <v>8.2100000000000009</v>
      </c>
      <c r="J102" s="22">
        <f t="shared" si="7"/>
        <v>132</v>
      </c>
    </row>
    <row r="103" spans="1:10" x14ac:dyDescent="0.3">
      <c r="A103" s="20">
        <v>102</v>
      </c>
      <c r="B103" s="140">
        <v>5.8</v>
      </c>
      <c r="C103" s="141">
        <v>2.7</v>
      </c>
      <c r="D103" s="141">
        <v>5.0999999999999996</v>
      </c>
      <c r="E103" s="141">
        <v>1.9</v>
      </c>
      <c r="F103" s="22" t="s">
        <v>59</v>
      </c>
      <c r="G103" s="147">
        <f t="shared" si="4"/>
        <v>4.2129680748849729</v>
      </c>
      <c r="H103" s="22">
        <f t="shared" si="5"/>
        <v>110</v>
      </c>
      <c r="I103" s="23">
        <f t="shared" si="6"/>
        <v>6.81</v>
      </c>
      <c r="J103" s="22">
        <f t="shared" si="7"/>
        <v>103</v>
      </c>
    </row>
    <row r="104" spans="1:10" x14ac:dyDescent="0.3">
      <c r="A104" s="20">
        <v>103</v>
      </c>
      <c r="B104" s="140">
        <v>7.1</v>
      </c>
      <c r="C104" s="141">
        <v>3</v>
      </c>
      <c r="D104" s="141">
        <v>5.9</v>
      </c>
      <c r="E104" s="141">
        <v>2.1</v>
      </c>
      <c r="F104" s="22" t="s">
        <v>59</v>
      </c>
      <c r="G104" s="147">
        <f t="shared" si="4"/>
        <v>5.2872582687060037</v>
      </c>
      <c r="H104" s="22">
        <f t="shared" si="5"/>
        <v>139</v>
      </c>
      <c r="I104" s="23">
        <f t="shared" si="6"/>
        <v>8.81</v>
      </c>
      <c r="J104" s="22">
        <f t="shared" si="7"/>
        <v>141</v>
      </c>
    </row>
    <row r="105" spans="1:10" x14ac:dyDescent="0.3">
      <c r="A105" s="20">
        <v>104</v>
      </c>
      <c r="B105" s="140">
        <v>6.3</v>
      </c>
      <c r="C105" s="141">
        <v>2.9</v>
      </c>
      <c r="D105" s="141">
        <v>5.6</v>
      </c>
      <c r="E105" s="141">
        <v>1.8</v>
      </c>
      <c r="F105" s="22" t="s">
        <v>59</v>
      </c>
      <c r="G105" s="147">
        <f t="shared" si="4"/>
        <v>4.6860537769001329</v>
      </c>
      <c r="H105" s="22">
        <f t="shared" si="5"/>
        <v>125</v>
      </c>
      <c r="I105" s="23">
        <f t="shared" si="6"/>
        <v>7.51</v>
      </c>
      <c r="J105" s="22">
        <f t="shared" si="7"/>
        <v>120</v>
      </c>
    </row>
    <row r="106" spans="1:10" x14ac:dyDescent="0.3">
      <c r="A106" s="20">
        <v>105</v>
      </c>
      <c r="B106" s="140">
        <v>6.5</v>
      </c>
      <c r="C106" s="141">
        <v>3</v>
      </c>
      <c r="D106" s="141">
        <v>5.8</v>
      </c>
      <c r="E106" s="141">
        <v>2.2000000000000002</v>
      </c>
      <c r="F106" s="22" t="s">
        <v>59</v>
      </c>
      <c r="G106" s="147">
        <f t="shared" si="4"/>
        <v>5.0540182033704628</v>
      </c>
      <c r="H106" s="22">
        <f t="shared" si="5"/>
        <v>134</v>
      </c>
      <c r="I106" s="23">
        <f t="shared" si="6"/>
        <v>8.2100000000000009</v>
      </c>
      <c r="J106" s="22">
        <f t="shared" si="7"/>
        <v>132</v>
      </c>
    </row>
    <row r="107" spans="1:10" x14ac:dyDescent="0.3">
      <c r="A107" s="20">
        <v>106</v>
      </c>
      <c r="B107" s="140">
        <v>7.6</v>
      </c>
      <c r="C107" s="141">
        <v>3</v>
      </c>
      <c r="D107" s="141">
        <v>6.6</v>
      </c>
      <c r="E107" s="141">
        <v>2.1</v>
      </c>
      <c r="F107" s="22" t="s">
        <v>59</v>
      </c>
      <c r="G107" s="147">
        <f t="shared" si="4"/>
        <v>6.0752860014982009</v>
      </c>
      <c r="H107" s="22">
        <f t="shared" si="5"/>
        <v>147</v>
      </c>
      <c r="I107" s="23">
        <f t="shared" si="6"/>
        <v>10.009999999999998</v>
      </c>
      <c r="J107" s="22">
        <f t="shared" si="7"/>
        <v>147</v>
      </c>
    </row>
    <row r="108" spans="1:10" x14ac:dyDescent="0.3">
      <c r="A108" s="20">
        <v>107</v>
      </c>
      <c r="B108" s="140">
        <v>4.9000000000000004</v>
      </c>
      <c r="C108" s="141">
        <v>2.5</v>
      </c>
      <c r="D108" s="141">
        <v>4.5</v>
      </c>
      <c r="E108" s="141">
        <v>1.7</v>
      </c>
      <c r="F108" s="22" t="s">
        <v>59</v>
      </c>
      <c r="G108" s="147">
        <f t="shared" si="4"/>
        <v>3.6148443949912976</v>
      </c>
      <c r="H108" s="22">
        <f t="shared" si="5"/>
        <v>87</v>
      </c>
      <c r="I108" s="23">
        <f t="shared" si="6"/>
        <v>5.91</v>
      </c>
      <c r="J108" s="22">
        <f t="shared" si="7"/>
        <v>83</v>
      </c>
    </row>
    <row r="109" spans="1:10" x14ac:dyDescent="0.3">
      <c r="A109" s="20">
        <v>108</v>
      </c>
      <c r="B109" s="140">
        <v>7.3</v>
      </c>
      <c r="C109" s="141">
        <v>2.9</v>
      </c>
      <c r="D109" s="141">
        <v>6.3</v>
      </c>
      <c r="E109" s="141">
        <v>1.8</v>
      </c>
      <c r="F109" s="22" t="s">
        <v>59</v>
      </c>
      <c r="G109" s="147">
        <f t="shared" si="4"/>
        <v>5.616324420828982</v>
      </c>
      <c r="H109" s="22">
        <f t="shared" si="5"/>
        <v>143</v>
      </c>
      <c r="I109" s="23">
        <f t="shared" si="6"/>
        <v>9.2100000000000009</v>
      </c>
      <c r="J109" s="22">
        <f t="shared" si="7"/>
        <v>143</v>
      </c>
    </row>
    <row r="110" spans="1:10" x14ac:dyDescent="0.3">
      <c r="A110" s="20">
        <v>109</v>
      </c>
      <c r="B110" s="140">
        <v>6.7</v>
      </c>
      <c r="C110" s="141">
        <v>2.5</v>
      </c>
      <c r="D110" s="141">
        <v>5.8</v>
      </c>
      <c r="E110" s="141">
        <v>1.8</v>
      </c>
      <c r="F110" s="22" t="s">
        <v>59</v>
      </c>
      <c r="G110" s="147">
        <f t="shared" si="4"/>
        <v>5.0322062755813182</v>
      </c>
      <c r="H110" s="22">
        <f t="shared" si="5"/>
        <v>133</v>
      </c>
      <c r="I110" s="23">
        <f t="shared" si="6"/>
        <v>8.51</v>
      </c>
      <c r="J110" s="22">
        <f t="shared" si="7"/>
        <v>138</v>
      </c>
    </row>
    <row r="111" spans="1:10" x14ac:dyDescent="0.3">
      <c r="A111" s="20">
        <v>110</v>
      </c>
      <c r="B111" s="140">
        <v>7.2</v>
      </c>
      <c r="C111" s="141">
        <v>3.6</v>
      </c>
      <c r="D111" s="141">
        <v>6.1</v>
      </c>
      <c r="E111" s="141">
        <v>2.5</v>
      </c>
      <c r="F111" s="22" t="s">
        <v>59</v>
      </c>
      <c r="G111" s="147">
        <f t="shared" si="4"/>
        <v>5.6328589543854193</v>
      </c>
      <c r="H111" s="22">
        <f t="shared" si="5"/>
        <v>144</v>
      </c>
      <c r="I111" s="23">
        <f t="shared" si="6"/>
        <v>9.2099999999999991</v>
      </c>
      <c r="J111" s="22">
        <f t="shared" si="7"/>
        <v>142</v>
      </c>
    </row>
    <row r="112" spans="1:10" x14ac:dyDescent="0.3">
      <c r="A112" s="20">
        <v>111</v>
      </c>
      <c r="B112" s="140">
        <v>6.5</v>
      </c>
      <c r="C112" s="141">
        <v>3.2</v>
      </c>
      <c r="D112" s="141">
        <v>5.0999999999999996</v>
      </c>
      <c r="E112" s="141">
        <v>2</v>
      </c>
      <c r="F112" s="22" t="s">
        <v>59</v>
      </c>
      <c r="G112" s="147">
        <f t="shared" si="4"/>
        <v>4.3519076276961579</v>
      </c>
      <c r="H112" s="22">
        <f t="shared" si="5"/>
        <v>114</v>
      </c>
      <c r="I112" s="23">
        <f t="shared" si="6"/>
        <v>7.1099999999999994</v>
      </c>
      <c r="J112" s="22">
        <f t="shared" si="7"/>
        <v>112</v>
      </c>
    </row>
    <row r="113" spans="1:10" x14ac:dyDescent="0.3">
      <c r="A113" s="20">
        <v>112</v>
      </c>
      <c r="B113" s="140">
        <v>6.4</v>
      </c>
      <c r="C113" s="141">
        <v>2.7</v>
      </c>
      <c r="D113" s="141">
        <v>5.3</v>
      </c>
      <c r="E113" s="141">
        <v>1.9</v>
      </c>
      <c r="F113" s="22" t="s">
        <v>59</v>
      </c>
      <c r="G113" s="147">
        <f t="shared" si="4"/>
        <v>4.5114410114729422</v>
      </c>
      <c r="H113" s="22">
        <f t="shared" si="5"/>
        <v>117</v>
      </c>
      <c r="I113" s="23">
        <f t="shared" si="6"/>
        <v>7.61</v>
      </c>
      <c r="J113" s="22">
        <f t="shared" si="7"/>
        <v>124</v>
      </c>
    </row>
    <row r="114" spans="1:10" x14ac:dyDescent="0.3">
      <c r="A114" s="20">
        <v>113</v>
      </c>
      <c r="B114" s="140">
        <v>6.8</v>
      </c>
      <c r="C114" s="141">
        <v>3</v>
      </c>
      <c r="D114" s="141">
        <v>5.5</v>
      </c>
      <c r="E114" s="141">
        <v>2.1</v>
      </c>
      <c r="F114" s="22" t="s">
        <v>59</v>
      </c>
      <c r="G114" s="147">
        <f t="shared" si="4"/>
        <v>4.8432530390224304</v>
      </c>
      <c r="H114" s="22">
        <f t="shared" si="5"/>
        <v>128</v>
      </c>
      <c r="I114" s="23">
        <f t="shared" si="6"/>
        <v>8.11</v>
      </c>
      <c r="J114" s="22">
        <f t="shared" si="7"/>
        <v>130</v>
      </c>
    </row>
    <row r="115" spans="1:10" x14ac:dyDescent="0.3">
      <c r="A115" s="20">
        <v>114</v>
      </c>
      <c r="B115" s="140">
        <v>5.7</v>
      </c>
      <c r="C115" s="141">
        <v>2.5</v>
      </c>
      <c r="D115" s="141">
        <v>5</v>
      </c>
      <c r="E115" s="141">
        <v>2</v>
      </c>
      <c r="F115" s="22" t="s">
        <v>59</v>
      </c>
      <c r="G115" s="147">
        <f t="shared" si="4"/>
        <v>4.1960815054047753</v>
      </c>
      <c r="H115" s="22">
        <f t="shared" si="5"/>
        <v>109</v>
      </c>
      <c r="I115" s="23">
        <f t="shared" si="6"/>
        <v>6.91</v>
      </c>
      <c r="J115" s="22">
        <f t="shared" si="7"/>
        <v>106</v>
      </c>
    </row>
    <row r="116" spans="1:10" x14ac:dyDescent="0.3">
      <c r="A116" s="20">
        <v>115</v>
      </c>
      <c r="B116" s="140">
        <v>5.8</v>
      </c>
      <c r="C116" s="141">
        <v>2.8</v>
      </c>
      <c r="D116" s="141">
        <v>5.0999999999999996</v>
      </c>
      <c r="E116" s="141">
        <v>2.4</v>
      </c>
      <c r="F116" s="22" t="s">
        <v>59</v>
      </c>
      <c r="G116" s="147">
        <f t="shared" si="4"/>
        <v>4.4282163452116921</v>
      </c>
      <c r="H116" s="22">
        <f t="shared" si="5"/>
        <v>115</v>
      </c>
      <c r="I116" s="23">
        <f t="shared" si="6"/>
        <v>7.21</v>
      </c>
      <c r="J116" s="22">
        <f t="shared" si="7"/>
        <v>115</v>
      </c>
    </row>
    <row r="117" spans="1:10" x14ac:dyDescent="0.3">
      <c r="A117" s="20">
        <v>116</v>
      </c>
      <c r="B117" s="140">
        <v>6.4</v>
      </c>
      <c r="C117" s="141">
        <v>3.2</v>
      </c>
      <c r="D117" s="141">
        <v>5.3</v>
      </c>
      <c r="E117" s="141">
        <v>2.2999999999999998</v>
      </c>
      <c r="F117" s="22" t="s">
        <v>59</v>
      </c>
      <c r="G117" s="147">
        <f t="shared" si="4"/>
        <v>4.6274290918392254</v>
      </c>
      <c r="H117" s="22">
        <f t="shared" si="5"/>
        <v>121</v>
      </c>
      <c r="I117" s="23">
        <f t="shared" si="6"/>
        <v>7.51</v>
      </c>
      <c r="J117" s="22">
        <f t="shared" si="7"/>
        <v>120</v>
      </c>
    </row>
    <row r="118" spans="1:10" x14ac:dyDescent="0.3">
      <c r="A118" s="20">
        <v>117</v>
      </c>
      <c r="B118" s="140">
        <v>6.5</v>
      </c>
      <c r="C118" s="141">
        <v>3</v>
      </c>
      <c r="D118" s="141">
        <v>5.5</v>
      </c>
      <c r="E118" s="141">
        <v>1.8</v>
      </c>
      <c r="F118" s="22" t="s">
        <v>59</v>
      </c>
      <c r="G118" s="147">
        <f t="shared" si="4"/>
        <v>4.6375747972404717</v>
      </c>
      <c r="H118" s="22">
        <f t="shared" si="5"/>
        <v>122</v>
      </c>
      <c r="I118" s="23">
        <f t="shared" si="6"/>
        <v>7.5100000000000007</v>
      </c>
      <c r="J118" s="22">
        <f t="shared" si="7"/>
        <v>122</v>
      </c>
    </row>
    <row r="119" spans="1:10" x14ac:dyDescent="0.3">
      <c r="A119" s="20">
        <v>118</v>
      </c>
      <c r="B119" s="140">
        <v>7.7</v>
      </c>
      <c r="C119" s="141">
        <v>3.8</v>
      </c>
      <c r="D119" s="141">
        <v>6.7</v>
      </c>
      <c r="E119" s="141">
        <v>2.2000000000000002</v>
      </c>
      <c r="F119" s="22" t="s">
        <v>59</v>
      </c>
      <c r="G119" s="147">
        <f t="shared" si="4"/>
        <v>6.2266443611306403</v>
      </c>
      <c r="H119" s="22">
        <f t="shared" si="5"/>
        <v>149</v>
      </c>
      <c r="I119" s="23">
        <f t="shared" si="6"/>
        <v>10.210000000000001</v>
      </c>
      <c r="J119" s="22">
        <f t="shared" si="7"/>
        <v>148</v>
      </c>
    </row>
    <row r="120" spans="1:10" x14ac:dyDescent="0.3">
      <c r="A120" s="20">
        <v>119</v>
      </c>
      <c r="B120" s="140">
        <v>7.7</v>
      </c>
      <c r="C120" s="141">
        <v>2.6</v>
      </c>
      <c r="D120" s="141">
        <v>6.9</v>
      </c>
      <c r="E120" s="141">
        <v>2.2999999999999998</v>
      </c>
      <c r="F120" s="22" t="s">
        <v>59</v>
      </c>
      <c r="G120" s="147">
        <f t="shared" si="4"/>
        <v>6.4772756618813139</v>
      </c>
      <c r="H120" s="22">
        <f t="shared" si="5"/>
        <v>150</v>
      </c>
      <c r="I120" s="23">
        <f t="shared" si="6"/>
        <v>11.010000000000002</v>
      </c>
      <c r="J120" s="22">
        <f t="shared" si="7"/>
        <v>150</v>
      </c>
    </row>
    <row r="121" spans="1:10" x14ac:dyDescent="0.3">
      <c r="A121" s="20">
        <v>120</v>
      </c>
      <c r="B121" s="140">
        <v>6</v>
      </c>
      <c r="C121" s="141">
        <v>2.2000000000000002</v>
      </c>
      <c r="D121" s="141">
        <v>5</v>
      </c>
      <c r="E121" s="141">
        <v>1.5</v>
      </c>
      <c r="F121" s="22" t="s">
        <v>59</v>
      </c>
      <c r="G121" s="147">
        <f t="shared" si="4"/>
        <v>4.1300242130040834</v>
      </c>
      <c r="H121" s="22">
        <f t="shared" si="5"/>
        <v>104</v>
      </c>
      <c r="I121" s="23">
        <f t="shared" si="6"/>
        <v>7.01</v>
      </c>
      <c r="J121" s="22">
        <f t="shared" si="7"/>
        <v>110</v>
      </c>
    </row>
    <row r="122" spans="1:10" x14ac:dyDescent="0.3">
      <c r="A122" s="20">
        <v>121</v>
      </c>
      <c r="B122" s="140">
        <v>6.9</v>
      </c>
      <c r="C122" s="141">
        <v>3.2</v>
      </c>
      <c r="D122" s="141">
        <v>5.7</v>
      </c>
      <c r="E122" s="141">
        <v>2.2999999999999998</v>
      </c>
      <c r="F122" s="22" t="s">
        <v>59</v>
      </c>
      <c r="G122" s="147">
        <f t="shared" si="4"/>
        <v>5.1138146231555952</v>
      </c>
      <c r="H122" s="22">
        <f t="shared" si="5"/>
        <v>136</v>
      </c>
      <c r="I122" s="23">
        <f t="shared" si="6"/>
        <v>8.41</v>
      </c>
      <c r="J122" s="22">
        <f t="shared" si="7"/>
        <v>137</v>
      </c>
    </row>
    <row r="123" spans="1:10" x14ac:dyDescent="0.3">
      <c r="A123" s="20">
        <v>122</v>
      </c>
      <c r="B123" s="140">
        <v>5.6</v>
      </c>
      <c r="C123" s="141">
        <v>2.8</v>
      </c>
      <c r="D123" s="141">
        <v>4.9000000000000004</v>
      </c>
      <c r="E123" s="141">
        <v>2</v>
      </c>
      <c r="F123" s="22" t="s">
        <v>59</v>
      </c>
      <c r="G123" s="147">
        <f t="shared" si="4"/>
        <v>4.0404331450971949</v>
      </c>
      <c r="H123" s="22">
        <f t="shared" si="5"/>
        <v>102</v>
      </c>
      <c r="I123" s="23">
        <f t="shared" si="6"/>
        <v>6.41</v>
      </c>
      <c r="J123" s="22">
        <f t="shared" si="7"/>
        <v>93</v>
      </c>
    </row>
    <row r="124" spans="1:10" x14ac:dyDescent="0.3">
      <c r="A124" s="20">
        <v>123</v>
      </c>
      <c r="B124" s="140">
        <v>7.7</v>
      </c>
      <c r="C124" s="141">
        <v>2.8</v>
      </c>
      <c r="D124" s="141">
        <v>6.7</v>
      </c>
      <c r="E124" s="141">
        <v>2</v>
      </c>
      <c r="F124" s="22" t="s">
        <v>59</v>
      </c>
      <c r="G124" s="147">
        <f t="shared" si="4"/>
        <v>6.1879802843900533</v>
      </c>
      <c r="H124" s="22">
        <f t="shared" si="5"/>
        <v>148</v>
      </c>
      <c r="I124" s="23">
        <f t="shared" si="6"/>
        <v>10.31</v>
      </c>
      <c r="J124" s="22">
        <f t="shared" si="7"/>
        <v>149</v>
      </c>
    </row>
    <row r="125" spans="1:10" x14ac:dyDescent="0.3">
      <c r="A125" s="20">
        <v>124</v>
      </c>
      <c r="B125" s="140">
        <v>6.3</v>
      </c>
      <c r="C125" s="141">
        <v>2.7</v>
      </c>
      <c r="D125" s="141">
        <v>4.9000000000000004</v>
      </c>
      <c r="E125" s="141">
        <v>1.8</v>
      </c>
      <c r="F125" s="22" t="s">
        <v>59</v>
      </c>
      <c r="G125" s="147">
        <f t="shared" si="4"/>
        <v>4.1006219040530922</v>
      </c>
      <c r="H125" s="22">
        <f t="shared" si="5"/>
        <v>103</v>
      </c>
      <c r="I125" s="23">
        <f t="shared" si="6"/>
        <v>7.0100000000000007</v>
      </c>
      <c r="J125" s="22">
        <f t="shared" si="7"/>
        <v>111</v>
      </c>
    </row>
    <row r="126" spans="1:10" x14ac:dyDescent="0.3">
      <c r="A126" s="20">
        <v>125</v>
      </c>
      <c r="B126" s="140">
        <v>6.7</v>
      </c>
      <c r="C126" s="141">
        <v>3.3</v>
      </c>
      <c r="D126" s="141">
        <v>5.7</v>
      </c>
      <c r="E126" s="141">
        <v>2.1</v>
      </c>
      <c r="F126" s="22" t="s">
        <v>59</v>
      </c>
      <c r="G126" s="147">
        <f t="shared" si="4"/>
        <v>4.9649874118672255</v>
      </c>
      <c r="H126" s="22">
        <f t="shared" si="5"/>
        <v>131</v>
      </c>
      <c r="I126" s="23">
        <f t="shared" si="6"/>
        <v>7.910000000000001</v>
      </c>
      <c r="J126" s="22">
        <f t="shared" si="7"/>
        <v>127</v>
      </c>
    </row>
    <row r="127" spans="1:10" x14ac:dyDescent="0.3">
      <c r="A127" s="20">
        <v>126</v>
      </c>
      <c r="B127" s="140">
        <v>7.2</v>
      </c>
      <c r="C127" s="141">
        <v>3.2</v>
      </c>
      <c r="D127" s="141">
        <v>6</v>
      </c>
      <c r="E127" s="141">
        <v>1.8</v>
      </c>
      <c r="F127" s="22" t="s">
        <v>59</v>
      </c>
      <c r="G127" s="147">
        <f t="shared" si="4"/>
        <v>5.2950070821482385</v>
      </c>
      <c r="H127" s="22">
        <f t="shared" si="5"/>
        <v>141</v>
      </c>
      <c r="I127" s="23">
        <f t="shared" si="6"/>
        <v>8.51</v>
      </c>
      <c r="J127" s="22">
        <f t="shared" si="7"/>
        <v>138</v>
      </c>
    </row>
    <row r="128" spans="1:10" x14ac:dyDescent="0.3">
      <c r="A128" s="20">
        <v>127</v>
      </c>
      <c r="B128" s="140">
        <v>6.2</v>
      </c>
      <c r="C128" s="141">
        <v>2.8</v>
      </c>
      <c r="D128" s="141">
        <v>4.8</v>
      </c>
      <c r="E128" s="141">
        <v>1.8</v>
      </c>
      <c r="F128" s="22" t="s">
        <v>59</v>
      </c>
      <c r="G128" s="147">
        <f t="shared" si="4"/>
        <v>3.9715362267011995</v>
      </c>
      <c r="H128" s="22">
        <f t="shared" si="5"/>
        <v>97</v>
      </c>
      <c r="I128" s="23">
        <f t="shared" si="6"/>
        <v>6.7100000000000009</v>
      </c>
      <c r="J128" s="22">
        <f t="shared" si="7"/>
        <v>101</v>
      </c>
    </row>
    <row r="129" spans="1:10" x14ac:dyDescent="0.3">
      <c r="A129" s="20">
        <v>128</v>
      </c>
      <c r="B129" s="140">
        <v>6.1</v>
      </c>
      <c r="C129" s="141">
        <v>3</v>
      </c>
      <c r="D129" s="141">
        <v>4.9000000000000004</v>
      </c>
      <c r="E129" s="141">
        <v>1.8</v>
      </c>
      <c r="F129" s="22" t="s">
        <v>59</v>
      </c>
      <c r="G129" s="147">
        <f t="shared" si="4"/>
        <v>4.0068815804812612</v>
      </c>
      <c r="H129" s="22">
        <f t="shared" si="5"/>
        <v>99</v>
      </c>
      <c r="I129" s="23">
        <f t="shared" si="6"/>
        <v>6.5100000000000007</v>
      </c>
      <c r="J129" s="22">
        <f t="shared" si="7"/>
        <v>97</v>
      </c>
    </row>
    <row r="130" spans="1:10" x14ac:dyDescent="0.3">
      <c r="A130" s="20">
        <v>129</v>
      </c>
      <c r="B130" s="140">
        <v>6.4</v>
      </c>
      <c r="C130" s="141">
        <v>2.8</v>
      </c>
      <c r="D130" s="141">
        <v>5.6</v>
      </c>
      <c r="E130" s="141">
        <v>2.1</v>
      </c>
      <c r="F130" s="22" t="s">
        <v>59</v>
      </c>
      <c r="G130" s="147">
        <f t="shared" si="4"/>
        <v>4.8362278689077502</v>
      </c>
      <c r="H130" s="22">
        <f t="shared" si="5"/>
        <v>127</v>
      </c>
      <c r="I130" s="23">
        <f t="shared" si="6"/>
        <v>8.0100000000000016</v>
      </c>
      <c r="J130" s="22">
        <f t="shared" si="7"/>
        <v>128</v>
      </c>
    </row>
    <row r="131" spans="1:10" x14ac:dyDescent="0.3">
      <c r="A131" s="20">
        <v>130</v>
      </c>
      <c r="B131" s="140">
        <v>7.2</v>
      </c>
      <c r="C131" s="141">
        <v>3</v>
      </c>
      <c r="D131" s="141">
        <v>5.8</v>
      </c>
      <c r="E131" s="141">
        <v>1.6</v>
      </c>
      <c r="F131" s="22" t="s">
        <v>59</v>
      </c>
      <c r="G131" s="147">
        <f t="shared" ref="G131:G151" si="8">SQRT((B131-$L$4)^2+(C131-$M$4)^2+(D131-$N$4)^2+(E131-$O$4)^2)</f>
        <v>5.0747512254296758</v>
      </c>
      <c r="H131" s="22">
        <f t="shared" ref="H131:H151" si="9">RANK(G131,$G$2:$G$151,1)</f>
        <v>135</v>
      </c>
      <c r="I131" s="23">
        <f t="shared" ref="I131:I151" si="10">ABS(B131-$L$4)+ABS(C131-$M$4)+ABS(D131-$N$4)+ABS(E131-$O$4)</f>
        <v>8.31</v>
      </c>
      <c r="J131" s="22">
        <f t="shared" ref="J131:J151" si="11">RANK(I131,$I$2:$I$151,1)</f>
        <v>134</v>
      </c>
    </row>
    <row r="132" spans="1:10" x14ac:dyDescent="0.3">
      <c r="A132" s="20">
        <v>131</v>
      </c>
      <c r="B132" s="140">
        <v>7.4</v>
      </c>
      <c r="C132" s="141">
        <v>2.8</v>
      </c>
      <c r="D132" s="141">
        <v>6.1</v>
      </c>
      <c r="E132" s="141">
        <v>1.9</v>
      </c>
      <c r="F132" s="22" t="s">
        <v>59</v>
      </c>
      <c r="G132" s="147">
        <f t="shared" si="8"/>
        <v>5.5235043224387903</v>
      </c>
      <c r="H132" s="22">
        <f t="shared" si="9"/>
        <v>142</v>
      </c>
      <c r="I132" s="23">
        <f t="shared" si="10"/>
        <v>9.31</v>
      </c>
      <c r="J132" s="22">
        <f t="shared" si="11"/>
        <v>144</v>
      </c>
    </row>
    <row r="133" spans="1:10" x14ac:dyDescent="0.3">
      <c r="A133" s="20">
        <v>132</v>
      </c>
      <c r="B133" s="140">
        <v>7.9</v>
      </c>
      <c r="C133" s="141">
        <v>3.8</v>
      </c>
      <c r="D133" s="141">
        <v>6.4</v>
      </c>
      <c r="E133" s="141">
        <v>2</v>
      </c>
      <c r="F133" s="22" t="s">
        <v>59</v>
      </c>
      <c r="G133" s="147">
        <f t="shared" si="8"/>
        <v>5.9945892269612608</v>
      </c>
      <c r="H133" s="22">
        <f t="shared" si="9"/>
        <v>146</v>
      </c>
      <c r="I133" s="23">
        <f t="shared" si="10"/>
        <v>9.91</v>
      </c>
      <c r="J133" s="22">
        <f t="shared" si="11"/>
        <v>146</v>
      </c>
    </row>
    <row r="134" spans="1:10" x14ac:dyDescent="0.3">
      <c r="A134" s="20">
        <v>133</v>
      </c>
      <c r="B134" s="140">
        <v>6.4</v>
      </c>
      <c r="C134" s="141">
        <v>2.8</v>
      </c>
      <c r="D134" s="141">
        <v>5.6</v>
      </c>
      <c r="E134" s="141">
        <v>2.2000000000000002</v>
      </c>
      <c r="F134" s="22" t="s">
        <v>59</v>
      </c>
      <c r="G134" s="147">
        <f t="shared" si="8"/>
        <v>4.8774070980388755</v>
      </c>
      <c r="H134" s="22">
        <f t="shared" si="9"/>
        <v>129</v>
      </c>
      <c r="I134" s="23">
        <f t="shared" si="10"/>
        <v>8.1100000000000012</v>
      </c>
      <c r="J134" s="22">
        <f t="shared" si="11"/>
        <v>131</v>
      </c>
    </row>
    <row r="135" spans="1:10" x14ac:dyDescent="0.3">
      <c r="A135" s="20">
        <v>134</v>
      </c>
      <c r="B135" s="140">
        <v>6.3</v>
      </c>
      <c r="C135" s="141">
        <v>2.8</v>
      </c>
      <c r="D135" s="141">
        <v>5.0999999999999996</v>
      </c>
      <c r="E135" s="141">
        <v>1.5</v>
      </c>
      <c r="F135" s="22" t="s">
        <v>59</v>
      </c>
      <c r="G135" s="147">
        <f t="shared" si="8"/>
        <v>4.1495903412264683</v>
      </c>
      <c r="H135" s="22">
        <f t="shared" si="9"/>
        <v>108</v>
      </c>
      <c r="I135" s="23">
        <f t="shared" si="10"/>
        <v>6.8100000000000005</v>
      </c>
      <c r="J135" s="22">
        <f t="shared" si="11"/>
        <v>105</v>
      </c>
    </row>
    <row r="136" spans="1:10" x14ac:dyDescent="0.3">
      <c r="A136" s="20">
        <v>135</v>
      </c>
      <c r="B136" s="140">
        <v>6.1</v>
      </c>
      <c r="C136" s="141">
        <v>2.6</v>
      </c>
      <c r="D136" s="141">
        <v>5.6</v>
      </c>
      <c r="E136" s="141">
        <v>1.4</v>
      </c>
      <c r="F136" s="22" t="s">
        <v>59</v>
      </c>
      <c r="G136" s="147">
        <f t="shared" si="8"/>
        <v>4.5627951959297928</v>
      </c>
      <c r="H136" s="22">
        <f t="shared" si="9"/>
        <v>118</v>
      </c>
      <c r="I136" s="23">
        <f t="shared" si="10"/>
        <v>7.2099999999999991</v>
      </c>
      <c r="J136" s="22">
        <f t="shared" si="11"/>
        <v>114</v>
      </c>
    </row>
    <row r="137" spans="1:10" x14ac:dyDescent="0.3">
      <c r="A137" s="20">
        <v>136</v>
      </c>
      <c r="B137" s="140">
        <v>7.7</v>
      </c>
      <c r="C137" s="141">
        <v>3</v>
      </c>
      <c r="D137" s="141">
        <v>6.1</v>
      </c>
      <c r="E137" s="141">
        <v>2.2999999999999998</v>
      </c>
      <c r="F137" s="22" t="s">
        <v>59</v>
      </c>
      <c r="G137" s="147">
        <f t="shared" si="8"/>
        <v>5.7670703134260473</v>
      </c>
      <c r="H137" s="22">
        <f t="shared" si="9"/>
        <v>145</v>
      </c>
      <c r="I137" s="23">
        <f t="shared" si="10"/>
        <v>9.81</v>
      </c>
      <c r="J137" s="22">
        <f t="shared" si="11"/>
        <v>145</v>
      </c>
    </row>
    <row r="138" spans="1:10" x14ac:dyDescent="0.3">
      <c r="A138" s="20">
        <v>137</v>
      </c>
      <c r="B138" s="140">
        <v>6.3</v>
      </c>
      <c r="C138" s="141">
        <v>3.4</v>
      </c>
      <c r="D138" s="141">
        <v>5.6</v>
      </c>
      <c r="E138" s="141">
        <v>2.4</v>
      </c>
      <c r="F138" s="22" t="s">
        <v>59</v>
      </c>
      <c r="G138" s="147">
        <f t="shared" si="8"/>
        <v>4.8988876288398364</v>
      </c>
      <c r="H138" s="22">
        <f t="shared" si="9"/>
        <v>130</v>
      </c>
      <c r="I138" s="23">
        <f t="shared" si="10"/>
        <v>7.6099999999999994</v>
      </c>
      <c r="J138" s="22">
        <f t="shared" si="11"/>
        <v>123</v>
      </c>
    </row>
    <row r="139" spans="1:10" x14ac:dyDescent="0.3">
      <c r="A139" s="20">
        <v>138</v>
      </c>
      <c r="B139" s="140">
        <v>6.4</v>
      </c>
      <c r="C139" s="141">
        <v>3.1</v>
      </c>
      <c r="D139" s="141">
        <v>5.5</v>
      </c>
      <c r="E139" s="141">
        <v>1.8</v>
      </c>
      <c r="F139" s="22" t="s">
        <v>59</v>
      </c>
      <c r="G139" s="147">
        <f t="shared" si="8"/>
        <v>4.6018583202875778</v>
      </c>
      <c r="H139" s="22">
        <f t="shared" si="9"/>
        <v>119</v>
      </c>
      <c r="I139" s="23">
        <f t="shared" si="10"/>
        <v>7.3100000000000005</v>
      </c>
      <c r="J139" s="22">
        <f t="shared" si="11"/>
        <v>117</v>
      </c>
    </row>
    <row r="140" spans="1:10" x14ac:dyDescent="0.3">
      <c r="A140" s="20">
        <v>139</v>
      </c>
      <c r="B140" s="140">
        <v>6</v>
      </c>
      <c r="C140" s="141">
        <v>3</v>
      </c>
      <c r="D140" s="141">
        <v>4.8</v>
      </c>
      <c r="E140" s="141">
        <v>1.8</v>
      </c>
      <c r="F140" s="22" t="s">
        <v>59</v>
      </c>
      <c r="G140" s="147">
        <f t="shared" si="8"/>
        <v>3.8978327311468872</v>
      </c>
      <c r="H140" s="22">
        <f t="shared" si="9"/>
        <v>96</v>
      </c>
      <c r="I140" s="23">
        <f t="shared" si="10"/>
        <v>6.3100000000000005</v>
      </c>
      <c r="J140" s="22">
        <f t="shared" si="11"/>
        <v>91</v>
      </c>
    </row>
    <row r="141" spans="1:10" x14ac:dyDescent="0.3">
      <c r="A141" s="20">
        <v>140</v>
      </c>
      <c r="B141" s="140">
        <v>6.9</v>
      </c>
      <c r="C141" s="141">
        <v>3.1</v>
      </c>
      <c r="D141" s="141">
        <v>5.4</v>
      </c>
      <c r="E141" s="141">
        <v>2.1</v>
      </c>
      <c r="F141" s="22" t="s">
        <v>59</v>
      </c>
      <c r="G141" s="147">
        <f t="shared" si="8"/>
        <v>4.7848824436970245</v>
      </c>
      <c r="H141" s="22">
        <f t="shared" si="9"/>
        <v>126</v>
      </c>
      <c r="I141" s="23">
        <f t="shared" si="10"/>
        <v>8.0100000000000016</v>
      </c>
      <c r="J141" s="22">
        <f t="shared" si="11"/>
        <v>128</v>
      </c>
    </row>
    <row r="142" spans="1:10" x14ac:dyDescent="0.3">
      <c r="A142" s="20">
        <v>141</v>
      </c>
      <c r="B142" s="140">
        <v>6.7</v>
      </c>
      <c r="C142" s="141">
        <v>3.1</v>
      </c>
      <c r="D142" s="141">
        <v>5.6</v>
      </c>
      <c r="E142" s="141">
        <v>2.4</v>
      </c>
      <c r="F142" s="22" t="s">
        <v>59</v>
      </c>
      <c r="G142" s="147">
        <f t="shared" si="8"/>
        <v>5.0158847674164129</v>
      </c>
      <c r="H142" s="22">
        <f t="shared" si="9"/>
        <v>132</v>
      </c>
      <c r="I142" s="23">
        <f t="shared" si="10"/>
        <v>8.31</v>
      </c>
      <c r="J142" s="22">
        <f t="shared" si="11"/>
        <v>134</v>
      </c>
    </row>
    <row r="143" spans="1:10" x14ac:dyDescent="0.3">
      <c r="A143" s="20">
        <v>142</v>
      </c>
      <c r="B143" s="140">
        <v>6.9</v>
      </c>
      <c r="C143" s="141">
        <v>3.1</v>
      </c>
      <c r="D143" s="141">
        <v>5.0999999999999996</v>
      </c>
      <c r="E143" s="141">
        <v>2.2999999999999998</v>
      </c>
      <c r="F143" s="22" t="s">
        <v>59</v>
      </c>
      <c r="G143" s="147">
        <f t="shared" si="8"/>
        <v>4.6259161254826049</v>
      </c>
      <c r="H143" s="22">
        <f t="shared" si="9"/>
        <v>120</v>
      </c>
      <c r="I143" s="23">
        <f t="shared" si="10"/>
        <v>7.91</v>
      </c>
      <c r="J143" s="22">
        <f t="shared" si="11"/>
        <v>125</v>
      </c>
    </row>
    <row r="144" spans="1:10" x14ac:dyDescent="0.3">
      <c r="A144" s="20">
        <v>143</v>
      </c>
      <c r="B144" s="140">
        <v>5.8</v>
      </c>
      <c r="C144" s="141">
        <v>2.7</v>
      </c>
      <c r="D144" s="141">
        <v>5.0999999999999996</v>
      </c>
      <c r="E144" s="141">
        <v>1.9</v>
      </c>
      <c r="F144" s="22" t="s">
        <v>59</v>
      </c>
      <c r="G144" s="147">
        <f t="shared" si="8"/>
        <v>4.2129680748849729</v>
      </c>
      <c r="H144" s="22">
        <f t="shared" si="9"/>
        <v>110</v>
      </c>
      <c r="I144" s="23">
        <f t="shared" si="10"/>
        <v>6.81</v>
      </c>
      <c r="J144" s="22">
        <f t="shared" si="11"/>
        <v>103</v>
      </c>
    </row>
    <row r="145" spans="1:10" x14ac:dyDescent="0.3">
      <c r="A145" s="20">
        <v>144</v>
      </c>
      <c r="B145" s="140">
        <v>6.8</v>
      </c>
      <c r="C145" s="141">
        <v>3.2</v>
      </c>
      <c r="D145" s="141">
        <v>5.9</v>
      </c>
      <c r="E145" s="141">
        <v>2.2999999999999998</v>
      </c>
      <c r="F145" s="22" t="s">
        <v>59</v>
      </c>
      <c r="G145" s="147">
        <f t="shared" si="8"/>
        <v>5.2521519399194849</v>
      </c>
      <c r="H145" s="22">
        <f t="shared" si="9"/>
        <v>138</v>
      </c>
      <c r="I145" s="23">
        <f t="shared" si="10"/>
        <v>8.51</v>
      </c>
      <c r="J145" s="22">
        <f t="shared" si="11"/>
        <v>138</v>
      </c>
    </row>
    <row r="146" spans="1:10" x14ac:dyDescent="0.3">
      <c r="A146" s="20">
        <v>145</v>
      </c>
      <c r="B146" s="140">
        <v>6.7</v>
      </c>
      <c r="C146" s="141">
        <v>3.3</v>
      </c>
      <c r="D146" s="141">
        <v>5.7</v>
      </c>
      <c r="E146" s="141">
        <v>2.5</v>
      </c>
      <c r="F146" s="22" t="s">
        <v>59</v>
      </c>
      <c r="G146" s="147">
        <f t="shared" si="8"/>
        <v>5.1352799339471265</v>
      </c>
      <c r="H146" s="22">
        <f t="shared" si="9"/>
        <v>137</v>
      </c>
      <c r="I146" s="23">
        <f t="shared" si="10"/>
        <v>8.31</v>
      </c>
      <c r="J146" s="22">
        <f t="shared" si="11"/>
        <v>134</v>
      </c>
    </row>
    <row r="147" spans="1:10" x14ac:dyDescent="0.3">
      <c r="A147" s="20">
        <v>146</v>
      </c>
      <c r="B147" s="140">
        <v>6.7</v>
      </c>
      <c r="C147" s="141">
        <v>3</v>
      </c>
      <c r="D147" s="141">
        <v>5.2</v>
      </c>
      <c r="E147" s="141">
        <v>2.2999999999999998</v>
      </c>
      <c r="F147" s="22" t="s">
        <v>59</v>
      </c>
      <c r="G147" s="147">
        <f t="shared" si="8"/>
        <v>4.646622429249013</v>
      </c>
      <c r="H147" s="22">
        <f t="shared" si="9"/>
        <v>123</v>
      </c>
      <c r="I147" s="23">
        <f t="shared" si="10"/>
        <v>7.91</v>
      </c>
      <c r="J147" s="22">
        <f t="shared" si="11"/>
        <v>125</v>
      </c>
    </row>
    <row r="148" spans="1:10" x14ac:dyDescent="0.3">
      <c r="A148" s="20">
        <v>147</v>
      </c>
      <c r="B148" s="140">
        <v>6.3</v>
      </c>
      <c r="C148" s="141">
        <v>2.5</v>
      </c>
      <c r="D148" s="141">
        <v>5</v>
      </c>
      <c r="E148" s="141">
        <v>1.9</v>
      </c>
      <c r="F148" s="22" t="s">
        <v>59</v>
      </c>
      <c r="G148" s="147">
        <f t="shared" si="8"/>
        <v>4.2669778532352378</v>
      </c>
      <c r="H148" s="22">
        <f t="shared" si="9"/>
        <v>113</v>
      </c>
      <c r="I148" s="23">
        <f t="shared" si="10"/>
        <v>7.41</v>
      </c>
      <c r="J148" s="22">
        <f t="shared" si="11"/>
        <v>118</v>
      </c>
    </row>
    <row r="149" spans="1:10" x14ac:dyDescent="0.3">
      <c r="A149" s="20">
        <v>148</v>
      </c>
      <c r="B149" s="140">
        <v>6.5</v>
      </c>
      <c r="C149" s="141">
        <v>3</v>
      </c>
      <c r="D149" s="141">
        <v>5.2</v>
      </c>
      <c r="E149" s="141">
        <v>2</v>
      </c>
      <c r="F149" s="22" t="s">
        <v>59</v>
      </c>
      <c r="G149" s="147">
        <f t="shared" si="8"/>
        <v>4.4532123237052152</v>
      </c>
      <c r="H149" s="22">
        <f t="shared" si="9"/>
        <v>116</v>
      </c>
      <c r="I149" s="23">
        <f t="shared" si="10"/>
        <v>7.41</v>
      </c>
      <c r="J149" s="22">
        <f t="shared" si="11"/>
        <v>118</v>
      </c>
    </row>
    <row r="150" spans="1:10" x14ac:dyDescent="0.3">
      <c r="A150" s="20">
        <v>149</v>
      </c>
      <c r="B150" s="140">
        <v>6.2</v>
      </c>
      <c r="C150" s="141">
        <v>3.4</v>
      </c>
      <c r="D150" s="141">
        <v>5.4</v>
      </c>
      <c r="E150" s="141">
        <v>2.2999999999999998</v>
      </c>
      <c r="F150" s="22" t="s">
        <v>59</v>
      </c>
      <c r="G150" s="147">
        <f t="shared" si="8"/>
        <v>4.6588732543395084</v>
      </c>
      <c r="H150" s="22">
        <f t="shared" si="9"/>
        <v>124</v>
      </c>
      <c r="I150" s="23">
        <f t="shared" si="10"/>
        <v>7.2100000000000009</v>
      </c>
      <c r="J150" s="22">
        <f t="shared" si="11"/>
        <v>116</v>
      </c>
    </row>
    <row r="151" spans="1:10" ht="15" thickBot="1" x14ac:dyDescent="0.35">
      <c r="A151" s="25">
        <v>150</v>
      </c>
      <c r="B151" s="142">
        <v>5.9</v>
      </c>
      <c r="C151" s="143">
        <v>3</v>
      </c>
      <c r="D151" s="143">
        <v>5.0999999999999996</v>
      </c>
      <c r="E151" s="143">
        <v>1.8</v>
      </c>
      <c r="F151" s="27" t="s">
        <v>59</v>
      </c>
      <c r="G151" s="148">
        <f t="shared" si="8"/>
        <v>4.1447677860164855</v>
      </c>
      <c r="H151" s="27">
        <f t="shared" si="9"/>
        <v>107</v>
      </c>
      <c r="I151" s="28">
        <f t="shared" si="10"/>
        <v>6.5100000000000007</v>
      </c>
      <c r="J151" s="27">
        <f t="shared" si="11"/>
        <v>97</v>
      </c>
    </row>
  </sheetData>
  <mergeCells count="1">
    <mergeCell ref="L2:P2"/>
  </mergeCells>
  <conditionalFormatting sqref="H2:H151">
    <cfRule type="top10" dxfId="1" priority="2" bottom="1" rank="5"/>
  </conditionalFormatting>
  <conditionalFormatting sqref="J2:J151">
    <cfRule type="top10" dxfId="0" priority="1" bottom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E210-B317-45EC-AC35-3E92B365EB24}">
  <dimension ref="B1:M21"/>
  <sheetViews>
    <sheetView tabSelected="1" zoomScale="110" zoomScaleNormal="110" workbookViewId="0">
      <selection activeCell="C21" sqref="C21"/>
    </sheetView>
  </sheetViews>
  <sheetFormatPr defaultRowHeight="14.4" x14ac:dyDescent="0.3"/>
  <cols>
    <col min="6" max="6" width="9.6640625" customWidth="1"/>
    <col min="8" max="8" width="9.109375" customWidth="1"/>
    <col min="10" max="10" width="9.21875" customWidth="1"/>
  </cols>
  <sheetData>
    <row r="1" spans="2:13" ht="15" thickBot="1" x14ac:dyDescent="0.35"/>
    <row r="2" spans="2:13" ht="15" thickBot="1" x14ac:dyDescent="0.35">
      <c r="E2" s="63" t="s">
        <v>113</v>
      </c>
      <c r="F2" s="64"/>
      <c r="H2" s="63" t="s">
        <v>113</v>
      </c>
      <c r="I2" s="64"/>
      <c r="K2" s="63" t="s">
        <v>113</v>
      </c>
      <c r="L2" s="64"/>
    </row>
    <row r="3" spans="2:13" ht="15" thickBot="1" x14ac:dyDescent="0.35">
      <c r="B3" s="65" t="s">
        <v>47</v>
      </c>
      <c r="C3" s="10" t="s">
        <v>68</v>
      </c>
      <c r="D3" s="66" t="s">
        <v>69</v>
      </c>
      <c r="E3" s="10" t="s">
        <v>70</v>
      </c>
      <c r="F3" s="66" t="s">
        <v>71</v>
      </c>
      <c r="G3" s="45" t="s">
        <v>72</v>
      </c>
      <c r="H3" s="66" t="s">
        <v>73</v>
      </c>
      <c r="I3" s="66" t="s">
        <v>74</v>
      </c>
      <c r="J3" s="66" t="s">
        <v>72</v>
      </c>
      <c r="K3" s="10" t="s">
        <v>75</v>
      </c>
      <c r="L3" s="66" t="s">
        <v>76</v>
      </c>
      <c r="M3" s="45" t="s">
        <v>72</v>
      </c>
    </row>
    <row r="4" spans="2:13" x14ac:dyDescent="0.3">
      <c r="B4" s="67">
        <v>1</v>
      </c>
      <c r="C4" s="150">
        <v>1</v>
      </c>
      <c r="D4" s="151">
        <v>1</v>
      </c>
      <c r="E4" s="152">
        <f>SQRT((C4-$C$12)^2+(D4-$D$12)^2)</f>
        <v>0</v>
      </c>
      <c r="F4" s="153">
        <f>SQRT((C4-$C$13)^2+(D4-$D$13)^2)</f>
        <v>7.2111025509279782</v>
      </c>
      <c r="G4" s="154" t="str">
        <f>IF(E4&lt;=F4,"C1","C2")</f>
        <v>C1</v>
      </c>
      <c r="H4" s="152">
        <f>SQRT((C4-$C$14)^2+(D4-$D$14)^2)</f>
        <v>1.5723301886761007</v>
      </c>
      <c r="I4" s="153">
        <f>SQRT((C4-$C$15)^2+(D4-$D$15)^2)</f>
        <v>5.3764532919016421</v>
      </c>
      <c r="J4" s="154" t="str">
        <f>IF(H4&lt;=I4,"C1","C2")</f>
        <v>C1</v>
      </c>
      <c r="K4" s="152">
        <f>SQRT((C4-$C$16)^2+(D4-$D$16)^2)</f>
        <v>0.55901699437494745</v>
      </c>
      <c r="L4" s="153">
        <f>SQRT((C4-$C$17)^2+(D4-$D$17)^2)</f>
        <v>5.0219518117958879</v>
      </c>
      <c r="M4" s="154" t="str">
        <f>IF(K4&lt;=L4,"C1","C2")</f>
        <v>C1</v>
      </c>
    </row>
    <row r="5" spans="2:13" ht="15" thickBot="1" x14ac:dyDescent="0.35">
      <c r="B5" s="67">
        <v>2</v>
      </c>
      <c r="C5" s="150">
        <v>1.5</v>
      </c>
      <c r="D5" s="151">
        <v>2</v>
      </c>
      <c r="E5" s="155">
        <f t="shared" ref="E5:E10" si="0">SQRT((C5-$C$12)^2+(D5-$D$12)^2)</f>
        <v>1.1180339887498949</v>
      </c>
      <c r="F5" s="156">
        <f t="shared" ref="F5:F10" si="1">SQRT((C5-$C$13)^2+(D5-$D$13)^2)</f>
        <v>6.103277807866851</v>
      </c>
      <c r="G5" s="157" t="str">
        <f t="shared" ref="G5:G10" si="2">IF(E5&lt;=F5,"C1","C2")</f>
        <v>C1</v>
      </c>
      <c r="H5" s="158">
        <f t="shared" ref="H5:H10" si="3">SQRT((C5-$C$14)^2+(D5-$D$14)^2)</f>
        <v>0.47140452079103173</v>
      </c>
      <c r="I5" s="159">
        <f t="shared" ref="I5:I10" si="4">SQRT((C5-$C$15)^2+(D5-$D$15)^2)</f>
        <v>4.2756578441217679</v>
      </c>
      <c r="J5" s="160" t="str">
        <f t="shared" ref="J5:J10" si="5">IF(H5&lt;=I5,"C1","C2")</f>
        <v>C1</v>
      </c>
      <c r="K5" s="158">
        <f t="shared" ref="K5:K10" si="6">SQRT((C5-$C$16)^2+(D5-$D$16)^2)</f>
        <v>0.55901699437494745</v>
      </c>
      <c r="L5" s="161">
        <f t="shared" ref="L5:L10" si="7">SQRT((C5-$C$17)^2+(D5-$D$17)^2)</f>
        <v>3.9204591567825315</v>
      </c>
      <c r="M5" s="160" t="str">
        <f t="shared" ref="M5:M10" si="8">IF(K5&lt;=L5,"C1","C2")</f>
        <v>C1</v>
      </c>
    </row>
    <row r="6" spans="2:13" ht="15" thickBot="1" x14ac:dyDescent="0.35">
      <c r="B6" s="67">
        <v>3</v>
      </c>
      <c r="C6" s="150">
        <v>3</v>
      </c>
      <c r="D6" s="151">
        <v>4</v>
      </c>
      <c r="E6" s="158">
        <f t="shared" si="0"/>
        <v>3.6055512754639891</v>
      </c>
      <c r="F6" s="161">
        <f t="shared" si="1"/>
        <v>3.6055512754639891</v>
      </c>
      <c r="G6" s="160" t="str">
        <f t="shared" si="2"/>
        <v>C1</v>
      </c>
      <c r="H6" s="162">
        <f t="shared" si="3"/>
        <v>2.0344259359556172</v>
      </c>
      <c r="I6" s="163">
        <f t="shared" si="4"/>
        <v>1.7765838004439869</v>
      </c>
      <c r="J6" s="164" t="str">
        <f t="shared" si="5"/>
        <v>C2</v>
      </c>
      <c r="K6" s="165">
        <f t="shared" si="6"/>
        <v>3.0516389039334255</v>
      </c>
      <c r="L6" s="163">
        <f t="shared" si="7"/>
        <v>1.4212670403551892</v>
      </c>
      <c r="M6" s="166" t="str">
        <f t="shared" si="8"/>
        <v>C2</v>
      </c>
    </row>
    <row r="7" spans="2:13" x14ac:dyDescent="0.3">
      <c r="B7" s="67">
        <v>4</v>
      </c>
      <c r="C7" s="150">
        <v>5</v>
      </c>
      <c r="D7" s="151">
        <v>7</v>
      </c>
      <c r="E7" s="165">
        <f t="shared" si="0"/>
        <v>7.2111025509279782</v>
      </c>
      <c r="F7" s="163">
        <f t="shared" si="1"/>
        <v>0</v>
      </c>
      <c r="G7" s="166" t="str">
        <f t="shared" si="2"/>
        <v>C2</v>
      </c>
      <c r="H7" s="167">
        <f t="shared" si="3"/>
        <v>5.6396414385628768</v>
      </c>
      <c r="I7" s="163">
        <f t="shared" si="4"/>
        <v>1.845602882529175</v>
      </c>
      <c r="J7" s="168" t="str">
        <f t="shared" si="5"/>
        <v>C2</v>
      </c>
      <c r="K7" s="169">
        <f t="shared" si="6"/>
        <v>6.656763477847174</v>
      </c>
      <c r="L7" s="170">
        <f t="shared" si="7"/>
        <v>2.1954498400100153</v>
      </c>
      <c r="M7" s="171" t="str">
        <f t="shared" si="8"/>
        <v>C2</v>
      </c>
    </row>
    <row r="8" spans="2:13" x14ac:dyDescent="0.3">
      <c r="B8" s="67">
        <v>5</v>
      </c>
      <c r="C8" s="150">
        <v>3.5</v>
      </c>
      <c r="D8" s="151">
        <v>5</v>
      </c>
      <c r="E8" s="169">
        <f t="shared" si="0"/>
        <v>4.7169905660283016</v>
      </c>
      <c r="F8" s="170">
        <f t="shared" si="1"/>
        <v>2.5</v>
      </c>
      <c r="G8" s="171" t="str">
        <f t="shared" si="2"/>
        <v>C2</v>
      </c>
      <c r="H8" s="167">
        <f t="shared" si="3"/>
        <v>3.1446603773522015</v>
      </c>
      <c r="I8" s="163">
        <f t="shared" si="4"/>
        <v>0.72886898685566259</v>
      </c>
      <c r="J8" s="168" t="str">
        <f t="shared" si="5"/>
        <v>C2</v>
      </c>
      <c r="K8" s="169">
        <f t="shared" si="6"/>
        <v>4.1608292442733097</v>
      </c>
      <c r="L8" s="170">
        <f t="shared" si="7"/>
        <v>0.41231056256176585</v>
      </c>
      <c r="M8" s="171" t="str">
        <f t="shared" si="8"/>
        <v>C2</v>
      </c>
    </row>
    <row r="9" spans="2:13" x14ac:dyDescent="0.3">
      <c r="B9" s="67">
        <v>6</v>
      </c>
      <c r="C9" s="150">
        <v>4.5</v>
      </c>
      <c r="D9" s="151">
        <v>5</v>
      </c>
      <c r="E9" s="169">
        <f t="shared" si="0"/>
        <v>5.315072906367325</v>
      </c>
      <c r="F9" s="170">
        <f t="shared" si="1"/>
        <v>2.0615528128088303</v>
      </c>
      <c r="G9" s="171" t="str">
        <f t="shared" si="2"/>
        <v>C2</v>
      </c>
      <c r="H9" s="167">
        <f t="shared" si="3"/>
        <v>3.7712361663282534</v>
      </c>
      <c r="I9" s="163">
        <f t="shared" si="4"/>
        <v>0.5303300858899106</v>
      </c>
      <c r="J9" s="168" t="str">
        <f t="shared" si="5"/>
        <v>C2</v>
      </c>
      <c r="K9" s="169">
        <f t="shared" si="6"/>
        <v>4.7762432936356998</v>
      </c>
      <c r="L9" s="170">
        <f t="shared" si="7"/>
        <v>0.60827625302982202</v>
      </c>
      <c r="M9" s="171" t="str">
        <f t="shared" si="8"/>
        <v>C2</v>
      </c>
    </row>
    <row r="10" spans="2:13" ht="15" thickBot="1" x14ac:dyDescent="0.35">
      <c r="B10" s="69">
        <v>7</v>
      </c>
      <c r="C10" s="172">
        <v>3.5</v>
      </c>
      <c r="D10" s="173">
        <v>4.5</v>
      </c>
      <c r="E10" s="174">
        <f t="shared" si="0"/>
        <v>4.3011626335213133</v>
      </c>
      <c r="F10" s="175">
        <f t="shared" si="1"/>
        <v>2.9154759474226504</v>
      </c>
      <c r="G10" s="176" t="str">
        <f t="shared" si="2"/>
        <v>C2</v>
      </c>
      <c r="H10" s="177">
        <f t="shared" si="3"/>
        <v>2.733536577809454</v>
      </c>
      <c r="I10" s="163">
        <f t="shared" si="4"/>
        <v>1.0752906583803283</v>
      </c>
      <c r="J10" s="178" t="str">
        <f t="shared" si="5"/>
        <v>C2</v>
      </c>
      <c r="K10" s="174">
        <f t="shared" si="6"/>
        <v>3.75</v>
      </c>
      <c r="L10" s="175">
        <f t="shared" si="7"/>
        <v>0.72111025509279758</v>
      </c>
      <c r="M10" s="176" t="str">
        <f t="shared" si="8"/>
        <v>C2</v>
      </c>
    </row>
    <row r="11" spans="2:13" ht="15" thickBot="1" x14ac:dyDescent="0.35"/>
    <row r="12" spans="2:13" x14ac:dyDescent="0.3">
      <c r="B12" s="71" t="s">
        <v>77</v>
      </c>
      <c r="C12" s="72">
        <v>1</v>
      </c>
      <c r="D12" s="73">
        <v>1</v>
      </c>
    </row>
    <row r="13" spans="2:13" ht="15" thickBot="1" x14ac:dyDescent="0.35">
      <c r="B13" s="74" t="s">
        <v>78</v>
      </c>
      <c r="C13" s="70">
        <v>5</v>
      </c>
      <c r="D13" s="75">
        <v>7</v>
      </c>
    </row>
    <row r="14" spans="2:13" x14ac:dyDescent="0.3">
      <c r="B14" s="71" t="s">
        <v>79</v>
      </c>
      <c r="C14" s="72">
        <f>AVERAGE(C4:C6)</f>
        <v>1.8333333333333333</v>
      </c>
      <c r="D14" s="73">
        <f>AVERAGE(D4:D6)</f>
        <v>2.3333333333333335</v>
      </c>
    </row>
    <row r="15" spans="2:13" ht="15" thickBot="1" x14ac:dyDescent="0.35">
      <c r="B15" s="74" t="s">
        <v>80</v>
      </c>
      <c r="C15" s="70">
        <f>AVERAGE(C7:C10)</f>
        <v>4.125</v>
      </c>
      <c r="D15" s="75">
        <f>AVERAGE(D7:D10)</f>
        <v>5.375</v>
      </c>
    </row>
    <row r="16" spans="2:13" x14ac:dyDescent="0.3">
      <c r="B16" s="71" t="s">
        <v>81</v>
      </c>
      <c r="C16" s="68">
        <f>AVERAGE(C4:C5)</f>
        <v>1.25</v>
      </c>
      <c r="D16" s="76">
        <f>AVERAGE(D4:D5)</f>
        <v>1.5</v>
      </c>
    </row>
    <row r="17" spans="2:6" ht="15" thickBot="1" x14ac:dyDescent="0.35">
      <c r="B17" s="74" t="s">
        <v>82</v>
      </c>
      <c r="C17" s="70">
        <f>AVERAGE(C6:C10)</f>
        <v>3.9</v>
      </c>
      <c r="D17" s="75">
        <f>AVERAGE(D6:D10)</f>
        <v>5.0999999999999996</v>
      </c>
    </row>
    <row r="19" spans="2:6" ht="15" thickBot="1" x14ac:dyDescent="0.35">
      <c r="B19" s="77" t="s">
        <v>83</v>
      </c>
      <c r="C19" s="77"/>
    </row>
    <row r="20" spans="2:6" ht="15" thickBot="1" x14ac:dyDescent="0.35">
      <c r="B20" s="78" t="s">
        <v>68</v>
      </c>
      <c r="C20" s="79" t="s">
        <v>69</v>
      </c>
      <c r="D20" s="78" t="s">
        <v>84</v>
      </c>
      <c r="E20" s="80" t="s">
        <v>85</v>
      </c>
      <c r="F20" s="79" t="s">
        <v>86</v>
      </c>
    </row>
    <row r="21" spans="2:6" ht="15" thickBot="1" x14ac:dyDescent="0.35">
      <c r="B21" s="81">
        <v>3</v>
      </c>
      <c r="C21" s="82">
        <v>3</v>
      </c>
      <c r="D21" s="82">
        <f>SQRT((B21-C16)^2+(C21-D16)^2)</f>
        <v>2.3048861143232218</v>
      </c>
      <c r="E21" s="82">
        <f>SQRT((B21-C17)^2+(C21-D17)^2)</f>
        <v>2.2847319317591719</v>
      </c>
      <c r="F21" s="83" t="str">
        <f>IF(D21&lt;=E21,"C1","C2")</f>
        <v>C2</v>
      </c>
    </row>
  </sheetData>
  <mergeCells count="4">
    <mergeCell ref="E2:F2"/>
    <mergeCell ref="H2:I2"/>
    <mergeCell ref="K2:L2"/>
    <mergeCell ref="B19:C19"/>
  </mergeCells>
  <pageMargins left="0.7" right="0.7" top="0.75" bottom="0.75" header="0.3" footer="0.3"/>
  <ignoredErrors>
    <ignoredError sqref="C14:D17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588F-A7FA-48EB-BEEE-4342C3F59152}">
  <dimension ref="B1:S31"/>
  <sheetViews>
    <sheetView topLeftCell="B1" workbookViewId="0">
      <selection activeCell="K23" sqref="K23"/>
    </sheetView>
  </sheetViews>
  <sheetFormatPr defaultRowHeight="14.4" x14ac:dyDescent="0.3"/>
  <cols>
    <col min="2" max="2" width="8.5546875" bestFit="1" customWidth="1"/>
    <col min="3" max="3" width="12.21875" bestFit="1" customWidth="1"/>
    <col min="4" max="4" width="10.5546875" bestFit="1" customWidth="1"/>
    <col min="9" max="10" width="12.21875" bestFit="1" customWidth="1"/>
    <col min="14" max="15" width="12.21875" bestFit="1" customWidth="1"/>
    <col min="16" max="16" width="10.5546875" bestFit="1" customWidth="1"/>
  </cols>
  <sheetData>
    <row r="1" spans="2:19" ht="23.4" x14ac:dyDescent="0.45">
      <c r="B1" s="84" t="s">
        <v>87</v>
      </c>
      <c r="C1" s="85"/>
      <c r="D1" s="85"/>
      <c r="E1" s="85"/>
      <c r="F1" s="85"/>
      <c r="G1" s="85"/>
      <c r="H1" s="85"/>
      <c r="I1" s="85"/>
      <c r="J1" s="85"/>
      <c r="K1" s="85"/>
      <c r="L1" s="85"/>
    </row>
    <row r="2" spans="2:19" ht="16.2" thickBot="1" x14ac:dyDescent="0.35">
      <c r="B2" s="86"/>
      <c r="C2" s="86"/>
      <c r="D2" s="86"/>
      <c r="E2" s="86"/>
      <c r="F2" s="86"/>
      <c r="G2" s="86"/>
      <c r="H2" s="86"/>
    </row>
    <row r="3" spans="2:19" ht="16.2" thickBot="1" x14ac:dyDescent="0.35">
      <c r="B3" s="86"/>
      <c r="C3" s="86"/>
      <c r="D3" s="86"/>
      <c r="E3" s="86"/>
      <c r="F3" s="86"/>
      <c r="G3" s="86"/>
      <c r="H3" s="86"/>
      <c r="M3" s="87" t="s">
        <v>67</v>
      </c>
      <c r="N3" s="88" t="s">
        <v>88</v>
      </c>
      <c r="O3" s="89" t="s">
        <v>89</v>
      </c>
      <c r="P3" s="89" t="s">
        <v>90</v>
      </c>
      <c r="Q3" s="89" t="s">
        <v>91</v>
      </c>
      <c r="R3" s="89" t="s">
        <v>92</v>
      </c>
      <c r="S3" s="90" t="s">
        <v>93</v>
      </c>
    </row>
    <row r="4" spans="2:19" ht="15.6" x14ac:dyDescent="0.3">
      <c r="B4" s="86"/>
      <c r="C4" s="86"/>
      <c r="D4" s="86"/>
      <c r="E4" s="86"/>
      <c r="F4" s="86"/>
      <c r="G4" s="86"/>
      <c r="H4" s="86"/>
      <c r="M4" s="91" t="s">
        <v>88</v>
      </c>
      <c r="N4" s="18">
        <v>0</v>
      </c>
      <c r="O4" s="19">
        <v>662</v>
      </c>
      <c r="P4" s="19">
        <v>877</v>
      </c>
      <c r="Q4" s="19">
        <v>255</v>
      </c>
      <c r="R4" s="19">
        <v>412</v>
      </c>
      <c r="S4" s="36">
        <v>996</v>
      </c>
    </row>
    <row r="5" spans="2:19" ht="15.6" x14ac:dyDescent="0.3">
      <c r="B5" s="86"/>
      <c r="C5" s="86"/>
      <c r="D5" s="86"/>
      <c r="E5" s="86"/>
      <c r="F5" s="86"/>
      <c r="G5" s="86"/>
      <c r="H5" s="86"/>
      <c r="M5" s="92" t="s">
        <v>89</v>
      </c>
      <c r="N5" s="23">
        <v>662</v>
      </c>
      <c r="O5" s="24">
        <v>0</v>
      </c>
      <c r="P5" s="24">
        <v>295</v>
      </c>
      <c r="Q5" s="24">
        <v>468</v>
      </c>
      <c r="R5" s="24">
        <v>268</v>
      </c>
      <c r="S5" s="37">
        <v>400</v>
      </c>
    </row>
    <row r="6" spans="2:19" ht="15.6" x14ac:dyDescent="0.3">
      <c r="B6" s="86"/>
      <c r="C6" s="86"/>
      <c r="D6" s="86"/>
      <c r="E6" s="86"/>
      <c r="F6" s="86"/>
      <c r="G6" s="86"/>
      <c r="H6" s="86"/>
      <c r="M6" s="92" t="s">
        <v>90</v>
      </c>
      <c r="N6" s="23">
        <v>877</v>
      </c>
      <c r="O6" s="24">
        <v>295</v>
      </c>
      <c r="P6" s="24">
        <v>0</v>
      </c>
      <c r="Q6" s="24">
        <v>754</v>
      </c>
      <c r="R6" s="24">
        <v>564</v>
      </c>
      <c r="S6" s="93">
        <v>138</v>
      </c>
    </row>
    <row r="7" spans="2:19" ht="15.6" x14ac:dyDescent="0.3">
      <c r="B7" s="86"/>
      <c r="C7" s="86"/>
      <c r="D7" s="86"/>
      <c r="E7" s="86"/>
      <c r="F7" s="86"/>
      <c r="G7" s="86"/>
      <c r="H7" s="86"/>
      <c r="M7" s="92" t="s">
        <v>91</v>
      </c>
      <c r="N7" s="23">
        <v>255</v>
      </c>
      <c r="O7" s="24">
        <v>468</v>
      </c>
      <c r="P7" s="24">
        <v>754</v>
      </c>
      <c r="Q7" s="24">
        <v>0</v>
      </c>
      <c r="R7" s="24">
        <v>219</v>
      </c>
      <c r="S7" s="37">
        <v>869</v>
      </c>
    </row>
    <row r="8" spans="2:19" ht="15.6" x14ac:dyDescent="0.3">
      <c r="B8" s="86"/>
      <c r="C8" s="86"/>
      <c r="D8" s="86"/>
      <c r="E8" s="86"/>
      <c r="F8" s="86"/>
      <c r="G8" s="86"/>
      <c r="H8" s="86"/>
      <c r="M8" s="92" t="s">
        <v>92</v>
      </c>
      <c r="N8" s="23">
        <v>412</v>
      </c>
      <c r="O8" s="24">
        <v>268</v>
      </c>
      <c r="P8" s="24">
        <v>564</v>
      </c>
      <c r="Q8" s="24">
        <v>219</v>
      </c>
      <c r="R8" s="24">
        <v>0</v>
      </c>
      <c r="S8" s="37">
        <v>669</v>
      </c>
    </row>
    <row r="9" spans="2:19" ht="16.2" thickBot="1" x14ac:dyDescent="0.35">
      <c r="B9" s="86"/>
      <c r="C9" s="86"/>
      <c r="D9" s="86"/>
      <c r="E9" s="86"/>
      <c r="F9" s="86"/>
      <c r="G9" s="86"/>
      <c r="H9" s="86"/>
      <c r="M9" s="94" t="s">
        <v>93</v>
      </c>
      <c r="N9" s="95">
        <v>996</v>
      </c>
      <c r="O9" s="96">
        <v>400</v>
      </c>
      <c r="P9" s="97">
        <v>138</v>
      </c>
      <c r="Q9" s="96">
        <v>869</v>
      </c>
      <c r="R9" s="96">
        <v>669</v>
      </c>
      <c r="S9" s="98">
        <v>0</v>
      </c>
    </row>
    <row r="10" spans="2:19" ht="15.6" x14ac:dyDescent="0.3">
      <c r="B10" s="86"/>
      <c r="C10" s="86"/>
      <c r="D10" s="86"/>
      <c r="E10" s="86"/>
      <c r="F10" s="86"/>
      <c r="G10" s="86"/>
      <c r="H10" s="86"/>
    </row>
    <row r="11" spans="2:19" ht="16.2" thickBot="1" x14ac:dyDescent="0.35">
      <c r="B11" s="86"/>
      <c r="C11" s="86"/>
      <c r="D11" s="86"/>
      <c r="E11" s="86"/>
      <c r="F11" s="86"/>
      <c r="G11" s="86"/>
      <c r="H11" s="86"/>
    </row>
    <row r="12" spans="2:19" ht="16.2" thickBot="1" x14ac:dyDescent="0.35">
      <c r="B12" s="86"/>
      <c r="C12" s="86"/>
      <c r="D12" s="86"/>
      <c r="E12" s="86"/>
      <c r="F12" s="86"/>
      <c r="G12" s="86"/>
      <c r="H12" s="86"/>
      <c r="M12" s="99" t="s">
        <v>67</v>
      </c>
      <c r="N12" s="100" t="s">
        <v>88</v>
      </c>
      <c r="O12" s="101" t="s">
        <v>89</v>
      </c>
      <c r="P12" s="101" t="s">
        <v>94</v>
      </c>
      <c r="Q12" s="101" t="s">
        <v>91</v>
      </c>
      <c r="R12" s="102" t="s">
        <v>92</v>
      </c>
    </row>
    <row r="13" spans="2:19" ht="15.6" x14ac:dyDescent="0.3">
      <c r="B13" s="86"/>
      <c r="C13" s="86"/>
      <c r="D13" s="86"/>
      <c r="E13" s="86"/>
      <c r="F13" s="86"/>
      <c r="G13" s="86"/>
      <c r="H13" s="86"/>
      <c r="M13" s="103" t="s">
        <v>88</v>
      </c>
      <c r="N13" s="104">
        <v>0</v>
      </c>
      <c r="O13" s="105">
        <v>662</v>
      </c>
      <c r="P13" s="105">
        <v>877</v>
      </c>
      <c r="Q13" s="105">
        <v>255</v>
      </c>
      <c r="R13" s="106">
        <v>412</v>
      </c>
    </row>
    <row r="14" spans="2:19" ht="15.6" x14ac:dyDescent="0.3">
      <c r="B14" s="86"/>
      <c r="C14" s="86"/>
      <c r="D14" s="86"/>
      <c r="E14" s="86"/>
      <c r="F14" s="86"/>
      <c r="G14" s="86"/>
      <c r="H14" s="86"/>
      <c r="M14" s="107" t="s">
        <v>89</v>
      </c>
      <c r="N14" s="23">
        <v>662</v>
      </c>
      <c r="O14" s="24">
        <v>0</v>
      </c>
      <c r="P14" s="24">
        <v>295</v>
      </c>
      <c r="Q14" s="24">
        <v>468</v>
      </c>
      <c r="R14" s="22">
        <v>268</v>
      </c>
    </row>
    <row r="15" spans="2:19" ht="15.6" x14ac:dyDescent="0.3">
      <c r="B15" s="86"/>
      <c r="C15" s="86"/>
      <c r="D15" s="86"/>
      <c r="E15" s="86"/>
      <c r="F15" s="86"/>
      <c r="G15" s="86"/>
      <c r="H15" s="86"/>
      <c r="M15" s="107" t="s">
        <v>94</v>
      </c>
      <c r="N15" s="108">
        <v>877</v>
      </c>
      <c r="O15" s="109">
        <v>295</v>
      </c>
      <c r="P15" s="109">
        <v>0</v>
      </c>
      <c r="Q15" s="109">
        <v>754</v>
      </c>
      <c r="R15" s="110">
        <v>564</v>
      </c>
    </row>
    <row r="16" spans="2:19" ht="15.6" x14ac:dyDescent="0.3">
      <c r="B16" s="86"/>
      <c r="C16" s="86"/>
      <c r="D16" s="86"/>
      <c r="E16" s="86"/>
      <c r="F16" s="86"/>
      <c r="G16" s="86"/>
      <c r="H16" s="86"/>
      <c r="M16" s="107" t="s">
        <v>91</v>
      </c>
      <c r="N16" s="23">
        <v>255</v>
      </c>
      <c r="O16" s="24">
        <v>468</v>
      </c>
      <c r="P16" s="24">
        <v>754</v>
      </c>
      <c r="Q16" s="24">
        <v>0</v>
      </c>
      <c r="R16" s="111">
        <v>219</v>
      </c>
    </row>
    <row r="17" spans="2:18" ht="16.2" thickBot="1" x14ac:dyDescent="0.35">
      <c r="B17" s="86"/>
      <c r="C17" s="86"/>
      <c r="D17" s="86"/>
      <c r="E17" s="86"/>
      <c r="F17" s="86"/>
      <c r="G17" s="86"/>
      <c r="H17" s="86"/>
      <c r="M17" s="112" t="s">
        <v>92</v>
      </c>
      <c r="N17" s="113">
        <v>412</v>
      </c>
      <c r="O17" s="114">
        <v>268</v>
      </c>
      <c r="P17" s="114">
        <v>564</v>
      </c>
      <c r="Q17" s="115">
        <v>219</v>
      </c>
      <c r="R17" s="116">
        <v>0</v>
      </c>
    </row>
    <row r="19" spans="2:18" ht="15" thickBot="1" x14ac:dyDescent="0.35"/>
    <row r="20" spans="2:18" ht="15" thickBot="1" x14ac:dyDescent="0.35">
      <c r="C20" s="99" t="s">
        <v>67</v>
      </c>
      <c r="D20" s="100" t="s">
        <v>88</v>
      </c>
      <c r="E20" s="101" t="s">
        <v>89</v>
      </c>
      <c r="F20" s="101" t="s">
        <v>95</v>
      </c>
      <c r="G20" s="101" t="s">
        <v>96</v>
      </c>
      <c r="I20" s="99" t="s">
        <v>67</v>
      </c>
      <c r="J20" s="100" t="s">
        <v>97</v>
      </c>
      <c r="K20" s="101" t="s">
        <v>89</v>
      </c>
      <c r="L20" s="101" t="s">
        <v>95</v>
      </c>
      <c r="N20" s="99" t="s">
        <v>67</v>
      </c>
      <c r="O20" s="100" t="s">
        <v>97</v>
      </c>
      <c r="P20" s="101" t="s">
        <v>98</v>
      </c>
    </row>
    <row r="21" spans="2:18" x14ac:dyDescent="0.3">
      <c r="C21" s="103" t="s">
        <v>88</v>
      </c>
      <c r="D21" s="104">
        <v>0</v>
      </c>
      <c r="E21" s="105">
        <v>662</v>
      </c>
      <c r="F21" s="105">
        <v>877</v>
      </c>
      <c r="G21" s="117">
        <v>255</v>
      </c>
      <c r="I21" s="103" t="s">
        <v>97</v>
      </c>
      <c r="J21" s="104">
        <v>0</v>
      </c>
      <c r="K21" s="105">
        <v>268</v>
      </c>
      <c r="L21" s="105">
        <v>564</v>
      </c>
      <c r="N21" s="103" t="s">
        <v>97</v>
      </c>
      <c r="O21" s="104">
        <v>0</v>
      </c>
      <c r="P21" s="105">
        <v>268</v>
      </c>
    </row>
    <row r="22" spans="2:18" x14ac:dyDescent="0.3">
      <c r="C22" s="107" t="s">
        <v>89</v>
      </c>
      <c r="D22" s="23">
        <v>662</v>
      </c>
      <c r="E22" s="24">
        <v>0</v>
      </c>
      <c r="F22" s="24">
        <v>295</v>
      </c>
      <c r="G22" s="24">
        <v>268</v>
      </c>
      <c r="I22" s="107" t="s">
        <v>89</v>
      </c>
      <c r="J22" s="23">
        <v>268</v>
      </c>
      <c r="K22" s="24">
        <v>0</v>
      </c>
      <c r="L22" s="118">
        <v>295</v>
      </c>
      <c r="N22" s="107" t="s">
        <v>98</v>
      </c>
      <c r="O22" s="23">
        <v>268</v>
      </c>
      <c r="P22" s="24">
        <v>0</v>
      </c>
    </row>
    <row r="23" spans="2:18" x14ac:dyDescent="0.3">
      <c r="C23" s="107" t="s">
        <v>95</v>
      </c>
      <c r="D23" s="108">
        <v>877</v>
      </c>
      <c r="E23" s="109">
        <v>295</v>
      </c>
      <c r="F23" s="109">
        <v>0</v>
      </c>
      <c r="G23" s="109">
        <v>564</v>
      </c>
      <c r="I23" s="107" t="s">
        <v>95</v>
      </c>
      <c r="J23" s="108">
        <v>564</v>
      </c>
      <c r="K23" s="119">
        <v>295</v>
      </c>
      <c r="L23" s="109">
        <v>0</v>
      </c>
    </row>
    <row r="24" spans="2:18" x14ac:dyDescent="0.3">
      <c r="C24" s="107" t="s">
        <v>96</v>
      </c>
      <c r="D24" s="120">
        <v>255</v>
      </c>
      <c r="E24" s="24">
        <v>268</v>
      </c>
      <c r="F24" s="24">
        <v>564</v>
      </c>
      <c r="G24" s="24">
        <v>0</v>
      </c>
    </row>
    <row r="26" spans="2:18" x14ac:dyDescent="0.3">
      <c r="D26" s="121" t="s">
        <v>99</v>
      </c>
    </row>
    <row r="27" spans="2:18" x14ac:dyDescent="0.3">
      <c r="D27" s="121" t="s">
        <v>100</v>
      </c>
    </row>
    <row r="28" spans="2:18" x14ac:dyDescent="0.3">
      <c r="D28" s="121" t="s">
        <v>101</v>
      </c>
    </row>
    <row r="29" spans="2:18" x14ac:dyDescent="0.3">
      <c r="D29" s="121" t="s">
        <v>102</v>
      </c>
    </row>
    <row r="30" spans="2:18" x14ac:dyDescent="0.3">
      <c r="D30" s="121" t="s">
        <v>103</v>
      </c>
    </row>
    <row r="31" spans="2:18" x14ac:dyDescent="0.3">
      <c r="D31" s="121" t="s">
        <v>104</v>
      </c>
    </row>
  </sheetData>
  <mergeCells count="1">
    <mergeCell ref="B1:L1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Correlation &amp; Regression-1</vt:lpstr>
      <vt:lpstr>Correlation &amp; Regression-2</vt:lpstr>
      <vt:lpstr>KNN-1</vt:lpstr>
      <vt:lpstr>KNN-2</vt:lpstr>
      <vt:lpstr>K-Means</vt:lpstr>
      <vt:lpstr>Hierarchical Clustering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2023-06-23T11:31:47Z</dcterms:created>
  <dcterms:modified xsi:type="dcterms:W3CDTF">2023-06-30T14:01:33Z</dcterms:modified>
</cp:coreProperties>
</file>