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Sheet1" sheetId="1" r:id="rId1"/>
    <sheet name="WH_10PARTIES " sheetId="3" r:id="rId2"/>
  </sheets>
  <definedNames>
    <definedName name="_xlnm._FilterDatabase" localSheetId="1" hidden="1">'WH_10PARTIES '!$B$16:$B$27</definedName>
    <definedName name="solver_adj" localSheetId="1" hidden="1">'WH_10PARTIES '!$F$50:$O$58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'WH_10PARTIES '!$F$60:$O$60</definedName>
    <definedName name="solver_lhs2" localSheetId="1" hidden="1">'WH_10PARTIES '!$P$50:$P$58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'WH_10PARTIES '!$F$65</definedName>
    <definedName name="solver_pre" localSheetId="1" hidden="1">0.000001</definedName>
    <definedName name="solver_rbv" localSheetId="1" hidden="1">2</definedName>
    <definedName name="solver_rel1" localSheetId="1" hidden="1">2</definedName>
    <definedName name="solver_rel2" localSheetId="1" hidden="1">1</definedName>
    <definedName name="solver_rhs1" localSheetId="1" hidden="1">'WH_10PARTIES '!$F$62:$O$62</definedName>
    <definedName name="solver_rhs2" localSheetId="1" hidden="1">'WH_10PARTIES '!$S$50:$S$58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4525"/>
</workbook>
</file>

<file path=xl/sharedStrings.xml><?xml version="1.0" encoding="utf-8"?>
<sst xmlns="http://schemas.openxmlformats.org/spreadsheetml/2006/main" count="153" uniqueCount="67">
  <si>
    <t>Total transportation cost by client</t>
  </si>
  <si>
    <t>33 Cr 66 lakhs</t>
  </si>
  <si>
    <t>Total transportation cost calc by me</t>
  </si>
  <si>
    <t>32 Cr 67 lakhs 66 Thousand</t>
  </si>
  <si>
    <t>No.</t>
  </si>
  <si>
    <t>Top 10 Party Names</t>
  </si>
  <si>
    <t>Demand</t>
  </si>
  <si>
    <t>ALLIANCE INN (INDIA) PRIVATE LIMITED - IDA BOLLARAM</t>
  </si>
  <si>
    <t>Fright Rate Per MT /KM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</si>
  <si>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</si>
  <si>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</si>
  <si>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</si>
  <si>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</si>
  <si>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</si>
  <si>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</si>
  <si>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</si>
  <si>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</si>
  <si>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</si>
  <si>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</si>
  <si>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BHAGYANAGAR INFRA PROJECTS-KHITHALAPUR</t>
  </si>
  <si>
    <t>GIR</t>
  </si>
  <si>
    <t>FIRSTCHOICE READY MIX PRIVATE LIMITED - IDA BOLLARAM</t>
  </si>
  <si>
    <t>GIR II</t>
  </si>
  <si>
    <t>LANSUM PROPERTIES LLP - NARSINGI</t>
  </si>
  <si>
    <t>GIR II Trading</t>
  </si>
  <si>
    <t>NJR CONSTRUCTIONS PRIVATE LIMITED - BACHUPALLY</t>
  </si>
  <si>
    <t>KSR3</t>
  </si>
  <si>
    <t>OM SREE BUILDERS &amp; DEVELOPERS LLP - KOMPALLY</t>
  </si>
  <si>
    <t>LKDRM2</t>
  </si>
  <si>
    <t>RDC CONCRETE INDIA PVT LTD - BACHUPALLY</t>
  </si>
  <si>
    <t>LKDRM3</t>
  </si>
  <si>
    <t>RDC CONCRETE INDIA PVT LTD-MEDCHAL</t>
  </si>
  <si>
    <t>LKDRM4</t>
  </si>
  <si>
    <t>SREE CONSTRUCTIONS IDA - BOLLARAM</t>
  </si>
  <si>
    <t>RSDSH</t>
  </si>
  <si>
    <t>URBANRISE LIFESTYLES PRIVATE LIMITED - IDA BOLLARAM</t>
  </si>
  <si>
    <t>RSGIR</t>
  </si>
  <si>
    <t>Total demand from all Parties</t>
  </si>
  <si>
    <t>Warehouses</t>
  </si>
  <si>
    <t>Supply</t>
  </si>
  <si>
    <t>Avg Distance</t>
  </si>
  <si>
    <t>Total supply from all Warehouses</t>
  </si>
  <si>
    <t xml:space="preserve"> Cost </t>
  </si>
  <si>
    <t xml:space="preserve">GIR II TRADING </t>
  </si>
  <si>
    <t xml:space="preserve"> Total Transportation Cost</t>
  </si>
  <si>
    <t>6 cr 61 lakhs 22 Thousand</t>
  </si>
  <si>
    <t>Decision Variable</t>
  </si>
  <si>
    <t>Amount  of  sand to be transported from which warehouse(i)  to Destination (j)</t>
  </si>
  <si>
    <t xml:space="preserve"> Actual Supplied by WH</t>
  </si>
  <si>
    <t>Required Supply from WH</t>
  </si>
  <si>
    <t>&lt;=</t>
  </si>
  <si>
    <t>Actual supplied to Parties</t>
  </si>
  <si>
    <t>=</t>
  </si>
  <si>
    <t>Required Demand from Parties</t>
  </si>
  <si>
    <t>Objective Function</t>
  </si>
  <si>
    <t>Total minimized transportation cost</t>
  </si>
  <si>
    <t>6 cr 18 lac 31 K</t>
  </si>
  <si>
    <t>Exact matches</t>
  </si>
  <si>
    <t>By Excel Solver</t>
  </si>
  <si>
    <t>By Python</t>
  </si>
  <si>
    <r>
      <rPr>
        <b/>
        <sz val="16"/>
        <color theme="1"/>
        <rFont val="Calibri"/>
        <charset val="134"/>
        <scheme val="minor"/>
      </rPr>
      <t xml:space="preserve">Total transportation cost  </t>
    </r>
    <r>
      <rPr>
        <b/>
        <sz val="16"/>
        <color rgb="FF00B0F0"/>
        <rFont val="Calibri"/>
        <charset val="134"/>
        <scheme val="minor"/>
      </rPr>
      <t>original</t>
    </r>
  </si>
  <si>
    <t>6 cr 61 lakhs 22K</t>
  </si>
  <si>
    <r>
      <rPr>
        <b/>
        <sz val="16"/>
        <color theme="1"/>
        <rFont val="Calibri"/>
        <charset val="134"/>
        <scheme val="minor"/>
      </rPr>
      <t xml:space="preserve">Total </t>
    </r>
    <r>
      <rPr>
        <b/>
        <sz val="16"/>
        <color rgb="FF00B0F0"/>
        <rFont val="Calibri"/>
        <charset val="134"/>
        <scheme val="minor"/>
      </rPr>
      <t xml:space="preserve">minimized </t>
    </r>
    <r>
      <rPr>
        <b/>
        <sz val="16"/>
        <color theme="1"/>
        <rFont val="Calibri"/>
        <charset val="134"/>
        <scheme val="minor"/>
      </rPr>
      <t>transportation cost</t>
    </r>
  </si>
  <si>
    <t>6 cr 18 lakhs 31 K</t>
  </si>
  <si>
    <t xml:space="preserve">Difference </t>
  </si>
  <si>
    <t xml:space="preserve">42 lac 90 K </t>
  </si>
  <si>
    <t>% Reduced</t>
  </si>
</sst>
</file>

<file path=xl/styles.xml><?xml version="1.0" encoding="utf-8"?>
<styleSheet xmlns="http://schemas.openxmlformats.org/spreadsheetml/2006/main">
  <numFmts count="8">
    <numFmt numFmtId="176" formatCode="#,##0.0"/>
    <numFmt numFmtId="177" formatCode="_ &quot;₹&quot;* #,##0_ ;_ &quot;₹&quot;* \-#,##0_ ;_ &quot;₹&quot;* &quot;-&quot;_ ;_ @_ "/>
    <numFmt numFmtId="178" formatCode="_-* #,##0.00_-;\-* #,##0.00_-;_-* &quot;-&quot;??_-;_-@_-"/>
    <numFmt numFmtId="179" formatCode="0.0%"/>
    <numFmt numFmtId="180" formatCode="_ &quot;₹&quot;* #,##0.00_ ;_ &quot;₹&quot;* \-#,##0.00_ ;_ &quot;₹&quot;* &quot;-&quot;??_ ;_ @_ "/>
    <numFmt numFmtId="181" formatCode="_ * #,##0_ ;_ * \-#,##0_ ;_ * &quot;-&quot;_ ;_ @_ "/>
    <numFmt numFmtId="182" formatCode="_-* #,##0_-;\-* #,##0_-;_-* &quot;-&quot;??_-;_-@_-"/>
    <numFmt numFmtId="183" formatCode="0.0000%"/>
  </numFmts>
  <fonts count="28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6"/>
      <color rgb="FF00B0F0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/>
    <xf numFmtId="181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6" borderId="30" applyNumberFormat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10" fillId="17" borderId="3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5" borderId="3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12" borderId="2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4" fillId="12" borderId="34" applyNumberFormat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9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2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8" fontId="0" fillId="0" borderId="5" xfId="2" applyFont="1" applyBorder="1" applyAlignment="1">
      <alignment horizontal="left"/>
    </xf>
    <xf numFmtId="0" fontId="0" fillId="0" borderId="6" xfId="0" applyBorder="1" applyAlignment="1">
      <alignment horizontal="center" vertical="center"/>
    </xf>
    <xf numFmtId="178" fontId="0" fillId="0" borderId="6" xfId="2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178" fontId="3" fillId="0" borderId="2" xfId="2" applyFont="1" applyBorder="1" applyAlignment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78" fontId="0" fillId="0" borderId="5" xfId="2" applyFont="1" applyBorder="1" applyAlignment="1">
      <alignment horizontal="center" vertical="center"/>
    </xf>
    <xf numFmtId="0" fontId="0" fillId="0" borderId="0" xfId="0" applyAlignment="1">
      <alignment vertical="center"/>
    </xf>
    <xf numFmtId="178" fontId="3" fillId="0" borderId="2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4" fontId="0" fillId="0" borderId="5" xfId="0" applyNumberForma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76" fontId="0" fillId="0" borderId="0" xfId="0" applyNumberFormat="1"/>
    <xf numFmtId="178" fontId="0" fillId="0" borderId="0" xfId="2" applyFont="1"/>
    <xf numFmtId="0" fontId="4" fillId="3" borderId="0" xfId="0" applyFont="1" applyFill="1" applyAlignment="1">
      <alignment horizontal="center" vertical="center"/>
    </xf>
    <xf numFmtId="182" fontId="5" fillId="4" borderId="0" xfId="2" applyNumberFormat="1" applyFont="1" applyFill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5" fillId="5" borderId="0" xfId="0" applyFont="1" applyFill="1"/>
    <xf numFmtId="0" fontId="0" fillId="0" borderId="5" xfId="0" applyBorder="1"/>
    <xf numFmtId="0" fontId="0" fillId="6" borderId="5" xfId="0" applyFill="1" applyBorder="1" applyAlignment="1">
      <alignment horizontal="center" vertical="center"/>
    </xf>
    <xf numFmtId="0" fontId="5" fillId="7" borderId="1" xfId="0" applyFont="1" applyFill="1" applyBorder="1"/>
    <xf numFmtId="0" fontId="5" fillId="7" borderId="3" xfId="0" applyFont="1" applyFill="1" applyBorder="1"/>
    <xf numFmtId="0" fontId="5" fillId="0" borderId="0" xfId="0" applyFont="1"/>
    <xf numFmtId="2" fontId="0" fillId="0" borderId="0" xfId="0" applyNumberFormat="1"/>
    <xf numFmtId="0" fontId="6" fillId="4" borderId="10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/>
    <xf numFmtId="4" fontId="0" fillId="0" borderId="0" xfId="0" applyNumberFormat="1"/>
    <xf numFmtId="176" fontId="3" fillId="0" borderId="0" xfId="0" applyNumberFormat="1" applyFont="1"/>
    <xf numFmtId="0" fontId="0" fillId="0" borderId="13" xfId="0" applyBorder="1"/>
    <xf numFmtId="0" fontId="3" fillId="0" borderId="14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5" xfId="0" applyFont="1" applyBorder="1"/>
    <xf numFmtId="0" fontId="0" fillId="0" borderId="14" xfId="0" applyBorder="1"/>
    <xf numFmtId="0" fontId="3" fillId="0" borderId="13" xfId="0" applyFont="1" applyBorder="1"/>
    <xf numFmtId="0" fontId="5" fillId="3" borderId="1" xfId="0" applyFont="1" applyFill="1" applyBorder="1"/>
    <xf numFmtId="0" fontId="5" fillId="3" borderId="16" xfId="0" applyFont="1" applyFill="1" applyBorder="1"/>
    <xf numFmtId="182" fontId="5" fillId="8" borderId="3" xfId="2" applyNumberFormat="1" applyFont="1" applyFill="1" applyBorder="1"/>
    <xf numFmtId="0" fontId="5" fillId="0" borderId="0" xfId="0" applyFont="1" applyAlignment="1">
      <alignment horizontal="center"/>
    </xf>
    <xf numFmtId="0" fontId="3" fillId="7" borderId="2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82" fontId="5" fillId="0" borderId="18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182" fontId="5" fillId="0" borderId="20" xfId="2" applyNumberFormat="1" applyFont="1" applyFill="1" applyBorder="1" applyAlignment="1">
      <alignment horizontal="center" vertical="center"/>
    </xf>
    <xf numFmtId="9" fontId="0" fillId="0" borderId="0" xfId="6" applyFont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5" fillId="7" borderId="19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182" fontId="5" fillId="7" borderId="20" xfId="0" applyNumberFormat="1" applyFont="1" applyFill="1" applyBorder="1" applyAlignment="1">
      <alignment horizontal="center" vertical="center"/>
    </xf>
    <xf numFmtId="0" fontId="5" fillId="8" borderId="21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179" fontId="5" fillId="8" borderId="22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23" xfId="0" applyBorder="1"/>
    <xf numFmtId="0" fontId="0" fillId="0" borderId="18" xfId="0" applyBorder="1"/>
    <xf numFmtId="182" fontId="5" fillId="0" borderId="24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20" xfId="0" applyBorder="1"/>
    <xf numFmtId="182" fontId="5" fillId="9" borderId="24" xfId="2" applyNumberFormat="1" applyFont="1" applyFill="1" applyBorder="1" applyAlignment="1">
      <alignment horizontal="center" vertical="center"/>
    </xf>
    <xf numFmtId="9" fontId="0" fillId="0" borderId="20" xfId="0" applyNumberFormat="1" applyBorder="1"/>
    <xf numFmtId="178" fontId="0" fillId="0" borderId="25" xfId="2" applyFont="1" applyBorder="1"/>
    <xf numFmtId="0" fontId="0" fillId="0" borderId="0" xfId="0" applyAlignment="1">
      <alignment horizontal="right"/>
    </xf>
    <xf numFmtId="183" fontId="0" fillId="0" borderId="20" xfId="0" applyNumberFormat="1" applyBorder="1"/>
    <xf numFmtId="182" fontId="5" fillId="7" borderId="25" xfId="0" applyNumberFormat="1" applyFont="1" applyFill="1" applyBorder="1" applyAlignment="1">
      <alignment horizontal="center" vertical="center"/>
    </xf>
    <xf numFmtId="179" fontId="5" fillId="8" borderId="26" xfId="0" applyNumberFormat="1" applyFont="1" applyFill="1" applyBorder="1" applyAlignment="1">
      <alignment horizontal="center" vertical="center"/>
    </xf>
    <xf numFmtId="0" fontId="0" fillId="0" borderId="27" xfId="0" applyBorder="1"/>
    <xf numFmtId="0" fontId="0" fillId="0" borderId="22" xfId="0" applyBorder="1"/>
    <xf numFmtId="1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A9" sqref="A9"/>
    </sheetView>
  </sheetViews>
  <sheetFormatPr defaultColWidth="9" defaultRowHeight="14.4"/>
  <sheetData>
    <row r="1" spans="1:10">
      <c r="A1">
        <v>136.328999999999</v>
      </c>
      <c r="B1">
        <v>197.62349586777</v>
      </c>
      <c r="C1">
        <v>139.460999999999</v>
      </c>
      <c r="D1">
        <v>273.128488749998</v>
      </c>
      <c r="E1">
        <v>122.8382</v>
      </c>
      <c r="F1">
        <v>73.7818</v>
      </c>
      <c r="G1">
        <v>144.118444615384</v>
      </c>
      <c r="H1">
        <v>87.0058000000006</v>
      </c>
      <c r="I1">
        <v>135.795399999999</v>
      </c>
      <c r="J1">
        <v>140.417999999998</v>
      </c>
    </row>
    <row r="2" spans="1:10">
      <c r="A2">
        <v>138.391179695434</v>
      </c>
      <c r="B2">
        <v>198.4296</v>
      </c>
      <c r="C2">
        <v>140.267200000002</v>
      </c>
      <c r="D2">
        <v>268.818241687344</v>
      </c>
      <c r="E2">
        <v>123.6444</v>
      </c>
      <c r="F2">
        <v>74.5821999999997</v>
      </c>
      <c r="G2">
        <v>144.292400000001</v>
      </c>
      <c r="H2">
        <v>87.8061999999994</v>
      </c>
      <c r="I2">
        <v>136.595799999999</v>
      </c>
      <c r="J2">
        <v>141.589599999999</v>
      </c>
    </row>
    <row r="3" spans="1:10">
      <c r="A3">
        <v>100000</v>
      </c>
      <c r="B3">
        <v>100000</v>
      </c>
      <c r="C3">
        <v>140.2672</v>
      </c>
      <c r="D3">
        <v>100000</v>
      </c>
      <c r="E3">
        <v>100000</v>
      </c>
      <c r="F3">
        <v>100000</v>
      </c>
      <c r="G3">
        <v>144.2924</v>
      </c>
      <c r="H3">
        <v>87.8062</v>
      </c>
      <c r="I3">
        <v>100000</v>
      </c>
      <c r="J3">
        <v>100000</v>
      </c>
    </row>
    <row r="4" spans="1:10">
      <c r="A4">
        <v>100000</v>
      </c>
      <c r="B4">
        <v>289.130000000001</v>
      </c>
      <c r="C4">
        <v>100000</v>
      </c>
      <c r="D4">
        <v>100000</v>
      </c>
      <c r="E4">
        <v>329.772257142857</v>
      </c>
      <c r="F4">
        <v>269.056200000002</v>
      </c>
      <c r="G4">
        <v>100000</v>
      </c>
      <c r="H4">
        <v>255.582799999999</v>
      </c>
      <c r="I4">
        <v>100000</v>
      </c>
      <c r="J4">
        <v>100000</v>
      </c>
    </row>
    <row r="5" spans="1:10">
      <c r="A5">
        <v>145.075</v>
      </c>
      <c r="B5">
        <v>170.765</v>
      </c>
      <c r="C5">
        <v>138.825</v>
      </c>
      <c r="D5">
        <v>205.879999999998</v>
      </c>
      <c r="E5">
        <v>162.325</v>
      </c>
      <c r="F5">
        <v>100000</v>
      </c>
      <c r="G5">
        <v>141.77</v>
      </c>
      <c r="H5">
        <v>100000</v>
      </c>
      <c r="I5">
        <v>130.535</v>
      </c>
      <c r="J5">
        <v>138.91</v>
      </c>
    </row>
    <row r="6" spans="1:10">
      <c r="A6">
        <v>100000</v>
      </c>
      <c r="B6">
        <v>144.98</v>
      </c>
      <c r="C6">
        <v>102.995</v>
      </c>
      <c r="D6">
        <v>170.85</v>
      </c>
      <c r="E6">
        <v>100000</v>
      </c>
      <c r="F6">
        <v>100000</v>
      </c>
      <c r="G6">
        <v>116.03</v>
      </c>
      <c r="H6">
        <v>100000</v>
      </c>
      <c r="I6">
        <v>100000</v>
      </c>
      <c r="J6">
        <v>100000</v>
      </c>
    </row>
    <row r="7" spans="1:10">
      <c r="A7">
        <v>141.63</v>
      </c>
      <c r="B7">
        <v>167.93</v>
      </c>
      <c r="C7">
        <v>140.605</v>
      </c>
      <c r="D7">
        <v>201.755</v>
      </c>
      <c r="E7">
        <v>100000</v>
      </c>
      <c r="F7">
        <v>100000</v>
      </c>
      <c r="G7">
        <v>139.15</v>
      </c>
      <c r="H7">
        <v>100000</v>
      </c>
      <c r="I7">
        <v>129.6</v>
      </c>
      <c r="J7">
        <v>100000</v>
      </c>
    </row>
    <row r="8" spans="1:10">
      <c r="A8">
        <v>100000</v>
      </c>
      <c r="B8">
        <v>100000</v>
      </c>
      <c r="C8">
        <v>100000</v>
      </c>
      <c r="D8">
        <v>535.1326</v>
      </c>
      <c r="E8">
        <v>100000</v>
      </c>
      <c r="F8">
        <v>484.717150617283</v>
      </c>
      <c r="G8">
        <v>100000</v>
      </c>
      <c r="H8">
        <v>100000</v>
      </c>
      <c r="I8">
        <v>100000</v>
      </c>
      <c r="J8">
        <v>100000</v>
      </c>
    </row>
    <row r="9" spans="1:10">
      <c r="A9">
        <v>100000</v>
      </c>
      <c r="B9">
        <v>100000</v>
      </c>
      <c r="C9">
        <v>100000</v>
      </c>
      <c r="D9">
        <v>100000</v>
      </c>
      <c r="E9">
        <v>100000</v>
      </c>
      <c r="F9">
        <v>100000</v>
      </c>
      <c r="G9">
        <v>100000</v>
      </c>
      <c r="H9">
        <v>92.8</v>
      </c>
      <c r="I9">
        <v>100000</v>
      </c>
      <c r="J9">
        <v>100000</v>
      </c>
    </row>
    <row r="19" spans="1:1">
      <c r="A19" s="9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80"/>
  <sheetViews>
    <sheetView tabSelected="1" zoomScale="80" zoomScaleNormal="80" workbookViewId="0">
      <selection activeCell="D14" sqref="D14"/>
    </sheetView>
  </sheetViews>
  <sheetFormatPr defaultColWidth="15.712962962963" defaultRowHeight="14.4"/>
  <cols>
    <col min="1" max="1" width="9.13888888888889" customWidth="1"/>
    <col min="2" max="2" width="59.5740740740741" customWidth="1"/>
    <col min="3" max="3" width="45.287037037037" customWidth="1"/>
    <col min="4" max="4" width="16.1388888888889" customWidth="1"/>
    <col min="5" max="5" width="39.287037037037" customWidth="1"/>
    <col min="6" max="6" width="30.5740740740741" customWidth="1"/>
    <col min="7" max="7" width="14.287037037037" customWidth="1"/>
    <col min="8" max="8" width="24" customWidth="1"/>
    <col min="9" max="9" width="12.5740740740741" customWidth="1"/>
    <col min="10" max="10" width="30.5740740740741" customWidth="1"/>
    <col min="11" max="11" width="16" customWidth="1"/>
    <col min="12" max="12" width="14.4259259259259" customWidth="1"/>
    <col min="13" max="13" width="12.8518518518519" customWidth="1"/>
    <col min="14" max="15" width="12.5740740740741" customWidth="1"/>
    <col min="16" max="16" width="12" customWidth="1"/>
    <col min="17" max="17" width="0.851851851851852" customWidth="1"/>
    <col min="18" max="18" width="9.57407407407407" customWidth="1"/>
    <col min="19" max="19" width="15.712962962963" customWidth="1"/>
  </cols>
  <sheetData>
    <row r="1" ht="15.6" spans="5:6">
      <c r="E1" s="1" t="s">
        <v>0</v>
      </c>
      <c r="F1" s="2" t="s">
        <v>1</v>
      </c>
    </row>
    <row r="2" ht="16.35" spans="5:6">
      <c r="E2" s="1" t="s">
        <v>2</v>
      </c>
      <c r="F2" s="2" t="s">
        <v>3</v>
      </c>
    </row>
    <row r="3" spans="1:3">
      <c r="A3" s="3" t="s">
        <v>4</v>
      </c>
      <c r="B3" s="4" t="s">
        <v>5</v>
      </c>
      <c r="C3" s="5" t="s">
        <v>6</v>
      </c>
    </row>
    <row r="4" spans="1:15">
      <c r="A4" s="6">
        <v>1</v>
      </c>
      <c r="B4" s="7" t="s">
        <v>7</v>
      </c>
      <c r="C4" s="8">
        <v>33974.86</v>
      </c>
      <c r="E4" s="9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K4" s="10" t="s">
        <v>14</v>
      </c>
      <c r="L4" s="10" t="s">
        <v>15</v>
      </c>
      <c r="M4" s="10" t="s">
        <v>16</v>
      </c>
      <c r="N4" s="10" t="s">
        <v>17</v>
      </c>
      <c r="O4" s="10" t="s">
        <v>18</v>
      </c>
    </row>
    <row r="5" spans="1:15">
      <c r="A5" s="10">
        <v>2</v>
      </c>
      <c r="B5" s="11" t="s">
        <v>19</v>
      </c>
      <c r="C5" s="12">
        <v>30140.2</v>
      </c>
      <c r="E5" s="10" t="s">
        <v>20</v>
      </c>
      <c r="F5" s="11">
        <v>2.9</v>
      </c>
      <c r="G5" s="11">
        <v>2.9</v>
      </c>
      <c r="H5" s="11">
        <v>2.9</v>
      </c>
      <c r="I5" s="11">
        <v>2.9</v>
      </c>
      <c r="J5" s="11">
        <v>2.9</v>
      </c>
      <c r="K5" s="11">
        <v>2.9</v>
      </c>
      <c r="L5" s="11">
        <v>2.9</v>
      </c>
      <c r="M5" s="11">
        <v>2.9</v>
      </c>
      <c r="N5" s="11">
        <v>2.9</v>
      </c>
      <c r="O5" s="11">
        <v>2.9</v>
      </c>
    </row>
    <row r="6" spans="1:15">
      <c r="A6" s="10">
        <v>3</v>
      </c>
      <c r="B6" s="11" t="s">
        <v>21</v>
      </c>
      <c r="C6" s="12">
        <v>54601.78</v>
      </c>
      <c r="E6" s="6" t="s">
        <v>22</v>
      </c>
      <c r="F6" s="11">
        <v>2.9</v>
      </c>
      <c r="G6" s="11">
        <v>2.9</v>
      </c>
      <c r="H6" s="11">
        <v>2.9</v>
      </c>
      <c r="I6" s="11">
        <v>2.9</v>
      </c>
      <c r="J6" s="11">
        <v>2.9</v>
      </c>
      <c r="K6" s="11">
        <v>2.9</v>
      </c>
      <c r="L6" s="11">
        <v>2.9</v>
      </c>
      <c r="M6" s="11">
        <v>2.9</v>
      </c>
      <c r="N6" s="11">
        <v>2.9</v>
      </c>
      <c r="O6" s="11">
        <v>2.9</v>
      </c>
    </row>
    <row r="7" spans="1:15">
      <c r="A7" s="10">
        <v>4</v>
      </c>
      <c r="B7" s="11" t="s">
        <v>23</v>
      </c>
      <c r="C7" s="12">
        <v>63652.8</v>
      </c>
      <c r="E7" s="10" t="s">
        <v>24</v>
      </c>
      <c r="F7" s="11"/>
      <c r="G7" s="11"/>
      <c r="H7" s="11">
        <v>2.9</v>
      </c>
      <c r="I7" s="11"/>
      <c r="J7" s="11"/>
      <c r="K7" s="11"/>
      <c r="L7" s="11">
        <v>2.9</v>
      </c>
      <c r="M7" s="11">
        <v>2.9</v>
      </c>
      <c r="N7" s="11"/>
      <c r="O7" s="11"/>
    </row>
    <row r="8" spans="1:15">
      <c r="A8" s="10">
        <v>5</v>
      </c>
      <c r="B8" s="11" t="s">
        <v>25</v>
      </c>
      <c r="C8" s="12">
        <v>24602.66</v>
      </c>
      <c r="E8" s="6" t="s">
        <v>26</v>
      </c>
      <c r="F8" s="11"/>
      <c r="G8" s="11">
        <v>2.9</v>
      </c>
      <c r="H8" s="11"/>
      <c r="I8" s="11"/>
      <c r="J8" s="11">
        <v>2.9</v>
      </c>
      <c r="K8" s="11">
        <v>2.9</v>
      </c>
      <c r="L8" s="11"/>
      <c r="M8" s="11">
        <v>2.9</v>
      </c>
      <c r="N8" s="11"/>
      <c r="O8" s="11"/>
    </row>
    <row r="9" spans="1:15">
      <c r="A9" s="10">
        <v>6</v>
      </c>
      <c r="B9" s="11" t="s">
        <v>27</v>
      </c>
      <c r="C9" s="12">
        <v>45979.1</v>
      </c>
      <c r="E9" s="10" t="s">
        <v>28</v>
      </c>
      <c r="F9" s="11">
        <v>2.5</v>
      </c>
      <c r="G9" s="11">
        <v>2.5</v>
      </c>
      <c r="H9" s="11">
        <v>2.5</v>
      </c>
      <c r="I9" s="11">
        <v>2.5</v>
      </c>
      <c r="J9" s="11">
        <v>2.5</v>
      </c>
      <c r="K9" s="11"/>
      <c r="L9" s="11">
        <v>2.5</v>
      </c>
      <c r="M9" s="11"/>
      <c r="N9" s="11">
        <v>2.5</v>
      </c>
      <c r="O9" s="11">
        <v>2.5</v>
      </c>
    </row>
    <row r="10" spans="1:15">
      <c r="A10" s="10">
        <v>7</v>
      </c>
      <c r="B10" s="11" t="s">
        <v>29</v>
      </c>
      <c r="C10" s="12">
        <v>31694.3</v>
      </c>
      <c r="E10" s="6" t="s">
        <v>30</v>
      </c>
      <c r="F10" s="11"/>
      <c r="G10" s="11">
        <v>2.5</v>
      </c>
      <c r="H10" s="11">
        <v>2.5</v>
      </c>
      <c r="I10" s="11">
        <v>2.5</v>
      </c>
      <c r="J10" s="11"/>
      <c r="K10" s="11"/>
      <c r="L10" s="11">
        <v>2.5</v>
      </c>
      <c r="M10" s="11"/>
      <c r="N10" s="11"/>
      <c r="O10" s="11"/>
    </row>
    <row r="11" spans="1:15">
      <c r="A11" s="10">
        <v>8</v>
      </c>
      <c r="B11" s="11" t="s">
        <v>31</v>
      </c>
      <c r="C11" s="12">
        <v>28985.1</v>
      </c>
      <c r="E11" s="10" t="s">
        <v>32</v>
      </c>
      <c r="F11" s="11">
        <v>2.5</v>
      </c>
      <c r="G11" s="11">
        <v>2.5</v>
      </c>
      <c r="H11" s="11">
        <v>2.5</v>
      </c>
      <c r="I11" s="11">
        <v>2.5</v>
      </c>
      <c r="J11" s="11"/>
      <c r="K11" s="11"/>
      <c r="L11" s="11">
        <v>2.5</v>
      </c>
      <c r="M11" s="11"/>
      <c r="N11" s="11">
        <v>2.5</v>
      </c>
      <c r="O11" s="11"/>
    </row>
    <row r="12" spans="1:15">
      <c r="A12" s="10">
        <v>9</v>
      </c>
      <c r="B12" s="11" t="s">
        <v>33</v>
      </c>
      <c r="C12" s="12">
        <v>30271.28</v>
      </c>
      <c r="E12" s="10" t="s">
        <v>34</v>
      </c>
      <c r="F12" s="11"/>
      <c r="G12" s="11"/>
      <c r="H12" s="11"/>
      <c r="I12" s="11">
        <v>4.7</v>
      </c>
      <c r="J12" s="11">
        <v>4.7</v>
      </c>
      <c r="K12" s="11">
        <v>4.7</v>
      </c>
      <c r="L12" s="11"/>
      <c r="M12" s="11"/>
      <c r="N12" s="11"/>
      <c r="O12" s="11"/>
    </row>
    <row r="13" spans="1:15">
      <c r="A13" s="10">
        <v>10</v>
      </c>
      <c r="B13" s="13" t="s">
        <v>35</v>
      </c>
      <c r="C13" s="14">
        <v>53571.0899999999</v>
      </c>
      <c r="E13" s="6" t="s">
        <v>36</v>
      </c>
      <c r="F13" s="11"/>
      <c r="G13" s="11"/>
      <c r="H13" s="11"/>
      <c r="I13" s="11"/>
      <c r="J13" s="11"/>
      <c r="K13" s="11"/>
      <c r="L13" s="11"/>
      <c r="M13" s="11">
        <v>2.9</v>
      </c>
      <c r="N13" s="11"/>
      <c r="O13" s="11"/>
    </row>
    <row r="14" spans="2:3">
      <c r="B14" s="15" t="s">
        <v>37</v>
      </c>
      <c r="C14" s="16">
        <f>SUM(C4:C13)</f>
        <v>397473.17</v>
      </c>
    </row>
    <row r="16" spans="1:15">
      <c r="A16" s="15" t="s">
        <v>4</v>
      </c>
      <c r="B16" s="17" t="s">
        <v>38</v>
      </c>
      <c r="C16" s="18" t="s">
        <v>39</v>
      </c>
      <c r="E16" s="9" t="s">
        <v>40</v>
      </c>
      <c r="F16" s="10" t="s">
        <v>9</v>
      </c>
      <c r="G16" s="10" t="s">
        <v>10</v>
      </c>
      <c r="H16" s="10" t="s">
        <v>11</v>
      </c>
      <c r="I16" s="10" t="s">
        <v>12</v>
      </c>
      <c r="J16" s="10" t="s">
        <v>13</v>
      </c>
      <c r="K16" s="10" t="s">
        <v>14</v>
      </c>
      <c r="L16" s="10" t="s">
        <v>15</v>
      </c>
      <c r="M16" s="10" t="s">
        <v>16</v>
      </c>
      <c r="N16" s="10" t="s">
        <v>17</v>
      </c>
      <c r="O16" s="10" t="s">
        <v>18</v>
      </c>
    </row>
    <row r="17" spans="1:16">
      <c r="A17" s="6">
        <v>1</v>
      </c>
      <c r="B17" s="11" t="s">
        <v>20</v>
      </c>
      <c r="C17" s="19">
        <v>116037.58</v>
      </c>
      <c r="E17" s="10" t="s">
        <v>20</v>
      </c>
      <c r="F17" s="11">
        <v>47.0099999999997</v>
      </c>
      <c r="G17" s="11">
        <v>68.1460330578517</v>
      </c>
      <c r="H17" s="11">
        <v>48.0899999999998</v>
      </c>
      <c r="I17" s="11">
        <v>94.1822374999993</v>
      </c>
      <c r="J17" s="11">
        <v>42.3580000000001</v>
      </c>
      <c r="K17" s="11">
        <v>25.442</v>
      </c>
      <c r="L17" s="11">
        <v>49.6960153846153</v>
      </c>
      <c r="M17" s="11">
        <v>30.0020000000002</v>
      </c>
      <c r="N17" s="11">
        <v>46.8259999999998</v>
      </c>
      <c r="O17" s="11">
        <v>48.4199999999994</v>
      </c>
      <c r="P17" s="39"/>
    </row>
    <row r="18" spans="1:16">
      <c r="A18" s="10">
        <v>2</v>
      </c>
      <c r="B18" s="7" t="s">
        <v>22</v>
      </c>
      <c r="C18" s="19">
        <v>185841.95</v>
      </c>
      <c r="E18" s="6" t="s">
        <v>22</v>
      </c>
      <c r="F18" s="11">
        <v>47.7210964467013</v>
      </c>
      <c r="G18" s="11">
        <v>68.4239999999999</v>
      </c>
      <c r="H18" s="11">
        <v>48.3680000000007</v>
      </c>
      <c r="I18" s="11">
        <v>92.6959454094291</v>
      </c>
      <c r="J18" s="11">
        <v>42.6359999999999</v>
      </c>
      <c r="K18" s="11">
        <v>25.7179999999999</v>
      </c>
      <c r="L18" s="11">
        <v>49.7560000000005</v>
      </c>
      <c r="M18" s="11">
        <v>30.2779999999998</v>
      </c>
      <c r="N18" s="11">
        <v>47.1019999999996</v>
      </c>
      <c r="O18" s="11">
        <v>48.8239999999996</v>
      </c>
      <c r="P18" s="39"/>
    </row>
    <row r="19" spans="1:16">
      <c r="A19" s="6">
        <v>3</v>
      </c>
      <c r="B19" s="11" t="s">
        <v>24</v>
      </c>
      <c r="C19" s="19">
        <v>283.95</v>
      </c>
      <c r="E19" s="10" t="s">
        <v>24</v>
      </c>
      <c r="F19" s="11"/>
      <c r="G19" s="11"/>
      <c r="H19" s="11">
        <v>48.368</v>
      </c>
      <c r="I19" s="11"/>
      <c r="J19" s="11"/>
      <c r="K19" s="11"/>
      <c r="L19" s="11">
        <v>49.756</v>
      </c>
      <c r="M19" s="11">
        <v>30.278</v>
      </c>
      <c r="N19" s="11"/>
      <c r="O19" s="11"/>
      <c r="P19" s="39"/>
    </row>
    <row r="20" spans="1:16">
      <c r="A20" s="10">
        <v>4</v>
      </c>
      <c r="B20" s="7" t="s">
        <v>26</v>
      </c>
      <c r="C20" s="19">
        <v>32896.96</v>
      </c>
      <c r="E20" s="6" t="s">
        <v>26</v>
      </c>
      <c r="F20" s="11"/>
      <c r="G20" s="11">
        <v>99.7000000000002</v>
      </c>
      <c r="H20" s="11"/>
      <c r="I20" s="11"/>
      <c r="J20" s="11">
        <v>113.714571428571</v>
      </c>
      <c r="K20" s="11">
        <v>92.7780000000006</v>
      </c>
      <c r="L20" s="11"/>
      <c r="M20" s="11">
        <v>88.1319999999998</v>
      </c>
      <c r="N20" s="11"/>
      <c r="O20" s="11"/>
      <c r="P20" s="39"/>
    </row>
    <row r="21" spans="1:16">
      <c r="A21" s="6">
        <v>5</v>
      </c>
      <c r="B21" s="11" t="s">
        <v>28</v>
      </c>
      <c r="C21" s="19">
        <v>53657.45</v>
      </c>
      <c r="E21" s="10" t="s">
        <v>28</v>
      </c>
      <c r="F21" s="11">
        <v>58.03</v>
      </c>
      <c r="G21" s="11">
        <v>68.3059999999999</v>
      </c>
      <c r="H21" s="11">
        <v>55.5300000000001</v>
      </c>
      <c r="I21" s="11">
        <v>82.3519999999992</v>
      </c>
      <c r="J21" s="11">
        <v>64.93</v>
      </c>
      <c r="K21" s="11"/>
      <c r="L21" s="11">
        <v>56.708</v>
      </c>
      <c r="M21" s="11"/>
      <c r="N21" s="11">
        <v>52.214</v>
      </c>
      <c r="O21" s="11">
        <v>55.564</v>
      </c>
      <c r="P21" s="39"/>
    </row>
    <row r="22" spans="1:16">
      <c r="A22" s="10">
        <v>6</v>
      </c>
      <c r="B22" s="7" t="s">
        <v>30</v>
      </c>
      <c r="C22" s="19">
        <v>820.35</v>
      </c>
      <c r="E22" s="6" t="s">
        <v>30</v>
      </c>
      <c r="F22" s="11"/>
      <c r="G22" s="11">
        <v>57.992</v>
      </c>
      <c r="H22" s="11">
        <v>41.198</v>
      </c>
      <c r="I22" s="11">
        <v>68.34</v>
      </c>
      <c r="J22" s="11"/>
      <c r="K22" s="11"/>
      <c r="L22" s="11">
        <v>46.412</v>
      </c>
      <c r="M22" s="11"/>
      <c r="N22" s="11"/>
      <c r="O22" s="11"/>
      <c r="P22" s="39"/>
    </row>
    <row r="23" spans="1:16">
      <c r="A23" s="6">
        <v>7</v>
      </c>
      <c r="B23" s="11" t="s">
        <v>32</v>
      </c>
      <c r="C23" s="19">
        <v>1857.33</v>
      </c>
      <c r="E23" s="10" t="s">
        <v>32</v>
      </c>
      <c r="F23" s="11">
        <v>56.652</v>
      </c>
      <c r="G23" s="11">
        <v>67.172</v>
      </c>
      <c r="H23" s="11">
        <v>56.242</v>
      </c>
      <c r="I23" s="11">
        <v>80.702</v>
      </c>
      <c r="J23" s="11"/>
      <c r="K23" s="11"/>
      <c r="L23" s="11">
        <v>55.66</v>
      </c>
      <c r="M23" s="11"/>
      <c r="N23" s="11">
        <v>51.84</v>
      </c>
      <c r="O23" s="11"/>
      <c r="P23" s="39"/>
    </row>
    <row r="24" spans="1:16">
      <c r="A24" s="10">
        <v>8</v>
      </c>
      <c r="B24" s="11" t="s">
        <v>34</v>
      </c>
      <c r="C24" s="19">
        <v>6050.18</v>
      </c>
      <c r="D24" s="20"/>
      <c r="E24" s="10" t="s">
        <v>34</v>
      </c>
      <c r="F24" s="11"/>
      <c r="G24" s="11"/>
      <c r="H24" s="11"/>
      <c r="I24" s="11">
        <v>113.858</v>
      </c>
      <c r="J24" s="11"/>
      <c r="K24" s="11">
        <v>103.131308641975</v>
      </c>
      <c r="L24" s="11"/>
      <c r="M24" s="11"/>
      <c r="N24" s="11"/>
      <c r="O24" s="11"/>
      <c r="P24" s="39"/>
    </row>
    <row r="25" spans="1:16">
      <c r="A25" s="6">
        <v>9</v>
      </c>
      <c r="B25" s="7" t="s">
        <v>36</v>
      </c>
      <c r="C25" s="19">
        <v>27.42</v>
      </c>
      <c r="E25" s="6" t="s">
        <v>36</v>
      </c>
      <c r="F25" s="11"/>
      <c r="G25" s="11"/>
      <c r="H25" s="11"/>
      <c r="I25" s="11"/>
      <c r="J25" s="11"/>
      <c r="K25" s="11"/>
      <c r="L25" s="11"/>
      <c r="M25" s="11">
        <v>32</v>
      </c>
      <c r="N25" s="11"/>
      <c r="O25" s="11"/>
      <c r="P25" s="39"/>
    </row>
    <row r="26" spans="1:3">
      <c r="A26" s="10"/>
      <c r="B26" s="10"/>
      <c r="C26" s="19"/>
    </row>
    <row r="27" spans="2:3">
      <c r="B27" s="15" t="s">
        <v>41</v>
      </c>
      <c r="C27" s="21">
        <f>SUM(C17:C26)</f>
        <v>397473.17</v>
      </c>
    </row>
    <row r="29" spans="5:10">
      <c r="E29" s="22"/>
      <c r="F29" s="22"/>
      <c r="G29" s="22"/>
      <c r="H29" s="22"/>
      <c r="I29" s="22"/>
      <c r="J29" s="22"/>
    </row>
    <row r="30" spans="5:28">
      <c r="E30" s="9" t="s">
        <v>42</v>
      </c>
      <c r="F30" s="10" t="s">
        <v>9</v>
      </c>
      <c r="G30" s="10" t="s">
        <v>10</v>
      </c>
      <c r="H30" s="10" t="s">
        <v>11</v>
      </c>
      <c r="I30" s="10" t="s">
        <v>12</v>
      </c>
      <c r="J30" s="10" t="s">
        <v>13</v>
      </c>
      <c r="K30" s="10" t="s">
        <v>14</v>
      </c>
      <c r="L30" s="10" t="s">
        <v>15</v>
      </c>
      <c r="M30" s="10" t="s">
        <v>16</v>
      </c>
      <c r="N30" s="10" t="s">
        <v>17</v>
      </c>
      <c r="O30" s="10" t="s">
        <v>18</v>
      </c>
      <c r="R30" s="44"/>
      <c r="S30" s="27"/>
      <c r="T30" s="27"/>
      <c r="U30" s="27"/>
      <c r="V30" s="27"/>
      <c r="W30" s="27"/>
      <c r="X30" s="27"/>
      <c r="Y30" s="27"/>
      <c r="Z30" s="27"/>
      <c r="AA30" s="27"/>
      <c r="AB30" s="27"/>
    </row>
    <row r="31" spans="5:28">
      <c r="E31" s="23" t="s">
        <v>20</v>
      </c>
      <c r="F31" s="11">
        <f t="shared" ref="F31:O31" si="0">F17*F5</f>
        <v>136.328999999999</v>
      </c>
      <c r="G31" s="11">
        <f t="shared" si="0"/>
        <v>197.62349586777</v>
      </c>
      <c r="H31" s="11">
        <f t="shared" si="0"/>
        <v>139.460999999999</v>
      </c>
      <c r="I31" s="11">
        <f t="shared" si="0"/>
        <v>273.128488749998</v>
      </c>
      <c r="J31" s="11">
        <f t="shared" si="0"/>
        <v>122.8382</v>
      </c>
      <c r="K31" s="11">
        <f t="shared" si="0"/>
        <v>73.7818</v>
      </c>
      <c r="L31" s="11">
        <f t="shared" si="0"/>
        <v>144.118444615384</v>
      </c>
      <c r="M31" s="11">
        <f t="shared" si="0"/>
        <v>87.0058000000006</v>
      </c>
      <c r="N31" s="11">
        <f t="shared" si="0"/>
        <v>135.795399999999</v>
      </c>
      <c r="O31" s="11">
        <f t="shared" si="0"/>
        <v>140.417999999998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</row>
    <row r="32" spans="5:28">
      <c r="E32" s="23" t="s">
        <v>22</v>
      </c>
      <c r="F32" s="11">
        <f t="shared" ref="F32:O32" si="1">F18*F6</f>
        <v>138.391179695434</v>
      </c>
      <c r="G32" s="11">
        <f t="shared" si="1"/>
        <v>198.4296</v>
      </c>
      <c r="H32" s="11">
        <f t="shared" si="1"/>
        <v>140.267200000002</v>
      </c>
      <c r="I32" s="11">
        <f t="shared" si="1"/>
        <v>268.818241687344</v>
      </c>
      <c r="J32" s="11">
        <f t="shared" si="1"/>
        <v>123.6444</v>
      </c>
      <c r="K32" s="11">
        <f t="shared" si="1"/>
        <v>74.5821999999997</v>
      </c>
      <c r="L32" s="11">
        <f t="shared" si="1"/>
        <v>144.292400000001</v>
      </c>
      <c r="M32" s="11">
        <f t="shared" si="1"/>
        <v>87.8061999999994</v>
      </c>
      <c r="N32" s="11">
        <f t="shared" si="1"/>
        <v>136.595799999999</v>
      </c>
      <c r="O32" s="11">
        <f t="shared" si="1"/>
        <v>141.589599999999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</row>
    <row r="33" spans="5:28">
      <c r="E33" s="24" t="s">
        <v>43</v>
      </c>
      <c r="F33" s="25">
        <v>100000</v>
      </c>
      <c r="G33" s="25">
        <v>100000</v>
      </c>
      <c r="H33" s="11">
        <f>H19*H7</f>
        <v>140.2672</v>
      </c>
      <c r="I33" s="25">
        <v>100000</v>
      </c>
      <c r="J33" s="25">
        <v>100000</v>
      </c>
      <c r="K33" s="25">
        <v>100000</v>
      </c>
      <c r="L33" s="11">
        <f>L19*L7</f>
        <v>144.2924</v>
      </c>
      <c r="M33" s="11">
        <f>M19*M7</f>
        <v>87.8062</v>
      </c>
      <c r="N33" s="25">
        <v>100000</v>
      </c>
      <c r="O33" s="25">
        <v>100000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 spans="5:28">
      <c r="E34" s="26" t="s">
        <v>26</v>
      </c>
      <c r="F34" s="25">
        <v>100000</v>
      </c>
      <c r="G34" s="11">
        <f>G20*G8</f>
        <v>289.130000000001</v>
      </c>
      <c r="H34" s="25">
        <v>100000</v>
      </c>
      <c r="I34" s="25">
        <v>100000</v>
      </c>
      <c r="J34" s="11">
        <f>J20*J8</f>
        <v>329.772257142857</v>
      </c>
      <c r="K34" s="11">
        <f>K20*K8</f>
        <v>269.056200000002</v>
      </c>
      <c r="L34" s="25">
        <v>100000</v>
      </c>
      <c r="M34" s="11">
        <f>M20*M8</f>
        <v>255.582799999999</v>
      </c>
      <c r="N34" s="25">
        <v>100000</v>
      </c>
      <c r="O34" s="25">
        <v>100000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</row>
    <row r="35" spans="5:28">
      <c r="E35" s="23" t="s">
        <v>28</v>
      </c>
      <c r="F35" s="11">
        <f>F21*F9</f>
        <v>145.075</v>
      </c>
      <c r="G35" s="11">
        <f>G21*G9</f>
        <v>170.765</v>
      </c>
      <c r="H35" s="11">
        <f>H21*H9</f>
        <v>138.825</v>
      </c>
      <c r="I35" s="11">
        <f>I21*I9</f>
        <v>205.879999999998</v>
      </c>
      <c r="J35" s="11">
        <f>J21*J9</f>
        <v>162.325</v>
      </c>
      <c r="K35" s="25">
        <v>100000</v>
      </c>
      <c r="L35" s="11">
        <f>L21*L9</f>
        <v>141.77</v>
      </c>
      <c r="M35" s="25">
        <v>100000</v>
      </c>
      <c r="N35" s="11">
        <f>N21*N9</f>
        <v>130.535</v>
      </c>
      <c r="O35" s="11">
        <f>O21*O9</f>
        <v>138.91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</row>
    <row r="36" spans="5:28">
      <c r="E36" s="26" t="s">
        <v>30</v>
      </c>
      <c r="F36" s="25">
        <v>100000</v>
      </c>
      <c r="G36" s="11">
        <f>G22*G10</f>
        <v>144.98</v>
      </c>
      <c r="H36" s="11">
        <f>H22*H10</f>
        <v>102.995</v>
      </c>
      <c r="I36" s="11">
        <f>I22*I10</f>
        <v>170.85</v>
      </c>
      <c r="J36" s="25">
        <v>100000</v>
      </c>
      <c r="K36" s="25">
        <v>100000</v>
      </c>
      <c r="L36" s="11">
        <f>L22*L10</f>
        <v>116.03</v>
      </c>
      <c r="M36" s="25">
        <v>100000</v>
      </c>
      <c r="N36" s="25">
        <v>100000</v>
      </c>
      <c r="O36" s="25">
        <v>100000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5:28">
      <c r="E37" s="23" t="s">
        <v>32</v>
      </c>
      <c r="F37" s="11">
        <f>F23*F11</f>
        <v>141.63</v>
      </c>
      <c r="G37" s="11">
        <f>G23*G11</f>
        <v>167.93</v>
      </c>
      <c r="H37" s="11">
        <f>H23*H11</f>
        <v>140.605</v>
      </c>
      <c r="I37" s="11">
        <f>I23*I11</f>
        <v>201.755</v>
      </c>
      <c r="J37" s="25">
        <v>100000</v>
      </c>
      <c r="K37" s="25">
        <v>100000</v>
      </c>
      <c r="L37" s="11">
        <f>L23*L11</f>
        <v>139.15</v>
      </c>
      <c r="M37" s="25">
        <v>100000</v>
      </c>
      <c r="N37" s="11">
        <f>N23*N11</f>
        <v>129.6</v>
      </c>
      <c r="O37" s="25">
        <v>100000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spans="5:28">
      <c r="E38" s="23" t="s">
        <v>34</v>
      </c>
      <c r="F38" s="25">
        <v>100000</v>
      </c>
      <c r="G38" s="25">
        <v>100000</v>
      </c>
      <c r="H38" s="25">
        <v>100000</v>
      </c>
      <c r="I38" s="11">
        <f>I24*I12</f>
        <v>535.1326</v>
      </c>
      <c r="J38" s="25">
        <v>100000</v>
      </c>
      <c r="K38" s="11">
        <f>K24*K12</f>
        <v>484.717150617283</v>
      </c>
      <c r="L38" s="25">
        <v>100000</v>
      </c>
      <c r="M38" s="25">
        <v>100000</v>
      </c>
      <c r="N38" s="25">
        <v>100000</v>
      </c>
      <c r="O38" s="25">
        <v>100000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</row>
    <row r="39" spans="5:18">
      <c r="E39" s="26" t="s">
        <v>36</v>
      </c>
      <c r="F39" s="25">
        <v>100000</v>
      </c>
      <c r="G39" s="25">
        <v>100000</v>
      </c>
      <c r="H39" s="25">
        <v>100000</v>
      </c>
      <c r="I39" s="25">
        <v>100000</v>
      </c>
      <c r="J39" s="25">
        <v>100000</v>
      </c>
      <c r="K39" s="25">
        <v>100000</v>
      </c>
      <c r="L39" s="25">
        <v>100000</v>
      </c>
      <c r="M39" s="11">
        <f>M25*M13</f>
        <v>92.8</v>
      </c>
      <c r="N39" s="25">
        <v>100000</v>
      </c>
      <c r="O39" s="25">
        <v>100000</v>
      </c>
      <c r="R39" s="45"/>
    </row>
    <row r="40" spans="4:15"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4:15"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</row>
    <row r="42" spans="8:8">
      <c r="H42" s="28"/>
    </row>
    <row r="43" ht="21" spans="5:8">
      <c r="E43" s="29" t="s">
        <v>44</v>
      </c>
      <c r="F43" s="29"/>
      <c r="G43" s="29"/>
      <c r="H43" s="30">
        <v>66122572.711516</v>
      </c>
    </row>
    <row r="44" spans="6:6">
      <c r="F44" s="31"/>
    </row>
    <row r="45" spans="8:8">
      <c r="H45" s="32" t="s">
        <v>45</v>
      </c>
    </row>
    <row r="48" ht="21" spans="5:6">
      <c r="E48" s="33" t="s">
        <v>46</v>
      </c>
      <c r="F48" t="s">
        <v>47</v>
      </c>
    </row>
    <row r="49" ht="69" customHeight="1" spans="5:19">
      <c r="E49" s="34"/>
      <c r="F49" s="10" t="s">
        <v>9</v>
      </c>
      <c r="G49" s="10" t="s">
        <v>10</v>
      </c>
      <c r="H49" s="10" t="s">
        <v>11</v>
      </c>
      <c r="I49" s="10" t="s">
        <v>12</v>
      </c>
      <c r="J49" s="10" t="s">
        <v>13</v>
      </c>
      <c r="K49" s="10" t="s">
        <v>14</v>
      </c>
      <c r="L49" s="10" t="s">
        <v>15</v>
      </c>
      <c r="M49" s="10" t="s">
        <v>16</v>
      </c>
      <c r="N49" s="10" t="s">
        <v>17</v>
      </c>
      <c r="O49" s="10" t="s">
        <v>18</v>
      </c>
      <c r="P49" s="40" t="s">
        <v>48</v>
      </c>
      <c r="Q49" s="46"/>
      <c r="R49" s="47"/>
      <c r="S49" s="48" t="s">
        <v>49</v>
      </c>
    </row>
    <row r="50" spans="5:19">
      <c r="E50" s="23" t="s">
        <v>20</v>
      </c>
      <c r="F50" s="35">
        <v>33974.86</v>
      </c>
      <c r="G50" s="35">
        <v>0</v>
      </c>
      <c r="H50" s="35">
        <v>28491.63</v>
      </c>
      <c r="I50" s="35">
        <v>0</v>
      </c>
      <c r="J50" s="35">
        <v>0</v>
      </c>
      <c r="K50" s="35">
        <v>0</v>
      </c>
      <c r="L50" s="41">
        <v>0</v>
      </c>
      <c r="M50" s="41">
        <v>0</v>
      </c>
      <c r="N50" s="41">
        <v>0</v>
      </c>
      <c r="O50" s="35">
        <v>53571.0899999999</v>
      </c>
      <c r="P50" s="23">
        <f t="shared" ref="P50:P58" si="2">SUM(F50:O50)</f>
        <v>116037.58</v>
      </c>
      <c r="Q50" s="49"/>
      <c r="R50" s="47" t="s">
        <v>50</v>
      </c>
      <c r="S50" s="11">
        <v>116037.58</v>
      </c>
    </row>
    <row r="51" spans="5:19">
      <c r="E51" s="23" t="s">
        <v>22</v>
      </c>
      <c r="F51" s="35">
        <v>0</v>
      </c>
      <c r="G51" s="35">
        <v>0</v>
      </c>
      <c r="H51" s="35">
        <v>25826.1999999999</v>
      </c>
      <c r="I51" s="35">
        <v>1267.48999999999</v>
      </c>
      <c r="J51" s="35">
        <v>24602.66</v>
      </c>
      <c r="K51" s="35">
        <v>45979.1</v>
      </c>
      <c r="L51" s="35">
        <v>31694.3</v>
      </c>
      <c r="M51" s="35">
        <v>26200.9199999999</v>
      </c>
      <c r="N51" s="35">
        <v>30271.28</v>
      </c>
      <c r="O51" s="35">
        <v>0</v>
      </c>
      <c r="P51" s="23">
        <f t="shared" si="2"/>
        <v>185841.95</v>
      </c>
      <c r="Q51" s="50"/>
      <c r="R51" s="47" t="s">
        <v>50</v>
      </c>
      <c r="S51" s="11">
        <v>185841.95</v>
      </c>
    </row>
    <row r="52" spans="5:19">
      <c r="E52" s="24" t="s">
        <v>43</v>
      </c>
      <c r="F52" s="35">
        <v>0</v>
      </c>
      <c r="G52" s="35">
        <v>0</v>
      </c>
      <c r="H52" s="35">
        <v>283.95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23">
        <f t="shared" si="2"/>
        <v>283.95</v>
      </c>
      <c r="Q52" s="51"/>
      <c r="R52" s="47" t="s">
        <v>50</v>
      </c>
      <c r="S52" s="11">
        <v>283.95</v>
      </c>
    </row>
    <row r="53" spans="5:19">
      <c r="E53" s="26" t="s">
        <v>26</v>
      </c>
      <c r="F53" s="35">
        <v>0</v>
      </c>
      <c r="G53" s="35">
        <v>30140.2</v>
      </c>
      <c r="H53" s="35">
        <v>0</v>
      </c>
      <c r="I53" s="35">
        <v>0</v>
      </c>
      <c r="J53" s="35">
        <v>0</v>
      </c>
      <c r="K53" s="35">
        <v>0</v>
      </c>
      <c r="L53" s="35">
        <v>0</v>
      </c>
      <c r="M53" s="35">
        <v>2756.76000000004</v>
      </c>
      <c r="N53" s="35">
        <v>0</v>
      </c>
      <c r="O53" s="35">
        <v>0</v>
      </c>
      <c r="P53" s="23">
        <f t="shared" si="2"/>
        <v>32896.96</v>
      </c>
      <c r="Q53" s="51"/>
      <c r="R53" s="47" t="s">
        <v>50</v>
      </c>
      <c r="S53" s="11">
        <v>32896.96</v>
      </c>
    </row>
    <row r="54" spans="5:19">
      <c r="E54" s="23" t="s">
        <v>28</v>
      </c>
      <c r="F54" s="35">
        <v>0</v>
      </c>
      <c r="G54" s="35">
        <v>0</v>
      </c>
      <c r="H54" s="35">
        <v>0</v>
      </c>
      <c r="I54" s="35">
        <v>53657.45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23">
        <f t="shared" si="2"/>
        <v>53657.45</v>
      </c>
      <c r="Q54" s="51"/>
      <c r="R54" s="47" t="s">
        <v>50</v>
      </c>
      <c r="S54" s="11">
        <v>53657.45</v>
      </c>
    </row>
    <row r="55" spans="5:19">
      <c r="E55" s="26" t="s">
        <v>30</v>
      </c>
      <c r="F55" s="35">
        <v>0</v>
      </c>
      <c r="G55" s="35">
        <v>0</v>
      </c>
      <c r="H55" s="35">
        <v>0</v>
      </c>
      <c r="I55" s="35">
        <v>820.35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23">
        <f t="shared" si="2"/>
        <v>820.35</v>
      </c>
      <c r="Q55" s="51"/>
      <c r="R55" s="47" t="s">
        <v>50</v>
      </c>
      <c r="S55" s="11">
        <v>820.35</v>
      </c>
    </row>
    <row r="56" spans="5:19">
      <c r="E56" s="23" t="s">
        <v>32</v>
      </c>
      <c r="F56" s="35">
        <v>0</v>
      </c>
      <c r="G56" s="35">
        <v>0</v>
      </c>
      <c r="H56" s="35">
        <v>0</v>
      </c>
      <c r="I56" s="35">
        <v>1857.33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23">
        <f t="shared" si="2"/>
        <v>1857.33</v>
      </c>
      <c r="Q56" s="51"/>
      <c r="R56" s="47" t="s">
        <v>50</v>
      </c>
      <c r="S56" s="11">
        <v>1857.33</v>
      </c>
    </row>
    <row r="57" spans="5:19">
      <c r="E57" s="23" t="s">
        <v>34</v>
      </c>
      <c r="F57" s="35">
        <v>0</v>
      </c>
      <c r="G57" s="35">
        <v>0</v>
      </c>
      <c r="H57" s="35">
        <v>0</v>
      </c>
      <c r="I57" s="35">
        <v>6050.18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23">
        <f t="shared" si="2"/>
        <v>6050.18</v>
      </c>
      <c r="Q57" s="51"/>
      <c r="R57" s="47" t="s">
        <v>50</v>
      </c>
      <c r="S57" s="11">
        <v>6050.18</v>
      </c>
    </row>
    <row r="58" spans="5:19">
      <c r="E58" s="26" t="s">
        <v>36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27.42</v>
      </c>
      <c r="N58" s="35">
        <v>0</v>
      </c>
      <c r="O58" s="35">
        <v>0</v>
      </c>
      <c r="P58" s="23">
        <f t="shared" si="2"/>
        <v>27.42</v>
      </c>
      <c r="Q58" s="51"/>
      <c r="R58" s="47" t="s">
        <v>50</v>
      </c>
      <c r="S58" s="11">
        <v>27.42</v>
      </c>
    </row>
    <row r="59" spans="5:19">
      <c r="E59" s="10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23"/>
      <c r="Q59" s="51"/>
      <c r="R59" s="47"/>
      <c r="S59" s="52"/>
    </row>
    <row r="60" spans="5:19">
      <c r="E60" s="11" t="s">
        <v>51</v>
      </c>
      <c r="F60" s="10">
        <f t="shared" ref="F60:O60" si="3">SUM(F50:F59)</f>
        <v>33974.86</v>
      </c>
      <c r="G60" s="10">
        <f t="shared" si="3"/>
        <v>30140.2</v>
      </c>
      <c r="H60" s="10">
        <f t="shared" si="3"/>
        <v>54601.7799999999</v>
      </c>
      <c r="I60" s="10">
        <f t="shared" si="3"/>
        <v>63652.8</v>
      </c>
      <c r="J60" s="10">
        <f t="shared" si="3"/>
        <v>24602.66</v>
      </c>
      <c r="K60" s="10">
        <f t="shared" si="3"/>
        <v>45979.1</v>
      </c>
      <c r="L60" s="10">
        <f t="shared" si="3"/>
        <v>31694.3</v>
      </c>
      <c r="M60" s="10">
        <f t="shared" si="3"/>
        <v>28985.1</v>
      </c>
      <c r="N60" s="10">
        <f t="shared" si="3"/>
        <v>30271.28</v>
      </c>
      <c r="O60" s="10">
        <f t="shared" si="3"/>
        <v>53571.0899999999</v>
      </c>
      <c r="P60" s="42"/>
      <c r="Q60" s="46"/>
      <c r="R60" s="53"/>
      <c r="S60" s="34"/>
    </row>
    <row r="61" spans="5:19">
      <c r="E61" s="34"/>
      <c r="F61" s="10" t="s">
        <v>52</v>
      </c>
      <c r="G61" s="10" t="s">
        <v>52</v>
      </c>
      <c r="H61" s="10" t="s">
        <v>52</v>
      </c>
      <c r="I61" s="10" t="s">
        <v>52</v>
      </c>
      <c r="J61" s="10" t="s">
        <v>52</v>
      </c>
      <c r="K61" s="10" t="s">
        <v>52</v>
      </c>
      <c r="L61" s="10" t="s">
        <v>52</v>
      </c>
      <c r="M61" s="10" t="s">
        <v>52</v>
      </c>
      <c r="N61" s="10" t="s">
        <v>52</v>
      </c>
      <c r="O61" s="10" t="s">
        <v>52</v>
      </c>
      <c r="P61" s="42"/>
      <c r="Q61" s="46"/>
      <c r="R61" s="53"/>
      <c r="S61" s="34"/>
    </row>
    <row r="62" spans="5:19">
      <c r="E62" s="11" t="s">
        <v>53</v>
      </c>
      <c r="F62" s="11">
        <v>33974.86</v>
      </c>
      <c r="G62" s="11">
        <v>30140.2</v>
      </c>
      <c r="H62" s="11">
        <v>54601.78</v>
      </c>
      <c r="I62" s="11">
        <v>63652.8</v>
      </c>
      <c r="J62" s="11">
        <v>24602.66</v>
      </c>
      <c r="K62" s="11">
        <v>45979.1</v>
      </c>
      <c r="L62" s="11">
        <v>31694.3</v>
      </c>
      <c r="M62" s="11">
        <v>28985.1</v>
      </c>
      <c r="N62" s="11">
        <v>30271.28</v>
      </c>
      <c r="O62" s="11">
        <v>53571.0899999999</v>
      </c>
      <c r="P62" s="43"/>
      <c r="Q62" s="54"/>
      <c r="R62" s="53"/>
      <c r="S62" s="34"/>
    </row>
    <row r="64" ht="21.75" spans="4:6">
      <c r="D64" s="36" t="s">
        <v>54</v>
      </c>
      <c r="E64" s="37"/>
      <c r="F64" s="38"/>
    </row>
    <row r="65" ht="24" customHeight="1" spans="4:6">
      <c r="D65" s="55" t="s">
        <v>55</v>
      </c>
      <c r="E65" s="56"/>
      <c r="F65" s="57">
        <f>SUMPRODUCT(F31:O39,F50:O58)</f>
        <v>61831768.2042441</v>
      </c>
    </row>
    <row r="66" ht="21.75" spans="4:10">
      <c r="D66" s="38"/>
      <c r="E66" s="38"/>
      <c r="F66" s="58" t="s">
        <v>56</v>
      </c>
      <c r="J66" s="22" t="s">
        <v>57</v>
      </c>
    </row>
    <row r="67" ht="48" customHeight="1" spans="5:12">
      <c r="E67" s="22"/>
      <c r="F67" s="59" t="s">
        <v>58</v>
      </c>
      <c r="J67" s="59" t="s">
        <v>59</v>
      </c>
      <c r="K67" s="78"/>
      <c r="L67" s="79"/>
    </row>
    <row r="68" ht="21.75" spans="4:12">
      <c r="D68" s="60" t="s">
        <v>60</v>
      </c>
      <c r="E68" s="61"/>
      <c r="F68" s="62">
        <v>66122572.711516</v>
      </c>
      <c r="G68" s="32" t="s">
        <v>61</v>
      </c>
      <c r="H68" s="63">
        <f>F69/F68</f>
        <v>0.935108324868239</v>
      </c>
      <c r="J68" s="80">
        <v>66122572.711516</v>
      </c>
      <c r="K68" s="81" t="s">
        <v>61</v>
      </c>
      <c r="L68" s="82">
        <f>J69/J68</f>
        <v>0.93510832486824</v>
      </c>
    </row>
    <row r="69" ht="21" spans="4:12">
      <c r="D69" s="64" t="s">
        <v>62</v>
      </c>
      <c r="E69" s="65"/>
      <c r="F69" s="66">
        <v>61831768.2042441</v>
      </c>
      <c r="G69" s="32" t="s">
        <v>63</v>
      </c>
      <c r="H69" s="67">
        <v>1</v>
      </c>
      <c r="J69" s="83">
        <v>61831768.2042441</v>
      </c>
      <c r="K69" s="81" t="s">
        <v>63</v>
      </c>
      <c r="L69" s="84">
        <v>1</v>
      </c>
    </row>
    <row r="70" ht="21" spans="4:12">
      <c r="D70" s="68"/>
      <c r="E70" s="69"/>
      <c r="F70" s="65"/>
      <c r="H70" s="70">
        <f>H69-H68</f>
        <v>0.0648916751317605</v>
      </c>
      <c r="J70" s="85"/>
      <c r="K70" s="86"/>
      <c r="L70" s="87">
        <f>L69-L68</f>
        <v>0.0648916751317604</v>
      </c>
    </row>
    <row r="71" ht="21" spans="4:12">
      <c r="D71" s="71" t="s">
        <v>64</v>
      </c>
      <c r="E71" s="72"/>
      <c r="F71" s="73">
        <f>F68-F69</f>
        <v>4290804.50727191</v>
      </c>
      <c r="G71" s="32" t="s">
        <v>65</v>
      </c>
      <c r="J71" s="88">
        <f>J68-J69</f>
        <v>4290804.5072719</v>
      </c>
      <c r="K71" s="81" t="s">
        <v>65</v>
      </c>
      <c r="L71" s="82"/>
    </row>
    <row r="72" ht="21.75" spans="4:12">
      <c r="D72" s="74" t="s">
        <v>66</v>
      </c>
      <c r="E72" s="75"/>
      <c r="F72" s="76">
        <f>H69-H68</f>
        <v>0.0648916751317605</v>
      </c>
      <c r="J72" s="89">
        <f>L69-L68</f>
        <v>0.0648916751317604</v>
      </c>
      <c r="K72" s="90"/>
      <c r="L72" s="91"/>
    </row>
    <row r="80" spans="6:7">
      <c r="F80" s="77"/>
      <c r="G80" s="77"/>
    </row>
  </sheetData>
  <autoFilter ref="B16:B27">
    <extLst/>
  </autoFilter>
  <mergeCells count="8">
    <mergeCell ref="E43:G43"/>
    <mergeCell ref="D64:E64"/>
    <mergeCell ref="D65:E65"/>
    <mergeCell ref="D68:E68"/>
    <mergeCell ref="D69:E69"/>
    <mergeCell ref="D70:E70"/>
    <mergeCell ref="D71:E71"/>
    <mergeCell ref="D72:E7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WH_10PARTIES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Araind</dc:creator>
  <cp:lastModifiedBy>sumair</cp:lastModifiedBy>
  <dcterms:created xsi:type="dcterms:W3CDTF">2023-05-08T13:57:00Z</dcterms:created>
  <dcterms:modified xsi:type="dcterms:W3CDTF">2023-05-25T15:32:13Z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49B10B07258D4C5FB26FE8DE005021D3</vt:lpwstr>
  </property>
  <property fmtid="{D5CDD505-2E9C-101B-9397-08002B2CF9AE}" pid="3" name="KSOProductBuildVer">
    <vt:lpwstr>1033-11.2.0.11537</vt:lpwstr>
  </property>
</Properties>
</file>