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01-Planning\02-Projects\01-ElectricIreland\87-VoiceBillShockInvestigation-3535\"/>
    </mc:Choice>
  </mc:AlternateContent>
  <xr:revisionPtr revIDLastSave="0" documentId="13_ncr:1_{A622156F-C7C0-4DAC-A273-3895AB860FA5}" xr6:coauthVersionLast="41" xr6:coauthVersionMax="45" xr10:uidLastSave="{00000000-0000-0000-0000-000000000000}"/>
  <bookViews>
    <workbookView xWindow="-120" yWindow="-120" windowWidth="29040" windowHeight="15840" firstSheet="1" activeTab="1" xr2:uid="{E6A9DE17-48BB-4D0F-BDD7-6CA76EC350FF}"/>
  </bookViews>
  <sheets>
    <sheet name="Project List" sheetId="4" state="hidden" r:id="rId1"/>
    <sheet name="Benefits and Realisation" sheetId="1" r:id="rId2"/>
    <sheet name="Hours&amp;Costs" sheetId="5" r:id="rId3"/>
    <sheet name="Timelines" sheetId="3" r:id="rId4"/>
    <sheet name="Lists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D3" i="5"/>
  <c r="L17" i="1" l="1"/>
  <c r="L12" i="1"/>
  <c r="D14" i="1"/>
  <c r="D2" i="1"/>
  <c r="D22" i="5" l="1"/>
  <c r="E34" i="1" l="1"/>
  <c r="D34" i="1"/>
  <c r="E33" i="1"/>
  <c r="D33" i="1"/>
  <c r="E32" i="1"/>
  <c r="D32" i="1"/>
  <c r="E27" i="1"/>
  <c r="D27" i="1"/>
  <c r="E26" i="1"/>
  <c r="D26" i="1"/>
  <c r="E25" i="1"/>
  <c r="D25" i="1"/>
  <c r="D24" i="1"/>
  <c r="E23" i="1"/>
  <c r="D23" i="1"/>
  <c r="E22" i="1"/>
  <c r="D22" i="1"/>
  <c r="I27" i="5" l="1"/>
  <c r="D27" i="5"/>
  <c r="I6" i="5"/>
  <c r="D6" i="5"/>
  <c r="E24" i="1" l="1"/>
  <c r="P15" i="1" l="1"/>
  <c r="L14" i="1"/>
  <c r="L15" i="1" s="1"/>
  <c r="P13" i="1" l="1"/>
  <c r="P17" i="1" s="1"/>
  <c r="P3" i="1" l="1"/>
  <c r="P10" i="1"/>
  <c r="L10" i="1"/>
  <c r="H10" i="1"/>
  <c r="I17" i="5"/>
  <c r="D17" i="5"/>
  <c r="I14" i="5"/>
  <c r="I12" i="5"/>
  <c r="I10" i="5"/>
  <c r="D14" i="5" l="1"/>
  <c r="D12" i="5"/>
  <c r="D10" i="5"/>
  <c r="I4" i="5"/>
  <c r="I8" i="5"/>
  <c r="D8" i="5"/>
  <c r="D4" i="5"/>
  <c r="O4" i="1"/>
  <c r="P9" i="1"/>
  <c r="L9" i="1"/>
  <c r="H9" i="1"/>
  <c r="H7" i="1"/>
  <c r="L7" i="1" s="1"/>
  <c r="P7" i="1" s="1"/>
  <c r="D26" i="5" l="1"/>
  <c r="I26" i="5"/>
  <c r="P18" i="1" s="1"/>
  <c r="L18" i="1"/>
  <c r="L19" i="1" s="1"/>
  <c r="L13" i="1"/>
  <c r="C2" i="3"/>
  <c r="D2" i="3" s="1"/>
  <c r="E2" i="3" s="1"/>
  <c r="F2" i="3" s="1"/>
  <c r="G2" i="3" s="1"/>
  <c r="I2" i="3" s="1"/>
  <c r="J2" i="3" s="1"/>
  <c r="K2" i="3" s="1"/>
  <c r="L2" i="3" s="1"/>
  <c r="M2" i="3" s="1"/>
  <c r="N2" i="3" s="1"/>
  <c r="P2" i="3" s="1"/>
  <c r="Q2" i="3" s="1"/>
  <c r="R2" i="3" s="1"/>
  <c r="S2" i="3" s="1"/>
  <c r="T2" i="3" s="1"/>
  <c r="U2" i="3" s="1"/>
  <c r="P20" i="1" l="1"/>
  <c r="P19" i="1"/>
  <c r="L20" i="1"/>
</calcChain>
</file>

<file path=xl/sharedStrings.xml><?xml version="1.0" encoding="utf-8"?>
<sst xmlns="http://schemas.openxmlformats.org/spreadsheetml/2006/main" count="448" uniqueCount="275">
  <si>
    <t>Reporting / Analysis</t>
  </si>
  <si>
    <t>Success KPIs</t>
  </si>
  <si>
    <t>Details</t>
  </si>
  <si>
    <t>Evaluation Timeframe</t>
  </si>
  <si>
    <t>Yes</t>
  </si>
  <si>
    <t>0 - 3 Months</t>
  </si>
  <si>
    <t>High</t>
  </si>
  <si>
    <t>Daily</t>
  </si>
  <si>
    <t>No</t>
  </si>
  <si>
    <t xml:space="preserve">3 - 6 Months </t>
  </si>
  <si>
    <t>Medium</t>
  </si>
  <si>
    <t>Weekly</t>
  </si>
  <si>
    <t>6 - 12 Months</t>
  </si>
  <si>
    <t>Low</t>
  </si>
  <si>
    <t>Monthly</t>
  </si>
  <si>
    <t>12 - 24 Months</t>
  </si>
  <si>
    <t>Quarterly</t>
  </si>
  <si>
    <t>2 - 5 Years</t>
  </si>
  <si>
    <t>Once Year</t>
  </si>
  <si>
    <t>&gt; 5 Years</t>
  </si>
  <si>
    <t>Week</t>
  </si>
  <si>
    <t>W2</t>
  </si>
  <si>
    <t>W3</t>
  </si>
  <si>
    <t>W4</t>
  </si>
  <si>
    <t>W5</t>
  </si>
  <si>
    <t>W6</t>
  </si>
  <si>
    <r>
      <t>Stakeholder</t>
    </r>
    <r>
      <rPr>
        <b/>
        <sz val="10"/>
        <color rgb="FFA59D95"/>
        <rFont val="Calibri"/>
        <family val="2"/>
      </rPr>
      <t xml:space="preserve"> </t>
    </r>
    <r>
      <rPr>
        <b/>
        <sz val="10"/>
        <color rgb="FFFFFFFF"/>
        <rFont val="Calibri"/>
        <family val="2"/>
      </rPr>
      <t>Engagement</t>
    </r>
  </si>
  <si>
    <t>Approach</t>
  </si>
  <si>
    <t>Activities</t>
  </si>
  <si>
    <t>Output/ Deliverables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</si>
  <si>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</si>
  <si>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</si>
  <si>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</si>
  <si>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</si>
  <si>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</si>
  <si>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</si>
  <si>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</si>
  <si>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</si>
  <si>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</si>
  <si>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</si>
  <si>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</si>
  <si>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Severity of not implementing</t>
  </si>
  <si>
    <t>Key Digital Themes</t>
  </si>
  <si>
    <t>Customer</t>
  </si>
  <si>
    <t>Employee</t>
  </si>
  <si>
    <t>Operations &amp; Asset Mgt.</t>
  </si>
  <si>
    <t>Analytics Strategy Alignment</t>
  </si>
  <si>
    <t>ESB Strategy</t>
  </si>
  <si>
    <t>Connecting with Data (Providing?)</t>
  </si>
  <si>
    <t>Put customers’ current and future needs at the centre of all our activities</t>
  </si>
  <si>
    <t>Insightful Data Stories (Help them?)</t>
  </si>
  <si>
    <t>Produce, connect and deliver clean, secure and affordable energy</t>
  </si>
  <si>
    <t>Data Literacy / Culture ( Help themselves?)</t>
  </si>
  <si>
    <t>Develop energy services to meet emerging market needs</t>
  </si>
  <si>
    <t>Grow the business whilst maintaining ESB’s financial strength</t>
  </si>
  <si>
    <t>Deliver a high-performance culture that supports innovation and collaboration</t>
  </si>
  <si>
    <t>Benefit</t>
  </si>
  <si>
    <t>Customer Growth</t>
  </si>
  <si>
    <t>Gross Margin Improvement</t>
  </si>
  <si>
    <t>Cost to Serve Reduction</t>
  </si>
  <si>
    <t>Cost to Acquire Reduction</t>
  </si>
  <si>
    <t>Churn Reduction</t>
  </si>
  <si>
    <t>Retention Increase</t>
  </si>
  <si>
    <t>Process Efficiency</t>
  </si>
  <si>
    <t>Increase Productivity</t>
  </si>
  <si>
    <t>Reduce Non Value Add Activities</t>
  </si>
  <si>
    <t>Reduce FTE</t>
  </si>
  <si>
    <t>Increase Customer Satisfaction</t>
  </si>
  <si>
    <t>Increase NPS</t>
  </si>
  <si>
    <t>Increase Trust Pilot Score</t>
  </si>
  <si>
    <t>As is status</t>
  </si>
  <si>
    <t>To be Status</t>
  </si>
  <si>
    <t>End Result</t>
  </si>
  <si>
    <t>Current Volume</t>
  </si>
  <si>
    <t>To Be Volume</t>
  </si>
  <si>
    <t>Evaluation End Point Actual %</t>
  </si>
  <si>
    <t>Evaluation End Point Actual Value</t>
  </si>
  <si>
    <t>Expected Value of Increase / Decrease</t>
  </si>
  <si>
    <t>Expected % change</t>
  </si>
  <si>
    <t>Once Off</t>
  </si>
  <si>
    <t>Frequency of Impact</t>
  </si>
  <si>
    <t>Expected Value of FTE Decrease</t>
  </si>
  <si>
    <t>End Evaluation Date</t>
  </si>
  <si>
    <t>Go Live Date</t>
  </si>
  <si>
    <t>days evaluation</t>
  </si>
  <si>
    <t>Actual Annual Value of FTE Decrease</t>
  </si>
  <si>
    <t>Current Customer Numbers</t>
  </si>
  <si>
    <t>Title</t>
  </si>
  <si>
    <t>BIA: Customer Value Model</t>
  </si>
  <si>
    <t>REG: Request for Information</t>
  </si>
  <si>
    <t>BIA: Review of code for BI data</t>
  </si>
  <si>
    <t>BIA: Renewals R Code Transition</t>
  </si>
  <si>
    <t>IMS: Smart Gas Reads</t>
  </si>
  <si>
    <t>ONB: CR - Telesales Audit Reports</t>
  </si>
  <si>
    <t>CX: Power BI report - Digital stats</t>
  </si>
  <si>
    <t>ONB: Consumption used to set up account vs industry EAC/AQ</t>
  </si>
  <si>
    <t>CSR: Meter Read Reporting</t>
  </si>
  <si>
    <t>BIA: Smart Eligibility Process</t>
  </si>
  <si>
    <t>BIA: Power BI Servers Upgrade</t>
  </si>
  <si>
    <t>BIA: Customer Numbers Dashboard</t>
  </si>
  <si>
    <t>IMS: FMR Electricity Report - Single Meterpoint</t>
  </si>
  <si>
    <t>PAY: Review of GSOP Report</t>
  </si>
  <si>
    <t>Estimated</t>
  </si>
  <si>
    <t>Estimated Saving / Cost Reduction</t>
  </si>
  <si>
    <t>WBS</t>
  </si>
  <si>
    <t>Regulatory Impact</t>
  </si>
  <si>
    <t>Expected Fines</t>
  </si>
  <si>
    <t>Estimate Analytics Cost</t>
  </si>
  <si>
    <t>Hours CS Analytics Team</t>
  </si>
  <si>
    <t>Estimate CS Analytics Cost</t>
  </si>
  <si>
    <t>Hours BW/BO Team</t>
  </si>
  <si>
    <t>Estimate BW/BO Cost</t>
  </si>
  <si>
    <t>Actuals</t>
  </si>
  <si>
    <t>Hours SSIS Team</t>
  </si>
  <si>
    <t>Estimate SSIS Cost</t>
  </si>
  <si>
    <t>Hours Cloud Desk Team</t>
  </si>
  <si>
    <t>Estimate Cloud DeskO Cost</t>
  </si>
  <si>
    <t>Hours Digital Team</t>
  </si>
  <si>
    <t>Estimate Digital Cost</t>
  </si>
  <si>
    <t>Hardware</t>
  </si>
  <si>
    <t>Hours Framework</t>
  </si>
  <si>
    <t>License Costs</t>
  </si>
  <si>
    <t>Additional Support Costs</t>
  </si>
  <si>
    <t>Contingency Costs</t>
  </si>
  <si>
    <t>Unidentified Costs</t>
  </si>
  <si>
    <t>Total Cost</t>
  </si>
  <si>
    <t>Total Hours</t>
  </si>
  <si>
    <t>Severity of Not Implementing</t>
  </si>
  <si>
    <t>Estimated margin per customer</t>
  </si>
  <si>
    <t>Received Fines</t>
  </si>
  <si>
    <t>Expected FTE saving or decrease (Hours)</t>
  </si>
  <si>
    <t>Current FTE involved (Hours)</t>
  </si>
  <si>
    <t>Reduction in FTE (Hours)</t>
  </si>
  <si>
    <t>Total Value</t>
  </si>
  <si>
    <t>Total Value (Over 5 years)</t>
  </si>
  <si>
    <t>Actual Reduction in FTE (Hours)</t>
  </si>
  <si>
    <t>Year 1 Value</t>
  </si>
  <si>
    <t>Year 5 Value</t>
  </si>
  <si>
    <t>Implementation Score</t>
  </si>
  <si>
    <t>Business Benefit Score</t>
  </si>
  <si>
    <t>Critical</t>
  </si>
  <si>
    <t>Actual Success Value at end of evaluation period</t>
  </si>
  <si>
    <t>What is expected to change</t>
  </si>
  <si>
    <t>How often</t>
  </si>
  <si>
    <t>How much (% / # / €)</t>
  </si>
  <si>
    <t>Total Value Year 1</t>
  </si>
  <si>
    <t>IMS: Smart billing report</t>
  </si>
  <si>
    <t>BIL: Report to monitor the production of Final Bills resulting from COT</t>
  </si>
  <si>
    <t>ONB: Rebuilding Onboarding Dashboard</t>
  </si>
  <si>
    <t>IMS: FMR - Multiple Meterpoint</t>
  </si>
  <si>
    <t>IMS: Rebuilding ESB Energy customers - Dual Fuel customer, a Single Fuel Electric customer and Single Fuel Gas customer Dashboard</t>
  </si>
  <si>
    <t>IMS: Rebuilding MSN Mismatch Dashboard</t>
  </si>
  <si>
    <t xml:space="preserve">MRK: Renewals Weekly Analysis </t>
  </si>
  <si>
    <t>CX: DD Failed Collection</t>
  </si>
  <si>
    <t>SAL: Telesales report to specifically be able to drop down to time periods and patner or agent level - giving a ranking leaderboard</t>
  </si>
  <si>
    <t>IMS: Smart Read Validation Report</t>
  </si>
  <si>
    <t>IMS: E7 Report</t>
  </si>
  <si>
    <t>MRK: Marketing opt in report</t>
  </si>
  <si>
    <t>CX: Change Request - ESB Energy SSD comm (Refer a Friend)</t>
  </si>
  <si>
    <t>CX: Business Benchmarking research with Insitute of Customer Service</t>
  </si>
  <si>
    <t>CX: Campaign file performance review</t>
  </si>
  <si>
    <t>CX: Refer a Friend once monthly update - email</t>
  </si>
  <si>
    <t>CX: Change Request - add RaF details to daily Welcome Email campaign file</t>
  </si>
  <si>
    <t xml:space="preserve">BIA: Data Source: Trust Pilot </t>
  </si>
  <si>
    <t>BI: Customer Data in different data sources - Review</t>
  </si>
  <si>
    <t>BIA: Customer Data Quality issues dashboard</t>
  </si>
  <si>
    <t>Pan ESB Customer Experience Dashboard</t>
  </si>
  <si>
    <t xml:space="preserve">Segmentation required for new acqusition door drop </t>
  </si>
  <si>
    <t>Dashboard/Tableau Daily Summary on Call Trends</t>
  </si>
  <si>
    <t>Automate CMOS Dataload</t>
  </si>
  <si>
    <t>Review SAP Marketing Cloud data</t>
  </si>
  <si>
    <t>EI Smart Metering Project</t>
  </si>
  <si>
    <t>Payments Analysis</t>
  </si>
  <si>
    <t>NI: Digital Dashboard</t>
  </si>
  <si>
    <t>NI PAYG Statements</t>
  </si>
  <si>
    <t>Hybris Transition</t>
  </si>
  <si>
    <t>ROI: Digital Dashboard</t>
  </si>
  <si>
    <t>Priority Emails Analysis</t>
  </si>
  <si>
    <t>Time Switch Analysis</t>
  </si>
  <si>
    <t>SME Value Model</t>
  </si>
  <si>
    <t>Development of New Pricing Dashboard for Prompt Trading Team</t>
  </si>
  <si>
    <t xml:space="preserve">Update of Competitor list on Prompt Trading dashboard </t>
  </si>
  <si>
    <t>Front Office Auction Dashboard</t>
  </si>
  <si>
    <t>PAYG Statements</t>
  </si>
  <si>
    <t>PAYG Compliance &amp; Revenue Protection Report</t>
  </si>
  <si>
    <t>PAYG Analysis</t>
  </si>
  <si>
    <t>Token Meter Customers</t>
  </si>
  <si>
    <t>Customer Gains/Losses</t>
  </si>
  <si>
    <t>PSI Leads NI</t>
  </si>
  <si>
    <t>Customer Numbers</t>
  </si>
  <si>
    <t>DD customers that make card payments</t>
  </si>
  <si>
    <t>Residential Customer Profiling - churn modelling</t>
  </si>
  <si>
    <t>Customer Service Dashboard</t>
  </si>
  <si>
    <t>BOL Registered Accounts in SAP Marketing Cloud</t>
  </si>
  <si>
    <t>New Product Development dashboard</t>
  </si>
  <si>
    <t xml:space="preserve">Monthly FCR Report for SME Sales &amp; Service Calls </t>
  </si>
  <si>
    <t>Insight of Heat Pump Customers Consumption Pattern</t>
  </si>
  <si>
    <t>Call Recording Speech to Text</t>
  </si>
  <si>
    <t>Repeat Contact Bayes Net Model</t>
  </si>
  <si>
    <t>NI Win back/ data required</t>
  </si>
  <si>
    <t xml:space="preserve">SuperSaver 30 Day Comms Issue </t>
  </si>
  <si>
    <t>Qualitative insight from CRM Queries &amp; Complaints</t>
  </si>
  <si>
    <t>SPAYG Statements to Business Objects</t>
  </si>
  <si>
    <t>Creation of New Sales Report</t>
  </si>
  <si>
    <t>EV Customers Energy Consumption Insights</t>
  </si>
  <si>
    <t>NI RES PAYG Vat</t>
  </si>
  <si>
    <t>customer report per sales channel</t>
  </si>
  <si>
    <t xml:space="preserve">Customer Analysis for Loyalty Lottery </t>
  </si>
  <si>
    <t>Change in SPAYG consumption over the past four weeks</t>
  </si>
  <si>
    <t xml:space="preserve">Smart Metering Impact reporting </t>
  </si>
  <si>
    <t xml:space="preserve">Report to identify COS Acquisitons &amp; New Connections including Payment Method </t>
  </si>
  <si>
    <t>SPC needed for Covid 19 Suspension</t>
  </si>
  <si>
    <t>CollectSure Project</t>
  </si>
  <si>
    <t>Switch Cancellation Reason Report</t>
  </si>
  <si>
    <t xml:space="preserve">Tenure of Old &amp; New Customers from attached raw data &amp; their payment methods </t>
  </si>
  <si>
    <t>Data Quality Dashboards Improvements</t>
  </si>
  <si>
    <t>Refresh SME Value Model 2020</t>
  </si>
  <si>
    <t>NI PAYG Statements 2019</t>
  </si>
  <si>
    <t>Trustpilot - Modify, Test and deploy on DMZ</t>
  </si>
  <si>
    <t>List of customer names who have received our Gas Insert in their bill in July</t>
  </si>
  <si>
    <t>SMART Metering - RM106 dashboard</t>
  </si>
  <si>
    <t xml:space="preserve">New Report - WR 79703- CRM Customer Pain Point Identifier </t>
  </si>
  <si>
    <t>WR180- ​Analysis required as to how kWh &amp; carbon tax kWh are being treated in BEW sales usage query</t>
  </si>
  <si>
    <t>Change of Supplier (CRU Industry)</t>
  </si>
  <si>
    <t>Total Consumption 2018</t>
  </si>
  <si>
    <t>Monthly losses trend</t>
  </si>
  <si>
    <t>Power BI unit to be added to ESBIE ROI</t>
  </si>
  <si>
    <t>Monthly SME ebilling goverance report</t>
  </si>
  <si>
    <t>Legacy T035 Meters in IRP with availability charge</t>
  </si>
  <si>
    <t>NI Consumption for 1/4/19 - 31/3/20</t>
  </si>
  <si>
    <t xml:space="preserve">Customer information </t>
  </si>
  <si>
    <t>Cost and Consumption report - Government Agencies Contract</t>
  </si>
  <si>
    <t>Customer data request</t>
  </si>
  <si>
    <t>ESB Energy</t>
  </si>
  <si>
    <t>Customer Solutions</t>
  </si>
  <si>
    <t>Electric Ireland</t>
  </si>
  <si>
    <t>SES</t>
  </si>
  <si>
    <t>SES Online Reporting Platform</t>
  </si>
  <si>
    <t>Business Geo-Data</t>
  </si>
  <si>
    <t>ESB Telecoms</t>
  </si>
  <si>
    <t>Governance</t>
  </si>
  <si>
    <t>Hours Engineering Team</t>
  </si>
  <si>
    <t>Estimate Engineering Cost</t>
  </si>
  <si>
    <t>Actual Saving / Cost Reduction</t>
  </si>
  <si>
    <t>Actual Analytics Cost</t>
  </si>
  <si>
    <t>How much time is saved</t>
  </si>
  <si>
    <t>Templates</t>
  </si>
  <si>
    <t xml:space="preserve">Activity </t>
  </si>
  <si>
    <t>Examples</t>
  </si>
  <si>
    <t xml:space="preserve">Delivery </t>
  </si>
  <si>
    <t>Output</t>
  </si>
  <si>
    <t>Kick Off</t>
  </si>
  <si>
    <t>Requirements</t>
  </si>
  <si>
    <t>understand what is driving these contacts in order to drive improvements.
We feel this may improve the following :
FCR
Cost to Serve
Reduce AHT
Improve the Cutsomer Experience and positively impact CSAT &amp; NPS scores
Reduce Churn</t>
  </si>
  <si>
    <t>Cost per min, for Cognitive Services</t>
  </si>
  <si>
    <t>W1 (Sprint 7)</t>
  </si>
  <si>
    <t>W7 (Sprint 8)</t>
  </si>
  <si>
    <t>Manual effort in call listening estimated @500 hours
5% reduction in cost to serve including improvemnts in following:
- FCR
- Reduce AHT
- Improve the Cutsomer Experience 
- positively impact CSAT &amp; NPS scores
- Reduce Churn</t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</si>
  <si>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Requirment Analysis for Bill Shock Investigation. 
</t>
    </r>
    <r>
      <rPr>
        <b/>
        <sz val="10"/>
        <rFont val="Arial"/>
        <family val="2"/>
      </rPr>
      <t>Task 2:</t>
    </r>
    <r>
      <rPr>
        <sz val="10"/>
        <rFont val="Arial"/>
        <family val="2"/>
      </rPr>
      <t xml:space="preserve"> Indentify the development activities for Bill Shock Investigation Project.
</t>
    </r>
    <r>
      <rPr>
        <b/>
        <sz val="10"/>
        <rFont val="Arial"/>
        <family val="2"/>
      </rPr>
      <t>Task 3 :</t>
    </r>
    <r>
      <rPr>
        <sz val="10"/>
        <rFont val="Arial"/>
        <family val="2"/>
      </rPr>
      <t xml:space="preserve"> Timeline for each development task should be estimated.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</si>
  <si>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Requirment Analysis for Bill Shock Investigation should be completed.
</t>
    </r>
    <r>
      <rPr>
        <b/>
        <sz val="10"/>
        <rFont val="Arial"/>
        <family val="2"/>
      </rPr>
      <t>Output 2 :</t>
    </r>
    <r>
      <rPr>
        <sz val="10"/>
        <rFont val="Arial"/>
        <family val="2"/>
      </rPr>
      <t xml:space="preserve"> All Development Task &amp; Timeline with hours should be updated in the user story.</t>
    </r>
  </si>
  <si>
    <r>
      <rPr>
        <b/>
        <sz val="10"/>
        <rFont val="Arial"/>
        <family val="2"/>
      </rPr>
      <t xml:space="preserve">Task 1 : </t>
    </r>
    <r>
      <rPr>
        <sz val="10"/>
        <rFont val="Arial"/>
        <family val="2"/>
      </rPr>
      <t xml:space="preserve">Azure Speech API Billing Cost Estimation.
</t>
    </r>
    <r>
      <rPr>
        <b/>
        <sz val="10"/>
        <rFont val="Arial"/>
        <family val="2"/>
      </rPr>
      <t>Task 2 :</t>
    </r>
    <r>
      <rPr>
        <sz val="10"/>
        <rFont val="Arial"/>
        <family val="2"/>
      </rPr>
      <t xml:space="preserve"> VoicetoText Architecture Design.
</t>
    </r>
    <r>
      <rPr>
        <b/>
        <sz val="10"/>
        <rFont val="Arial"/>
        <family val="2"/>
      </rPr>
      <t>Task 3 :</t>
    </r>
    <r>
      <rPr>
        <sz val="10"/>
        <rFont val="Arial"/>
        <family val="2"/>
      </rPr>
      <t xml:space="preserve"> Analyze the Voice Calls From Business Team.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</si>
  <si>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Billing Cost Estimation for Azure Speech API should be estimated.
</t>
    </r>
    <r>
      <rPr>
        <b/>
        <sz val="10"/>
        <rFont val="Arial"/>
        <family val="2"/>
      </rPr>
      <t xml:space="preserve">Output 2 : </t>
    </r>
    <r>
      <rPr>
        <sz val="10"/>
        <rFont val="Arial"/>
        <family val="2"/>
      </rPr>
      <t xml:space="preserve"> Cloud Service componenets &amp; Project Architecture Design should be finalized.
</t>
    </r>
    <r>
      <rPr>
        <b/>
        <sz val="10"/>
        <rFont val="Arial"/>
        <family val="2"/>
      </rPr>
      <t>Output 3 :</t>
    </r>
    <r>
      <rPr>
        <sz val="10"/>
        <rFont val="Arial"/>
        <family val="2"/>
      </rPr>
      <t xml:space="preserve"> Monthly Voice Calls or Daily Call voulme &amp; size should be analyzed.</t>
    </r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</si>
  <si>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Create Request with Azure Cloud Team to create the Cloud Services in Test Environement .
</t>
    </r>
    <r>
      <rPr>
        <b/>
        <sz val="10"/>
        <rFont val="Arial"/>
        <family val="2"/>
      </rPr>
      <t>Task 2 :</t>
    </r>
    <r>
      <rPr>
        <sz val="10"/>
        <rFont val="Arial"/>
        <family val="2"/>
      </rPr>
      <t xml:space="preserve"> Develop API to read &amp; write the file Azure Blob Storage.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</si>
  <si>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Azure Cloud Services should be created in Test Environement.
</t>
    </r>
    <r>
      <rPr>
        <b/>
        <sz val="10"/>
        <rFont val="Arial"/>
        <family val="2"/>
      </rPr>
      <t>Output 2 :</t>
    </r>
    <r>
      <rPr>
        <sz val="10"/>
        <rFont val="Arial"/>
        <family val="2"/>
      </rPr>
      <t xml:space="preserve"> API for reading &amp; writing the file Azure Blob Storage should be test &amp; completed.</t>
    </r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</si>
  <si>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Develop Code to ingest the Voice Files into Azure Blob Storage.
</t>
    </r>
    <r>
      <rPr>
        <b/>
        <sz val="10"/>
        <rFont val="Arial"/>
        <family val="2"/>
      </rPr>
      <t>Task 2 :</t>
    </r>
    <r>
      <rPr>
        <sz val="10"/>
        <rFont val="Arial"/>
        <family val="2"/>
      </rPr>
      <t xml:space="preserve"> Develop Code &amp; Test functionality of Azure Blob trigger.
</t>
    </r>
    <r>
      <rPr>
        <b/>
        <sz val="10"/>
        <rFont val="Arial"/>
        <family val="2"/>
      </rPr>
      <t xml:space="preserve">Task 3 : </t>
    </r>
    <r>
      <rPr>
        <sz val="10"/>
        <rFont val="Arial"/>
        <family val="2"/>
      </rPr>
      <t>Develop Code &amp; Test functionality of Azure Time trigger.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</si>
  <si>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Data Ingestion for Voice Files into Azure Blob Storage should be completed.
</t>
    </r>
    <r>
      <rPr>
        <b/>
        <sz val="10"/>
        <rFont val="Arial"/>
        <family val="2"/>
      </rPr>
      <t xml:space="preserve">Output 2 </t>
    </r>
    <r>
      <rPr>
        <sz val="10"/>
        <rFont val="Arial"/>
        <family val="2"/>
      </rPr>
      <t>: Azure Blob &amp; Time trigger code should be developed and Tested.</t>
    </r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</si>
  <si>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Integration of Azure Speech API &amp; Azure Blob Storage.
</t>
    </r>
    <r>
      <rPr>
        <b/>
        <sz val="10"/>
        <rFont val="Arial"/>
        <family val="2"/>
      </rPr>
      <t xml:space="preserve">Task 2 : </t>
    </r>
    <r>
      <rPr>
        <sz val="10"/>
        <rFont val="Arial"/>
        <family val="2"/>
      </rPr>
      <t xml:space="preserve">Develop Code to transcribe the Voice calls to Text using Azure Speech API.
</t>
    </r>
    <r>
      <rPr>
        <b/>
        <sz val="10"/>
        <rFont val="Arial"/>
        <family val="2"/>
      </rPr>
      <t xml:space="preserve">Task 3 : </t>
    </r>
    <r>
      <rPr>
        <sz val="10"/>
        <rFont val="Arial"/>
        <family val="2"/>
      </rPr>
      <t>Design &amp; Finalize the Approach to process Voice calls parallely.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</si>
  <si>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Integration between Azure Speech API &amp; Azure Blob Storage should be completed.
</t>
    </r>
    <r>
      <rPr>
        <b/>
        <sz val="10"/>
        <rFont val="Arial"/>
        <family val="2"/>
      </rPr>
      <t>Output 2 :</t>
    </r>
    <r>
      <rPr>
        <sz val="10"/>
        <rFont val="Arial"/>
        <family val="2"/>
      </rPr>
      <t xml:space="preserve">  VoiceToText Speech API code using Azure Speech API should be completed.
</t>
    </r>
    <r>
      <rPr>
        <b/>
        <sz val="10"/>
        <rFont val="Arial"/>
        <family val="2"/>
      </rPr>
      <t>Output 3 :</t>
    </r>
    <r>
      <rPr>
        <sz val="10"/>
        <rFont val="Arial"/>
        <family val="2"/>
      </rPr>
      <t xml:space="preserve"> Multiple Voice Call Processing Code should be Completed.</t>
    </r>
  </si>
  <si>
    <t>2nd Phase Dev</t>
  </si>
  <si>
    <t>1st Phase Dev</t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</si>
  <si>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Create Request with Azure Cloud Team to create the Cloud Services in Prod Environement .
</t>
    </r>
    <r>
      <rPr>
        <b/>
        <sz val="10"/>
        <rFont val="Arial"/>
        <family val="2"/>
      </rPr>
      <t>Task 2 :</t>
    </r>
    <r>
      <rPr>
        <sz val="10"/>
        <rFont val="Arial"/>
        <family val="2"/>
      </rPr>
      <t xml:space="preserve"> Develop Automation Framework to execute Daily or weekly Based on the Requirment.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</si>
  <si>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Azure Cloud Services For Bill shock Investigation project should be completed in Prod Environement .
</t>
    </r>
    <r>
      <rPr>
        <b/>
        <sz val="10"/>
        <rFont val="Arial"/>
        <family val="2"/>
      </rPr>
      <t>Output 2 :</t>
    </r>
    <r>
      <rPr>
        <sz val="10"/>
        <rFont val="Arial"/>
        <family val="2"/>
      </rPr>
      <t xml:space="preserve"> Develop Automation Framework for Azure Speech API should be completed.</t>
    </r>
  </si>
  <si>
    <r>
      <rPr>
        <b/>
        <sz val="10"/>
        <rFont val="Arial"/>
        <family val="2"/>
      </rPr>
      <t>Task 1 :</t>
    </r>
    <r>
      <rPr>
        <sz val="10"/>
        <rFont val="Arial"/>
        <family val="2"/>
      </rPr>
      <t xml:space="preserve"> Deploy &amp; Monitor the VoicetoText Code in Production Environement .
</t>
    </r>
    <r>
      <rPr>
        <b/>
        <sz val="10"/>
        <rFont val="Arial"/>
        <family val="2"/>
      </rPr>
      <t xml:space="preserve">Task 2 : </t>
    </r>
    <r>
      <rPr>
        <sz val="10"/>
        <rFont val="Arial"/>
        <family val="2"/>
      </rPr>
      <t>Develop code to copy from Azure Blob Storage into Local Share Drive or other location based on the Business Demand.</t>
    </r>
  </si>
  <si>
    <r>
      <rPr>
        <b/>
        <sz val="10"/>
        <rFont val="Arial"/>
        <family val="2"/>
      </rPr>
      <t>Output 1 :</t>
    </r>
    <r>
      <rPr>
        <sz val="10"/>
        <rFont val="Arial"/>
        <family val="2"/>
      </rPr>
      <t xml:space="preserve"> VoicetoText Code should be deployed in  Production Environement .
</t>
    </r>
    <r>
      <rPr>
        <b/>
        <sz val="10"/>
        <rFont val="Arial"/>
        <family val="2"/>
      </rPr>
      <t>Output 2 :</t>
    </r>
    <r>
      <rPr>
        <sz val="10"/>
        <rFont val="Arial"/>
        <family val="2"/>
      </rPr>
      <t xml:space="preserve"> Transcribed Results should be delivered to the Business on daily/weekly depends on requirement.</t>
    </r>
  </si>
  <si>
    <t>3rd Phase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</si>
</sst>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A59D95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16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18FFF"/>
        <bgColor indexed="64"/>
      </patternFill>
    </fill>
    <fill>
      <patternFill patternType="solid">
        <fgColor rgb="FFA3C2E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9" fontId="4" fillId="0" borderId="6" xfId="3" applyFont="1" applyBorder="1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6" fillId="4" borderId="7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textRotation="90" wrapText="1" readingOrder="1"/>
    </xf>
    <xf numFmtId="0" fontId="5" fillId="5" borderId="7" xfId="0" applyFont="1" applyFill="1" applyBorder="1" applyAlignment="1">
      <alignment horizontal="left" vertical="center" wrapText="1" indent="1"/>
    </xf>
    <xf numFmtId="0" fontId="5" fillId="6" borderId="7" xfId="0" applyFont="1" applyFill="1" applyBorder="1" applyAlignment="1">
      <alignment horizontal="left" vertical="center" wrapText="1" indent="1"/>
    </xf>
    <xf numFmtId="14" fontId="7" fillId="4" borderId="7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4" fillId="0" borderId="6" xfId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10" fontId="4" fillId="0" borderId="6" xfId="3" applyNumberFormat="1" applyFont="1" applyBorder="1" applyAlignment="1">
      <alignment horizontal="center" vertical="center" wrapText="1"/>
    </xf>
    <xf numFmtId="0" fontId="0" fillId="7" borderId="5" xfId="0" applyFill="1" applyBorder="1"/>
    <xf numFmtId="0" fontId="0" fillId="7" borderId="11" xfId="0" applyFill="1" applyBorder="1"/>
    <xf numFmtId="44" fontId="4" fillId="3" borderId="6" xfId="2" applyFont="1" applyFill="1" applyBorder="1" applyAlignment="1">
      <alignment horizontal="center" vertical="center" wrapText="1"/>
    </xf>
    <xf numFmtId="43" fontId="4" fillId="3" borderId="6" xfId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43" fontId="0" fillId="3" borderId="0" xfId="0" applyNumberFormat="1" applyFill="1"/>
    <xf numFmtId="44" fontId="4" fillId="3" borderId="6" xfId="3" applyNumberFormat="1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44" fontId="4" fillId="0" borderId="6" xfId="2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164" fontId="4" fillId="0" borderId="6" xfId="1" applyNumberFormat="1" applyFont="1" applyBorder="1" applyAlignment="1">
      <alignment horizontal="center" vertical="center" wrapText="1"/>
    </xf>
    <xf numFmtId="0" fontId="0" fillId="7" borderId="13" xfId="0" applyFill="1" applyBorder="1"/>
    <xf numFmtId="0" fontId="0" fillId="7" borderId="16" xfId="0" applyFill="1" applyBorder="1"/>
    <xf numFmtId="0" fontId="0" fillId="7" borderId="10" xfId="0" applyFill="1" applyBorder="1"/>
    <xf numFmtId="0" fontId="3" fillId="7" borderId="14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18" xfId="0" applyFill="1" applyBorder="1"/>
    <xf numFmtId="43" fontId="4" fillId="0" borderId="11" xfId="1" applyFont="1" applyBorder="1" applyAlignment="1">
      <alignment horizontal="center" vertical="center" wrapText="1"/>
    </xf>
    <xf numFmtId="0" fontId="2" fillId="7" borderId="16" xfId="0" applyFont="1" applyFill="1" applyBorder="1" applyAlignment="1">
      <alignment vertical="center" wrapText="1"/>
    </xf>
    <xf numFmtId="43" fontId="4" fillId="0" borderId="17" xfId="1" applyFont="1" applyBorder="1" applyAlignment="1">
      <alignment horizontal="center" vertical="center" wrapText="1"/>
    </xf>
    <xf numFmtId="0" fontId="0" fillId="7" borderId="12" xfId="0" applyFill="1" applyBorder="1" applyAlignment="1">
      <alignment wrapText="1"/>
    </xf>
    <xf numFmtId="43" fontId="4" fillId="0" borderId="19" xfId="1" applyFont="1" applyBorder="1" applyAlignment="1">
      <alignment horizontal="center" vertical="center" wrapText="1"/>
    </xf>
    <xf numFmtId="44" fontId="9" fillId="3" borderId="6" xfId="2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9" fillId="3" borderId="6" xfId="3" applyNumberFormat="1" applyFont="1" applyFill="1" applyBorder="1" applyAlignment="1">
      <alignment vertical="center" wrapText="1"/>
    </xf>
    <xf numFmtId="2" fontId="9" fillId="7" borderId="6" xfId="1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1" fillId="0" borderId="2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44" fontId="4" fillId="7" borderId="6" xfId="3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14" fontId="4" fillId="3" borderId="5" xfId="0" applyNumberFormat="1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43" fontId="4" fillId="3" borderId="19" xfId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 wrapText="1" readingOrder="1"/>
    </xf>
    <xf numFmtId="0" fontId="12" fillId="6" borderId="7" xfId="0" applyFont="1" applyFill="1" applyBorder="1" applyAlignment="1">
      <alignment horizontal="left" vertical="center" wrapText="1" indent="1"/>
    </xf>
    <xf numFmtId="0" fontId="13" fillId="6" borderId="7" xfId="0" applyFont="1" applyFill="1" applyBorder="1" applyAlignment="1">
      <alignment horizontal="left" vertical="center" wrapText="1" indent="1"/>
    </xf>
    <xf numFmtId="0" fontId="0" fillId="7" borderId="17" xfId="0" applyFill="1" applyBorder="1" applyAlignment="1">
      <alignment wrapText="1"/>
    </xf>
    <xf numFmtId="0" fontId="6" fillId="8" borderId="7" xfId="0" applyFont="1" applyFill="1" applyBorder="1" applyAlignment="1">
      <alignment horizontal="center" vertical="center" wrapText="1" readingOrder="1"/>
    </xf>
    <xf numFmtId="14" fontId="7" fillId="8" borderId="7" xfId="0" applyNumberFormat="1" applyFont="1" applyFill="1" applyBorder="1" applyAlignment="1">
      <alignment horizontal="center" vertical="center" wrapText="1" readingOrder="1"/>
    </xf>
    <xf numFmtId="0" fontId="14" fillId="0" borderId="4" xfId="0" applyFont="1" applyBorder="1" applyAlignment="1">
      <alignment vertical="center" wrapText="1"/>
    </xf>
    <xf numFmtId="0" fontId="13" fillId="5" borderId="7" xfId="0" applyFont="1" applyFill="1" applyBorder="1" applyAlignment="1">
      <alignment horizontal="left" vertical="center" wrapText="1" indent="1"/>
    </xf>
    <xf numFmtId="0" fontId="6" fillId="4" borderId="8" xfId="0" applyFont="1" applyFill="1" applyBorder="1" applyAlignment="1">
      <alignment horizontal="center" vertical="center" textRotation="90" wrapText="1" readingOrder="1"/>
    </xf>
    <xf numFmtId="0" fontId="6" fillId="4" borderId="9" xfId="0" applyFont="1" applyFill="1" applyBorder="1" applyAlignment="1">
      <alignment horizontal="center" vertical="center" textRotation="90" wrapText="1" readingOrder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19050</xdr:rowOff>
    </xdr:from>
    <xdr:to>
      <xdr:col>3</xdr:col>
      <xdr:colOff>238125</xdr:colOff>
      <xdr:row>11</xdr:row>
      <xdr:rowOff>75416</xdr:rowOff>
    </xdr:to>
    <xdr:sp macro="" textlink="">
      <xdr:nvSpPr>
        <xdr:cNvPr id="15" name="Pentagon 41">
          <a:extLst>
            <a:ext uri="{FF2B5EF4-FFF2-40B4-BE49-F238E27FC236}">
              <a16:creationId xmlns:a16="http://schemas.microsoft.com/office/drawing/2014/main" id="{4F8F1A20-5CC1-460E-B0A0-C56B6F1AFAD6}"/>
            </a:ext>
          </a:extLst>
        </xdr:cNvPr>
        <xdr:cNvSpPr/>
      </xdr:nvSpPr>
      <xdr:spPr bwMode="auto">
        <a:xfrm>
          <a:off x="723900" y="5162550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Backlog</a:t>
          </a:r>
        </a:p>
      </xdr:txBody>
    </xdr:sp>
    <xdr:clientData/>
  </xdr:twoCellAnchor>
  <xdr:twoCellAnchor>
    <xdr:from>
      <xdr:col>1</xdr:col>
      <xdr:colOff>47625</xdr:colOff>
      <xdr:row>7</xdr:row>
      <xdr:rowOff>19050</xdr:rowOff>
    </xdr:from>
    <xdr:to>
      <xdr:col>3</xdr:col>
      <xdr:colOff>19050</xdr:colOff>
      <xdr:row>9</xdr:row>
      <xdr:rowOff>76200</xdr:rowOff>
    </xdr:to>
    <xdr:sp macro="" textlink="">
      <xdr:nvSpPr>
        <xdr:cNvPr id="19" name="Pentagon 41">
          <a:extLst>
            <a:ext uri="{FF2B5EF4-FFF2-40B4-BE49-F238E27FC236}">
              <a16:creationId xmlns:a16="http://schemas.microsoft.com/office/drawing/2014/main" id="{C7F8202E-299B-4946-AD45-713026092DB2}"/>
            </a:ext>
          </a:extLst>
        </xdr:cNvPr>
        <xdr:cNvSpPr/>
      </xdr:nvSpPr>
      <xdr:spPr bwMode="auto">
        <a:xfrm>
          <a:off x="752475" y="4591050"/>
          <a:ext cx="1800225" cy="438150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Mobilise and Planning</a:t>
          </a:r>
        </a:p>
      </xdr:txBody>
    </xdr:sp>
    <xdr:clientData/>
  </xdr:twoCellAnchor>
  <xdr:twoCellAnchor>
    <xdr:from>
      <xdr:col>3</xdr:col>
      <xdr:colOff>95250</xdr:colOff>
      <xdr:row>7</xdr:row>
      <xdr:rowOff>57150</xdr:rowOff>
    </xdr:from>
    <xdr:to>
      <xdr:col>5</xdr:col>
      <xdr:colOff>638175</xdr:colOff>
      <xdr:row>9</xdr:row>
      <xdr:rowOff>76200</xdr:rowOff>
    </xdr:to>
    <xdr:sp macro="" textlink="">
      <xdr:nvSpPr>
        <xdr:cNvPr id="21" name="Pentagon 41">
          <a:extLst>
            <a:ext uri="{FF2B5EF4-FFF2-40B4-BE49-F238E27FC236}">
              <a16:creationId xmlns:a16="http://schemas.microsoft.com/office/drawing/2014/main" id="{DBC5FFAB-AC63-458B-919F-D45CBD164EE6}"/>
            </a:ext>
          </a:extLst>
        </xdr:cNvPr>
        <xdr:cNvSpPr/>
      </xdr:nvSpPr>
      <xdr:spPr bwMode="auto">
        <a:xfrm>
          <a:off x="2362200" y="6610350"/>
          <a:ext cx="2371725" cy="400050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Current State Analysis &amp; Quick Win Identification</a:t>
          </a:r>
        </a:p>
      </xdr:txBody>
    </xdr:sp>
    <xdr:clientData/>
  </xdr:twoCellAnchor>
  <xdr:twoCellAnchor>
    <xdr:from>
      <xdr:col>5</xdr:col>
      <xdr:colOff>723900</xdr:colOff>
      <xdr:row>7</xdr:row>
      <xdr:rowOff>76200</xdr:rowOff>
    </xdr:from>
    <xdr:to>
      <xdr:col>10</xdr:col>
      <xdr:colOff>161925</xdr:colOff>
      <xdr:row>9</xdr:row>
      <xdr:rowOff>95250</xdr:rowOff>
    </xdr:to>
    <xdr:sp macro="" textlink="">
      <xdr:nvSpPr>
        <xdr:cNvPr id="22" name="Pentagon 41">
          <a:extLst>
            <a:ext uri="{FF2B5EF4-FFF2-40B4-BE49-F238E27FC236}">
              <a16:creationId xmlns:a16="http://schemas.microsoft.com/office/drawing/2014/main" id="{3DC57F1E-5E48-4877-A284-9BDE5A2B2203}"/>
            </a:ext>
          </a:extLst>
        </xdr:cNvPr>
        <xdr:cNvSpPr/>
      </xdr:nvSpPr>
      <xdr:spPr bwMode="auto">
        <a:xfrm>
          <a:off x="5086350" y="4648200"/>
          <a:ext cx="3800475" cy="400050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Future State Design &amp; Quick Win Implementation</a:t>
          </a:r>
        </a:p>
      </xdr:txBody>
    </xdr:sp>
    <xdr:clientData/>
  </xdr:twoCellAnchor>
  <xdr:twoCellAnchor>
    <xdr:from>
      <xdr:col>10</xdr:col>
      <xdr:colOff>266700</xdr:colOff>
      <xdr:row>7</xdr:row>
      <xdr:rowOff>47625</xdr:rowOff>
    </xdr:from>
    <xdr:to>
      <xdr:col>12</xdr:col>
      <xdr:colOff>809625</xdr:colOff>
      <xdr:row>9</xdr:row>
      <xdr:rowOff>66675</xdr:rowOff>
    </xdr:to>
    <xdr:sp macro="" textlink="">
      <xdr:nvSpPr>
        <xdr:cNvPr id="23" name="Pentagon 41">
          <a:extLst>
            <a:ext uri="{FF2B5EF4-FFF2-40B4-BE49-F238E27FC236}">
              <a16:creationId xmlns:a16="http://schemas.microsoft.com/office/drawing/2014/main" id="{6ACCB530-DD5A-4B0B-ADCD-AB5FEC4F60F0}"/>
            </a:ext>
          </a:extLst>
        </xdr:cNvPr>
        <xdr:cNvSpPr/>
      </xdr:nvSpPr>
      <xdr:spPr bwMode="auto">
        <a:xfrm>
          <a:off x="8991600" y="4619625"/>
          <a:ext cx="2371725" cy="400050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Business Handover</a:t>
          </a:r>
        </a:p>
      </xdr:txBody>
    </xdr:sp>
    <xdr:clientData/>
  </xdr:twoCellAnchor>
  <xdr:twoCellAnchor>
    <xdr:from>
      <xdr:col>13</xdr:col>
      <xdr:colOff>57150</xdr:colOff>
      <xdr:row>7</xdr:row>
      <xdr:rowOff>57150</xdr:rowOff>
    </xdr:from>
    <xdr:to>
      <xdr:col>15</xdr:col>
      <xdr:colOff>809625</xdr:colOff>
      <xdr:row>9</xdr:row>
      <xdr:rowOff>76200</xdr:rowOff>
    </xdr:to>
    <xdr:sp macro="" textlink="">
      <xdr:nvSpPr>
        <xdr:cNvPr id="24" name="Pentagon 41">
          <a:extLst>
            <a:ext uri="{FF2B5EF4-FFF2-40B4-BE49-F238E27FC236}">
              <a16:creationId xmlns:a16="http://schemas.microsoft.com/office/drawing/2014/main" id="{B66C4879-0E89-445D-ABD4-3896F34B46EA}"/>
            </a:ext>
          </a:extLst>
        </xdr:cNvPr>
        <xdr:cNvSpPr/>
      </xdr:nvSpPr>
      <xdr:spPr bwMode="auto">
        <a:xfrm>
          <a:off x="11525250" y="4629150"/>
          <a:ext cx="2371725" cy="400050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Business Rollout</a:t>
          </a: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4</xdr:col>
      <xdr:colOff>531033</xdr:colOff>
      <xdr:row>21</xdr:row>
      <xdr:rowOff>158245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91692F3-8203-4653-8C76-7FDA28C87727}"/>
            </a:ext>
          </a:extLst>
        </xdr:cNvPr>
        <xdr:cNvSpPr/>
      </xdr:nvSpPr>
      <xdr:spPr bwMode="auto">
        <a:xfrm>
          <a:off x="438150" y="7886700"/>
          <a:ext cx="3274233" cy="149174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Meetings with key stakeholders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Agree list of key impactful questions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Initial data exploration including availability and quality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Review some of initial impactful questions to understand opportunity for depth and breadth of analysis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Design of solution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Agree key data items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Agree rough format of Tableau dashboards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Get permanent access to all systems</a:t>
          </a:r>
          <a:endParaRPr kumimoji="0" lang="en-GB" sz="900" b="0" i="0" u="none" strike="noStrike" kern="1200" cap="none" spc="0" normalizeH="0" baseline="0">
            <a:ln>
              <a:noFill/>
            </a:ln>
            <a:solidFill>
              <a:srgbClr val="336699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GB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0</xdr:colOff>
      <xdr:row>23</xdr:row>
      <xdr:rowOff>76387</xdr:rowOff>
    </xdr:from>
    <xdr:to>
      <xdr:col>4</xdr:col>
      <xdr:colOff>250757</xdr:colOff>
      <xdr:row>29</xdr:row>
      <xdr:rowOff>56067</xdr:rowOff>
    </xdr:to>
    <xdr:sp macro="" textlink="">
      <xdr:nvSpPr>
        <xdr:cNvPr id="12" name="Rounded Rectangle 45">
          <a:extLst>
            <a:ext uri="{FF2B5EF4-FFF2-40B4-BE49-F238E27FC236}">
              <a16:creationId xmlns:a16="http://schemas.microsoft.com/office/drawing/2014/main" id="{8091BA22-47B8-4148-8E47-B3CBB4E7726C}"/>
            </a:ext>
          </a:extLst>
        </xdr:cNvPr>
        <xdr:cNvSpPr/>
      </xdr:nvSpPr>
      <xdr:spPr bwMode="auto">
        <a:xfrm>
          <a:off x="438150" y="9677587"/>
          <a:ext cx="2993957" cy="1122680"/>
        </a:xfrm>
        <a:prstGeom prst="roundRect">
          <a:avLst>
            <a:gd name="adj" fmla="val 1109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Scope and success criteria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Key data requirements &amp; review of current state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Scoping document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IE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Time boxing 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IE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Estimation of tasks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336699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869296</xdr:colOff>
      <xdr:row>14</xdr:row>
      <xdr:rowOff>16814</xdr:rowOff>
    </xdr:from>
    <xdr:to>
      <xdr:col>9</xdr:col>
      <xdr:colOff>47779</xdr:colOff>
      <xdr:row>21</xdr:row>
      <xdr:rowOff>158245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C7208FF-F960-4351-8603-4723067D7185}"/>
            </a:ext>
          </a:extLst>
        </xdr:cNvPr>
        <xdr:cNvSpPr/>
      </xdr:nvSpPr>
      <xdr:spPr bwMode="auto">
        <a:xfrm>
          <a:off x="4050646" y="7903514"/>
          <a:ext cx="3274233" cy="1474931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Data preparation including full data quality checks, cleanse activities, scaling and joining.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Feature engineering 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Develop links between  Tableau and Database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Develop Tableau Dashboard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GB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838185</xdr:colOff>
      <xdr:row>23</xdr:row>
      <xdr:rowOff>75663</xdr:rowOff>
    </xdr:from>
    <xdr:to>
      <xdr:col>9</xdr:col>
      <xdr:colOff>16667</xdr:colOff>
      <xdr:row>29</xdr:row>
      <xdr:rowOff>55343</xdr:rowOff>
    </xdr:to>
    <xdr:sp macro="" textlink="">
      <xdr:nvSpPr>
        <xdr:cNvPr id="14" name="Rounded Rectangle 47">
          <a:extLst>
            <a:ext uri="{FF2B5EF4-FFF2-40B4-BE49-F238E27FC236}">
              <a16:creationId xmlns:a16="http://schemas.microsoft.com/office/drawing/2014/main" id="{DCCA7892-7213-457C-B0EC-7A0A677CDF66}"/>
            </a:ext>
          </a:extLst>
        </xdr:cNvPr>
        <xdr:cNvSpPr/>
      </xdr:nvSpPr>
      <xdr:spPr bwMode="auto">
        <a:xfrm>
          <a:off x="4019535" y="9676863"/>
          <a:ext cx="3274232" cy="1122680"/>
        </a:xfrm>
        <a:prstGeom prst="roundRect">
          <a:avLst>
            <a:gd name="adj" fmla="val 1109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Cleansed dataset for analysis &amp; log of data quality issues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Model selection assessment 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Model output and visualization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Sales/Operational data features database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Sales/Operational dashboard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Data quality assessment</a:t>
          </a: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350543</xdr:colOff>
      <xdr:row>14</xdr:row>
      <xdr:rowOff>0</xdr:rowOff>
    </xdr:from>
    <xdr:to>
      <xdr:col>11</xdr:col>
      <xdr:colOff>218655</xdr:colOff>
      <xdr:row>21</xdr:row>
      <xdr:rowOff>158245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95371F-9CCC-4726-A341-CEECEBC2A70E}"/>
            </a:ext>
          </a:extLst>
        </xdr:cNvPr>
        <xdr:cNvSpPr/>
      </xdr:nvSpPr>
      <xdr:spPr bwMode="auto">
        <a:xfrm>
          <a:off x="7627643" y="7886700"/>
          <a:ext cx="1696912" cy="1491745"/>
        </a:xfrm>
        <a:prstGeom prst="rect">
          <a:avLst/>
        </a:prstGeom>
        <a:solidFill>
          <a:schemeClr val="tx2">
            <a:lumMod val="20000"/>
            <a:lumOff val="80000"/>
            <a:alpha val="50000"/>
          </a:schemeClr>
        </a:solidFill>
        <a:ln w="1905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Communicate opportunities identified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Deep-dive and validate opportunities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Extend model / analysis as needed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Review potential business recommendations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Develop Tableau Dashboard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GB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350543</xdr:colOff>
      <xdr:row>23</xdr:row>
      <xdr:rowOff>75663</xdr:rowOff>
    </xdr:from>
    <xdr:to>
      <xdr:col>11</xdr:col>
      <xdr:colOff>263298</xdr:colOff>
      <xdr:row>29</xdr:row>
      <xdr:rowOff>55343</xdr:rowOff>
    </xdr:to>
    <xdr:sp macro="" textlink="">
      <xdr:nvSpPr>
        <xdr:cNvPr id="25" name="Rounded Rectangle 49">
          <a:extLst>
            <a:ext uri="{FF2B5EF4-FFF2-40B4-BE49-F238E27FC236}">
              <a16:creationId xmlns:a16="http://schemas.microsoft.com/office/drawing/2014/main" id="{7165404C-C024-4E90-8B38-20E9B14B9A93}"/>
            </a:ext>
          </a:extLst>
        </xdr:cNvPr>
        <xdr:cNvSpPr/>
      </xdr:nvSpPr>
      <xdr:spPr bwMode="auto">
        <a:xfrm>
          <a:off x="7627643" y="9676863"/>
          <a:ext cx="1741555" cy="1122680"/>
        </a:xfrm>
        <a:prstGeom prst="roundRect">
          <a:avLst>
            <a:gd name="adj" fmla="val 1109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List of opportunities and recommendations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Documented tool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Credit Control data features database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Credit Control dashboard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410088</xdr:colOff>
      <xdr:row>14</xdr:row>
      <xdr:rowOff>4738</xdr:rowOff>
    </xdr:from>
    <xdr:to>
      <xdr:col>13</xdr:col>
      <xdr:colOff>228334</xdr:colOff>
      <xdr:row>21</xdr:row>
      <xdr:rowOff>158245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9005369-6E27-444E-A861-2108A9526DC8}"/>
            </a:ext>
          </a:extLst>
        </xdr:cNvPr>
        <xdr:cNvSpPr/>
      </xdr:nvSpPr>
      <xdr:spPr bwMode="auto">
        <a:xfrm>
          <a:off x="9515988" y="7891438"/>
          <a:ext cx="1647046" cy="148700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Handover code including a demo run 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Handover documentation to agreed point of contact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Handover database and dashboard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GB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Walk business through two dashboards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GB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410088</xdr:colOff>
      <xdr:row>23</xdr:row>
      <xdr:rowOff>60793</xdr:rowOff>
    </xdr:from>
    <xdr:to>
      <xdr:col>13</xdr:col>
      <xdr:colOff>228334</xdr:colOff>
      <xdr:row>29</xdr:row>
      <xdr:rowOff>55343</xdr:rowOff>
    </xdr:to>
    <xdr:sp macro="" textlink="">
      <xdr:nvSpPr>
        <xdr:cNvPr id="27" name="Rounded Rectangle 51">
          <a:extLst>
            <a:ext uri="{FF2B5EF4-FFF2-40B4-BE49-F238E27FC236}">
              <a16:creationId xmlns:a16="http://schemas.microsoft.com/office/drawing/2014/main" id="{EF5C9A93-7C00-4191-B9DC-1F2DFE4DDFA1}"/>
            </a:ext>
          </a:extLst>
        </xdr:cNvPr>
        <xdr:cNvSpPr/>
      </xdr:nvSpPr>
      <xdr:spPr bwMode="auto">
        <a:xfrm>
          <a:off x="9515988" y="9661993"/>
          <a:ext cx="1647046" cy="1137550"/>
        </a:xfrm>
        <a:prstGeom prst="roundRect">
          <a:avLst>
            <a:gd name="adj" fmla="val 1109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="horz" wrap="square" lIns="36000" tIns="36000" rIns="36000" bIns="3600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Documented tool, data &amp; recommendations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000" b="0" i="0" u="none" strike="noStrike" kern="1200" cap="none" spc="0" normalizeH="0" baseline="0">
              <a:ln>
                <a:noFill/>
              </a:ln>
              <a:solidFill>
                <a:srgbClr val="336699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Arial"/>
            </a:rPr>
            <a:t>Handover documentation</a:t>
          </a:r>
        </a:p>
        <a:p>
          <a:pPr marL="87313" marR="0" lvl="0" indent="-87313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1000" b="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485775</xdr:colOff>
      <xdr:row>10</xdr:row>
      <xdr:rowOff>0</xdr:rowOff>
    </xdr:from>
    <xdr:to>
      <xdr:col>5</xdr:col>
      <xdr:colOff>704850</xdr:colOff>
      <xdr:row>11</xdr:row>
      <xdr:rowOff>56366</xdr:rowOff>
    </xdr:to>
    <xdr:sp macro="" textlink="">
      <xdr:nvSpPr>
        <xdr:cNvPr id="28" name="Pentagon 41">
          <a:extLst>
            <a:ext uri="{FF2B5EF4-FFF2-40B4-BE49-F238E27FC236}">
              <a16:creationId xmlns:a16="http://schemas.microsoft.com/office/drawing/2014/main" id="{BAFE2532-9A4E-46A8-928B-5A7CE390EEB2}"/>
            </a:ext>
          </a:extLst>
        </xdr:cNvPr>
        <xdr:cNvSpPr/>
      </xdr:nvSpPr>
      <xdr:spPr bwMode="auto">
        <a:xfrm>
          <a:off x="3019425" y="5143500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Design and Planning</a:t>
          </a:r>
        </a:p>
      </xdr:txBody>
    </xdr:sp>
    <xdr:clientData/>
  </xdr:twoCellAnchor>
  <xdr:twoCellAnchor>
    <xdr:from>
      <xdr:col>5</xdr:col>
      <xdr:colOff>838200</xdr:colOff>
      <xdr:row>9</xdr:row>
      <xdr:rowOff>180975</xdr:rowOff>
    </xdr:from>
    <xdr:to>
      <xdr:col>8</xdr:col>
      <xdr:colOff>352425</xdr:colOff>
      <xdr:row>11</xdr:row>
      <xdr:rowOff>46841</xdr:rowOff>
    </xdr:to>
    <xdr:sp macro="" textlink="">
      <xdr:nvSpPr>
        <xdr:cNvPr id="29" name="Pentagon 41">
          <a:extLst>
            <a:ext uri="{FF2B5EF4-FFF2-40B4-BE49-F238E27FC236}">
              <a16:creationId xmlns:a16="http://schemas.microsoft.com/office/drawing/2014/main" id="{DD8CF1F4-290D-47C3-8CBE-F857EAEBA6B2}"/>
            </a:ext>
          </a:extLst>
        </xdr:cNvPr>
        <xdr:cNvSpPr/>
      </xdr:nvSpPr>
      <xdr:spPr bwMode="auto">
        <a:xfrm>
          <a:off x="5200650" y="5133975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Early Stage Development</a:t>
          </a:r>
        </a:p>
      </xdr:txBody>
    </xdr:sp>
    <xdr:clientData/>
  </xdr:twoCellAnchor>
  <xdr:twoCellAnchor>
    <xdr:from>
      <xdr:col>8</xdr:col>
      <xdr:colOff>495300</xdr:colOff>
      <xdr:row>10</xdr:row>
      <xdr:rowOff>0</xdr:rowOff>
    </xdr:from>
    <xdr:to>
      <xdr:col>10</xdr:col>
      <xdr:colOff>714375</xdr:colOff>
      <xdr:row>11</xdr:row>
      <xdr:rowOff>56366</xdr:rowOff>
    </xdr:to>
    <xdr:sp macro="" textlink="">
      <xdr:nvSpPr>
        <xdr:cNvPr id="30" name="Pentagon 41">
          <a:extLst>
            <a:ext uri="{FF2B5EF4-FFF2-40B4-BE49-F238E27FC236}">
              <a16:creationId xmlns:a16="http://schemas.microsoft.com/office/drawing/2014/main" id="{A8DD5963-396B-49FC-BDB8-712232C6F05F}"/>
            </a:ext>
          </a:extLst>
        </xdr:cNvPr>
        <xdr:cNvSpPr/>
      </xdr:nvSpPr>
      <xdr:spPr bwMode="auto">
        <a:xfrm>
          <a:off x="7391400" y="5143500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Late  Stage Development</a:t>
          </a:r>
        </a:p>
      </xdr:txBody>
    </xdr:sp>
    <xdr:clientData/>
  </xdr:twoCellAnchor>
  <xdr:twoCellAnchor>
    <xdr:from>
      <xdr:col>10</xdr:col>
      <xdr:colOff>847725</xdr:colOff>
      <xdr:row>9</xdr:row>
      <xdr:rowOff>180975</xdr:rowOff>
    </xdr:from>
    <xdr:to>
      <xdr:col>13</xdr:col>
      <xdr:colOff>152400</xdr:colOff>
      <xdr:row>11</xdr:row>
      <xdr:rowOff>46841</xdr:rowOff>
    </xdr:to>
    <xdr:sp macro="" textlink="">
      <xdr:nvSpPr>
        <xdr:cNvPr id="31" name="Pentagon 41">
          <a:extLst>
            <a:ext uri="{FF2B5EF4-FFF2-40B4-BE49-F238E27FC236}">
              <a16:creationId xmlns:a16="http://schemas.microsoft.com/office/drawing/2014/main" id="{056F1308-9B0E-4BA1-BE14-13663E2C87EA}"/>
            </a:ext>
          </a:extLst>
        </xdr:cNvPr>
        <xdr:cNvSpPr/>
      </xdr:nvSpPr>
      <xdr:spPr bwMode="auto">
        <a:xfrm>
          <a:off x="9572625" y="5133975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Embedding to Production</a:t>
          </a:r>
        </a:p>
      </xdr:txBody>
    </xdr:sp>
    <xdr:clientData/>
  </xdr:twoCellAnchor>
  <xdr:twoCellAnchor>
    <xdr:from>
      <xdr:col>13</xdr:col>
      <xdr:colOff>390525</xdr:colOff>
      <xdr:row>9</xdr:row>
      <xdr:rowOff>171450</xdr:rowOff>
    </xdr:from>
    <xdr:to>
      <xdr:col>15</xdr:col>
      <xdr:colOff>819150</xdr:colOff>
      <xdr:row>11</xdr:row>
      <xdr:rowOff>37316</xdr:rowOff>
    </xdr:to>
    <xdr:sp macro="" textlink="">
      <xdr:nvSpPr>
        <xdr:cNvPr id="32" name="Pentagon 41">
          <a:extLst>
            <a:ext uri="{FF2B5EF4-FFF2-40B4-BE49-F238E27FC236}">
              <a16:creationId xmlns:a16="http://schemas.microsoft.com/office/drawing/2014/main" id="{506CEB12-6561-4016-AA59-01FD09F88423}"/>
            </a:ext>
          </a:extLst>
        </xdr:cNvPr>
        <xdr:cNvSpPr/>
      </xdr:nvSpPr>
      <xdr:spPr bwMode="auto">
        <a:xfrm>
          <a:off x="11858625" y="5124450"/>
          <a:ext cx="2047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Hypercare</a:t>
          </a:r>
        </a:p>
      </xdr:txBody>
    </xdr:sp>
    <xdr:clientData/>
  </xdr:twoCellAnchor>
  <xdr:twoCellAnchor>
    <xdr:from>
      <xdr:col>0</xdr:col>
      <xdr:colOff>666751</xdr:colOff>
      <xdr:row>3</xdr:row>
      <xdr:rowOff>47625</xdr:rowOff>
    </xdr:from>
    <xdr:to>
      <xdr:col>2</xdr:col>
      <xdr:colOff>38101</xdr:colOff>
      <xdr:row>3</xdr:row>
      <xdr:rowOff>294491</xdr:rowOff>
    </xdr:to>
    <xdr:sp macro="" textlink="">
      <xdr:nvSpPr>
        <xdr:cNvPr id="33" name="Pentagon 41">
          <a:extLst>
            <a:ext uri="{FF2B5EF4-FFF2-40B4-BE49-F238E27FC236}">
              <a16:creationId xmlns:a16="http://schemas.microsoft.com/office/drawing/2014/main" id="{A46CC22B-A947-4BAE-BC67-EF02FED39022}"/>
            </a:ext>
          </a:extLst>
        </xdr:cNvPr>
        <xdr:cNvSpPr/>
      </xdr:nvSpPr>
      <xdr:spPr bwMode="auto">
        <a:xfrm>
          <a:off x="666751" y="1400175"/>
          <a:ext cx="2190750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Backlog</a:t>
          </a:r>
        </a:p>
      </xdr:txBody>
    </xdr:sp>
    <xdr:clientData/>
  </xdr:twoCellAnchor>
  <xdr:twoCellAnchor>
    <xdr:from>
      <xdr:col>2</xdr:col>
      <xdr:colOff>1009651</xdr:colOff>
      <xdr:row>3</xdr:row>
      <xdr:rowOff>123825</xdr:rowOff>
    </xdr:from>
    <xdr:to>
      <xdr:col>3</xdr:col>
      <xdr:colOff>1314451</xdr:colOff>
      <xdr:row>3</xdr:row>
      <xdr:rowOff>370691</xdr:rowOff>
    </xdr:to>
    <xdr:sp macro="" textlink="">
      <xdr:nvSpPr>
        <xdr:cNvPr id="34" name="Pentagon 41">
          <a:extLst>
            <a:ext uri="{FF2B5EF4-FFF2-40B4-BE49-F238E27FC236}">
              <a16:creationId xmlns:a16="http://schemas.microsoft.com/office/drawing/2014/main" id="{E8189672-29C3-4372-85B7-D3B953E82003}"/>
            </a:ext>
          </a:extLst>
        </xdr:cNvPr>
        <xdr:cNvSpPr/>
      </xdr:nvSpPr>
      <xdr:spPr bwMode="auto">
        <a:xfrm>
          <a:off x="3829051" y="1476375"/>
          <a:ext cx="242887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Design and Planning</a:t>
          </a:r>
        </a:p>
      </xdr:txBody>
    </xdr:sp>
    <xdr:clientData/>
  </xdr:twoCellAnchor>
  <xdr:twoCellAnchor>
    <xdr:from>
      <xdr:col>4</xdr:col>
      <xdr:colOff>819150</xdr:colOff>
      <xdr:row>3</xdr:row>
      <xdr:rowOff>133350</xdr:rowOff>
    </xdr:from>
    <xdr:to>
      <xdr:col>6</xdr:col>
      <xdr:colOff>838200</xdr:colOff>
      <xdr:row>3</xdr:row>
      <xdr:rowOff>380216</xdr:rowOff>
    </xdr:to>
    <xdr:sp macro="" textlink="">
      <xdr:nvSpPr>
        <xdr:cNvPr id="35" name="Pentagon 41">
          <a:extLst>
            <a:ext uri="{FF2B5EF4-FFF2-40B4-BE49-F238E27FC236}">
              <a16:creationId xmlns:a16="http://schemas.microsoft.com/office/drawing/2014/main" id="{E58C8690-B638-4A77-8088-AD9354B063A4}"/>
            </a:ext>
          </a:extLst>
        </xdr:cNvPr>
        <xdr:cNvSpPr/>
      </xdr:nvSpPr>
      <xdr:spPr bwMode="auto">
        <a:xfrm>
          <a:off x="7667625" y="1485900"/>
          <a:ext cx="3829050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Early Stage Development</a:t>
          </a:r>
        </a:p>
      </xdr:txBody>
    </xdr:sp>
    <xdr:clientData/>
  </xdr:twoCellAnchor>
  <xdr:twoCellAnchor>
    <xdr:from>
      <xdr:col>9</xdr:col>
      <xdr:colOff>323851</xdr:colOff>
      <xdr:row>3</xdr:row>
      <xdr:rowOff>38100</xdr:rowOff>
    </xdr:from>
    <xdr:to>
      <xdr:col>11</xdr:col>
      <xdr:colOff>1752601</xdr:colOff>
      <xdr:row>3</xdr:row>
      <xdr:rowOff>284966</xdr:rowOff>
    </xdr:to>
    <xdr:sp macro="" textlink="">
      <xdr:nvSpPr>
        <xdr:cNvPr id="36" name="Pentagon 41">
          <a:extLst>
            <a:ext uri="{FF2B5EF4-FFF2-40B4-BE49-F238E27FC236}">
              <a16:creationId xmlns:a16="http://schemas.microsoft.com/office/drawing/2014/main" id="{FC62F5D3-FF89-4862-86C4-6AB1F1938972}"/>
            </a:ext>
          </a:extLst>
        </xdr:cNvPr>
        <xdr:cNvSpPr/>
      </xdr:nvSpPr>
      <xdr:spPr bwMode="auto">
        <a:xfrm>
          <a:off x="15621001" y="1390650"/>
          <a:ext cx="5457825" cy="246866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Late  Stage Development</a:t>
          </a:r>
        </a:p>
      </xdr:txBody>
    </xdr:sp>
    <xdr:clientData/>
  </xdr:twoCellAnchor>
  <xdr:twoCellAnchor>
    <xdr:from>
      <xdr:col>12</xdr:col>
      <xdr:colOff>723900</xdr:colOff>
      <xdr:row>3</xdr:row>
      <xdr:rowOff>0</xdr:rowOff>
    </xdr:from>
    <xdr:to>
      <xdr:col>13</xdr:col>
      <xdr:colOff>1457325</xdr:colOff>
      <xdr:row>3</xdr:row>
      <xdr:rowOff>351641</xdr:rowOff>
    </xdr:to>
    <xdr:sp macro="" textlink="">
      <xdr:nvSpPr>
        <xdr:cNvPr id="37" name="Pentagon 41">
          <a:extLst>
            <a:ext uri="{FF2B5EF4-FFF2-40B4-BE49-F238E27FC236}">
              <a16:creationId xmlns:a16="http://schemas.microsoft.com/office/drawing/2014/main" id="{F524F136-9422-4FB0-BBA2-456F4CB15F73}"/>
            </a:ext>
          </a:extLst>
        </xdr:cNvPr>
        <xdr:cNvSpPr/>
      </xdr:nvSpPr>
      <xdr:spPr bwMode="auto">
        <a:xfrm>
          <a:off x="20126325" y="1352550"/>
          <a:ext cx="2266950" cy="351641"/>
        </a:xfrm>
        <a:prstGeom prst="homePlate">
          <a:avLst>
            <a:gd name="adj" fmla="val 14080"/>
          </a:avLst>
        </a:prstGeom>
        <a:solidFill>
          <a:srgbClr val="D1BF93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36000" tIns="36000" rIns="36000" bIns="3600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50" b="1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itchFamily="34" charset="0"/>
              <a:ea typeface="ヒラギノ角ゴ Pro W3" pitchFamily="-96" charset="-128"/>
              <a:cs typeface="Calibri" pitchFamily="34" charset="0"/>
            </a:rPr>
            <a:t>Embedding to Production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AC97-9757-48B2-9B7B-00080C11AD63}">
  <dimension ref="A1:G105"/>
  <sheetViews>
    <sheetView workbookViewId="0">
      <selection activeCell="A105" sqref="A105:B105"/>
    </sheetView>
  </sheetViews>
  <sheetFormatPr defaultRowHeight="15" x14ac:dyDescent="0.25"/>
  <cols>
    <col min="1" max="1" width="18.5703125" bestFit="1" customWidth="1"/>
    <col min="2" max="2" width="61.7109375" customWidth="1"/>
    <col min="3" max="3" width="20.85546875" customWidth="1"/>
    <col min="4" max="5" width="11.85546875" bestFit="1" customWidth="1"/>
    <col min="6" max="6" width="21" bestFit="1" customWidth="1"/>
    <col min="7" max="7" width="21.42578125" bestFit="1" customWidth="1"/>
  </cols>
  <sheetData>
    <row r="1" spans="1:7" x14ac:dyDescent="0.25">
      <c r="B1" t="s">
        <v>87</v>
      </c>
      <c r="C1" t="s">
        <v>240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5">
      <c r="A2" t="s">
        <v>233</v>
      </c>
      <c r="B2" t="s">
        <v>101</v>
      </c>
    </row>
    <row r="3" spans="1:7" x14ac:dyDescent="0.25">
      <c r="A3" t="s">
        <v>233</v>
      </c>
      <c r="B3" t="s">
        <v>94</v>
      </c>
    </row>
    <row r="4" spans="1:7" x14ac:dyDescent="0.25">
      <c r="A4" t="s">
        <v>233</v>
      </c>
      <c r="B4" t="s">
        <v>146</v>
      </c>
    </row>
    <row r="5" spans="1:7" x14ac:dyDescent="0.25">
      <c r="A5" t="s">
        <v>233</v>
      </c>
      <c r="B5" t="s">
        <v>92</v>
      </c>
    </row>
    <row r="6" spans="1:7" ht="30" x14ac:dyDescent="0.25">
      <c r="A6" t="s">
        <v>233</v>
      </c>
      <c r="B6" s="53" t="s">
        <v>147</v>
      </c>
      <c r="C6" s="53"/>
    </row>
    <row r="7" spans="1:7" x14ac:dyDescent="0.25">
      <c r="A7" t="s">
        <v>233</v>
      </c>
      <c r="B7" t="s">
        <v>148</v>
      </c>
    </row>
    <row r="8" spans="1:7" x14ac:dyDescent="0.25">
      <c r="A8" t="s">
        <v>233</v>
      </c>
      <c r="B8" t="s">
        <v>149</v>
      </c>
    </row>
    <row r="9" spans="1:7" x14ac:dyDescent="0.25">
      <c r="A9" t="s">
        <v>233</v>
      </c>
      <c r="B9" t="s">
        <v>100</v>
      </c>
    </row>
    <row r="10" spans="1:7" x14ac:dyDescent="0.25">
      <c r="A10" t="s">
        <v>233</v>
      </c>
      <c r="B10" t="s">
        <v>95</v>
      </c>
    </row>
    <row r="11" spans="1:7" ht="45" x14ac:dyDescent="0.25">
      <c r="A11" t="s">
        <v>233</v>
      </c>
      <c r="B11" s="53" t="s">
        <v>150</v>
      </c>
      <c r="C11" s="53"/>
    </row>
    <row r="12" spans="1:7" x14ac:dyDescent="0.25">
      <c r="A12" t="s">
        <v>233</v>
      </c>
      <c r="B12" t="s">
        <v>151</v>
      </c>
    </row>
    <row r="13" spans="1:7" x14ac:dyDescent="0.25">
      <c r="A13" t="s">
        <v>233</v>
      </c>
      <c r="B13" t="s">
        <v>152</v>
      </c>
    </row>
    <row r="14" spans="1:7" x14ac:dyDescent="0.25">
      <c r="A14" t="s">
        <v>233</v>
      </c>
      <c r="B14" t="s">
        <v>153</v>
      </c>
    </row>
    <row r="15" spans="1:7" x14ac:dyDescent="0.25">
      <c r="A15" t="s">
        <v>233</v>
      </c>
      <c r="B15" t="s">
        <v>96</v>
      </c>
    </row>
    <row r="16" spans="1:7" x14ac:dyDescent="0.25">
      <c r="A16" t="s">
        <v>233</v>
      </c>
      <c r="B16" t="s">
        <v>97</v>
      </c>
    </row>
    <row r="17" spans="1:3" x14ac:dyDescent="0.25">
      <c r="A17" t="s">
        <v>233</v>
      </c>
      <c r="B17" t="s">
        <v>93</v>
      </c>
    </row>
    <row r="18" spans="1:3" ht="30" x14ac:dyDescent="0.25">
      <c r="A18" t="s">
        <v>233</v>
      </c>
      <c r="B18" s="53" t="s">
        <v>154</v>
      </c>
      <c r="C18" s="53"/>
    </row>
    <row r="19" spans="1:3" x14ac:dyDescent="0.25">
      <c r="A19" t="s">
        <v>233</v>
      </c>
      <c r="B19" s="53" t="s">
        <v>89</v>
      </c>
      <c r="C19" s="53"/>
    </row>
    <row r="20" spans="1:3" x14ac:dyDescent="0.25">
      <c r="A20" t="s">
        <v>233</v>
      </c>
      <c r="B20" t="s">
        <v>155</v>
      </c>
    </row>
    <row r="21" spans="1:3" x14ac:dyDescent="0.25">
      <c r="A21" t="s">
        <v>233</v>
      </c>
      <c r="B21" t="s">
        <v>156</v>
      </c>
    </row>
    <row r="22" spans="1:3" x14ac:dyDescent="0.25">
      <c r="A22" t="s">
        <v>233</v>
      </c>
      <c r="B22" t="s">
        <v>157</v>
      </c>
    </row>
    <row r="23" spans="1:3" x14ac:dyDescent="0.25">
      <c r="A23" t="s">
        <v>233</v>
      </c>
      <c r="B23" t="s">
        <v>158</v>
      </c>
    </row>
    <row r="24" spans="1:3" ht="30" x14ac:dyDescent="0.25">
      <c r="A24" t="s">
        <v>233</v>
      </c>
      <c r="B24" s="53" t="s">
        <v>159</v>
      </c>
      <c r="C24" s="53"/>
    </row>
    <row r="25" spans="1:3" x14ac:dyDescent="0.25">
      <c r="A25" t="s">
        <v>233</v>
      </c>
      <c r="B25" t="s">
        <v>160</v>
      </c>
    </row>
    <row r="26" spans="1:3" x14ac:dyDescent="0.25">
      <c r="A26" t="s">
        <v>233</v>
      </c>
      <c r="B26" t="s">
        <v>161</v>
      </c>
    </row>
    <row r="27" spans="1:3" ht="30" x14ac:dyDescent="0.25">
      <c r="A27" t="s">
        <v>233</v>
      </c>
      <c r="B27" s="53" t="s">
        <v>162</v>
      </c>
      <c r="C27" s="53"/>
    </row>
    <row r="28" spans="1:3" x14ac:dyDescent="0.25">
      <c r="A28" t="s">
        <v>233</v>
      </c>
      <c r="B28" t="s">
        <v>163</v>
      </c>
    </row>
    <row r="29" spans="1:3" x14ac:dyDescent="0.25">
      <c r="A29" t="s">
        <v>233</v>
      </c>
      <c r="B29" t="s">
        <v>164</v>
      </c>
    </row>
    <row r="30" spans="1:3" x14ac:dyDescent="0.25">
      <c r="A30" t="s">
        <v>233</v>
      </c>
      <c r="B30" t="s">
        <v>165</v>
      </c>
    </row>
    <row r="31" spans="1:3" x14ac:dyDescent="0.25">
      <c r="A31" t="s">
        <v>233</v>
      </c>
      <c r="B31" t="s">
        <v>99</v>
      </c>
    </row>
    <row r="32" spans="1:3" x14ac:dyDescent="0.25">
      <c r="A32" t="s">
        <v>233</v>
      </c>
      <c r="B32" t="s">
        <v>91</v>
      </c>
    </row>
    <row r="33" spans="1:3" x14ac:dyDescent="0.25">
      <c r="A33" t="s">
        <v>233</v>
      </c>
      <c r="B33" t="s">
        <v>88</v>
      </c>
    </row>
    <row r="34" spans="1:3" x14ac:dyDescent="0.25">
      <c r="A34" t="s">
        <v>233</v>
      </c>
      <c r="B34" t="s">
        <v>98</v>
      </c>
    </row>
    <row r="35" spans="1:3" x14ac:dyDescent="0.25">
      <c r="A35" t="s">
        <v>233</v>
      </c>
      <c r="B35" t="s">
        <v>90</v>
      </c>
    </row>
    <row r="37" spans="1:3" x14ac:dyDescent="0.25">
      <c r="A37" t="s">
        <v>234</v>
      </c>
      <c r="B37" s="54" t="s">
        <v>166</v>
      </c>
      <c r="C37" s="55"/>
    </row>
    <row r="38" spans="1:3" x14ac:dyDescent="0.25">
      <c r="A38" t="s">
        <v>235</v>
      </c>
      <c r="B38" s="54" t="s">
        <v>167</v>
      </c>
      <c r="C38" s="55"/>
    </row>
    <row r="39" spans="1:3" x14ac:dyDescent="0.25">
      <c r="A39" t="s">
        <v>235</v>
      </c>
      <c r="B39" s="54" t="s">
        <v>168</v>
      </c>
      <c r="C39" s="55"/>
    </row>
    <row r="40" spans="1:3" x14ac:dyDescent="0.25">
      <c r="A40" t="s">
        <v>235</v>
      </c>
      <c r="B40" s="54" t="s">
        <v>169</v>
      </c>
      <c r="C40" s="55"/>
    </row>
    <row r="41" spans="1:3" x14ac:dyDescent="0.25">
      <c r="A41" t="s">
        <v>235</v>
      </c>
      <c r="B41" s="54" t="s">
        <v>170</v>
      </c>
      <c r="C41" s="55"/>
    </row>
    <row r="42" spans="1:3" x14ac:dyDescent="0.25">
      <c r="A42" t="s">
        <v>235</v>
      </c>
      <c r="B42" s="54" t="s">
        <v>171</v>
      </c>
      <c r="C42" s="55"/>
    </row>
    <row r="43" spans="1:3" x14ac:dyDescent="0.25">
      <c r="A43" t="s">
        <v>235</v>
      </c>
      <c r="B43" s="54" t="s">
        <v>172</v>
      </c>
      <c r="C43" s="55"/>
    </row>
    <row r="44" spans="1:3" x14ac:dyDescent="0.25">
      <c r="A44" t="s">
        <v>235</v>
      </c>
      <c r="B44" s="54" t="s">
        <v>173</v>
      </c>
      <c r="C44" s="55"/>
    </row>
    <row r="45" spans="1:3" x14ac:dyDescent="0.25">
      <c r="A45" t="s">
        <v>235</v>
      </c>
      <c r="B45" s="54" t="s">
        <v>174</v>
      </c>
      <c r="C45" s="55"/>
    </row>
    <row r="46" spans="1:3" x14ac:dyDescent="0.25">
      <c r="A46" t="s">
        <v>235</v>
      </c>
      <c r="B46" s="54" t="s">
        <v>175</v>
      </c>
      <c r="C46" s="55"/>
    </row>
    <row r="47" spans="1:3" x14ac:dyDescent="0.25">
      <c r="A47" t="s">
        <v>235</v>
      </c>
      <c r="B47" s="54" t="s">
        <v>176</v>
      </c>
      <c r="C47" s="55"/>
    </row>
    <row r="48" spans="1:3" x14ac:dyDescent="0.25">
      <c r="A48" t="s">
        <v>235</v>
      </c>
      <c r="B48" s="54" t="s">
        <v>177</v>
      </c>
      <c r="C48" s="55"/>
    </row>
    <row r="49" spans="1:3" x14ac:dyDescent="0.25">
      <c r="A49" t="s">
        <v>235</v>
      </c>
      <c r="B49" s="54" t="s">
        <v>178</v>
      </c>
      <c r="C49" s="55"/>
    </row>
    <row r="50" spans="1:3" x14ac:dyDescent="0.25">
      <c r="A50" t="s">
        <v>235</v>
      </c>
      <c r="B50" s="54" t="s">
        <v>179</v>
      </c>
      <c r="C50" s="55"/>
    </row>
    <row r="51" spans="1:3" x14ac:dyDescent="0.25">
      <c r="A51" t="s">
        <v>235</v>
      </c>
      <c r="B51" s="54" t="s">
        <v>180</v>
      </c>
      <c r="C51" s="55"/>
    </row>
    <row r="52" spans="1:3" x14ac:dyDescent="0.25">
      <c r="A52" t="s">
        <v>235</v>
      </c>
      <c r="B52" s="54" t="s">
        <v>181</v>
      </c>
      <c r="C52" s="55"/>
    </row>
    <row r="53" spans="1:3" x14ac:dyDescent="0.25">
      <c r="A53" t="s">
        <v>235</v>
      </c>
      <c r="B53" s="54" t="s">
        <v>182</v>
      </c>
      <c r="C53" s="55"/>
    </row>
    <row r="54" spans="1:3" x14ac:dyDescent="0.25">
      <c r="A54" t="s">
        <v>235</v>
      </c>
      <c r="B54" s="54" t="s">
        <v>183</v>
      </c>
      <c r="C54" s="55"/>
    </row>
    <row r="55" spans="1:3" x14ac:dyDescent="0.25">
      <c r="A55" t="s">
        <v>235</v>
      </c>
      <c r="B55" s="54" t="s">
        <v>184</v>
      </c>
      <c r="C55" s="55"/>
    </row>
    <row r="56" spans="1:3" x14ac:dyDescent="0.25">
      <c r="A56" t="s">
        <v>235</v>
      </c>
      <c r="B56" s="54" t="s">
        <v>185</v>
      </c>
      <c r="C56" s="55"/>
    </row>
    <row r="57" spans="1:3" x14ac:dyDescent="0.25">
      <c r="A57" t="s">
        <v>235</v>
      </c>
      <c r="B57" s="54" t="s">
        <v>186</v>
      </c>
      <c r="C57" s="55"/>
    </row>
    <row r="58" spans="1:3" x14ac:dyDescent="0.25">
      <c r="A58" t="s">
        <v>235</v>
      </c>
      <c r="B58" s="54" t="s">
        <v>187</v>
      </c>
      <c r="C58" s="55"/>
    </row>
    <row r="59" spans="1:3" x14ac:dyDescent="0.25">
      <c r="A59" t="s">
        <v>235</v>
      </c>
      <c r="B59" s="54" t="s">
        <v>188</v>
      </c>
      <c r="C59" s="55"/>
    </row>
    <row r="60" spans="1:3" x14ac:dyDescent="0.25">
      <c r="A60" t="s">
        <v>235</v>
      </c>
      <c r="B60" s="54" t="s">
        <v>189</v>
      </c>
      <c r="C60" s="55"/>
    </row>
    <row r="61" spans="1:3" x14ac:dyDescent="0.25">
      <c r="A61" t="s">
        <v>235</v>
      </c>
      <c r="B61" s="54" t="s">
        <v>190</v>
      </c>
      <c r="C61" s="55"/>
    </row>
    <row r="62" spans="1:3" x14ac:dyDescent="0.25">
      <c r="A62" t="s">
        <v>235</v>
      </c>
      <c r="B62" s="54" t="s">
        <v>191</v>
      </c>
      <c r="C62" s="55"/>
    </row>
    <row r="63" spans="1:3" x14ac:dyDescent="0.25">
      <c r="A63" t="s">
        <v>235</v>
      </c>
      <c r="B63" s="54" t="s">
        <v>192</v>
      </c>
      <c r="C63" s="55"/>
    </row>
    <row r="64" spans="1:3" x14ac:dyDescent="0.25">
      <c r="A64" t="s">
        <v>235</v>
      </c>
      <c r="B64" s="54" t="s">
        <v>193</v>
      </c>
      <c r="C64" s="55"/>
    </row>
    <row r="65" spans="1:3" x14ac:dyDescent="0.25">
      <c r="A65" t="s">
        <v>234</v>
      </c>
      <c r="B65" s="54" t="s">
        <v>194</v>
      </c>
      <c r="C65" s="55"/>
    </row>
    <row r="66" spans="1:3" x14ac:dyDescent="0.25">
      <c r="A66" t="s">
        <v>235</v>
      </c>
      <c r="B66" s="54" t="s">
        <v>195</v>
      </c>
      <c r="C66" s="55"/>
    </row>
    <row r="67" spans="1:3" x14ac:dyDescent="0.25">
      <c r="A67" t="s">
        <v>234</v>
      </c>
      <c r="B67" s="54" t="s">
        <v>196</v>
      </c>
      <c r="C67" s="55"/>
    </row>
    <row r="68" spans="1:3" x14ac:dyDescent="0.25">
      <c r="A68" t="s">
        <v>234</v>
      </c>
      <c r="B68" s="54" t="s">
        <v>197</v>
      </c>
      <c r="C68" s="55"/>
    </row>
    <row r="69" spans="1:3" x14ac:dyDescent="0.25">
      <c r="A69" t="s">
        <v>235</v>
      </c>
      <c r="B69" s="54" t="s">
        <v>198</v>
      </c>
      <c r="C69" s="55"/>
    </row>
    <row r="70" spans="1:3" x14ac:dyDescent="0.25">
      <c r="A70" t="s">
        <v>235</v>
      </c>
      <c r="B70" s="54" t="s">
        <v>199</v>
      </c>
      <c r="C70" s="55"/>
    </row>
    <row r="71" spans="1:3" x14ac:dyDescent="0.25">
      <c r="A71" t="s">
        <v>235</v>
      </c>
      <c r="B71" s="54" t="s">
        <v>200</v>
      </c>
      <c r="C71" s="55"/>
    </row>
    <row r="72" spans="1:3" x14ac:dyDescent="0.25">
      <c r="A72" t="s">
        <v>235</v>
      </c>
      <c r="B72" s="54" t="s">
        <v>201</v>
      </c>
      <c r="C72" s="55"/>
    </row>
    <row r="73" spans="1:3" x14ac:dyDescent="0.25">
      <c r="A73" t="s">
        <v>235</v>
      </c>
      <c r="B73" s="54" t="s">
        <v>202</v>
      </c>
      <c r="C73" s="55"/>
    </row>
    <row r="74" spans="1:3" x14ac:dyDescent="0.25">
      <c r="A74" t="s">
        <v>235</v>
      </c>
      <c r="B74" s="54" t="s">
        <v>203</v>
      </c>
      <c r="C74" s="55"/>
    </row>
    <row r="75" spans="1:3" x14ac:dyDescent="0.25">
      <c r="A75" t="s">
        <v>234</v>
      </c>
      <c r="B75" s="54" t="s">
        <v>204</v>
      </c>
      <c r="C75" s="55"/>
    </row>
    <row r="76" spans="1:3" x14ac:dyDescent="0.25">
      <c r="A76" t="s">
        <v>235</v>
      </c>
      <c r="B76" s="54" t="s">
        <v>205</v>
      </c>
      <c r="C76" s="55"/>
    </row>
    <row r="77" spans="1:3" x14ac:dyDescent="0.25">
      <c r="A77" t="s">
        <v>235</v>
      </c>
      <c r="B77" s="54" t="s">
        <v>206</v>
      </c>
      <c r="C77" s="55"/>
    </row>
    <row r="78" spans="1:3" x14ac:dyDescent="0.25">
      <c r="A78" t="s">
        <v>235</v>
      </c>
      <c r="B78" s="54" t="s">
        <v>207</v>
      </c>
      <c r="C78" s="55"/>
    </row>
    <row r="79" spans="1:3" x14ac:dyDescent="0.25">
      <c r="A79" t="s">
        <v>235</v>
      </c>
      <c r="B79" s="54" t="s">
        <v>208</v>
      </c>
      <c r="C79" s="55"/>
    </row>
    <row r="80" spans="1:3" x14ac:dyDescent="0.25">
      <c r="A80" t="s">
        <v>235</v>
      </c>
      <c r="B80" s="54" t="s">
        <v>209</v>
      </c>
      <c r="C80" s="55"/>
    </row>
    <row r="81" spans="1:3" ht="24" x14ac:dyDescent="0.25">
      <c r="A81" t="s">
        <v>235</v>
      </c>
      <c r="B81" s="54" t="s">
        <v>210</v>
      </c>
      <c r="C81" s="55"/>
    </row>
    <row r="82" spans="1:3" x14ac:dyDescent="0.25">
      <c r="A82" t="s">
        <v>235</v>
      </c>
      <c r="B82" s="54" t="s">
        <v>211</v>
      </c>
      <c r="C82" s="55"/>
    </row>
    <row r="83" spans="1:3" x14ac:dyDescent="0.25">
      <c r="A83" t="s">
        <v>235</v>
      </c>
      <c r="B83" s="54" t="s">
        <v>212</v>
      </c>
      <c r="C83" s="55"/>
    </row>
    <row r="84" spans="1:3" x14ac:dyDescent="0.25">
      <c r="A84" t="s">
        <v>235</v>
      </c>
      <c r="B84" s="54" t="s">
        <v>213</v>
      </c>
      <c r="C84" s="55"/>
    </row>
    <row r="85" spans="1:3" ht="24" x14ac:dyDescent="0.25">
      <c r="A85" t="s">
        <v>235</v>
      </c>
      <c r="B85" s="54" t="s">
        <v>214</v>
      </c>
      <c r="C85" s="55"/>
    </row>
    <row r="86" spans="1:3" x14ac:dyDescent="0.25">
      <c r="A86" t="s">
        <v>236</v>
      </c>
      <c r="B86" s="54" t="s">
        <v>237</v>
      </c>
      <c r="C86" s="55"/>
    </row>
    <row r="87" spans="1:3" x14ac:dyDescent="0.25">
      <c r="A87" t="s">
        <v>235</v>
      </c>
      <c r="B87" s="54" t="s">
        <v>215</v>
      </c>
      <c r="C87" s="55"/>
    </row>
    <row r="88" spans="1:3" x14ac:dyDescent="0.25">
      <c r="A88" t="s">
        <v>235</v>
      </c>
      <c r="B88" s="54" t="s">
        <v>216</v>
      </c>
      <c r="C88" s="55"/>
    </row>
    <row r="89" spans="1:3" x14ac:dyDescent="0.25">
      <c r="A89" t="s">
        <v>235</v>
      </c>
      <c r="B89" s="54" t="s">
        <v>217</v>
      </c>
      <c r="C89" s="55"/>
    </row>
    <row r="90" spans="1:3" x14ac:dyDescent="0.25">
      <c r="A90" t="s">
        <v>233</v>
      </c>
      <c r="B90" s="54" t="s">
        <v>218</v>
      </c>
      <c r="C90" s="55"/>
    </row>
    <row r="91" spans="1:3" x14ac:dyDescent="0.25">
      <c r="A91" t="s">
        <v>235</v>
      </c>
      <c r="B91" s="54" t="s">
        <v>219</v>
      </c>
      <c r="C91" s="55"/>
    </row>
    <row r="92" spans="1:3" x14ac:dyDescent="0.25">
      <c r="A92" t="s">
        <v>235</v>
      </c>
      <c r="B92" s="54" t="s">
        <v>220</v>
      </c>
      <c r="C92" s="55"/>
    </row>
    <row r="93" spans="1:3" x14ac:dyDescent="0.25">
      <c r="A93" t="s">
        <v>235</v>
      </c>
      <c r="B93" s="54" t="s">
        <v>221</v>
      </c>
      <c r="C93" s="55"/>
    </row>
    <row r="94" spans="1:3" ht="24" x14ac:dyDescent="0.25">
      <c r="A94" t="s">
        <v>235</v>
      </c>
      <c r="B94" s="54" t="s">
        <v>222</v>
      </c>
      <c r="C94" s="55"/>
    </row>
    <row r="95" spans="1:3" x14ac:dyDescent="0.25">
      <c r="A95" t="s">
        <v>235</v>
      </c>
      <c r="B95" s="54" t="s">
        <v>223</v>
      </c>
      <c r="C95" s="55"/>
    </row>
    <row r="96" spans="1:3" x14ac:dyDescent="0.25">
      <c r="A96" t="s">
        <v>235</v>
      </c>
      <c r="B96" s="54" t="s">
        <v>224</v>
      </c>
      <c r="C96" s="55"/>
    </row>
    <row r="97" spans="1:3" x14ac:dyDescent="0.25">
      <c r="A97" t="s">
        <v>235</v>
      </c>
      <c r="B97" s="54" t="s">
        <v>225</v>
      </c>
      <c r="C97" s="55"/>
    </row>
    <row r="98" spans="1:3" x14ac:dyDescent="0.25">
      <c r="A98" t="s">
        <v>235</v>
      </c>
      <c r="B98" s="54" t="s">
        <v>226</v>
      </c>
      <c r="C98" s="55"/>
    </row>
    <row r="99" spans="1:3" x14ac:dyDescent="0.25">
      <c r="A99" t="s">
        <v>235</v>
      </c>
      <c r="B99" s="54" t="s">
        <v>227</v>
      </c>
      <c r="C99" s="55"/>
    </row>
    <row r="100" spans="1:3" x14ac:dyDescent="0.25">
      <c r="A100" t="s">
        <v>235</v>
      </c>
      <c r="B100" s="54" t="s">
        <v>228</v>
      </c>
      <c r="C100" s="55"/>
    </row>
    <row r="101" spans="1:3" x14ac:dyDescent="0.25">
      <c r="A101" t="s">
        <v>235</v>
      </c>
      <c r="B101" s="54" t="s">
        <v>229</v>
      </c>
      <c r="C101" s="55"/>
    </row>
    <row r="102" spans="1:3" x14ac:dyDescent="0.25">
      <c r="A102" t="s">
        <v>235</v>
      </c>
      <c r="B102" s="54" t="s">
        <v>230</v>
      </c>
      <c r="C102" s="55"/>
    </row>
    <row r="103" spans="1:3" x14ac:dyDescent="0.25">
      <c r="A103" t="s">
        <v>235</v>
      </c>
      <c r="B103" s="54" t="s">
        <v>231</v>
      </c>
      <c r="C103" s="55"/>
    </row>
    <row r="104" spans="1:3" x14ac:dyDescent="0.25">
      <c r="A104" t="s">
        <v>235</v>
      </c>
      <c r="B104" s="54" t="s">
        <v>232</v>
      </c>
      <c r="C104" s="55"/>
    </row>
    <row r="105" spans="1:3" x14ac:dyDescent="0.25">
      <c r="A105" t="s">
        <v>239</v>
      </c>
      <c r="B105" t="s">
        <v>238</v>
      </c>
    </row>
  </sheetData>
  <sortState xmlns:xlrd2="http://schemas.microsoft.com/office/spreadsheetml/2017/richdata2" ref="B2:B27">
    <sortCondition ref="B2:B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B1-92DE-488F-A95D-663A75E6EE6D}">
  <sheetPr codeName="Sheet1"/>
  <dimension ref="C1:P34"/>
  <sheetViews>
    <sheetView tabSelected="1" workbookViewId="0">
      <selection activeCell="A3" sqref="A3"/>
    </sheetView>
  </sheetViews>
  <sheetFormatPr defaultRowHeight="15" x14ac:dyDescent="0.25"/>
  <cols>
    <col min="1" max="2" width="4.85546875" style="8" customWidth="1"/>
    <col min="3" max="3" width="27.42578125" style="8" customWidth="1"/>
    <col min="4" max="4" width="30.7109375" style="8" customWidth="1"/>
    <col min="5" max="6" width="4.140625" style="8" customWidth="1"/>
    <col min="7" max="7" width="27.42578125" style="8" customWidth="1"/>
    <col min="8" max="8" width="23.85546875" style="8" customWidth="1"/>
    <col min="9" max="10" width="4.140625" style="8" customWidth="1"/>
    <col min="11" max="11" width="27.42578125" style="8" customWidth="1"/>
    <col min="12" max="12" width="32.42578125" style="8" customWidth="1"/>
    <col min="13" max="14" width="4.140625" style="8" customWidth="1"/>
    <col min="15" max="15" width="27.42578125" style="8" customWidth="1"/>
    <col min="16" max="16" width="23.85546875" style="8" customWidth="1"/>
    <col min="17" max="16384" width="9.140625" style="8"/>
  </cols>
  <sheetData>
    <row r="1" spans="3:16" ht="15.75" thickBot="1" x14ac:dyDescent="0.3">
      <c r="G1" s="8" t="s">
        <v>142</v>
      </c>
    </row>
    <row r="2" spans="3:16" ht="16.5" thickBot="1" x14ac:dyDescent="0.3">
      <c r="C2" s="21" t="s">
        <v>86</v>
      </c>
      <c r="D2" s="22">
        <f>12000*12</f>
        <v>144000</v>
      </c>
      <c r="G2" s="8" t="s">
        <v>144</v>
      </c>
      <c r="O2" s="1" t="s">
        <v>83</v>
      </c>
      <c r="P2" s="19">
        <v>44062</v>
      </c>
    </row>
    <row r="3" spans="3:16" ht="30.75" thickBot="1" x14ac:dyDescent="0.3">
      <c r="C3" s="47" t="s">
        <v>128</v>
      </c>
      <c r="D3" s="21">
        <v>25</v>
      </c>
      <c r="G3" s="8" t="s">
        <v>143</v>
      </c>
      <c r="O3" s="57" t="s">
        <v>82</v>
      </c>
      <c r="P3" s="58">
        <f>IF(D16="0 - 3 Months",P2+90,IF(D16="3 - 6 Months ",P2+180,P2+365))</f>
        <v>44242</v>
      </c>
    </row>
    <row r="4" spans="3:16" ht="16.5" thickBot="1" x14ac:dyDescent="0.3">
      <c r="C4" s="21" t="s">
        <v>104</v>
      </c>
      <c r="D4" s="22"/>
      <c r="G4" s="8" t="s">
        <v>245</v>
      </c>
      <c r="O4" s="59">
        <f>P3-P2</f>
        <v>180</v>
      </c>
      <c r="P4" s="60" t="s">
        <v>84</v>
      </c>
    </row>
    <row r="5" spans="3:16" ht="15.75" thickBot="1" x14ac:dyDescent="0.3"/>
    <row r="6" spans="3:16" ht="16.5" thickBot="1" x14ac:dyDescent="0.3">
      <c r="C6" s="27" t="s">
        <v>0</v>
      </c>
      <c r="G6" s="27" t="s">
        <v>70</v>
      </c>
      <c r="K6" s="27" t="s">
        <v>71</v>
      </c>
      <c r="O6" s="27" t="s">
        <v>72</v>
      </c>
    </row>
    <row r="7" spans="3:16" ht="15.75" x14ac:dyDescent="0.25">
      <c r="C7" s="2" t="s">
        <v>1</v>
      </c>
      <c r="D7" s="3" t="s">
        <v>59</v>
      </c>
      <c r="G7" s="2" t="s">
        <v>1</v>
      </c>
      <c r="H7" s="26" t="str">
        <f>D7</f>
        <v>Cost to Serve Reduction</v>
      </c>
      <c r="K7" s="2" t="s">
        <v>1</v>
      </c>
      <c r="L7" s="26" t="str">
        <f>H7</f>
        <v>Cost to Serve Reduction</v>
      </c>
      <c r="O7" s="2" t="s">
        <v>1</v>
      </c>
      <c r="P7" s="26" t="str">
        <f>L7</f>
        <v>Cost to Serve Reduction</v>
      </c>
    </row>
    <row r="8" spans="3:16" ht="118.5" customHeight="1" thickBot="1" x14ac:dyDescent="0.3">
      <c r="C8" s="4" t="s">
        <v>2</v>
      </c>
      <c r="D8" s="5" t="s">
        <v>253</v>
      </c>
      <c r="G8" s="4"/>
      <c r="H8" s="5"/>
      <c r="K8" s="4"/>
      <c r="L8" s="67" t="s">
        <v>257</v>
      </c>
      <c r="O8" s="4" t="s">
        <v>141</v>
      </c>
      <c r="P8" s="50"/>
    </row>
    <row r="9" spans="3:16" ht="18" customHeight="1" thickBot="1" x14ac:dyDescent="0.3">
      <c r="C9" s="6" t="s">
        <v>80</v>
      </c>
      <c r="D9" s="5" t="s">
        <v>79</v>
      </c>
      <c r="G9" s="6" t="s">
        <v>80</v>
      </c>
      <c r="H9" s="25" t="str">
        <f>D9</f>
        <v>Once Off</v>
      </c>
      <c r="K9" s="6" t="s">
        <v>80</v>
      </c>
      <c r="L9" s="25" t="str">
        <f>D9</f>
        <v>Once Off</v>
      </c>
      <c r="O9" s="6" t="s">
        <v>80</v>
      </c>
      <c r="P9" s="25" t="str">
        <f>D9</f>
        <v>Once Off</v>
      </c>
    </row>
    <row r="10" spans="3:16" ht="18" customHeight="1" thickBot="1" x14ac:dyDescent="0.3">
      <c r="C10" s="6" t="s">
        <v>127</v>
      </c>
      <c r="D10" s="5" t="s">
        <v>10</v>
      </c>
      <c r="G10" s="6" t="s">
        <v>127</v>
      </c>
      <c r="H10" s="25" t="str">
        <f>D10</f>
        <v>Medium</v>
      </c>
      <c r="K10" s="6" t="s">
        <v>127</v>
      </c>
      <c r="L10" s="25" t="str">
        <f>D10</f>
        <v>Medium</v>
      </c>
      <c r="O10" s="6" t="s">
        <v>127</v>
      </c>
      <c r="P10" s="25" t="str">
        <f>D10</f>
        <v>Medium</v>
      </c>
    </row>
    <row r="11" spans="3:16" ht="18" customHeight="1" thickBot="1" x14ac:dyDescent="0.3">
      <c r="C11" s="30"/>
      <c r="D11" s="48"/>
      <c r="G11" s="30"/>
      <c r="H11" s="48"/>
      <c r="K11" s="30"/>
      <c r="L11" s="48"/>
      <c r="O11" s="30"/>
      <c r="P11" s="48"/>
    </row>
    <row r="12" spans="3:16" ht="30.75" thickBot="1" x14ac:dyDescent="0.3">
      <c r="C12" s="6" t="s">
        <v>78</v>
      </c>
      <c r="D12" s="20">
        <v>-0.05</v>
      </c>
      <c r="G12" s="6" t="s">
        <v>73</v>
      </c>
      <c r="H12" s="44">
        <v>79</v>
      </c>
      <c r="K12" s="6" t="s">
        <v>74</v>
      </c>
      <c r="L12" s="24">
        <f>H12+(H12*D12)</f>
        <v>75.05</v>
      </c>
      <c r="O12" s="6" t="s">
        <v>75</v>
      </c>
      <c r="P12" s="51">
        <f>IF(P8=0,0,((P8/H12)-100%))</f>
        <v>0</v>
      </c>
    </row>
    <row r="13" spans="3:16" ht="30.75" thickBot="1" x14ac:dyDescent="0.3">
      <c r="C13" s="45"/>
      <c r="D13" s="46"/>
      <c r="G13" s="45"/>
      <c r="H13" s="46"/>
      <c r="K13" s="6" t="s">
        <v>77</v>
      </c>
      <c r="L13" s="24">
        <f>IF(D7=G22,D22,IF(D7=G23,D23,IF(D7=G24,D24,IF(D7=G25,D25,IF(D7=G26,D26,IF(D7=G27,D27,IF(D7=G28,D28,IF(D7=G29,D29,IF(D7=G30,D30,IF(D7=G31,D31,IF(D7=G32,D32,IF(G33=D7,D33,IF(D7=G34,D34,0)))))))))))))</f>
        <v>-568800</v>
      </c>
      <c r="O13" s="6" t="s">
        <v>76</v>
      </c>
      <c r="P13" s="49">
        <f>IF(D7=G22,E22,IF(D7=G23,E23,IF(D7=G24,E24,IF(D7=G25,E25,IF(D7=G26,E26,IF(D7=G27,E27,IF(D7=G28,E28,IF(D7=G29,E29,IF(D7=G30,E30,IF(D7=G31,E31,IF(D7=G32,E32,IF(G33=D7,E33,IF(D7=G34,E34,0)))))))))))))</f>
        <v>0</v>
      </c>
    </row>
    <row r="14" spans="3:16" ht="30.75" thickBot="1" x14ac:dyDescent="0.3">
      <c r="C14" s="6" t="s">
        <v>130</v>
      </c>
      <c r="D14" s="44">
        <f>(3000*10)/60</f>
        <v>500</v>
      </c>
      <c r="G14" s="6" t="s">
        <v>131</v>
      </c>
      <c r="H14" s="44"/>
      <c r="K14" s="6" t="s">
        <v>132</v>
      </c>
      <c r="L14" s="24">
        <f>D14</f>
        <v>500</v>
      </c>
      <c r="O14" s="6" t="s">
        <v>135</v>
      </c>
      <c r="P14" s="52"/>
    </row>
    <row r="15" spans="3:16" ht="30.75" thickBot="1" x14ac:dyDescent="0.3">
      <c r="C15" s="30"/>
      <c r="D15" s="48"/>
      <c r="G15" s="30"/>
      <c r="H15" s="48"/>
      <c r="K15" s="6" t="s">
        <v>81</v>
      </c>
      <c r="L15" s="23">
        <f>IF(D9=H22,L14*107*240,IF(D9=H23,L14*33*107,IF(D9=H24,L14*12*107,IF(D9=H25,L14*107*4,IF(D9=H26,L14*107,L14*107)))))</f>
        <v>53500</v>
      </c>
      <c r="O15" s="6" t="s">
        <v>85</v>
      </c>
      <c r="P15" s="49">
        <f>IF(D9=H22,(P14*107*240),IF(D9=H23,P14*33*107,IF(D9=H24,P14*12*107,IF(D9=H25,P14*107*4,IF(D9=H26,P14*107,P14*107)))))</f>
        <v>0</v>
      </c>
    </row>
    <row r="16" spans="3:16" ht="16.5" thickBot="1" x14ac:dyDescent="0.3">
      <c r="C16" s="6" t="s">
        <v>3</v>
      </c>
      <c r="D16" s="7" t="s">
        <v>9</v>
      </c>
      <c r="K16" s="30"/>
      <c r="L16" s="48"/>
      <c r="O16" s="30"/>
      <c r="P16" s="48"/>
    </row>
    <row r="17" spans="3:16" ht="30" customHeight="1" thickBot="1" x14ac:dyDescent="0.3">
      <c r="C17" s="30"/>
      <c r="D17" s="48"/>
      <c r="K17" s="6" t="s">
        <v>103</v>
      </c>
      <c r="L17" s="29">
        <f>L15-L13</f>
        <v>622300</v>
      </c>
      <c r="O17" s="6" t="s">
        <v>243</v>
      </c>
      <c r="P17" s="29">
        <f>P15+P13</f>
        <v>0</v>
      </c>
    </row>
    <row r="18" spans="3:16" ht="33" customHeight="1" thickBot="1" x14ac:dyDescent="0.3">
      <c r="K18" s="6" t="s">
        <v>107</v>
      </c>
      <c r="L18" s="29">
        <f>'Hours&amp;Costs'!D26</f>
        <v>151800</v>
      </c>
      <c r="O18" s="6" t="s">
        <v>244</v>
      </c>
      <c r="P18" s="29">
        <f>'Hours&amp;Costs'!I26</f>
        <v>0</v>
      </c>
    </row>
    <row r="19" spans="3:16" ht="30.75" customHeight="1" thickBot="1" x14ac:dyDescent="0.3">
      <c r="K19" s="6" t="s">
        <v>145</v>
      </c>
      <c r="L19" s="29">
        <f>L17-L18</f>
        <v>470500</v>
      </c>
      <c r="O19" s="6" t="s">
        <v>133</v>
      </c>
      <c r="P19" s="29">
        <f>P17-P18</f>
        <v>0</v>
      </c>
    </row>
    <row r="20" spans="3:16" ht="30.75" customHeight="1" thickBot="1" x14ac:dyDescent="0.3">
      <c r="K20" s="6" t="s">
        <v>134</v>
      </c>
      <c r="L20" s="29">
        <f>(L17*5)-L18</f>
        <v>2959700</v>
      </c>
      <c r="O20" s="6" t="s">
        <v>134</v>
      </c>
      <c r="P20" s="29">
        <f>(P17*5)-P18</f>
        <v>0</v>
      </c>
    </row>
    <row r="21" spans="3:16" hidden="1" x14ac:dyDescent="0.25"/>
    <row r="22" spans="3:16" hidden="1" x14ac:dyDescent="0.25">
      <c r="D22" s="8" t="b">
        <f>IF(AND(D7=G22,D9=H22),((H12*D12)*D3)*240,IF(AND(D7=G22,D9=H23),((H12*D12)*D3)*33,IF(AND(D7=G22,D9=H24),((H12*D12)*D3)*12,IF(AND(D7=G22,D9=H25),((H12*D12)*D3)*4,IF(D7=G22,((H12*D12)*D3))))))</f>
        <v>0</v>
      </c>
      <c r="E22" s="8" t="b">
        <f>IF(AND(D7=G22,D9=H22),((H12*P12)*D3)*240,IF(AND(D7=G22,D9=H23),((H12*P12)*D3)*33,IF(AND(D7=G22,D9=H24),((H12*P12)*D3)*12,IF(AND(D7=G22,D9=H25),((H12*P12)*D3)*4,IF(D7=G22,((H12*P12)*D3))))))</f>
        <v>0</v>
      </c>
      <c r="G22" s="16" t="s">
        <v>57</v>
      </c>
      <c r="H22" s="16" t="s">
        <v>7</v>
      </c>
    </row>
    <row r="23" spans="3:16" hidden="1" x14ac:dyDescent="0.25">
      <c r="D23" s="8" t="b">
        <f>IF(AND(D7=G23,D9=H22),((H12*D12)*D3)*240,IF(AND(D7=G23,D9=H23),((H12*D12)*D3)*33,IF(AND(D7=G23,D9=H24),((H12*D12)*D3)*12,IF(AND(D7=G23,D9=H25),((H12*D12)*D3)*4,IF(D7=G23,((H12*D12)*D3))))))</f>
        <v>0</v>
      </c>
      <c r="E23" s="8" t="b">
        <f>IF(AND(D7=G23,D9=H22),((H12*P12)*D3)*240,IF(AND(D7=G23,D9=H23),((H12*P12)*D3)*33,IF(AND(D7=G23,D9=H24),((H12*P12)*D3)*12,IF(AND(D7=G23,D9=H25),((H12*P12)*D3)*4,IF(D7=G23,((H12*P12)*D3))))))</f>
        <v>0</v>
      </c>
      <c r="G23" s="16" t="s">
        <v>58</v>
      </c>
      <c r="H23" s="16" t="s">
        <v>11</v>
      </c>
    </row>
    <row r="24" spans="3:16" hidden="1" x14ac:dyDescent="0.25">
      <c r="D24" s="8">
        <f>IF(D7=G24,((H12*D12)*D2))</f>
        <v>-568800</v>
      </c>
      <c r="E24" s="8">
        <f>IF(D7=G24,((H12*P12)*D2))</f>
        <v>0</v>
      </c>
      <c r="G24" s="16" t="s">
        <v>59</v>
      </c>
      <c r="H24" s="16" t="s">
        <v>14</v>
      </c>
    </row>
    <row r="25" spans="3:16" hidden="1" x14ac:dyDescent="0.25">
      <c r="C25" s="28"/>
      <c r="D25" s="8" t="b">
        <f>IF(D7=G25,(H12*D12)*D2)</f>
        <v>0</v>
      </c>
      <c r="E25" s="8" t="b">
        <f>IF(D7=G25,(H12*P12)*D2)</f>
        <v>0</v>
      </c>
      <c r="G25" s="16" t="s">
        <v>60</v>
      </c>
      <c r="H25" s="16" t="s">
        <v>16</v>
      </c>
    </row>
    <row r="26" spans="3:16" hidden="1" x14ac:dyDescent="0.25">
      <c r="D26" s="28">
        <f>IF(AND(D7=G26,D9=H22),((H12*D12)*D3)*240,IF(AND(D7=G26,D9=H23),((H12*D12)*D3)*33,IF(AND(D7=G26,D9=H24),((H12*D12)*D3)*12,IF(AND(D7=G26,D9=H25),((H12*D12)*D3)*4,IF(D7=G26,((H12*D12)*D3))))))*-1</f>
        <v>0</v>
      </c>
      <c r="E26" s="8">
        <f>IF(AND(D7=G26,D9=H22),((H12*P12)*D3)*240,IF(AND(D7=G26,D9=H23),((H12*P12)*D3)*33,IF(AND(D7=G26,D9=H24),((H12*P12)*D3)*12,IF(AND(D7=G26,D9=H25),((H12*P12)*D3)*4,IF(D7=G26,((H12*P12)*D3))))))*-1</f>
        <v>0</v>
      </c>
      <c r="G26" s="16" t="s">
        <v>61</v>
      </c>
      <c r="H26" s="16" t="s">
        <v>18</v>
      </c>
    </row>
    <row r="27" spans="3:16" hidden="1" x14ac:dyDescent="0.25">
      <c r="D27" s="8" t="b">
        <f>IF(AND(D7=G27,D9=H22),((H12*D12)*D3)*240,IF(AND(D7=G27,D9=H23),((H12*D12)*D3)*33,IF(AND(D7=G27,D9=H24),((H12*D12)*D3)*12,IF(AND(D7=G27,D9=H25),((H12*D12)*D3)*4,IF(D7=G27,((H12*D12)*D3))))))</f>
        <v>0</v>
      </c>
      <c r="E27" s="8" t="b">
        <f>IF(AND(D7=G27,D9=H22),((H12*P12)*D3)*240,IF(AND(D7=G27,D9=H23),((H12*P12)*D3)*33,IF(AND(D7=G27,D9=H24),((H12*P12)*D3)*12,IF(AND(D7=G27,D9=H25),((H12*P12)*D3)*4,IF(D7=G27,((H12*P12)*D3))))))</f>
        <v>0</v>
      </c>
      <c r="G27" s="16" t="s">
        <v>62</v>
      </c>
      <c r="H27" s="16" t="s">
        <v>79</v>
      </c>
    </row>
    <row r="28" spans="3:16" hidden="1" x14ac:dyDescent="0.25">
      <c r="D28" s="8">
        <v>0</v>
      </c>
      <c r="E28" s="8">
        <v>0</v>
      </c>
      <c r="G28" s="16" t="s">
        <v>63</v>
      </c>
      <c r="H28" s="16"/>
    </row>
    <row r="29" spans="3:16" hidden="1" x14ac:dyDescent="0.25">
      <c r="D29" s="8">
        <v>0</v>
      </c>
      <c r="E29" s="8">
        <v>0</v>
      </c>
      <c r="G29" s="16" t="s">
        <v>64</v>
      </c>
      <c r="H29" s="16"/>
    </row>
    <row r="30" spans="3:16" hidden="1" x14ac:dyDescent="0.25">
      <c r="D30" s="8">
        <v>0</v>
      </c>
      <c r="E30" s="8">
        <v>0</v>
      </c>
      <c r="G30" s="16" t="s">
        <v>65</v>
      </c>
      <c r="H30" s="16"/>
    </row>
    <row r="31" spans="3:16" hidden="1" x14ac:dyDescent="0.25">
      <c r="D31" s="8">
        <v>0</v>
      </c>
      <c r="E31" s="8">
        <v>0</v>
      </c>
      <c r="G31" s="16" t="s">
        <v>66</v>
      </c>
      <c r="H31" s="16"/>
    </row>
    <row r="32" spans="3:16" hidden="1" x14ac:dyDescent="0.25">
      <c r="D32" s="8" t="b">
        <f>IF(AND(D7=G32,D9=H22),((H12*D12)*D3)*240,IF(AND(D7=G32,D9=H23),((H12*D12)*D3)*33,IF(AND(D7=G32,D9=H24),((H12*D12)*D3)*12,IF(AND(D7=G32,D9=H25),((H12*D12)*D3)*4,IF(D7=G32,((H12*D12)*D3))))))</f>
        <v>0</v>
      </c>
      <c r="E32" s="8" t="b">
        <f>IF(AND(D7=G32,D9=H22),((H12*P12)*D3)*240,IF(AND(D7=G32,D9=H23),((H12*P12)*D3)*33,IF(AND(D7=G32,D9=H24),((H12*P12)*D3)*12,IF(AND(D7=G32,D9=H25),((H12*P12)*D3)*4,IF(D7=G32,((H12*P12)*D3))))))</f>
        <v>0</v>
      </c>
      <c r="G32" s="16" t="s">
        <v>67</v>
      </c>
    </row>
    <row r="33" spans="4:7" hidden="1" x14ac:dyDescent="0.25">
      <c r="D33" s="8" t="b">
        <f>IF(AND(D7=G33,D9=H22),((H12*D12)*D3)*240,IF(AND(D7=G33,D9=H23),((H12*D12)*D3)*33,IF(AND(D7=G33,D9=H24),((H12*D12)*D3)*12,IF(AND(D7=G33,D9=H25),((H12*D12)*D3)*4,IF(D7=G33,((H12*D12)*D3))))))</f>
        <v>0</v>
      </c>
      <c r="E33" s="8" t="b">
        <f>IF(AND(D7=G33,D9=H22),((H12*P12)*D3)*240,IF(AND(D7=G33,D9=H23),((H12*P12)*D3)*33,IF(AND(D7=G33,D9=H24),((H12*P12)*D3)*12,IF(AND(D7=G33,D9=H25),((H12*P12)*D3)*4,IF(D7=G33,((H12*P12)*D3))))))</f>
        <v>0</v>
      </c>
      <c r="G33" s="16" t="s">
        <v>68</v>
      </c>
    </row>
    <row r="34" spans="4:7" hidden="1" x14ac:dyDescent="0.25">
      <c r="D34" s="8" t="b">
        <f>IF(AND(D7=G34,D9=H22),((H12*D12)*D3)*240,IF(AND(D7=G34,D9=H23),((H12*D12)*D3)*33,IF(AND(D7=G34,D9=H24),((H12*D12)*D3)*12,IF(AND(D7=G34,D9=H25),((H12*D12)*D3)*4,IF(D7=G34,((H12*D12)*D3))))))</f>
        <v>0</v>
      </c>
      <c r="E34" s="8" t="b">
        <f>IF(AND(D7=G34,D9=H22),((H12*P12)*D3)*240,IF(AND(D7=G34,D9=H23),((H12*P12)*D3)*33,IF(AND(D7=G34,D9=H24),((H12*P12)*D3)*12,IF(AND(D7=G34,D9=H25),((H12*P12)*D3)*4,IF(D7=G34,((H12*P12)*D3))))))</f>
        <v>0</v>
      </c>
      <c r="G34" s="16" t="s">
        <v>69</v>
      </c>
    </row>
  </sheetData>
  <dataValidations count="3">
    <dataValidation allowBlank="1" showInputMessage="1" showErrorMessage="1" prompt="How long will results be monitored" sqref="C16 K17:L20 O17:P20" xr:uid="{534AA3E0-0D78-4AE5-B857-1C5B57FBB964}"/>
    <dataValidation allowBlank="1" showInputMessage="1" showErrorMessage="1" prompt="Enter details of the Success measurement of the campaign" sqref="C8:C10 G8:G10 K8:K10 O8:O10" xr:uid="{8DDADABF-1E18-4A88-B3A5-9FC9CB218D2E}"/>
    <dataValidation allowBlank="1" showInputMessage="1" showErrorMessage="1" prompt="Enter additional details that relate to the Success measurement " sqref="P8:P10 H8:H10 L8:L10 D8" xr:uid="{2E918C2B-1A20-483F-861F-A47E993540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How long will results be monitored" xr:uid="{7A870DDC-DE8A-40D3-BABB-8E0B3D74154C}">
          <x14:formula1>
            <xm:f>Lists!$C$1:$C$6</xm:f>
          </x14:formula1>
          <xm:sqref>D16</xm:sqref>
        </x14:dataValidation>
        <x14:dataValidation type="list" allowBlank="1" showInputMessage="1" showErrorMessage="1" xr:uid="{A6798779-53BD-481D-85AF-99971CC21AF6}">
          <x14:formula1>
            <xm:f>Lists!$J$2:$J$15</xm:f>
          </x14:formula1>
          <xm:sqref>D7</xm:sqref>
        </x14:dataValidation>
        <x14:dataValidation type="list" allowBlank="1" showInputMessage="1" showErrorMessage="1" xr:uid="{0676C957-0491-451C-9EE3-78C34B59A52F}">
          <x14:formula1>
            <xm:f>Lists!$M$1:$M$6</xm:f>
          </x14:formula1>
          <xm:sqref>D9</xm:sqref>
        </x14:dataValidation>
        <x14:dataValidation type="list" allowBlank="1" showInputMessage="1" showErrorMessage="1" xr:uid="{44EE4907-5000-49EB-941E-9A8BC1335E6C}">
          <x14:formula1>
            <xm:f>Lists!$E$2:$E$5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7929-D265-4ABA-BEFE-BEF4C5A630CB}">
  <dimension ref="A1:J31"/>
  <sheetViews>
    <sheetView workbookViewId="0">
      <selection activeCell="D5" sqref="D5"/>
    </sheetView>
  </sheetViews>
  <sheetFormatPr defaultRowHeight="15" x14ac:dyDescent="0.25"/>
  <cols>
    <col min="3" max="4" width="26.140625" customWidth="1"/>
    <col min="5" max="5" width="17.85546875" customWidth="1"/>
    <col min="8" max="9" width="26.140625" customWidth="1"/>
  </cols>
  <sheetData>
    <row r="1" spans="2:10" ht="15.75" thickBot="1" x14ac:dyDescent="0.3"/>
    <row r="2" spans="2:10" ht="15.75" thickBot="1" x14ac:dyDescent="0.3">
      <c r="B2" s="34"/>
      <c r="C2" s="37" t="s">
        <v>102</v>
      </c>
      <c r="D2" s="38"/>
      <c r="E2" s="39"/>
      <c r="G2" s="34"/>
      <c r="H2" s="37" t="s">
        <v>112</v>
      </c>
      <c r="I2" s="38"/>
      <c r="J2" s="39"/>
    </row>
    <row r="3" spans="2:10" ht="16.5" thickBot="1" x14ac:dyDescent="0.3">
      <c r="B3" s="35"/>
      <c r="C3" s="6" t="s">
        <v>108</v>
      </c>
      <c r="D3" s="18">
        <f>228-D5</f>
        <v>178</v>
      </c>
      <c r="E3" s="40"/>
      <c r="G3" s="35"/>
      <c r="H3" s="6" t="s">
        <v>108</v>
      </c>
      <c r="I3" s="18"/>
      <c r="J3" s="40"/>
    </row>
    <row r="4" spans="2:10" ht="33.75" customHeight="1" thickBot="1" x14ac:dyDescent="0.3">
      <c r="B4" s="35"/>
      <c r="C4" s="6" t="s">
        <v>109</v>
      </c>
      <c r="D4" s="29">
        <f>D3*600</f>
        <v>106800</v>
      </c>
      <c r="E4" s="40"/>
      <c r="G4" s="35"/>
      <c r="H4" s="6" t="s">
        <v>109</v>
      </c>
      <c r="I4" s="29">
        <f>I3*600</f>
        <v>0</v>
      </c>
      <c r="J4" s="40"/>
    </row>
    <row r="5" spans="2:10" ht="20.25" customHeight="1" thickBot="1" x14ac:dyDescent="0.3">
      <c r="B5" s="35"/>
      <c r="C5" s="6" t="s">
        <v>241</v>
      </c>
      <c r="D5" s="56">
        <v>50</v>
      </c>
      <c r="E5" s="40"/>
      <c r="G5" s="35"/>
      <c r="H5" s="6" t="s">
        <v>241</v>
      </c>
      <c r="I5" s="56"/>
      <c r="J5" s="40"/>
    </row>
    <row r="6" spans="2:10" ht="33.75" customHeight="1" thickBot="1" x14ac:dyDescent="0.3">
      <c r="B6" s="35"/>
      <c r="C6" s="6" t="s">
        <v>242</v>
      </c>
      <c r="D6" s="29">
        <f>D5*600</f>
        <v>30000</v>
      </c>
      <c r="E6" s="40"/>
      <c r="G6" s="35"/>
      <c r="H6" s="6" t="s">
        <v>242</v>
      </c>
      <c r="I6" s="29">
        <f>I5*600</f>
        <v>0</v>
      </c>
      <c r="J6" s="40"/>
    </row>
    <row r="7" spans="2:10" ht="16.5" thickBot="1" x14ac:dyDescent="0.3">
      <c r="B7" s="35"/>
      <c r="C7" s="6" t="s">
        <v>110</v>
      </c>
      <c r="D7" s="18"/>
      <c r="E7" s="40"/>
      <c r="G7" s="35"/>
      <c r="H7" s="6" t="s">
        <v>110</v>
      </c>
      <c r="I7" s="18"/>
      <c r="J7" s="40"/>
    </row>
    <row r="8" spans="2:10" ht="33.75" customHeight="1" thickBot="1" x14ac:dyDescent="0.3">
      <c r="B8" s="35"/>
      <c r="C8" s="6" t="s">
        <v>111</v>
      </c>
      <c r="D8" s="29">
        <f>D7*600</f>
        <v>0</v>
      </c>
      <c r="E8" s="40"/>
      <c r="G8" s="35"/>
      <c r="H8" s="6" t="s">
        <v>111</v>
      </c>
      <c r="I8" s="29">
        <f>I7*600</f>
        <v>0</v>
      </c>
      <c r="J8" s="40"/>
    </row>
    <row r="9" spans="2:10" ht="16.5" thickBot="1" x14ac:dyDescent="0.3">
      <c r="B9" s="35"/>
      <c r="C9" s="6" t="s">
        <v>113</v>
      </c>
      <c r="D9" s="18"/>
      <c r="E9" s="40"/>
      <c r="G9" s="35"/>
      <c r="H9" s="6" t="s">
        <v>113</v>
      </c>
      <c r="I9" s="18"/>
      <c r="J9" s="40"/>
    </row>
    <row r="10" spans="2:10" ht="33.75" customHeight="1" thickBot="1" x14ac:dyDescent="0.3">
      <c r="B10" s="35"/>
      <c r="C10" s="6" t="s">
        <v>114</v>
      </c>
      <c r="D10" s="29">
        <f>D9*600</f>
        <v>0</v>
      </c>
      <c r="E10" s="40"/>
      <c r="G10" s="35"/>
      <c r="H10" s="6" t="s">
        <v>114</v>
      </c>
      <c r="I10" s="29">
        <f>I9*600</f>
        <v>0</v>
      </c>
      <c r="J10" s="40"/>
    </row>
    <row r="11" spans="2:10" ht="16.5" thickBot="1" x14ac:dyDescent="0.3">
      <c r="B11" s="35"/>
      <c r="C11" s="6" t="s">
        <v>115</v>
      </c>
      <c r="D11" s="18"/>
      <c r="E11" s="40"/>
      <c r="G11" s="35"/>
      <c r="H11" s="6" t="s">
        <v>115</v>
      </c>
      <c r="I11" s="18"/>
      <c r="J11" s="40"/>
    </row>
    <row r="12" spans="2:10" ht="33.75" customHeight="1" thickBot="1" x14ac:dyDescent="0.3">
      <c r="B12" s="35"/>
      <c r="C12" s="6" t="s">
        <v>116</v>
      </c>
      <c r="D12" s="29">
        <f>D11*600</f>
        <v>0</v>
      </c>
      <c r="E12" s="40"/>
      <c r="G12" s="35"/>
      <c r="H12" s="6" t="s">
        <v>116</v>
      </c>
      <c r="I12" s="29">
        <f>I11*600</f>
        <v>0</v>
      </c>
      <c r="J12" s="40"/>
    </row>
    <row r="13" spans="2:10" ht="16.5" thickBot="1" x14ac:dyDescent="0.3">
      <c r="B13" s="35"/>
      <c r="C13" s="6" t="s">
        <v>117</v>
      </c>
      <c r="D13" s="18"/>
      <c r="E13" s="40"/>
      <c r="G13" s="35"/>
      <c r="H13" s="6" t="s">
        <v>117</v>
      </c>
      <c r="I13" s="18"/>
      <c r="J13" s="40"/>
    </row>
    <row r="14" spans="2:10" ht="33.75" customHeight="1" thickBot="1" x14ac:dyDescent="0.3">
      <c r="B14" s="35"/>
      <c r="C14" s="6" t="s">
        <v>118</v>
      </c>
      <c r="D14" s="29">
        <f>D13*600</f>
        <v>0</v>
      </c>
      <c r="E14" s="40"/>
      <c r="G14" s="35"/>
      <c r="H14" s="6" t="s">
        <v>118</v>
      </c>
      <c r="I14" s="29">
        <f>I13*600</f>
        <v>0</v>
      </c>
      <c r="J14" s="40"/>
    </row>
    <row r="15" spans="2:10" ht="15.75" thickBot="1" x14ac:dyDescent="0.3">
      <c r="B15" s="35"/>
      <c r="C15" s="42"/>
      <c r="D15" s="42"/>
      <c r="E15" s="40"/>
      <c r="G15" s="35"/>
      <c r="H15" s="42"/>
      <c r="I15" s="42"/>
      <c r="J15" s="40"/>
    </row>
    <row r="16" spans="2:10" ht="16.5" thickBot="1" x14ac:dyDescent="0.3">
      <c r="B16" s="35"/>
      <c r="C16" s="6" t="s">
        <v>120</v>
      </c>
      <c r="D16" s="18"/>
      <c r="E16" s="40"/>
      <c r="G16" s="35"/>
      <c r="H16" s="6" t="s">
        <v>120</v>
      </c>
      <c r="I16" s="18"/>
      <c r="J16" s="40"/>
    </row>
    <row r="17" spans="1:10" ht="16.5" thickBot="1" x14ac:dyDescent="0.3">
      <c r="B17" s="35"/>
      <c r="C17" s="6" t="s">
        <v>118</v>
      </c>
      <c r="D17" s="29">
        <f>D16*600</f>
        <v>0</v>
      </c>
      <c r="E17" s="40"/>
      <c r="G17" s="35"/>
      <c r="H17" s="6" t="s">
        <v>118</v>
      </c>
      <c r="I17" s="29">
        <f>I16*600</f>
        <v>0</v>
      </c>
      <c r="J17" s="40"/>
    </row>
    <row r="18" spans="1:10" x14ac:dyDescent="0.25">
      <c r="A18" s="15"/>
      <c r="B18" s="35"/>
      <c r="C18" s="42"/>
      <c r="D18" s="42"/>
      <c r="E18" s="40"/>
      <c r="G18" s="35"/>
      <c r="H18" s="42"/>
      <c r="I18" s="42"/>
      <c r="J18" s="40"/>
    </row>
    <row r="19" spans="1:10" ht="15.75" thickBot="1" x14ac:dyDescent="0.3">
      <c r="A19" s="15"/>
      <c r="B19" s="35"/>
      <c r="C19" s="42"/>
      <c r="D19" s="42"/>
      <c r="E19" s="40"/>
      <c r="G19" s="35"/>
      <c r="H19" s="42"/>
      <c r="I19" s="42"/>
      <c r="J19" s="40"/>
    </row>
    <row r="20" spans="1:10" ht="16.5" thickBot="1" x14ac:dyDescent="0.3">
      <c r="A20" s="15"/>
      <c r="B20" s="35"/>
      <c r="C20" s="6" t="s">
        <v>119</v>
      </c>
      <c r="D20" s="31">
        <v>0</v>
      </c>
      <c r="E20" s="40"/>
      <c r="G20" s="35"/>
      <c r="H20" s="6" t="s">
        <v>119</v>
      </c>
      <c r="I20" s="31">
        <v>0</v>
      </c>
      <c r="J20" s="40"/>
    </row>
    <row r="21" spans="1:10" ht="16.5" thickBot="1" x14ac:dyDescent="0.3">
      <c r="A21" s="15"/>
      <c r="B21" s="35"/>
      <c r="C21" s="6" t="s">
        <v>121</v>
      </c>
      <c r="D21" s="31">
        <v>0</v>
      </c>
      <c r="E21" s="40"/>
      <c r="G21" s="35"/>
      <c r="H21" s="6" t="s">
        <v>121</v>
      </c>
      <c r="I21" s="31">
        <v>0</v>
      </c>
      <c r="J21" s="40"/>
    </row>
    <row r="22" spans="1:10" ht="30.75" thickBot="1" x14ac:dyDescent="0.3">
      <c r="A22" s="15"/>
      <c r="B22" s="35"/>
      <c r="C22" s="32" t="s">
        <v>122</v>
      </c>
      <c r="D22" s="31">
        <f>5*3000*1</f>
        <v>15000</v>
      </c>
      <c r="E22" s="64" t="s">
        <v>254</v>
      </c>
      <c r="G22" s="35"/>
      <c r="H22" s="32" t="s">
        <v>122</v>
      </c>
      <c r="I22" s="31">
        <v>0</v>
      </c>
      <c r="J22" s="40"/>
    </row>
    <row r="23" spans="1:10" ht="16.5" thickBot="1" x14ac:dyDescent="0.3">
      <c r="A23" s="15"/>
      <c r="B23" s="35"/>
      <c r="C23" s="6" t="s">
        <v>123</v>
      </c>
      <c r="D23" s="31">
        <v>0</v>
      </c>
      <c r="E23" s="40"/>
      <c r="G23" s="35"/>
      <c r="H23" s="6" t="s">
        <v>124</v>
      </c>
      <c r="I23" s="31">
        <v>0</v>
      </c>
      <c r="J23" s="40"/>
    </row>
    <row r="24" spans="1:10" ht="16.5" thickBot="1" x14ac:dyDescent="0.3">
      <c r="A24" s="15"/>
      <c r="B24" s="35"/>
      <c r="C24" s="6" t="s">
        <v>106</v>
      </c>
      <c r="D24" s="31">
        <v>0</v>
      </c>
      <c r="E24" s="40"/>
      <c r="G24" s="35"/>
      <c r="H24" s="6" t="s">
        <v>129</v>
      </c>
      <c r="I24" s="31">
        <v>0</v>
      </c>
      <c r="J24" s="40"/>
    </row>
    <row r="25" spans="1:10" ht="15.75" thickBot="1" x14ac:dyDescent="0.3">
      <c r="A25" s="15"/>
      <c r="B25" s="35"/>
      <c r="C25" s="42"/>
      <c r="D25" s="42"/>
      <c r="E25" s="40"/>
      <c r="G25" s="35"/>
      <c r="H25" s="42"/>
      <c r="I25" s="42"/>
      <c r="J25" s="40"/>
    </row>
    <row r="26" spans="1:10" ht="16.5" thickBot="1" x14ac:dyDescent="0.3">
      <c r="A26" s="15"/>
      <c r="B26" s="35"/>
      <c r="C26" s="6" t="s">
        <v>125</v>
      </c>
      <c r="D26" s="31">
        <f>D4+D8+D10+D12+D14+D17+D20+D21+D22+D23+D24+D6</f>
        <v>151800</v>
      </c>
      <c r="E26" s="40"/>
      <c r="G26" s="35"/>
      <c r="H26" s="6" t="s">
        <v>125</v>
      </c>
      <c r="I26" s="31">
        <f>I4+I8+I10+I12+I14+I17+I20+I21+I22+I23+I24+I6</f>
        <v>0</v>
      </c>
      <c r="J26" s="40"/>
    </row>
    <row r="27" spans="1:10" ht="16.5" thickBot="1" x14ac:dyDescent="0.3">
      <c r="A27" s="15"/>
      <c r="B27" s="35"/>
      <c r="C27" s="6" t="s">
        <v>126</v>
      </c>
      <c r="D27" s="33">
        <f>D3+D7+D9+D11+D13+D16+D5</f>
        <v>228</v>
      </c>
      <c r="E27" s="40"/>
      <c r="G27" s="35"/>
      <c r="H27" s="6" t="s">
        <v>126</v>
      </c>
      <c r="I27" s="33">
        <f>I3+I7+I9+I11+I13+I16+I5</f>
        <v>0</v>
      </c>
      <c r="J27" s="40"/>
    </row>
    <row r="28" spans="1:10" ht="15.75" thickBot="1" x14ac:dyDescent="0.3">
      <c r="A28" s="15"/>
      <c r="B28" s="36"/>
      <c r="C28" s="43"/>
      <c r="D28" s="43"/>
      <c r="E28" s="41"/>
      <c r="G28" s="36"/>
      <c r="H28" s="43"/>
      <c r="I28" s="43"/>
      <c r="J28" s="41"/>
    </row>
    <row r="29" spans="1:10" x14ac:dyDescent="0.25">
      <c r="A29" s="15"/>
    </row>
    <row r="30" spans="1:10" x14ac:dyDescent="0.25">
      <c r="A30" s="15"/>
    </row>
    <row r="31" spans="1:10" x14ac:dyDescent="0.25">
      <c r="A31" s="15"/>
    </row>
  </sheetData>
  <dataValidations count="1">
    <dataValidation allowBlank="1" showInputMessage="1" showErrorMessage="1" prompt="How long will results be monitored" sqref="H26:H27 C8:D8 D4:D5 H8:I8 C10:D10 C12:D12 C14:D14 H10:I10 H12:I12 H14:I14 C17:D17 H17:I17 C21:C23 H21:H23 C26:C27 C6:D6 C4 H4:I4 I5 H6:I6" xr:uid="{222836C0-1F86-47F8-ADD4-FB1E083CEBB7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2E3-5888-49E6-9C69-AD48E2EEE61B}">
  <sheetPr codeName="Sheet2"/>
  <dimension ref="A1:U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5"/>
  <cols>
    <col min="1" max="1" width="10.5703125" customWidth="1"/>
    <col min="2" max="2" width="31.7109375" customWidth="1"/>
    <col min="3" max="3" width="31.85546875" customWidth="1"/>
    <col min="4" max="7" width="28.5703125" customWidth="1"/>
    <col min="8" max="8" width="10.5703125" customWidth="1"/>
    <col min="9" max="9" width="30.42578125" customWidth="1"/>
    <col min="10" max="10" width="29.85546875" customWidth="1"/>
    <col min="11" max="11" width="30.5703125" customWidth="1"/>
    <col min="12" max="12" width="37.28515625" customWidth="1"/>
    <col min="13" max="14" width="23" customWidth="1"/>
    <col min="15" max="15" width="10.5703125" customWidth="1"/>
    <col min="16" max="21" width="13.7109375" customWidth="1"/>
  </cols>
  <sheetData>
    <row r="1" spans="1:21" ht="24" customHeight="1" thickBot="1" x14ac:dyDescent="0.3">
      <c r="A1" s="69" t="s">
        <v>20</v>
      </c>
      <c r="B1" s="65" t="s">
        <v>255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69" t="s">
        <v>20</v>
      </c>
      <c r="I1" s="65" t="s">
        <v>256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69" t="s">
        <v>20</v>
      </c>
      <c r="P1" s="10" t="s">
        <v>35</v>
      </c>
      <c r="Q1" s="10" t="s">
        <v>36</v>
      </c>
      <c r="R1" s="10" t="s">
        <v>37</v>
      </c>
      <c r="S1" s="10" t="s">
        <v>38</v>
      </c>
      <c r="T1" s="10" t="s">
        <v>39</v>
      </c>
      <c r="U1" s="10" t="s">
        <v>40</v>
      </c>
    </row>
    <row r="2" spans="1:21" ht="24" customHeight="1" thickBot="1" x14ac:dyDescent="0.3">
      <c r="A2" s="70"/>
      <c r="B2" s="66">
        <v>44116</v>
      </c>
      <c r="C2" s="14">
        <f>B2+7</f>
        <v>44123</v>
      </c>
      <c r="D2" s="14">
        <f t="shared" ref="D2:G2" si="0">C2+7</f>
        <v>44130</v>
      </c>
      <c r="E2" s="14">
        <f t="shared" si="0"/>
        <v>44137</v>
      </c>
      <c r="F2" s="14">
        <f t="shared" si="0"/>
        <v>44144</v>
      </c>
      <c r="G2" s="14">
        <f t="shared" si="0"/>
        <v>44151</v>
      </c>
      <c r="H2" s="70"/>
      <c r="I2" s="66">
        <f>G2+7</f>
        <v>44158</v>
      </c>
      <c r="J2" s="14">
        <f>I2+7</f>
        <v>44165</v>
      </c>
      <c r="K2" s="14">
        <f t="shared" ref="K2:N2" si="1">J2+7</f>
        <v>44172</v>
      </c>
      <c r="L2" s="14">
        <f t="shared" si="1"/>
        <v>44179</v>
      </c>
      <c r="M2" s="14">
        <f t="shared" si="1"/>
        <v>44186</v>
      </c>
      <c r="N2" s="14">
        <f t="shared" si="1"/>
        <v>44193</v>
      </c>
      <c r="O2" s="70"/>
      <c r="P2" s="14">
        <f>N2+7</f>
        <v>44200</v>
      </c>
      <c r="Q2" s="14">
        <f>P2+7</f>
        <v>44207</v>
      </c>
      <c r="R2" s="14">
        <f t="shared" ref="R2:U2" si="2">Q2+7</f>
        <v>44214</v>
      </c>
      <c r="S2" s="14">
        <f t="shared" si="2"/>
        <v>44221</v>
      </c>
      <c r="T2" s="14">
        <f t="shared" si="2"/>
        <v>44228</v>
      </c>
      <c r="U2" s="14">
        <f t="shared" si="2"/>
        <v>44235</v>
      </c>
    </row>
    <row r="3" spans="1:21" ht="58.5" customHeight="1" thickBot="1" x14ac:dyDescent="0.3">
      <c r="A3" s="11" t="s">
        <v>26</v>
      </c>
      <c r="B3" s="12" t="s">
        <v>251</v>
      </c>
      <c r="C3" s="63" t="s">
        <v>252</v>
      </c>
      <c r="D3" s="12"/>
      <c r="E3" s="62" t="s">
        <v>269</v>
      </c>
      <c r="F3" s="62" t="s">
        <v>269</v>
      </c>
      <c r="G3" s="62" t="s">
        <v>268</v>
      </c>
      <c r="H3" s="11" t="s">
        <v>26</v>
      </c>
      <c r="I3" s="62" t="s">
        <v>268</v>
      </c>
      <c r="J3" s="62" t="s">
        <v>268</v>
      </c>
      <c r="K3" s="62" t="s">
        <v>274</v>
      </c>
      <c r="L3" s="62" t="s">
        <v>274</v>
      </c>
      <c r="M3" s="12"/>
      <c r="N3" s="13"/>
      <c r="O3" s="11" t="s">
        <v>26</v>
      </c>
      <c r="P3" s="12"/>
      <c r="Q3" s="13"/>
      <c r="R3" s="12"/>
      <c r="S3" s="13"/>
      <c r="T3" s="12"/>
      <c r="U3" s="13"/>
    </row>
    <row r="4" spans="1:21" ht="58.5" customHeight="1" thickBot="1" x14ac:dyDescent="0.3">
      <c r="A4" s="11" t="s">
        <v>27</v>
      </c>
      <c r="B4" s="12"/>
      <c r="C4" s="13"/>
      <c r="D4" s="12"/>
      <c r="E4" s="13"/>
      <c r="F4" s="12"/>
      <c r="G4" s="13"/>
      <c r="H4" s="11" t="s">
        <v>27</v>
      </c>
      <c r="I4" s="12"/>
      <c r="J4" s="13"/>
      <c r="K4" s="12"/>
      <c r="L4" s="13"/>
      <c r="M4" s="12"/>
      <c r="N4" s="13"/>
      <c r="O4" s="11" t="s">
        <v>27</v>
      </c>
      <c r="P4" s="12"/>
      <c r="Q4" s="13"/>
      <c r="R4" s="12"/>
      <c r="S4" s="13"/>
      <c r="T4" s="12"/>
      <c r="U4" s="13"/>
    </row>
    <row r="5" spans="1:21" ht="122.25" customHeight="1" thickBot="1" x14ac:dyDescent="0.3">
      <c r="A5" s="11" t="s">
        <v>28</v>
      </c>
      <c r="B5" s="68" t="s">
        <v>258</v>
      </c>
      <c r="C5" s="63" t="s">
        <v>260</v>
      </c>
      <c r="D5" s="68" t="s">
        <v>262</v>
      </c>
      <c r="E5" s="63" t="s">
        <v>264</v>
      </c>
      <c r="F5" s="63" t="s">
        <v>264</v>
      </c>
      <c r="G5" s="63" t="s">
        <v>266</v>
      </c>
      <c r="H5" s="11" t="s">
        <v>28</v>
      </c>
      <c r="I5" s="63" t="s">
        <v>266</v>
      </c>
      <c r="J5" s="63" t="s">
        <v>270</v>
      </c>
      <c r="K5" s="63" t="s">
        <v>270</v>
      </c>
      <c r="L5" s="63" t="s">
        <v>272</v>
      </c>
      <c r="M5" s="12"/>
      <c r="N5" s="13"/>
      <c r="O5" s="11" t="s">
        <v>28</v>
      </c>
      <c r="P5" s="12"/>
      <c r="Q5" s="13"/>
      <c r="R5" s="12"/>
      <c r="S5" s="13"/>
      <c r="T5" s="12"/>
      <c r="U5" s="13"/>
    </row>
    <row r="6" spans="1:21" ht="147.75" customHeight="1" thickBot="1" x14ac:dyDescent="0.3">
      <c r="A6" s="11" t="s">
        <v>29</v>
      </c>
      <c r="B6" s="68" t="s">
        <v>259</v>
      </c>
      <c r="C6" s="63" t="s">
        <v>261</v>
      </c>
      <c r="D6" s="68" t="s">
        <v>263</v>
      </c>
      <c r="E6" s="63" t="s">
        <v>265</v>
      </c>
      <c r="F6" s="63" t="s">
        <v>265</v>
      </c>
      <c r="G6" s="63" t="s">
        <v>267</v>
      </c>
      <c r="H6" s="11" t="s">
        <v>29</v>
      </c>
      <c r="I6" s="63" t="s">
        <v>267</v>
      </c>
      <c r="J6" s="63" t="s">
        <v>271</v>
      </c>
      <c r="K6" s="63" t="s">
        <v>271</v>
      </c>
      <c r="L6" s="63" t="s">
        <v>273</v>
      </c>
      <c r="M6" s="12"/>
      <c r="N6" s="13"/>
      <c r="O6" s="11" t="s">
        <v>29</v>
      </c>
      <c r="P6" s="12"/>
      <c r="Q6" s="13"/>
      <c r="R6" s="12"/>
      <c r="S6" s="13"/>
      <c r="T6" s="12"/>
      <c r="U6" s="13"/>
    </row>
    <row r="10" spans="1:21" x14ac:dyDescent="0.25">
      <c r="A10" s="61" t="s">
        <v>27</v>
      </c>
    </row>
    <row r="11" spans="1:21" x14ac:dyDescent="0.25">
      <c r="A11" s="61" t="s">
        <v>246</v>
      </c>
    </row>
    <row r="15" spans="1:21" x14ac:dyDescent="0.25">
      <c r="A15" s="61" t="s">
        <v>247</v>
      </c>
    </row>
    <row r="16" spans="1:21" x14ac:dyDescent="0.25">
      <c r="A16" s="61" t="s">
        <v>248</v>
      </c>
    </row>
    <row r="24" spans="1:1" x14ac:dyDescent="0.25">
      <c r="A24" s="61" t="s">
        <v>249</v>
      </c>
    </row>
    <row r="25" spans="1:1" x14ac:dyDescent="0.25">
      <c r="A25" s="61" t="s">
        <v>250</v>
      </c>
    </row>
    <row r="26" spans="1:1" x14ac:dyDescent="0.25">
      <c r="A26" s="61" t="s">
        <v>248</v>
      </c>
    </row>
  </sheetData>
  <mergeCells count="3">
    <mergeCell ref="A1:A2"/>
    <mergeCell ref="H1:H2"/>
    <mergeCell ref="O1:O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AB4-0194-414C-A72B-376C8324C0A3}">
  <sheetPr codeName="Sheet3"/>
  <dimension ref="A1:M16"/>
  <sheetViews>
    <sheetView workbookViewId="0">
      <selection activeCell="J8" sqref="J8"/>
    </sheetView>
  </sheetViews>
  <sheetFormatPr defaultRowHeight="15" x14ac:dyDescent="0.25"/>
  <cols>
    <col min="3" max="3" width="13.85546875" bestFit="1" customWidth="1"/>
    <col min="5" max="5" width="27.5703125" bestFit="1" customWidth="1"/>
    <col min="6" max="6" width="22.85546875" bestFit="1" customWidth="1"/>
    <col min="7" max="7" width="31.7109375" customWidth="1"/>
    <col min="8" max="8" width="35.5703125" customWidth="1"/>
    <col min="9" max="9" width="10.5703125" bestFit="1" customWidth="1"/>
    <col min="10" max="10" width="30.7109375" bestFit="1" customWidth="1"/>
    <col min="11" max="11" width="10.5703125" customWidth="1"/>
    <col min="13" max="13" width="10.7109375" customWidth="1"/>
  </cols>
  <sheetData>
    <row r="1" spans="1:13" x14ac:dyDescent="0.25">
      <c r="A1" t="s">
        <v>4</v>
      </c>
      <c r="C1" t="s">
        <v>5</v>
      </c>
      <c r="E1" s="17" t="s">
        <v>41</v>
      </c>
      <c r="F1" s="17" t="s">
        <v>42</v>
      </c>
      <c r="G1" s="17" t="s">
        <v>46</v>
      </c>
      <c r="H1" s="17" t="s">
        <v>47</v>
      </c>
      <c r="J1" s="17" t="s">
        <v>56</v>
      </c>
      <c r="M1" t="s">
        <v>7</v>
      </c>
    </row>
    <row r="2" spans="1:13" ht="45" x14ac:dyDescent="0.25">
      <c r="A2" t="s">
        <v>8</v>
      </c>
      <c r="C2" t="s">
        <v>9</v>
      </c>
      <c r="E2" s="16" t="s">
        <v>13</v>
      </c>
      <c r="F2" s="16" t="s">
        <v>43</v>
      </c>
      <c r="G2" s="16" t="s">
        <v>48</v>
      </c>
      <c r="H2" s="15" t="s">
        <v>49</v>
      </c>
      <c r="J2" s="16" t="s">
        <v>57</v>
      </c>
      <c r="M2" t="s">
        <v>11</v>
      </c>
    </row>
    <row r="3" spans="1:13" ht="30" x14ac:dyDescent="0.25">
      <c r="C3" t="s">
        <v>12</v>
      </c>
      <c r="E3" s="16" t="s">
        <v>10</v>
      </c>
      <c r="F3" s="16" t="s">
        <v>44</v>
      </c>
      <c r="G3" s="16" t="s">
        <v>50</v>
      </c>
      <c r="H3" s="15" t="s">
        <v>51</v>
      </c>
      <c r="J3" s="16" t="s">
        <v>58</v>
      </c>
      <c r="M3" t="s">
        <v>14</v>
      </c>
    </row>
    <row r="4" spans="1:13" ht="30" x14ac:dyDescent="0.25">
      <c r="C4" t="s">
        <v>15</v>
      </c>
      <c r="E4" s="16" t="s">
        <v>6</v>
      </c>
      <c r="F4" s="16" t="s">
        <v>45</v>
      </c>
      <c r="G4" s="16" t="s">
        <v>52</v>
      </c>
      <c r="H4" s="15" t="s">
        <v>53</v>
      </c>
      <c r="J4" s="16" t="s">
        <v>62</v>
      </c>
      <c r="M4" t="s">
        <v>16</v>
      </c>
    </row>
    <row r="5" spans="1:13" ht="30" x14ac:dyDescent="0.25">
      <c r="C5" t="s">
        <v>17</v>
      </c>
      <c r="E5" s="16" t="s">
        <v>140</v>
      </c>
      <c r="G5" s="16"/>
      <c r="H5" s="15" t="s">
        <v>54</v>
      </c>
      <c r="J5" s="16" t="s">
        <v>64</v>
      </c>
      <c r="M5" t="s">
        <v>18</v>
      </c>
    </row>
    <row r="6" spans="1:13" ht="45" x14ac:dyDescent="0.25">
      <c r="C6" t="s">
        <v>19</v>
      </c>
      <c r="G6" s="16"/>
      <c r="H6" s="15" t="s">
        <v>55</v>
      </c>
      <c r="J6" s="16" t="s">
        <v>67</v>
      </c>
      <c r="M6" t="s">
        <v>79</v>
      </c>
    </row>
    <row r="7" spans="1:13" x14ac:dyDescent="0.25">
      <c r="J7" s="16" t="s">
        <v>68</v>
      </c>
    </row>
    <row r="8" spans="1:13" x14ac:dyDescent="0.25">
      <c r="J8" s="16" t="s">
        <v>69</v>
      </c>
    </row>
    <row r="9" spans="1:13" x14ac:dyDescent="0.25">
      <c r="J9" s="16" t="s">
        <v>61</v>
      </c>
    </row>
    <row r="10" spans="1:13" x14ac:dyDescent="0.25">
      <c r="C10" s="9"/>
      <c r="J10" s="16" t="s">
        <v>59</v>
      </c>
    </row>
    <row r="11" spans="1:13" x14ac:dyDescent="0.25">
      <c r="C11" s="9"/>
      <c r="J11" s="16" t="s">
        <v>60</v>
      </c>
    </row>
    <row r="12" spans="1:13" x14ac:dyDescent="0.25">
      <c r="C12" s="9"/>
      <c r="J12" s="16" t="s">
        <v>66</v>
      </c>
    </row>
    <row r="13" spans="1:13" x14ac:dyDescent="0.25">
      <c r="C13" s="9"/>
      <c r="J13" s="16" t="s">
        <v>65</v>
      </c>
    </row>
    <row r="14" spans="1:13" x14ac:dyDescent="0.25">
      <c r="C14" s="9"/>
      <c r="J14" s="16" t="s">
        <v>63</v>
      </c>
    </row>
    <row r="15" spans="1:13" x14ac:dyDescent="0.25">
      <c r="C15" s="9"/>
      <c r="J15" s="16" t="s">
        <v>105</v>
      </c>
    </row>
    <row r="16" spans="1:13" x14ac:dyDescent="0.25">
      <c r="C1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List</vt:lpstr>
      <vt:lpstr>Benefits and Realisation</vt:lpstr>
      <vt:lpstr>Hours&amp;Costs</vt:lpstr>
      <vt:lpstr>Timelines</vt:lpstr>
      <vt:lpstr>Lists</vt:lpstr>
    </vt:vector>
  </TitlesOfParts>
  <Company>ESB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Lynch. Valerie (Enterprise Services)</dc:creator>
  <cp:lastModifiedBy>Lynch. Valerie (Enterprise Services)</cp:lastModifiedBy>
  <dcterms:created xsi:type="dcterms:W3CDTF">2020-08-11T10:53:16Z</dcterms:created>
  <dcterms:modified xsi:type="dcterms:W3CDTF">2020-11-02T12:14:43Z</dcterms:modified>
</cp:coreProperties>
</file>