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data_rotting/Implementation/data-rotting/test/performance_log/"/>
    </mc:Choice>
  </mc:AlternateContent>
  <xr:revisionPtr revIDLastSave="630" documentId="11_DC8F641B057A0B4352509D27644743E7BFA4B6BC" xr6:coauthVersionLast="47" xr6:coauthVersionMax="47" xr10:uidLastSave="{65CB3F46-7D65-4861-863F-D252289B5FE5}"/>
  <bookViews>
    <workbookView xWindow="-108" yWindow="-108" windowWidth="23256" windowHeight="12456" tabRatio="500" xr2:uid="{00000000-000D-0000-FFFF-FFFF00000000}"/>
  </bookViews>
  <sheets>
    <sheet name="Our_Implementation IEEE_CSR" sheetId="10" r:id="rId1"/>
    <sheet name="non-priv" sheetId="14" r:id="rId2"/>
    <sheet name="ABY_2PC" sheetId="12" r:id="rId3"/>
    <sheet name="FE_CiFEr" sheetId="13" r:id="rId4"/>
    <sheet name="TEEKAP" sheetId="11" r:id="rId5"/>
    <sheet name="IEEE_CSR_Comp" sheetId="15" r:id="rId6"/>
    <sheet name="Rough" sheetId="6" r:id="rId7"/>
    <sheet name="Modification over ABY_2PC" sheetId="8" r:id="rId8"/>
    <sheet name="Modification over CiFEr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7" i="15" l="1"/>
  <c r="C68" i="15"/>
  <c r="C69" i="15"/>
  <c r="C70" i="15"/>
  <c r="C66" i="15"/>
  <c r="J5" i="14"/>
  <c r="J6" i="14"/>
  <c r="J7" i="14"/>
  <c r="J8" i="14"/>
  <c r="J4" i="14"/>
  <c r="K67" i="15" l="1"/>
  <c r="K68" i="15"/>
  <c r="K69" i="15"/>
  <c r="K70" i="15"/>
  <c r="K66" i="15"/>
  <c r="J45" i="15"/>
  <c r="J46" i="15"/>
  <c r="J47" i="15"/>
  <c r="J48" i="15"/>
  <c r="J44" i="15"/>
  <c r="M5" i="10" l="1"/>
  <c r="M6" i="10"/>
  <c r="M7" i="10"/>
  <c r="M8" i="10"/>
  <c r="M4" i="10"/>
  <c r="L5" i="11"/>
  <c r="M5" i="11" s="1"/>
  <c r="M45" i="15" s="1"/>
  <c r="L6" i="11"/>
  <c r="M6" i="11" s="1"/>
  <c r="M46" i="15" s="1"/>
  <c r="L7" i="11"/>
  <c r="M7" i="11" s="1"/>
  <c r="M47" i="15" s="1"/>
  <c r="L8" i="11"/>
  <c r="M8" i="11" s="1"/>
  <c r="M48" i="15" s="1"/>
  <c r="L4" i="11"/>
  <c r="M4" i="11" s="1"/>
  <c r="M44" i="15" s="1"/>
  <c r="M67" i="15"/>
  <c r="M68" i="15"/>
  <c r="M69" i="15"/>
  <c r="M70" i="15"/>
  <c r="M66" i="15"/>
  <c r="L67" i="15"/>
  <c r="L68" i="15"/>
  <c r="L69" i="15"/>
  <c r="L70" i="15"/>
  <c r="L66" i="15"/>
  <c r="F67" i="15"/>
  <c r="F68" i="15"/>
  <c r="F69" i="15"/>
  <c r="F70" i="15"/>
  <c r="F66" i="15"/>
  <c r="E67" i="15"/>
  <c r="E68" i="15"/>
  <c r="E69" i="15"/>
  <c r="E70" i="15"/>
  <c r="E66" i="15"/>
  <c r="L45" i="15"/>
  <c r="L46" i="15"/>
  <c r="L47" i="15"/>
  <c r="L48" i="15"/>
  <c r="L44" i="15"/>
  <c r="O48" i="15"/>
  <c r="I48" i="15"/>
  <c r="F48" i="15"/>
  <c r="E48" i="15"/>
  <c r="D48" i="15"/>
  <c r="C48" i="15"/>
  <c r="I47" i="15"/>
  <c r="F47" i="15"/>
  <c r="E47" i="15"/>
  <c r="D47" i="15"/>
  <c r="C47" i="15"/>
  <c r="I46" i="15"/>
  <c r="F46" i="15"/>
  <c r="E46" i="15"/>
  <c r="D46" i="15"/>
  <c r="C46" i="15"/>
  <c r="I45" i="15"/>
  <c r="N45" i="15" s="1"/>
  <c r="F45" i="15"/>
  <c r="E45" i="15"/>
  <c r="D45" i="15"/>
  <c r="C45" i="15"/>
  <c r="I44" i="15"/>
  <c r="N44" i="15" s="1"/>
  <c r="F44" i="15"/>
  <c r="E44" i="15"/>
  <c r="D44" i="15"/>
  <c r="C44" i="15"/>
  <c r="AB15" i="15"/>
  <c r="AA15" i="15"/>
  <c r="Z15" i="15"/>
  <c r="Y15" i="15"/>
  <c r="V15" i="15"/>
  <c r="U15" i="15"/>
  <c r="T15" i="15"/>
  <c r="Q15" i="15" s="1"/>
  <c r="E15" i="15"/>
  <c r="D15" i="15"/>
  <c r="C15" i="15"/>
  <c r="AB14" i="15"/>
  <c r="AA14" i="15"/>
  <c r="Z14" i="15"/>
  <c r="Y14" i="15"/>
  <c r="V14" i="15"/>
  <c r="U14" i="15"/>
  <c r="T14" i="15"/>
  <c r="Q14" i="15" s="1"/>
  <c r="E14" i="15"/>
  <c r="D14" i="15"/>
  <c r="C14" i="15"/>
  <c r="AB13" i="15"/>
  <c r="AA13" i="15"/>
  <c r="Z13" i="15"/>
  <c r="Y13" i="15"/>
  <c r="V13" i="15"/>
  <c r="U13" i="15"/>
  <c r="T13" i="15"/>
  <c r="Q13" i="15" s="1"/>
  <c r="E13" i="15"/>
  <c r="D13" i="15"/>
  <c r="C13" i="15"/>
  <c r="AB12" i="15"/>
  <c r="AA12" i="15"/>
  <c r="Z12" i="15"/>
  <c r="AD12" i="15" s="1"/>
  <c r="Y12" i="15"/>
  <c r="V12" i="15"/>
  <c r="U12" i="15"/>
  <c r="T12" i="15"/>
  <c r="Q12" i="15" s="1"/>
  <c r="E12" i="15"/>
  <c r="D12" i="15"/>
  <c r="C12" i="15"/>
  <c r="AB11" i="15"/>
  <c r="AA11" i="15"/>
  <c r="Z11" i="15"/>
  <c r="Y11" i="15"/>
  <c r="V11" i="15"/>
  <c r="U11" i="15"/>
  <c r="T11" i="15"/>
  <c r="Q11" i="15" s="1"/>
  <c r="E11" i="15"/>
  <c r="D11" i="15"/>
  <c r="C11" i="15"/>
  <c r="N8" i="13"/>
  <c r="J8" i="13"/>
  <c r="D8" i="13"/>
  <c r="N7" i="13"/>
  <c r="J7" i="13"/>
  <c r="D7" i="13"/>
  <c r="N6" i="13"/>
  <c r="J6" i="13"/>
  <c r="D6" i="13"/>
  <c r="N5" i="13"/>
  <c r="J5" i="13"/>
  <c r="D5" i="13"/>
  <c r="N4" i="13"/>
  <c r="J4" i="13"/>
  <c r="D4" i="13"/>
  <c r="O60" i="12"/>
  <c r="H60" i="12"/>
  <c r="P60" i="12" s="1"/>
  <c r="P59" i="12"/>
  <c r="O59" i="12"/>
  <c r="H59" i="12"/>
  <c r="O58" i="12"/>
  <c r="H58" i="12"/>
  <c r="P58" i="12" s="1"/>
  <c r="O57" i="12"/>
  <c r="H57" i="12"/>
  <c r="P57" i="12" s="1"/>
  <c r="O56" i="12"/>
  <c r="H56" i="12"/>
  <c r="P56" i="12" s="1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N42" i="12"/>
  <c r="J42" i="12"/>
  <c r="I42" i="12"/>
  <c r="H42" i="12"/>
  <c r="G42" i="12"/>
  <c r="F42" i="12"/>
  <c r="M42" i="12" s="1"/>
  <c r="E42" i="12"/>
  <c r="D42" i="12"/>
  <c r="C42" i="12"/>
  <c r="L42" i="12" s="1"/>
  <c r="B42" i="12"/>
  <c r="M41" i="12"/>
  <c r="J41" i="12"/>
  <c r="I41" i="12"/>
  <c r="H41" i="12"/>
  <c r="G41" i="12"/>
  <c r="F41" i="12"/>
  <c r="N41" i="12" s="1"/>
  <c r="E41" i="12"/>
  <c r="D41" i="12"/>
  <c r="C41" i="12"/>
  <c r="L41" i="12" s="1"/>
  <c r="B41" i="12"/>
  <c r="N40" i="12"/>
  <c r="J40" i="12"/>
  <c r="I40" i="12"/>
  <c r="H40" i="12"/>
  <c r="G40" i="12"/>
  <c r="F40" i="12"/>
  <c r="M40" i="12" s="1"/>
  <c r="E40" i="12"/>
  <c r="D40" i="12"/>
  <c r="C40" i="12"/>
  <c r="L40" i="12" s="1"/>
  <c r="B40" i="12"/>
  <c r="M39" i="12"/>
  <c r="J39" i="12"/>
  <c r="I39" i="12"/>
  <c r="H39" i="12"/>
  <c r="G39" i="12"/>
  <c r="F39" i="12"/>
  <c r="N39" i="12" s="1"/>
  <c r="E39" i="12"/>
  <c r="D39" i="12"/>
  <c r="C39" i="12"/>
  <c r="L39" i="12" s="1"/>
  <c r="B39" i="12"/>
  <c r="N38" i="12"/>
  <c r="J38" i="12"/>
  <c r="I38" i="12"/>
  <c r="H38" i="12"/>
  <c r="G38" i="12"/>
  <c r="F38" i="12"/>
  <c r="M38" i="12" s="1"/>
  <c r="E38" i="12"/>
  <c r="D38" i="12"/>
  <c r="C38" i="12"/>
  <c r="L38" i="12" s="1"/>
  <c r="B38" i="12"/>
  <c r="N26" i="12"/>
  <c r="A44" i="15" l="1"/>
  <c r="P48" i="15"/>
  <c r="AE13" i="15"/>
  <c r="H12" i="15"/>
  <c r="F12" i="15"/>
  <c r="W14" i="15"/>
  <c r="AD15" i="15"/>
  <c r="P47" i="15"/>
  <c r="P44" i="15"/>
  <c r="N47" i="15"/>
  <c r="O44" i="15"/>
  <c r="H11" i="15"/>
  <c r="W13" i="15"/>
  <c r="P45" i="15"/>
  <c r="O47" i="15"/>
  <c r="W15" i="15"/>
  <c r="A46" i="15"/>
  <c r="A48" i="15"/>
  <c r="A47" i="15"/>
  <c r="AD11" i="15"/>
  <c r="H14" i="15"/>
  <c r="AE14" i="15"/>
  <c r="AD14" i="15"/>
  <c r="I14" i="15"/>
  <c r="I15" i="15"/>
  <c r="O45" i="15"/>
  <c r="W11" i="15"/>
  <c r="P46" i="15"/>
  <c r="N48" i="15"/>
  <c r="O46" i="15"/>
  <c r="AE11" i="15"/>
  <c r="H13" i="15"/>
  <c r="AD13" i="15"/>
  <c r="H15" i="15"/>
  <c r="F11" i="15"/>
  <c r="I13" i="15"/>
  <c r="AE15" i="15"/>
  <c r="W12" i="15"/>
  <c r="A45" i="15"/>
  <c r="N46" i="15"/>
  <c r="AE12" i="15"/>
  <c r="I11" i="15"/>
  <c r="F13" i="15"/>
  <c r="I12" i="15"/>
  <c r="F14" i="15"/>
  <c r="F15" i="15"/>
  <c r="I21" i="10" l="1"/>
  <c r="O54" i="11"/>
  <c r="Q19" i="11"/>
  <c r="I19" i="11"/>
  <c r="D19" i="11"/>
  <c r="Q18" i="11"/>
  <c r="I18" i="11"/>
  <c r="D18" i="11"/>
  <c r="Q17" i="11"/>
  <c r="I17" i="11"/>
  <c r="D17" i="11"/>
  <c r="Q16" i="11"/>
  <c r="I16" i="11"/>
  <c r="D16" i="11"/>
  <c r="Q15" i="11"/>
  <c r="I15" i="11"/>
  <c r="D15" i="11"/>
  <c r="Q14" i="11"/>
  <c r="I14" i="11"/>
  <c r="D14" i="11"/>
  <c r="Q13" i="11"/>
  <c r="I13" i="11"/>
  <c r="D13" i="11"/>
  <c r="Q12" i="11"/>
  <c r="I12" i="11"/>
  <c r="D12" i="11"/>
  <c r="Q11" i="11"/>
  <c r="I11" i="11"/>
  <c r="D11" i="11"/>
  <c r="Q8" i="11"/>
  <c r="G70" i="15" s="1"/>
  <c r="I8" i="11"/>
  <c r="Q7" i="11"/>
  <c r="G69" i="15" s="1"/>
  <c r="I7" i="11"/>
  <c r="Q6" i="11"/>
  <c r="G68" i="15" s="1"/>
  <c r="I6" i="11"/>
  <c r="Q5" i="11"/>
  <c r="G67" i="15" s="1"/>
  <c r="I5" i="11"/>
  <c r="Q4" i="11"/>
  <c r="G66" i="15" s="1"/>
  <c r="I4" i="11"/>
  <c r="Q8" i="10"/>
  <c r="D70" i="15" s="1"/>
  <c r="I8" i="10"/>
  <c r="D8" i="10"/>
  <c r="Q7" i="10"/>
  <c r="D69" i="15" s="1"/>
  <c r="I7" i="10"/>
  <c r="D7" i="10"/>
  <c r="Q6" i="10"/>
  <c r="D68" i="15" s="1"/>
  <c r="I6" i="10"/>
  <c r="D6" i="10"/>
  <c r="Q5" i="10"/>
  <c r="D67" i="15" s="1"/>
  <c r="I5" i="10"/>
  <c r="D5" i="10"/>
  <c r="Q4" i="10"/>
  <c r="D66" i="15" s="1"/>
  <c r="I4" i="10"/>
  <c r="D4" i="10"/>
  <c r="D16" i="10"/>
  <c r="I16" i="10"/>
  <c r="Q16" i="10"/>
  <c r="D17" i="10"/>
  <c r="I17" i="10"/>
  <c r="Q17" i="10"/>
  <c r="D18" i="10"/>
  <c r="I18" i="10"/>
  <c r="Q18" i="10"/>
  <c r="D19" i="10"/>
  <c r="I19" i="10"/>
  <c r="Q19" i="10"/>
  <c r="O54" i="10"/>
  <c r="Q15" i="10"/>
  <c r="I15" i="10"/>
  <c r="D15" i="10"/>
  <c r="Q14" i="10"/>
  <c r="I14" i="10"/>
  <c r="D14" i="10"/>
  <c r="Q13" i="10"/>
  <c r="I13" i="10"/>
  <c r="D13" i="10"/>
  <c r="Q12" i="10"/>
  <c r="I12" i="10"/>
  <c r="D12" i="10"/>
  <c r="Q11" i="10"/>
  <c r="I11" i="10"/>
  <c r="D11" i="10"/>
  <c r="M10" i="6"/>
  <c r="L10" i="6"/>
  <c r="K10" i="6"/>
  <c r="J10" i="6"/>
  <c r="I10" i="6"/>
  <c r="H10" i="6"/>
  <c r="G10" i="6"/>
  <c r="F10" i="6"/>
  <c r="E10" i="6"/>
  <c r="D10" i="6"/>
  <c r="C10" i="6"/>
  <c r="M3" i="6"/>
  <c r="L3" i="6"/>
  <c r="K3" i="6"/>
  <c r="J3" i="6"/>
  <c r="I3" i="6"/>
  <c r="H3" i="6"/>
  <c r="G3" i="6"/>
  <c r="F3" i="6"/>
  <c r="E3" i="6"/>
  <c r="D3" i="6"/>
  <c r="C3" i="6"/>
  <c r="H70" i="15" l="1"/>
  <c r="A70" i="15"/>
  <c r="H68" i="15"/>
  <c r="A68" i="15"/>
  <c r="H66" i="15"/>
  <c r="A66" i="15"/>
  <c r="H69" i="15"/>
  <c r="A69" i="15"/>
  <c r="H67" i="15"/>
  <c r="A6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paul</author>
  </authors>
  <commentList>
    <comment ref="L3" authorId="0" shapeId="0" xr:uid="{5D2BCFAB-EF6C-48F4-BCBE-7DF5FC6F5D1D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Entire new TLS handshake is required and then only the JSON RPC can be used. So, it is taking a lot transfer amount.</t>
        </r>
      </text>
    </comment>
    <comment ref="R3" authorId="0" shapeId="0" xr:uid="{628C6E28-BB11-47A6-A41B-3A43D9E86E9D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Here assumed that, previous TLS connection with Infura is already present and only RPC request response happens. It takes three packets,  New session ticket (237B), Req(259) and Resp(309)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paul</author>
  </authors>
  <commentList>
    <comment ref="E37" authorId="0" shapeId="0" xr:uid="{2395DF70-94CC-4346-A675-CB2FB6A57FBC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This is actually represent, network channel establishment</t>
        </r>
      </text>
    </comment>
    <comment ref="H37" authorId="0" shapeId="0" xr:uid="{FFF61BE1-AAF1-4AD2-9B7B-1A8DC3F6222C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To meet this large-scale demand of OTs, OT extensions [6, 35] can be used. An OT extension protocol works by running a small number of base-OTs (say, 80 or 128) that are used as a base for obtaining many OTs via the use of cheap symmetric cryptographic operations only. This is conceptually similar to hybrid encryption where instead of encrypting a large message using RSA, which would be too expensive, only a single RSA computation is carried out to encrypt a symmetric key and then the long message is encrypted using symmetric operations only. Such an OT extension can actually be achieved with extraordinary efficiency; specifically,</t>
        </r>
      </text>
    </comment>
    <comment ref="L37" authorId="0" shapeId="0" xr:uid="{BE04966D-02F4-4D7E-AEB5-531ADDD3A837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Includes initialization and CircuitGen</t>
        </r>
      </text>
    </comment>
    <comment ref="M37" authorId="0" shapeId="0" xr:uid="{E2AD1DB9-4865-4518-B4E9-5611D1FCBDF2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Data transfer does not happen seperately. Instead, it happens during the computation.</t>
        </r>
      </text>
    </comment>
    <comment ref="N37" authorId="0" shapeId="0" xr:uid="{B574DE4F-0EED-41A9-9D8F-C413D229DDDE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Assumed no datatransfer time, everything is performed during the computation: So, computation time is: BaseOTs + OTExtension + Online
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paul</author>
  </authors>
  <commentList>
    <comment ref="L1" authorId="0" shapeId="0" xr:uid="{065D8AE8-FD61-4CC2-8627-E79115F12250}">
      <text>
        <r>
          <rPr>
            <b/>
            <sz val="9"/>
            <color indexed="81"/>
            <rFont val="Tahoma"/>
            <family val="2"/>
          </rPr>
          <t>sumit paul:</t>
        </r>
        <r>
          <rPr>
            <sz val="9"/>
            <color indexed="81"/>
            <rFont val="Tahoma"/>
            <family val="2"/>
          </rPr>
          <t xml:space="preserve">
This is a rough table calculated based on the ciphertext expansion property of FE</t>
        </r>
      </text>
    </comment>
    <comment ref="M3" authorId="0" shapeId="0" xr:uid="{7E4EDF47-87CD-41C9-9A40-B8A9369AA5E4}">
      <text>
        <r>
          <rPr>
            <b/>
            <sz val="9"/>
            <color indexed="81"/>
            <rFont val="Tahoma"/>
            <family val="2"/>
          </rPr>
          <t>sumit paul:</t>
        </r>
        <r>
          <rPr>
            <sz val="9"/>
            <color indexed="81"/>
            <rFont val="Tahoma"/>
            <family val="2"/>
          </rPr>
          <t xml:space="preserve">
The size of ds_*.xml file</t>
        </r>
      </text>
    </comment>
    <comment ref="N3" authorId="0" shapeId="0" xr:uid="{3B791D85-FE58-447A-9F06-B43391595E6D}">
      <text>
        <r>
          <rPr>
            <b/>
            <sz val="9"/>
            <color indexed="81"/>
            <rFont val="Tahoma"/>
            <family val="2"/>
          </rPr>
          <t>sumit paul:</t>
        </r>
        <r>
          <rPr>
            <sz val="9"/>
            <color indexed="81"/>
            <rFont val="Tahoma"/>
            <family val="2"/>
          </rPr>
          <t xml:space="preserve">
Ciphertext expansion factor: 32bit value is changed to 2048bits, so expansion factor = (2048/32) = 64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paul</author>
  </authors>
  <commentList>
    <comment ref="C10" authorId="0" shapeId="0" xr:uid="{D2CB1A06-5FB6-432D-8633-7F3FDE05ED67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Can we perform dynamic library loading here?
Change design</t>
        </r>
      </text>
    </comment>
  </commentList>
</comments>
</file>

<file path=xl/sharedStrings.xml><?xml version="1.0" encoding="utf-8"?>
<sst xmlns="http://schemas.openxmlformats.org/spreadsheetml/2006/main" count="579" uniqueCount="373">
  <si>
    <t>With Enclave – Initial-approval-time</t>
  </si>
  <si>
    <t>With Enclave – Provision time</t>
  </si>
  <si>
    <t>With Enclave – Data-access</t>
  </si>
  <si>
    <t>Number of attributes</t>
  </si>
  <si>
    <t>Start-time</t>
  </si>
  <si>
    <t>End-time</t>
  </si>
  <si>
    <t>Time taken</t>
  </si>
  <si>
    <t>File size</t>
  </si>
  <si>
    <t>Data-transfer time</t>
  </si>
  <si>
    <t>How to measure performance:</t>
  </si>
  <si>
    <t>1. Open a new terminal in this location and use the command: source /opt/intel/sgxsdk/environment &lt;The actual path may depend on the installation path of Intel-SGX-SDK&gt;</t>
  </si>
  <si>
    <t>2. Run: cd data-rotting/libenc/enclave_collections/srcs</t>
  </si>
  <si>
    <t>3. Run: ./update_libenc.sh 2 (Make sure zip tool is already installed in your system)</t>
  </si>
  <si>
    <t>3.1. This will require one file updation according to the MRENCLAVE value</t>
  </si>
  <si>
    <t>4. Go back to "data-rotting" folder (i.e. cd ../../../)</t>
  </si>
  <si>
    <t>5. Run: make clean;make</t>
  </si>
  <si>
    <t>6. Open a new terminal (A) and Run: source /opt/intel/sgxsdk/environment;time-server/time-server 127.0.0.1 1240</t>
  </si>
  <si>
    <t>7. Open a new terminal (B) and Run: source /opt/intel/sgxsdk/environment;libenc/libenc 127.0.0.1 1234</t>
  </si>
  <si>
    <t>8. Open a new terminal (C) and Run: source /opt/intel/sgxsdk/environment;data-user/data-user get-approval 127.0.0.1 1235 127.0.0.1 1234 127.0.0.1 1236;data-user/data-user access-data 127.0.0.1 1240</t>
  </si>
  <si>
    <t>9. Open a new terminal (D) and Run: export AZDCAP_DEBUG_LOG_LEVEL="ERROR";source /opt/intel/sgxsdk/environment;data-owner/data-owner 127.0.0.1 1235 127.0.0.1 1234 2 materials/sample_do_cert.pem materials/sample_do_enc_sign_pri_key.pem test/test_data_creater/data_cert/sample_do_data_10_attr.pem 2012422572</t>
  </si>
  <si>
    <t>9.1 For accessing data, having different sizes change the file test/test_data_creater/data_cert/sample_do_data_10_attr.pem as required</t>
  </si>
  <si>
    <t>10. Start and stop time-stamps for different activities can be found from different terminals</t>
  </si>
  <si>
    <t>Initial approval time: Terminal(D)</t>
  </si>
  <si>
    <t>Provision time: Terminal(D)</t>
  </si>
  <si>
    <t>Access time: Terminal(C)</t>
  </si>
  <si>
    <t>*You may get some additional print like the following, which is not a problem.</t>
  </si>
  <si>
    <t>Azure Quote Provider: libdcap_quoteprov.so [INFO]: Debug Logging Enabled</t>
  </si>
  <si>
    <t>Size of the implementation:</t>
  </si>
  <si>
    <t>Measured using the following commands:</t>
  </si>
  <si>
    <t>find . -name '*.cpp' | xargs wc -l | sort -nr</t>
  </si>
  <si>
    <t>File</t>
  </si>
  <si>
    <t>Line</t>
  </si>
  <si>
    <t>./common/data_access.cpp</t>
  </si>
  <si>
    <t>./common/data_provision.cpp</t>
  </si>
  <si>
    <t>./common/tls_server.cpp</t>
  </si>
  <si>
    <t>./enclave/enclave_func.cpp</t>
  </si>
  <si>
    <t>./common/ucommon.cpp</t>
  </si>
  <si>
    <t>./common/tcommon.cpp</t>
  </si>
  <si>
    <t>Total</t>
  </si>
  <si>
    <t>* Not considered other parts like openssl library within enclave etc. as the part of TCB.</t>
  </si>
  <si>
    <t>Build command:</t>
  </si>
  <si>
    <t>make clean;cmake .. -DABY_BUILD_EXE=On;make;make DESTDIR=../install install</t>
  </si>
  <si>
    <t>Assumed party 0 as server and party 1 as client</t>
  </si>
  <si>
    <t>Always executed party 0 first and then party 1</t>
  </si>
  <si>
    <t>Total-time(ms) = Setup + Online = OTExtension + Garbling + Online</t>
  </si>
  <si>
    <t>Init</t>
  </si>
  <si>
    <t>CircuitGen</t>
  </si>
  <si>
    <t>Network</t>
  </si>
  <si>
    <t>BaseOTs</t>
  </si>
  <si>
    <t>Setup = (OTExtension + Garbling)</t>
  </si>
  <si>
    <t>OTExtension</t>
  </si>
  <si>
    <t>Garbling</t>
  </si>
  <si>
    <t>Online</t>
  </si>
  <si>
    <t>In terms of micro-second</t>
  </si>
  <si>
    <t>One-time setup time</t>
  </si>
  <si>
    <t>Computation time</t>
  </si>
  <si>
    <t>Data-access time</t>
  </si>
  <si>
    <t>Data-user: Start accessing the sealed-data</t>
  </si>
  <si>
    <t>Before expiry verification</t>
  </si>
  <si>
    <t>Start-data access</t>
  </si>
  <si>
    <t>After retrieving the file</t>
  </si>
  <si>
    <t>Before adding openssl details</t>
  </si>
  <si>
    <t>Before starting the computation</t>
  </si>
  <si>
    <t>After ending the computation</t>
  </si>
  <si>
    <t>After finishing the encryption of the result</t>
  </si>
  <si>
    <t>Data-user: Before decrypting the result</t>
  </si>
  <si>
    <t>Before calling OpenSSL decryption API</t>
  </si>
  <si>
    <t>After calling OpenSSL decryption API</t>
  </si>
  <si>
    <t>Stop accessing the sealed-data</t>
  </si>
  <si>
    <t>CiFEr</t>
  </si>
  <si>
    <t>Line-number in the source code</t>
  </si>
  <si>
    <t>Time-stamp</t>
  </si>
  <si>
    <t>Required us</t>
  </si>
  <si>
    <t>Operation performed</t>
  </si>
  <si>
    <t>Vector preparation</t>
  </si>
  <si>
    <t>Secret-key-init</t>
  </si>
  <si>
    <t>Public-key init</t>
  </si>
  <si>
    <t>Master-key init</t>
  </si>
  <si>
    <t>FE-Key-derivation</t>
  </si>
  <si>
    <t>Copy encryptor</t>
  </si>
  <si>
    <t>Ciphertext init</t>
  </si>
  <si>
    <t>Encrypt message</t>
  </si>
  <si>
    <t>Decryptor copy</t>
  </si>
  <si>
    <t>Decrypt</t>
  </si>
  <si>
    <t>Parameters used:</t>
  </si>
  <si>
    <t>Without any privacy:</t>
  </si>
  <si>
    <t>Ours</t>
  </si>
  <si>
    <t>ABY-2PC</t>
  </si>
  <si>
    <t>One-time-setup time</t>
  </si>
  <si>
    <t>Time to compute on data</t>
  </si>
  <si>
    <t>Without any privacy</t>
  </si>
  <si>
    <t>% faster</t>
  </si>
  <si>
    <t>non-priv</t>
  </si>
  <si>
    <t>diff --git a/src/abycore/ABY_utils/ABYconstants.h b/src/abycore/ABY_utils/ABYconstants.h</t>
  </si>
  <si>
    <t>index 306ed2e..cb68d03 100644</t>
  </si>
  <si>
    <t>--- a/src/abycore/ABY_utils/ABYconstants.h</t>
  </si>
  <si>
    <t>+++ b/src/abycore/ABY_utils/ABYconstants.h</t>
  </si>
  <si>
    <t>@@ -30,11 +30,11 @@</t>
  </si>
  <si>
    <t xml:space="preserve"> //#define DEBUGCOMM</t>
  </si>
  <si>
    <t xml:space="preserve"> #define DEBUGABYPARTY 0</t>
  </si>
  <si>
    <t xml:space="preserve"> </t>
  </si>
  <si>
    <t>-#define PRINT_PERFORMANCE_STATS 0 //prints overall runtime statistics and gate counts</t>
  </si>
  <si>
    <t>-#define PRINT_COMMUNICATION_STATS 0 //prints communication statistics</t>
  </si>
  <si>
    <t>+#define PRINT_PERFORMANCE_STATS 1 //prints overall runtime statistics and gate counts</t>
  </si>
  <si>
    <t>+#define PRINT_COMMUNICATION_STATS 1 //prints communication statistics</t>
  </si>
  <si>
    <t xml:space="preserve"> #define BENCHONLINEPHASE 0 //show very detailed runtime statistic on each sharing for online phase, typically for troubleshooting</t>
  </si>
  <si>
    <t>-#define BENCH_HARDWARE 0 // measure RTT, connection bandwidth and AES</t>
  </si>
  <si>
    <t>+#define BENCH_HARDWARE 1 // measure RTT, connection bandwidth and AES</t>
  </si>
  <si>
    <t xml:space="preserve"> #define BATCH</t>
  </si>
  <si>
    <t>diff --git a/src/examples/innerproduct/common/innerproduct.cpp b/src/examples/innerproduct/common/innerproduct.cpp</t>
  </si>
  <si>
    <t>index d6dcada..2417a60 100644</t>
  </si>
  <si>
    <t>--- a/src/examples/innerproduct/common/innerproduct.cpp</t>
  </si>
  <si>
    <t>+++ b/src/examples/innerproduct/common/innerproduct.cpp</t>
  </si>
  <si>
    <t>@@ -53,12 +53,22 @@ int32_t test_inner_product_circuit(e_role role, const std::string&amp; address, uint</t>
  </si>
  <si>
    <t xml:space="preserve">        /**</t>
  </si>
  <si>
    <t xml:space="preserve">         Step 5: Allocate the xvals and yvals that will hold the plaintext values.</t>
  </si>
  <si>
    <t xml:space="preserve">         */</t>
  </si>
  <si>
    <t>+#define USE_32_BIT_RESULT 1 /* Sumit  */</t>
  </si>
  <si>
    <t>+#if USE_32_BIT_RESULT</t>
  </si>
  <si>
    <t>+       uint32_t x, y;</t>
  </si>
  <si>
    <t>+</t>
  </si>
  <si>
    <t>+       uint32_t output, v_sum = 0;</t>
  </si>
  <si>
    <t>+       std::vector&lt;uint32_t&gt; xvals(numbers);</t>
  </si>
  <si>
    <t>+       std::vector&lt;uint32_t&gt; yvals(numbers);</t>
  </si>
  <si>
    <t>+#else</t>
  </si>
  <si>
    <t xml:space="preserve">        uint16_t x, y;</t>
  </si>
  <si>
    <t xml:space="preserve">        uint16_t output, v_sum = 0;</t>
  </si>
  <si>
    <t xml:space="preserve">        std::vector&lt;uint16_t&gt; xvals(numbers);</t>
  </si>
  <si>
    <t xml:space="preserve">        std::vector&lt;uint16_t&gt; yvals(numbers);</t>
  </si>
  <si>
    <t>+#endif</t>
  </si>
  <si>
    <t xml:space="preserve">        uint32_t i;</t>
  </si>
  <si>
    <t xml:space="preserve">        srand(time(NULL));</t>
  </si>
  <si>
    <t>@@ -74,9 +84,14 @@ int32_t test_inner_product_circuit(e_role role, const std::string&amp; address, uint</t>
  </si>
  <si>
    <t xml:space="preserve">         but PutINGate() must always be called for both roles.</t>
  </si>
  <si>
    <t xml:space="preserve">        for (i = 0; i &lt; numbers; i++) {</t>
  </si>
  <si>
    <t>-</t>
  </si>
  <si>
    <t>+#if 0 /* Instead of random numbers, compute</t>
  </si>
  <si>
    <t>+        1*1 + 2*2 + 3*3 ... n*n */</t>
  </si>
  <si>
    <t xml:space="preserve">                x = rand();</t>
  </si>
  <si>
    <t xml:space="preserve">                y = rand();</t>
  </si>
  <si>
    <t>+        x = (i + 1);</t>
  </si>
  <si>
    <t>+        y = (i + 1);</t>
  </si>
  <si>
    <t xml:space="preserve">                v_sum += x * y;</t>
  </si>
  <si>
    <t>@@ -84,8 +99,13 @@ int32_t test_inner_product_circuit(e_role role, const std::string&amp; address, uint</t>
  </si>
  <si>
    <t xml:space="preserve">                yvals[i] = y;</t>
  </si>
  <si>
    <t xml:space="preserve">        }</t>
  </si>
  <si>
    <t>+       s_x_vec = circ-&gt;PutSIMDINGate(numbers, xvals.data(), 32, SERVER);</t>
  </si>
  <si>
    <t>+       s_y_vec = circ-&gt;PutSIMDINGate(numbers, yvals.data(), 32, CLIENT);</t>
  </si>
  <si>
    <t xml:space="preserve">        s_x_vec = circ-&gt;PutSIMDINGate(numbers, xvals.data(), 16, SERVER);</t>
  </si>
  <si>
    <t xml:space="preserve">        s_y_vec = circ-&gt;PutSIMDINGate(numbers, yvals.data(), 16, CLIENT);</t>
  </si>
  <si>
    <t xml:space="preserve">         Step 7: Call the build method for building the circuit for the</t>
  </si>
  <si>
    <t>@@ -109,7 +129,11 @@ int32_t test_inner_product_circuit(e_role role, const std::string&amp; address, uint</t>
  </si>
  <si>
    <t xml:space="preserve">         Step 10: Type caste the plaintext output to 16 bit unsigned integer.</t>
  </si>
  <si>
    <t>+       output = s_out-&gt;get_clear_value&lt;uint32_t&gt;();</t>
  </si>
  <si>
    <t xml:space="preserve">        output = s_out-&gt;get_clear_value&lt;uint16_t&gt;();</t>
  </si>
  <si>
    <t xml:space="preserve">        std::cout &lt;&lt; "\nCircuit Result: " &lt;&lt; output;</t>
  </si>
  <si>
    <t xml:space="preserve">        std::cout &lt;&lt; "\nVerification Result: " &lt;&lt; v_sum &lt;&lt; std::endl;</t>
  </si>
  <si>
    <t>(END)</t>
  </si>
  <si>
    <t>diff --git a/test/innerprod/fullysec/damgard.c b/test/innerprod/fullysec/damgard.c</t>
  </si>
  <si>
    <t>index 00d3645..fa5e0f6 100644</t>
  </si>
  <si>
    <t>--- a/test/innerprod/fullysec/damgard.c</t>
  </si>
  <si>
    <t>+++ b/test/innerprod/fullysec/damgard.c</t>
  </si>
  <si>
    <t>@@ -15,13 +15,44 @@</t>
  </si>
  <si>
    <t xml:space="preserve">  */</t>
  </si>
  <si>
    <t xml:space="preserve"> #include &lt;gmp.h&gt;</t>
  </si>
  <si>
    <t>+#include &lt;stdlib.h&gt;</t>
  </si>
  <si>
    <t>+#include &lt;stdio.h&gt;</t>
  </si>
  <si>
    <t>+#include &lt;unistd.h&gt;</t>
  </si>
  <si>
    <t>+#include &lt;time.h&gt;</t>
  </si>
  <si>
    <t>+#include &lt;sys/time.h&gt;</t>
  </si>
  <si>
    <t>+#include &lt;string.h&gt;</t>
  </si>
  <si>
    <t xml:space="preserve"> #include "cifer/test.h"</t>
  </si>
  <si>
    <t xml:space="preserve"> #include "cifer/innerprod/fullysec/damgard.h"</t>
  </si>
  <si>
    <t xml:space="preserve"> #include "cifer/sample/uniform.h"</t>
  </si>
  <si>
    <t>+#define PRINT_BUFSIZ 1024</t>
  </si>
  <si>
    <t>+char g_print_buffer[PRINT_BUFSIZ];</t>
  </si>
  <si>
    <t>+void print_log(const char *fmt, ...)</t>
  </si>
  <si>
    <t>+{</t>
  </si>
  <si>
    <t>+    int printed_size;</t>
  </si>
  <si>
    <t>+    struct timeval tv;</t>
  </si>
  <si>
    <t>+    struct tm* now;</t>
  </si>
  <si>
    <t>+    va_list ap;</t>
  </si>
  <si>
    <t>+    struct timezone tz;</t>
  </si>
  <si>
    <t>+    gettimeofday(&amp;tv, &amp;tz);</t>
  </si>
  <si>
    <t>+    now = localtime(&amp;tv.tv_sec);</t>
  </si>
  <si>
    <t>+    va_start(ap, fmt);</t>
  </si>
  <si>
    <t>+    printed_size = snprintf(g_print_buffer, PRINT_BUFSIZ, "\n[%02d-%02d-%04d %02d:%02d:%02d.%06ld] ", now-&gt;tm_mday, (now-&gt;tm_mon + 1), (now-&gt;tm_year + 1900), now-&gt;tm_hour, now-&gt;tm_min, now-&gt;tm_sec, tv.t</t>
  </si>
  <si>
    <t>v_usec);</t>
  </si>
  <si>
    <t>+    vsnprintf(&amp;g_print_buffer[printed_size], (PRINT_BUFSIZ-printed_size-1), fmt, ap);</t>
  </si>
  <si>
    <t>+    va_end(ap);</t>
  </si>
  <si>
    <t>+    printf("%s", g_print_buffer);</t>
  </si>
  <si>
    <t>+}</t>
  </si>
  <si>
    <t xml:space="preserve"> MunitResult test_damgard_end_to_end(const MunitParameter *params, void *data) {</t>
  </si>
  <si>
    <t>-    size_t l = 3;</t>
  </si>
  <si>
    <t>+    size_t l;</t>
  </si>
  <si>
    <t xml:space="preserve">     mpz_t bound, bound_neg, key1, key2, xy_check, xy;</t>
  </si>
  <si>
    <t xml:space="preserve">     mpz_inits(bound, bound_neg, key1, key2, xy_check, xy, NULL);</t>
  </si>
  <si>
    <t xml:space="preserve">     mpz_set_ui(bound, 2);</t>
  </si>
  <si>
    <t>@@ -30,28 +61,28 @@ MunitResult test_damgard_end_to_end(const MunitParameter *params, void *data) {</t>
  </si>
  <si>
    <t xml:space="preserve">     cfe_damgard s, encryptor, decryptor;</t>
  </si>
  <si>
    <t xml:space="preserve">     cfe_error err;</t>
  </si>
  <si>
    <t>-    size_t modulus_len;</t>
  </si>
  <si>
    <t>-    const char *precomp = munit_parameters_get(params, "parameters");</t>
  </si>
  <si>
    <t>-    if (strcmp(precomp, "precomputed") == 0) {</t>
  </si>
  <si>
    <t>-        // modulus_len defines the security of the scheme, the higher the better</t>
  </si>
  <si>
    <t>-        modulus_len = 2048;</t>
  </si>
  <si>
    <t>-        err = cfe_damgard_precomp_init(&amp;s, l, modulus_len, bound);</t>
  </si>
  <si>
    <t>-    } else if (strcmp(precomp, "random") == 0) {</t>
  </si>
  <si>
    <t>-        modulus_len = 512;</t>
  </si>
  <si>
    <t>-        err = cfe_damgard_init(&amp;s, l, modulus_len, bound);</t>
  </si>
  <si>
    <t>-    } else {</t>
  </si>
  <si>
    <t>-        err = CFE_ERR_INIT;</t>
  </si>
  <si>
    <t>-    }</t>
  </si>
  <si>
    <t>-    munit_assert(err == 0);</t>
  </si>
  <si>
    <t xml:space="preserve">+    </t>
  </si>
  <si>
    <t>+    const char *vect_len = munit_parameters_get(params, "parameters");</t>
  </si>
  <si>
    <t>+    l = atoi(vect_len);</t>
  </si>
  <si>
    <t xml:space="preserve">     cfe_vec mpk, ciphertext, x, y;</t>
  </si>
  <si>
    <t>+    cfe_vec ciphertext_recovered;</t>
  </si>
  <si>
    <t xml:space="preserve">     cfe_vec_inits(l, &amp;x, &amp;y, NULL);</t>
  </si>
  <si>
    <t xml:space="preserve">     cfe_uniform_sample_range_vec(&amp;x, bound_neg, bound);</t>
  </si>
  <si>
    <t xml:space="preserve">     cfe_uniform_sample_range_vec(&amp;y, bound_neg, bound);</t>
  </si>
  <si>
    <t xml:space="preserve">     cfe_vec_dot(xy_check, &amp;x, &amp;y);</t>
  </si>
  <si>
    <t xml:space="preserve">     cfe_damgard_sec_key msk;</t>
  </si>
  <si>
    <t>+    err = cfe_damgard_precomp_init(&amp;s, l, modulus_len, bound);</t>
  </si>
  <si>
    <t>+    munit_assert(err == 0);</t>
  </si>
  <si>
    <t>+    print_log("One time-setup start\n");</t>
  </si>
  <si>
    <t xml:space="preserve">     cfe_damgard_sec_key_init(&amp;msk, &amp;s);</t>
  </si>
  <si>
    <t xml:space="preserve">     cfe_damgard_pub_key_init(&amp;mpk, &amp;s);</t>
  </si>
  <si>
    <t xml:space="preserve">     cfe_damgard_generate_master_keys(&amp;msk, &amp;mpk, &amp;s);</t>
  </si>
  <si>
    <t>@@ -65,10 +96,41 @@ MunitResult test_damgard_end_to_end(const MunitParameter *params, void *data) {</t>
  </si>
  <si>
    <t xml:space="preserve">     cfe_damgard_ciphertext_init(&amp;ciphertext, &amp;encryptor);</t>
  </si>
  <si>
    <t xml:space="preserve">     err = cfe_damgard_encrypt(&amp;ciphertext, &amp;encryptor, &amp;x, &amp;mpk);</t>
  </si>
  <si>
    <t xml:space="preserve">     munit_assert(err == 0);</t>
  </si>
  <si>
    <t>+    print_log("One time-setup end");</t>
  </si>
  <si>
    <t xml:space="preserve">+  </t>
  </si>
  <si>
    <t xml:space="preserve">+#if 0 </t>
  </si>
  <si>
    <t>+    {</t>
  </si>
  <si>
    <t>+        FILE* output = fopen("serialized.bin", "wb");</t>
  </si>
  <si>
    <t>+        mpz_out_raw(output, l);</t>
  </si>
  <si>
    <t>+        //mpz_out_raw(output, 0);</t>
  </si>
  <si>
    <t>+        //mpz_out_raw(output, ciphertext.get_num_mpz_t());</t>
  </si>
  <si>
    <t>+        //mpz_out_raw(output, ciphertext.get_den_mpz_t());</t>
  </si>
  <si>
    <t>+        fclose(output);</t>
  </si>
  <si>
    <t>+    }</t>
  </si>
  <si>
    <t>+        FILE* input = fopen("serialized.bin", "rb");</t>
  </si>
  <si>
    <t>+        mpz_inp_raw(ciphertext_recovered, l);</t>
  </si>
  <si>
    <t>+        //mpz_inp_raw(ciphertext_recovered, 0);</t>
  </si>
  <si>
    <t>+        //mpz_inp_raw(ciphertext_recovered.get_num_mpz_t(), input);</t>
  </si>
  <si>
    <t>+        //mpz_inp_raw(ciphertext_recovered.get_den_mpz_t(), input);</t>
  </si>
  <si>
    <t>+        fclose(input);</t>
  </si>
  <si>
    <t>+    print_log("Data-access start for %d parameters\n", l);</t>
  </si>
  <si>
    <t xml:space="preserve">     cfe_damgard_copy(&amp;decryptor, &amp;s);</t>
  </si>
  <si>
    <t xml:space="preserve">     err = cfe_damgard_decrypt(xy, &amp;decryptor, &amp;ciphertext, &amp;key, &amp;y);</t>
  </si>
  <si>
    <t>+    print_log("Data-access end\n");</t>
  </si>
  <si>
    <t>+    //gmp_printf("The inner product of a random encrypted vector x and y = [1, 1,...,1] is %Zd\n", xy);</t>
  </si>
  <si>
    <t xml:space="preserve">     munit_assert(mpz_cmp(xy, xy_check) == 0);</t>
  </si>
  <si>
    <t>@@ -85,7 +147,17 @@ MunitResult test_damgard_end_to_end(const MunitParameter *params, void *data) {</t>
  </si>
  <si>
    <t xml:space="preserve"> }</t>
  </si>
  <si>
    <t xml:space="preserve"> char *damgard_param[] = {</t>
  </si>
  <si>
    <t>-        (char *) "precomputed", (char *) "random", NULL</t>
  </si>
  <si>
    <t>+        //(char *) "precomputed", (char *) "random", NULL</t>
  </si>
  <si>
    <t xml:space="preserve">+        (char *) "1", </t>
  </si>
  <si>
    <t xml:space="preserve">+        (char *) "5", </t>
  </si>
  <si>
    <t xml:space="preserve">+        (char *) "10", </t>
  </si>
  <si>
    <t xml:space="preserve">+        (char *) "50", </t>
  </si>
  <si>
    <t xml:space="preserve">+        (char *) "100", </t>
  </si>
  <si>
    <t xml:space="preserve">+        (char *) "500", </t>
  </si>
  <si>
    <t xml:space="preserve">+        (char *) "1000", </t>
  </si>
  <si>
    <t xml:space="preserve">+        (char *) "5000", </t>
  </si>
  <si>
    <t xml:space="preserve">+        (char *) "10000", </t>
  </si>
  <si>
    <t>+        NULL</t>
  </si>
  <si>
    <t xml:space="preserve"> };</t>
  </si>
  <si>
    <t xml:space="preserve"> MunitParameterEnum damgard_params[] = {</t>
  </si>
  <si>
    <t>diff --git a/test/test.c b/test/test.c</t>
  </si>
  <si>
    <t>index 806937a..944aa9c 100644</t>
  </si>
  <si>
    <t>--- a/test/test.c</t>
  </si>
  <si>
    <t>+++ b/test/test.c</t>
  </si>
  <si>
    <t>@@ -20,6 +20,7 @@</t>
  </si>
  <si>
    <t xml:space="preserve"> int main(int argc, char *argv[]) {</t>
  </si>
  <si>
    <t xml:space="preserve">     MunitSuite all_suites[] = {</t>
  </si>
  <si>
    <t>+#if 0</t>
  </si>
  <si>
    <t xml:space="preserve">             keygen_suite,</t>
  </si>
  <si>
    <t xml:space="preserve">             matrix_suite,</t>
  </si>
  <si>
    <t xml:space="preserve">             prime_suite,</t>
  </si>
  <si>
    <t>@@ -31,7 +32,9 @@ int main(int argc, char *argv[]) {</t>
  </si>
  <si>
    <t xml:space="preserve">             ddh_multi_suite,</t>
  </si>
  <si>
    <t xml:space="preserve">             lwe_suite,</t>
  </si>
  <si>
    <t xml:space="preserve">             ring_lwe_suite,</t>
  </si>
  <si>
    <t xml:space="preserve">             damgard_suite,</t>
  </si>
  <si>
    <t xml:space="preserve">             damgard_multi_suite,</t>
  </si>
  <si>
    <t xml:space="preserve">             lwe_fully_secure_suite,</t>
  </si>
  <si>
    <t xml:space="preserve">             paillier_suite,</t>
  </si>
  <si>
    <t>@@ -54,6 +57,7 @@ int main(int argc, char *argv[]) {</t>
  </si>
  <si>
    <t xml:space="preserve">             data_ser_suite,</t>
  </si>
  <si>
    <t xml:space="preserve">             fame_ser_suite,</t>
  </si>
  <si>
    <t xml:space="preserve">             gpsw_ser_suite,</t>
  </si>
  <si>
    <t xml:space="preserve">             {NULL, NULL, NULL, 0, MUNIT_SUITE_OPTION_NONE}</t>
  </si>
  <si>
    <t xml:space="preserve">     };</t>
  </si>
  <si>
    <t xml:space="preserve"> +    size_t modulus_len = 2048;</t>
  </si>
  <si>
    <t>Check the test.sh file to understand how to test</t>
  </si>
  <si>
    <t>Additional network transfer</t>
  </si>
  <si>
    <t>Note, no SSL, no data transfer time considered during data transfer</t>
  </si>
  <si>
    <t>With Enclave – Provision time (With 3 access committee nodes, mode access committee nodes means more additional traffice)</t>
  </si>
  <si>
    <t>Additional network transfer (with 3 access committee member)</t>
  </si>
  <si>
    <t>Go to the build-directory</t>
  </si>
  <si>
    <t>cmake ..</t>
  </si>
  <si>
    <t>Other changes:</t>
  </si>
  <si>
    <t>Changes made in: examples/innerproduct/common/innerproduct.cpp []</t>
  </si>
  <si>
    <t>Made the result output to 32-bit value</t>
  </si>
  <si>
    <t>Instead of doing computation on two random number, computation of specific vectors are made</t>
  </si>
  <si>
    <t>How tested:</t>
  </si>
  <si>
    <t>Goto the build/bin directory</t>
  </si>
  <si>
    <t>Taken the measurement from party 1 only</t>
  </si>
  <si>
    <t>Used command: ./innerproduct_test -r 1 -n 20 -b 32 -s 256 &gt; ../../perf_measurement/ABY_test_log_20_attribute.txt ; vi ../../perf_measurement/ABY_test_log_20_attribute.txt</t>
  </si>
  <si>
    <t>Total  Snd</t>
  </si>
  <si>
    <t>BaseOTs  Snd</t>
  </si>
  <si>
    <t>Setup  Snd</t>
  </si>
  <si>
    <t>OTExtension Snd</t>
  </si>
  <si>
    <t>Garbling Snd</t>
  </si>
  <si>
    <t>Online Snd</t>
  </si>
  <si>
    <t>Total number of sent bytes</t>
  </si>
  <si>
    <t>Total  Rcv</t>
  </si>
  <si>
    <t>BaseOTs  Rcv</t>
  </si>
  <si>
    <t>Setup  Rcv</t>
  </si>
  <si>
    <t>OTExtension Recv</t>
  </si>
  <si>
    <t>Garbling Rcv</t>
  </si>
  <si>
    <t>Online Rcv</t>
  </si>
  <si>
    <t>Total number of received bytes</t>
  </si>
  <si>
    <t>Total number of sent+ received bytes</t>
  </si>
  <si>
    <t>One-time setup time (2048-bit modulus and 16-bit data-item)</t>
  </si>
  <si>
    <t>Data-transfer amount</t>
  </si>
  <si>
    <t>Original datafile size</t>
  </si>
  <si>
    <t>Number of bytes</t>
  </si>
  <si>
    <t>How to run the test?</t>
  </si>
  <si>
    <t>Modify damgrad.c file as required</t>
  </si>
  <si>
    <t>Then: according to https://github.com/fentec-project/CiFEr</t>
  </si>
  <si>
    <t>Build</t>
  </si>
  <si>
    <t>To run the tests, run:</t>
  </si>
  <si>
    <t>make test</t>
  </si>
  <si>
    <t>Number of data-items</t>
  </si>
  <si>
    <t>Transfer bytes</t>
  </si>
  <si>
    <t>Total transfer time average over 100 observations</t>
  </si>
  <si>
    <t>Data-forward time (50% redaction)</t>
  </si>
  <si>
    <t>Data-processing time</t>
  </si>
  <si>
    <t>Compared the one function setup time, which does not change with data-items</t>
  </si>
  <si>
    <t>Original data-transfer time</t>
  </si>
  <si>
    <t>BPPM</t>
  </si>
  <si>
    <t>Slower vs non-priv</t>
  </si>
  <si>
    <t>CiFEr(*)</t>
  </si>
  <si>
    <t>Faster vs ABY</t>
  </si>
  <si>
    <t>ABY/BPPM</t>
  </si>
  <si>
    <t>CiFERr/BPPM</t>
  </si>
  <si>
    <t>Original data-transfer bytes (Vary #DI)</t>
  </si>
  <si>
    <t>#DI</t>
  </si>
  <si>
    <t>Diff, is it due to the RA-procedure (7807 bytes for RA)</t>
  </si>
  <si>
    <t>CiFEr/BPPM</t>
  </si>
  <si>
    <t>Processing time (Vary #DI)</t>
  </si>
  <si>
    <t>Slower vs Non-priv</t>
  </si>
  <si>
    <t>Non-priv</t>
  </si>
  <si>
    <t>TEEKAP</t>
  </si>
  <si>
    <t>Total transfer bytes</t>
  </si>
  <si>
    <t>Network transfer for access blockchain</t>
  </si>
  <si>
    <t>Processing time data transfer (Vary #DI)</t>
  </si>
  <si>
    <t>Transfer required for the data (Same as TTP)</t>
  </si>
  <si>
    <t>Required bytes to transfer data part only</t>
  </si>
  <si>
    <t>Start time</t>
  </si>
  <si>
    <t>End time</t>
  </si>
  <si>
    <t>Elapsed time</t>
  </si>
  <si>
    <t>Measure amount of transferred bytes and computation time:</t>
  </si>
  <si>
    <r>
      <rPr>
        <b/>
        <sz val="10"/>
        <rFont val="Arial"/>
        <family val="2"/>
      </rPr>
      <t>Goto:</t>
    </r>
    <r>
      <rPr>
        <sz val="10"/>
        <rFont val="Arial"/>
        <family val="2"/>
        <charset val="1"/>
      </rPr>
      <t xml:space="preserve"> test/ directory and run ./non_priv_test.sh</t>
    </r>
  </si>
  <si>
    <t>It will generate logs into the same folder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</si>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</sst>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theme="2" tint="-0.249977111117893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2" tint="-0.499984740745262"/>
      <name val="Arial"/>
      <family val="2"/>
      <charset val="1"/>
    </font>
    <font>
      <b/>
      <sz val="10"/>
      <name val="Arial"/>
      <family val="2"/>
    </font>
    <font>
      <sz val="10"/>
      <color theme="1"/>
      <name val="Arial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theme="9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A93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  <fill>
      <patternFill patternType="solid">
        <fgColor rgb="FFBDD7EE"/>
        <bgColor rgb="FFB4C7DC"/>
      </patternFill>
    </fill>
    <fill>
      <patternFill patternType="solid">
        <fgColor rgb="FFB4C7DC"/>
        <bgColor rgb="FFBFBFBF"/>
      </patternFill>
    </fill>
    <fill>
      <patternFill patternType="solid">
        <fgColor rgb="FF729FCF"/>
        <bgColor rgb="FFA5A5A5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4" borderId="17" xfId="0" applyFill="1" applyBorder="1"/>
    <xf numFmtId="0" fontId="0" fillId="4" borderId="18" xfId="0" applyFill="1" applyBorder="1" applyAlignment="1">
      <alignment wrapText="1"/>
    </xf>
    <xf numFmtId="0" fontId="0" fillId="4" borderId="18" xfId="0" applyFill="1" applyBorder="1"/>
    <xf numFmtId="0" fontId="6" fillId="4" borderId="19" xfId="0" applyFont="1" applyFill="1" applyBorder="1" applyAlignment="1">
      <alignment wrapText="1"/>
    </xf>
    <xf numFmtId="0" fontId="6" fillId="4" borderId="20" xfId="0" applyFont="1" applyFill="1" applyBorder="1" applyAlignment="1">
      <alignment wrapText="1"/>
    </xf>
    <xf numFmtId="0" fontId="0" fillId="0" borderId="21" xfId="0" applyBorder="1"/>
    <xf numFmtId="0" fontId="0" fillId="0" borderId="22" xfId="0" applyBorder="1"/>
    <xf numFmtId="0" fontId="6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12" fillId="0" borderId="29" xfId="0" applyNumberFormat="1" applyFont="1" applyBorder="1"/>
    <xf numFmtId="0" fontId="12" fillId="0" borderId="30" xfId="0" applyFont="1" applyBorder="1"/>
    <xf numFmtId="0" fontId="6" fillId="0" borderId="31" xfId="0" applyFont="1" applyBorder="1"/>
    <xf numFmtId="1" fontId="12" fillId="0" borderId="32" xfId="0" applyNumberFormat="1" applyFont="1" applyBorder="1"/>
    <xf numFmtId="0" fontId="12" fillId="0" borderId="11" xfId="0" applyFont="1" applyBorder="1"/>
    <xf numFmtId="0" fontId="6" fillId="0" borderId="33" xfId="0" applyFont="1" applyBorder="1"/>
    <xf numFmtId="1" fontId="12" fillId="0" borderId="34" xfId="0" applyNumberFormat="1" applyFont="1" applyBorder="1"/>
    <xf numFmtId="0" fontId="6" fillId="0" borderId="35" xfId="0" applyFont="1" applyBorder="1"/>
    <xf numFmtId="0" fontId="6" fillId="0" borderId="36" xfId="0" applyFont="1" applyBorder="1" applyAlignment="1">
      <alignment wrapText="1"/>
    </xf>
    <xf numFmtId="0" fontId="6" fillId="0" borderId="37" xfId="0" applyFont="1" applyBorder="1" applyAlignment="1">
      <alignment wrapText="1"/>
    </xf>
    <xf numFmtId="0" fontId="6" fillId="0" borderId="38" xfId="0" applyFont="1" applyBorder="1"/>
    <xf numFmtId="11" fontId="0" fillId="0" borderId="0" xfId="0" applyNumberFormat="1"/>
    <xf numFmtId="0" fontId="1" fillId="0" borderId="12" xfId="0" applyFont="1" applyBorder="1" applyAlignment="1">
      <alignment wrapText="1"/>
    </xf>
    <xf numFmtId="1" fontId="0" fillId="0" borderId="11" xfId="0" applyNumberForma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11" xfId="0" applyFont="1" applyBorder="1"/>
    <xf numFmtId="0" fontId="15" fillId="0" borderId="12" xfId="0" applyFont="1" applyBorder="1" applyAlignment="1">
      <alignment wrapText="1"/>
    </xf>
    <xf numFmtId="0" fontId="4" fillId="0" borderId="11" xfId="0" applyFont="1" applyBorder="1"/>
    <xf numFmtId="0" fontId="0" fillId="0" borderId="11" xfId="0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16" fillId="0" borderId="0" xfId="0" applyFont="1"/>
    <xf numFmtId="0" fontId="0" fillId="0" borderId="0" xfId="0" applyAlignment="1">
      <alignment horizontal="center" wrapText="1"/>
    </xf>
    <xf numFmtId="0" fontId="0" fillId="6" borderId="0" xfId="0" applyFill="1"/>
    <xf numFmtId="0" fontId="1" fillId="0" borderId="0" xfId="0" applyFont="1" applyAlignment="1">
      <alignment vertical="center"/>
    </xf>
    <xf numFmtId="0" fontId="6" fillId="0" borderId="44" xfId="0" applyFont="1" applyBorder="1"/>
    <xf numFmtId="0" fontId="12" fillId="0" borderId="45" xfId="0" applyFont="1" applyBorder="1"/>
    <xf numFmtId="1" fontId="12" fillId="0" borderId="46" xfId="0" applyNumberFormat="1" applyFont="1" applyBorder="1"/>
    <xf numFmtId="1" fontId="12" fillId="0" borderId="47" xfId="0" applyNumberFormat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A5A5A5"/>
      <rgbColor rgb="FF729FC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Setup</a:t>
            </a:r>
            <a:r>
              <a:rPr lang="en-CA" b="1" baseline="0"/>
              <a:t> time comparison(in log scale)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235027439752"/>
          <c:y val="0.16960282282595471"/>
          <c:w val="0.75737542750338027"/>
          <c:h val="0.56470229183048426"/>
        </c:manualLayout>
      </c:layout>
      <c:barChart>
        <c:barDir val="col"/>
        <c:grouping val="clustered"/>
        <c:varyColors val="0"/>
        <c:ser>
          <c:idx val="0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IEEE_CSR_Comp!$A$11:$A$15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IEEE_CSR_Comp!$C$11:$C$15</c:f>
              <c:numCache>
                <c:formatCode>General</c:formatCode>
                <c:ptCount val="5"/>
                <c:pt idx="0">
                  <c:v>146097</c:v>
                </c:pt>
                <c:pt idx="1">
                  <c:v>146097</c:v>
                </c:pt>
                <c:pt idx="2">
                  <c:v>146097</c:v>
                </c:pt>
                <c:pt idx="3">
                  <c:v>146097</c:v>
                </c:pt>
                <c:pt idx="4">
                  <c:v>146097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2-4395-A8B6-6895AFA2B8CB}"/>
            </c:ext>
          </c:extLst>
        </c:ser>
        <c:ser>
          <c:idx val="1"/>
          <c:order val="1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cat>
            <c:numRef>
              <c:f>IEEE_CSR_Comp!$A$11:$A$15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IEEE_CSR_Comp!$D$11:$D$15</c:f>
              <c:numCache>
                <c:formatCode>General</c:formatCode>
                <c:ptCount val="5"/>
                <c:pt idx="0">
                  <c:v>187528</c:v>
                </c:pt>
                <c:pt idx="1">
                  <c:v>189701</c:v>
                </c:pt>
                <c:pt idx="2">
                  <c:v>189375</c:v>
                </c:pt>
                <c:pt idx="3">
                  <c:v>187689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2-4395-A8B6-6895AFA2B8CB}"/>
            </c:ext>
          </c:extLst>
        </c:ser>
        <c:ser>
          <c:idx val="2"/>
          <c:order val="2"/>
          <c:tx>
            <c:v>CiFEr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IEEE_CSR_Comp!$A$11:$A$15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IEEE_CSR_Comp!$E$11:$E$15</c:f>
              <c:numCache>
                <c:formatCode>General</c:formatCode>
                <c:ptCount val="5"/>
                <c:pt idx="0">
                  <c:v>13250</c:v>
                </c:pt>
                <c:pt idx="1">
                  <c:v>84008</c:v>
                </c:pt>
                <c:pt idx="2">
                  <c:v>788139</c:v>
                </c:pt>
                <c:pt idx="3">
                  <c:v>7826872</c:v>
                </c:pt>
                <c:pt idx="4">
                  <c:v>78346628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2-4395-A8B6-6895AFA2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2320"/>
        <c:axId val="1764056671"/>
      </c:barChart>
      <c:catAx>
        <c:axId val="5259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layout>
            <c:manualLayout>
              <c:xMode val="edge"/>
              <c:yMode val="edge"/>
              <c:x val="0.49875850035790981"/>
              <c:y val="0.81988108189622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56671"/>
        <c:crosses val="autoZero"/>
        <c:auto val="1"/>
        <c:lblAlgn val="ctr"/>
        <c:lblOffset val="100"/>
        <c:noMultiLvlLbl val="0"/>
      </c:catAx>
      <c:valAx>
        <c:axId val="1764056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07112463214828"/>
          <c:y val="0.89282469992208568"/>
          <c:w val="0.51185750218722659"/>
          <c:h val="9.34954095170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Original data transfer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IEEE_CSR_Comp!$R$11:$R$15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IEEE_CSR_Comp!$T$11:$T$15</c:f>
              <c:numCache>
                <c:formatCode>General</c:formatCode>
                <c:ptCount val="5"/>
                <c:pt idx="0">
                  <c:v>111501</c:v>
                </c:pt>
                <c:pt idx="1">
                  <c:v>113563</c:v>
                </c:pt>
                <c:pt idx="2">
                  <c:v>171820</c:v>
                </c:pt>
                <c:pt idx="3">
                  <c:v>236518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6-4009-91E0-B91BC993E6AA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IEEE_CSR_Comp!$R$11:$R$15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IEEE_CSR_Comp!$S$11:$S$15</c:f>
              <c:numCache>
                <c:formatCode>General</c:formatCode>
                <c:ptCount val="5"/>
                <c:pt idx="0">
                  <c:v>47732</c:v>
                </c:pt>
                <c:pt idx="1">
                  <c:v>44693</c:v>
                </c:pt>
                <c:pt idx="2">
                  <c:v>47846</c:v>
                </c:pt>
                <c:pt idx="3">
                  <c:v>47792</c:v>
                </c:pt>
                <c:pt idx="4">
                  <c:v>45925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6-4009-91E0-B91BC993E6AA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IEEE_CSR_Comp!$R$11:$R$15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IEEE_CSR_Comp!$U$11:$U$15</c:f>
              <c:numCache>
                <c:formatCode>General</c:formatCode>
                <c:ptCount val="5"/>
                <c:pt idx="0">
                  <c:v>512937</c:v>
                </c:pt>
                <c:pt idx="1">
                  <c:v>515469.00000000006</c:v>
                </c:pt>
                <c:pt idx="2">
                  <c:v>490421</c:v>
                </c:pt>
                <c:pt idx="3">
                  <c:v>512861.99999999994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6-4009-91E0-B91BC993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7991771941507"/>
          <c:y val="0.14896964175879762"/>
          <c:w val="0.81357003922191307"/>
          <c:h val="0.5357414455451549"/>
        </c:manualLayout>
      </c:layout>
      <c:barChart>
        <c:barDir val="col"/>
        <c:grouping val="clustered"/>
        <c:varyColors val="0"/>
        <c:ser>
          <c:idx val="0"/>
          <c:order val="0"/>
          <c:tx>
            <c:v>non-priv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IEEE_CSR_Comp!$X$11:$X$15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IEEE_CSR_Comp!$C$66:$C$70</c:f>
              <c:numCache>
                <c:formatCode>0</c:formatCode>
                <c:ptCount val="5"/>
                <c:pt idx="0">
                  <c:v>192</c:v>
                </c:pt>
                <c:pt idx="1">
                  <c:v>188</c:v>
                </c:pt>
                <c:pt idx="2">
                  <c:v>195</c:v>
                </c:pt>
                <c:pt idx="3">
                  <c:v>220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4-4731-BC8D-D9AD489E6F44}"/>
            </c:ext>
          </c:extLst>
        </c:ser>
        <c:ser>
          <c:idx val="1"/>
          <c:order val="1"/>
          <c:tx>
            <c:v>ROT</c:v>
          </c:tx>
          <c:spPr>
            <a:pattFill prst="dkHorz">
              <a:fgClr>
                <a:srgbClr val="C00000"/>
              </a:fgClr>
              <a:bgClr>
                <a:schemeClr val="bg1"/>
              </a:bgClr>
            </a:patt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IEEE_CSR_Comp!$X$11:$X$15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IEEE_CSR_Comp!$D$66:$D$70</c:f>
              <c:numCache>
                <c:formatCode>0</c:formatCode>
                <c:ptCount val="5"/>
                <c:pt idx="0">
                  <c:v>610</c:v>
                </c:pt>
                <c:pt idx="1">
                  <c:v>614</c:v>
                </c:pt>
                <c:pt idx="2">
                  <c:v>619</c:v>
                </c:pt>
                <c:pt idx="3">
                  <c:v>661</c:v>
                </c:pt>
                <c:pt idx="4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4-4731-BC8D-D9AD489E6F44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IEEE_CSR_Comp!$X$11:$X$15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IEEE_CSR_Comp!$E$66:$E$70</c:f>
              <c:numCache>
                <c:formatCode>General</c:formatCode>
                <c:ptCount val="5"/>
                <c:pt idx="0">
                  <c:v>493431</c:v>
                </c:pt>
                <c:pt idx="1">
                  <c:v>493551</c:v>
                </c:pt>
                <c:pt idx="2">
                  <c:v>522439</c:v>
                </c:pt>
                <c:pt idx="3">
                  <c:v>493099</c:v>
                </c:pt>
                <c:pt idx="4">
                  <c:v>493913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4-4731-BC8D-D9AD489E6F44}"/>
            </c:ext>
          </c:extLst>
        </c:ser>
        <c:ser>
          <c:idx val="3"/>
          <c:order val="3"/>
          <c:tx>
            <c:v>CiFEr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IEEE_CSR_Comp!$X$11:$X$15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IEEE_CSR_Comp!$F$66:$F$70</c:f>
              <c:numCache>
                <c:formatCode>General</c:formatCode>
                <c:ptCount val="5"/>
                <c:pt idx="0">
                  <c:v>1046039</c:v>
                </c:pt>
                <c:pt idx="1">
                  <c:v>1453696</c:v>
                </c:pt>
                <c:pt idx="2">
                  <c:v>1820910</c:v>
                </c:pt>
                <c:pt idx="3">
                  <c:v>2091505</c:v>
                </c:pt>
                <c:pt idx="4">
                  <c:v>2283173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4-4731-BC8D-D9AD489E6F44}"/>
            </c:ext>
          </c:extLst>
        </c:ser>
        <c:ser>
          <c:idx val="4"/>
          <c:order val="4"/>
          <c:tx>
            <c:v>TEEKAP</c:v>
          </c:tx>
          <c:spPr>
            <a:pattFill prst="dkHorz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12700">
              <a:solidFill>
                <a:srgbClr val="002060"/>
              </a:solidFill>
            </a:ln>
            <a:effectLst/>
          </c:spPr>
          <c:invertIfNegative val="0"/>
          <c:val>
            <c:numRef>
              <c:f>IEEE_CSR_Comp!$G$66:$G$70</c:f>
              <c:numCache>
                <c:formatCode>General</c:formatCode>
                <c:ptCount val="5"/>
                <c:pt idx="0">
                  <c:v>1001155</c:v>
                </c:pt>
                <c:pt idx="1">
                  <c:v>1001152</c:v>
                </c:pt>
                <c:pt idx="2">
                  <c:v>1001150</c:v>
                </c:pt>
                <c:pt idx="3">
                  <c:v>1001155</c:v>
                </c:pt>
                <c:pt idx="4">
                  <c:v>1001153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94-4731-BC8D-D9AD489E6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99103"/>
        <c:axId val="75732223"/>
      </c:barChart>
      <c:catAx>
        <c:axId val="31579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Number</a:t>
                </a:r>
                <a:r>
                  <a:rPr lang="en-CA" sz="1200" b="1" baseline="0"/>
                  <a:t> of data items  </a:t>
                </a:r>
                <a:r>
                  <a:rPr lang="en-CA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CA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2000" b="1"/>
              </a:p>
            </c:rich>
          </c:tx>
          <c:layout>
            <c:manualLayout>
              <c:xMode val="edge"/>
              <c:yMode val="edge"/>
              <c:x val="0.32612090535873567"/>
              <c:y val="4.238764651027753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2223"/>
        <c:crosses val="autoZero"/>
        <c:auto val="1"/>
        <c:lblAlgn val="ctr"/>
        <c:lblOffset val="100"/>
        <c:noMultiLvlLbl val="0"/>
      </c:catAx>
      <c:valAx>
        <c:axId val="75732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Time in </a:t>
                </a:r>
                <a:r>
                  <a:rPr lang="el-GR" sz="1200" b="1">
                    <a:latin typeface="Univers" panose="020B0503020202020204" pitchFamily="34" charset="0"/>
                  </a:rPr>
                  <a:t>μ</a:t>
                </a:r>
                <a:r>
                  <a:rPr lang="en-CA" sz="1200" b="1"/>
                  <a:t>s (log scale)</a:t>
                </a:r>
                <a:r>
                  <a:rPr lang="en-CA" sz="1100" b="1"/>
                  <a:t> </a:t>
                </a:r>
                <a:r>
                  <a:rPr lang="en-CA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CA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2000" b="1"/>
              </a:p>
            </c:rich>
          </c:tx>
          <c:layout>
            <c:manualLayout>
              <c:xMode val="edge"/>
              <c:yMode val="edge"/>
              <c:x val="1.8106652204799716E-2"/>
              <c:y val="0.11439334204902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9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Relative Setup</a:t>
            </a:r>
            <a:r>
              <a:rPr lang="en-CA" b="1" baseline="0"/>
              <a:t> time comparison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235027439752"/>
          <c:y val="0.16960282282595471"/>
          <c:w val="0.75737542750338027"/>
          <c:h val="0.56470229183048426"/>
        </c:manualLayout>
      </c:layout>
      <c:barChart>
        <c:barDir val="col"/>
        <c:grouping val="clustered"/>
        <c:varyColors val="0"/>
        <c:ser>
          <c:idx val="0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IEEE_CSR_Comp!$A$11:$A$15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IEEE_CSR_Comp!$G$11:$G$15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1-40F4-919D-DA5248484678}"/>
            </c:ext>
          </c:extLst>
        </c:ser>
        <c:ser>
          <c:idx val="1"/>
          <c:order val="1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cat>
            <c:numRef>
              <c:f>IEEE_CSR_Comp!$A$11:$A$15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IEEE_CSR_Comp!$H$11:$H$15</c:f>
              <c:numCache>
                <c:formatCode>General</c:formatCode>
                <c:ptCount val="5"/>
                <c:pt idx="0">
                  <c:v>1.2835855630163522</c:v>
                </c:pt>
                <c:pt idx="1">
                  <c:v>1.2984592428318171</c:v>
                </c:pt>
                <c:pt idx="2">
                  <c:v>1.2962278486211216</c:v>
                </c:pt>
                <c:pt idx="3">
                  <c:v>1.2846875705866649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1-40F4-919D-DA5248484678}"/>
            </c:ext>
          </c:extLst>
        </c:ser>
        <c:ser>
          <c:idx val="2"/>
          <c:order val="2"/>
          <c:tx>
            <c:v>CiFEr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IEEE_CSR_Comp!$A$11:$A$15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IEEE_CSR_Comp!$I$11:$I$15</c:f>
              <c:numCache>
                <c:formatCode>General</c:formatCode>
                <c:ptCount val="5"/>
                <c:pt idx="0">
                  <c:v>9.0693169606494317E-2</c:v>
                </c:pt>
                <c:pt idx="1">
                  <c:v>0.57501522960772633</c:v>
                </c:pt>
                <c:pt idx="2">
                  <c:v>5.3946282264522889</c:v>
                </c:pt>
                <c:pt idx="3">
                  <c:v>53.573119229005385</c:v>
                </c:pt>
                <c:pt idx="4">
                  <c:v>536.26445443780506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1-40F4-919D-DA524848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2320"/>
        <c:axId val="1764056671"/>
      </c:barChart>
      <c:catAx>
        <c:axId val="5259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layout>
            <c:manualLayout>
              <c:xMode val="edge"/>
              <c:yMode val="edge"/>
              <c:x val="0.49875850035790981"/>
              <c:y val="0.81988108189622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56671"/>
        <c:crosses val="autoZero"/>
        <c:auto val="1"/>
        <c:lblAlgn val="ctr"/>
        <c:lblOffset val="100"/>
        <c:noMultiLvlLbl val="0"/>
      </c:catAx>
      <c:valAx>
        <c:axId val="1764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07112463214828"/>
          <c:y val="0.89282469992208568"/>
          <c:w val="0.51185750218722659"/>
          <c:h val="9.34954095170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Data transfer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IEEE_CSR_Comp!$B$44:$B$48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IEEE_CSR_Comp!$D$44:$D$48</c:f>
              <c:numCache>
                <c:formatCode>General</c:formatCode>
                <c:ptCount val="5"/>
                <c:pt idx="0">
                  <c:v>111501</c:v>
                </c:pt>
                <c:pt idx="1">
                  <c:v>113563</c:v>
                </c:pt>
                <c:pt idx="2">
                  <c:v>171820</c:v>
                </c:pt>
                <c:pt idx="3">
                  <c:v>236518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2-4869-84D6-89C1A3B9A284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IEEE_CSR_Comp!$B$44:$B$48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IEEE_CSR_Comp!$C$44:$C$48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2-4869-84D6-89C1A3B9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data items</a:t>
                </a:r>
                <a:r>
                  <a:rPr lang="en-CA" baseline="0"/>
                  <a:t> (</a:t>
                </a:r>
                <a:r>
                  <a:rPr lang="en-CA"/>
                  <a:t>#DI)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Processing time</a:t>
            </a:r>
          </a:p>
        </c:rich>
      </c:tx>
      <c:layout>
        <c:manualLayout>
          <c:xMode val="edge"/>
          <c:yMode val="edge"/>
          <c:x val="0.37655261638126092"/>
          <c:y val="5.23170236944613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526101203548"/>
          <c:y val="0.12079971526425802"/>
          <c:w val="0.81357003922191307"/>
          <c:h val="0.66786852253050544"/>
        </c:manualLayout>
      </c:layout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IEEE_CSR_Comp!$X$11:$X$15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IEEE_CSR_Comp!$Z$11:$Z$15</c:f>
              <c:numCache>
                <c:formatCode>0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6-49B0-B0AD-BB989F5C0F78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IEEE_CSR_Comp!$X$11:$X$15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IEEE_CSR_Comp!$Y$11:$Y$15</c:f>
              <c:numCache>
                <c:formatCode>0</c:formatCode>
                <c:ptCount val="5"/>
                <c:pt idx="0">
                  <c:v>241173</c:v>
                </c:pt>
                <c:pt idx="1">
                  <c:v>277153</c:v>
                </c:pt>
                <c:pt idx="2">
                  <c:v>305140</c:v>
                </c:pt>
                <c:pt idx="3">
                  <c:v>345178</c:v>
                </c:pt>
                <c:pt idx="4">
                  <c:v>377142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6-49B0-B0AD-BB989F5C0F78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IEEE_CSR_Comp!$X$11:$X$15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IEEE_CSR_Comp!$AA$11:$AA$15</c:f>
              <c:numCache>
                <c:formatCode>General</c:formatCode>
                <c:ptCount val="5"/>
                <c:pt idx="0">
                  <c:v>1202</c:v>
                </c:pt>
                <c:pt idx="1">
                  <c:v>2893</c:v>
                </c:pt>
                <c:pt idx="2">
                  <c:v>22260</c:v>
                </c:pt>
                <c:pt idx="3">
                  <c:v>140434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6-49B0-B0AD-BB989F5C0F78}"/>
            </c:ext>
          </c:extLst>
        </c:ser>
        <c:ser>
          <c:idx val="3"/>
          <c:order val="3"/>
          <c:tx>
            <c:v>CiFEr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IEEE_CSR_Comp!$X$11:$X$15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IEEE_CSR_Comp!$AB$11:$AB$15</c:f>
              <c:numCache>
                <c:formatCode>General</c:formatCode>
                <c:ptCount val="5"/>
                <c:pt idx="0">
                  <c:v>11702</c:v>
                </c:pt>
                <c:pt idx="1">
                  <c:v>11996</c:v>
                </c:pt>
                <c:pt idx="2">
                  <c:v>68926</c:v>
                </c:pt>
                <c:pt idx="3">
                  <c:v>98635</c:v>
                </c:pt>
                <c:pt idx="4">
                  <c:v>911399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6-49B0-B0AD-BB989F5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99103"/>
        <c:axId val="75732223"/>
      </c:barChart>
      <c:catAx>
        <c:axId val="31579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</a:t>
                </a:r>
                <a:r>
                  <a:rPr lang="en-CA" b="1" baseline="0"/>
                  <a:t> of data items (#DI)</a:t>
                </a:r>
                <a:endParaRPr lang="en-CA" b="1"/>
              </a:p>
            </c:rich>
          </c:tx>
          <c:layout>
            <c:manualLayout>
              <c:xMode val="edge"/>
              <c:yMode val="edge"/>
              <c:x val="0.36124392841050956"/>
              <c:y val="0.86673228346456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2223"/>
        <c:crosses val="autoZero"/>
        <c:auto val="1"/>
        <c:lblAlgn val="ctr"/>
        <c:lblOffset val="100"/>
        <c:noMultiLvlLbl val="0"/>
      </c:catAx>
      <c:valAx>
        <c:axId val="75732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Time in us (log scale)</a:t>
                </a:r>
              </a:p>
            </c:rich>
          </c:tx>
          <c:layout>
            <c:manualLayout>
              <c:xMode val="edge"/>
              <c:yMode val="edge"/>
              <c:x val="1.746880717521921E-2"/>
              <c:y val="0.34758771957341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684253827994"/>
          <c:y val="8.7607182564461844E-2"/>
          <c:w val="0.83827176536618675"/>
          <c:h val="0.56546563812018658"/>
        </c:manualLayout>
      </c:layout>
      <c:barChart>
        <c:barDir val="col"/>
        <c:grouping val="clustered"/>
        <c:varyColors val="0"/>
        <c:ser>
          <c:idx val="0"/>
          <c:order val="0"/>
          <c:tx>
            <c:v>non-priv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IEEE_CSR_Comp!$B$44:$B$48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IEEE_CSR_Comp!$I$44:$I$48</c:f>
              <c:numCache>
                <c:formatCode>General</c:formatCode>
                <c:ptCount val="5"/>
                <c:pt idx="0">
                  <c:v>7107</c:v>
                </c:pt>
                <c:pt idx="1">
                  <c:v>7124</c:v>
                </c:pt>
                <c:pt idx="2">
                  <c:v>7140</c:v>
                </c:pt>
                <c:pt idx="3">
                  <c:v>7156</c:v>
                </c:pt>
                <c:pt idx="4">
                  <c:v>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4-40EA-AD9C-AEC403DD5A2A}"/>
            </c:ext>
          </c:extLst>
        </c:ser>
        <c:ser>
          <c:idx val="1"/>
          <c:order val="1"/>
          <c:tx>
            <c:v>ROT</c:v>
          </c:tx>
          <c:spPr>
            <a:pattFill prst="dkHorz">
              <a:fgClr>
                <a:srgbClr val="C00000"/>
              </a:fgClr>
              <a:bgClr>
                <a:schemeClr val="bg1"/>
              </a:bgClr>
            </a:pattFill>
            <a:ln w="28575">
              <a:solidFill>
                <a:srgbClr val="C00000"/>
              </a:solidFill>
            </a:ln>
            <a:effectLst/>
          </c:spPr>
          <c:invertIfNegative val="0"/>
          <c:cat>
            <c:numRef>
              <c:f>IEEE_CSR_Comp!$B$44:$B$48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IEEE_CSR_Comp!$J$44:$J$48</c:f>
              <c:numCache>
                <c:formatCode>General</c:formatCode>
                <c:ptCount val="5"/>
                <c:pt idx="0">
                  <c:v>21507</c:v>
                </c:pt>
                <c:pt idx="1">
                  <c:v>21524</c:v>
                </c:pt>
                <c:pt idx="2">
                  <c:v>21540</c:v>
                </c:pt>
                <c:pt idx="3">
                  <c:v>21556</c:v>
                </c:pt>
                <c:pt idx="4">
                  <c:v>21572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4-40EA-AD9C-AEC403DD5A2A}"/>
            </c:ext>
          </c:extLst>
        </c:ser>
        <c:ser>
          <c:idx val="3"/>
          <c:order val="2"/>
          <c:tx>
            <c:v>CiFEr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IEEE_CSR_Comp!$L$44:$L$48</c:f>
              <c:numCache>
                <c:formatCode>0</c:formatCode>
                <c:ptCount val="5"/>
                <c:pt idx="0">
                  <c:v>53824</c:v>
                </c:pt>
                <c:pt idx="1">
                  <c:v>102336</c:v>
                </c:pt>
                <c:pt idx="2">
                  <c:v>150784</c:v>
                </c:pt>
                <c:pt idx="3">
                  <c:v>199936</c:v>
                </c:pt>
                <c:pt idx="4">
                  <c:v>248256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4-40EA-AD9C-AEC403DD5A2A}"/>
            </c:ext>
          </c:extLst>
        </c:ser>
        <c:ser>
          <c:idx val="2"/>
          <c:order val="3"/>
          <c:tx>
            <c:v>TEEKAP</c:v>
          </c:tx>
          <c:spPr>
            <a:pattFill prst="dkHorz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IEEE_CSR_Comp!$M$44:$M$48</c:f>
              <c:numCache>
                <c:formatCode>0</c:formatCode>
                <c:ptCount val="5"/>
                <c:pt idx="0">
                  <c:v>22380</c:v>
                </c:pt>
                <c:pt idx="1">
                  <c:v>22479</c:v>
                </c:pt>
                <c:pt idx="2">
                  <c:v>22249</c:v>
                </c:pt>
                <c:pt idx="3">
                  <c:v>22511</c:v>
                </c:pt>
                <c:pt idx="4">
                  <c:v>22527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4-40EA-AD9C-AEC403DD5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data items </a:t>
                </a:r>
                <a:r>
                  <a:rPr lang="en-CA" sz="2000" b="1"/>
                  <a:t> </a:t>
                </a:r>
                <a:r>
                  <a:rPr lang="en-CA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0209388232793716"/>
              <c:y val="1.2642768506638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bytes (log scale) </a:t>
                </a:r>
                <a:r>
                  <a:rPr lang="en-CA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CA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2000" b="1"/>
              </a:p>
            </c:rich>
          </c:tx>
          <c:layout>
            <c:manualLayout>
              <c:xMode val="edge"/>
              <c:yMode val="edge"/>
              <c:x val="1.7520931483087942E-3"/>
              <c:y val="5.38557960523992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684253827994"/>
          <c:y val="0.10507570771603034"/>
          <c:w val="0.83827176536618675"/>
          <c:h val="0.59033315407074083"/>
        </c:manualLayout>
      </c:layout>
      <c:barChart>
        <c:barDir val="col"/>
        <c:grouping val="clustered"/>
        <c:varyColors val="0"/>
        <c:ser>
          <c:idx val="1"/>
          <c:order val="0"/>
          <c:tx>
            <c:v>ROT</c:v>
          </c:tx>
          <c:spPr>
            <a:pattFill prst="dkHorz">
              <a:fgClr>
                <a:srgbClr val="C00000"/>
              </a:fgClr>
              <a:bgClr>
                <a:schemeClr val="bg1"/>
              </a:bgClr>
            </a:pattFill>
            <a:ln w="28575">
              <a:solidFill>
                <a:srgbClr val="C00000"/>
              </a:solidFill>
            </a:ln>
            <a:effectLst/>
          </c:spPr>
          <c:invertIfNegative val="0"/>
          <c:cat>
            <c:numRef>
              <c:f>IEEE_CSR_Comp!$B$44:$B$48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IEEE_CSR_Comp!$K$66:$K$70</c:f>
              <c:numCache>
                <c:formatCode>0</c:formatCode>
                <c:ptCount val="5"/>
                <c:pt idx="0">
                  <c:v>805</c:v>
                </c:pt>
                <c:pt idx="1">
                  <c:v>805</c:v>
                </c:pt>
                <c:pt idx="2">
                  <c:v>805</c:v>
                </c:pt>
                <c:pt idx="3">
                  <c:v>805</c:v>
                </c:pt>
                <c:pt idx="4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9-4466-9672-D2FC606F0487}"/>
            </c:ext>
          </c:extLst>
        </c:ser>
        <c:ser>
          <c:idx val="2"/>
          <c:order val="1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IEEE_CSR_Comp!$L$66:$L$70</c:f>
              <c:numCache>
                <c:formatCode>0</c:formatCode>
                <c:ptCount val="5"/>
                <c:pt idx="0">
                  <c:v>135373481</c:v>
                </c:pt>
                <c:pt idx="1">
                  <c:v>135488096</c:v>
                </c:pt>
                <c:pt idx="2">
                  <c:v>135651872</c:v>
                </c:pt>
                <c:pt idx="3">
                  <c:v>135766505</c:v>
                </c:pt>
                <c:pt idx="4">
                  <c:v>135930254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9-4466-9672-D2FC606F0487}"/>
            </c:ext>
          </c:extLst>
        </c:ser>
        <c:ser>
          <c:idx val="0"/>
          <c:order val="2"/>
          <c:tx>
            <c:v>TEEKAP</c:v>
          </c:tx>
          <c:spPr>
            <a:pattFill prst="dkHorz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19050"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val>
            <c:numRef>
              <c:f>IEEE_CSR_Comp!$M$66:$M$70</c:f>
              <c:numCache>
                <c:formatCode>General</c:formatCode>
                <c:ptCount val="5"/>
                <c:pt idx="0">
                  <c:v>47991</c:v>
                </c:pt>
                <c:pt idx="1">
                  <c:v>48979</c:v>
                </c:pt>
                <c:pt idx="2">
                  <c:v>49471</c:v>
                </c:pt>
                <c:pt idx="3">
                  <c:v>49635</c:v>
                </c:pt>
                <c:pt idx="4">
                  <c:v>49713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9-4466-9672-D2FC606F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Number of data items</a:t>
                </a:r>
                <a:r>
                  <a:rPr lang="en-CA" sz="1200" b="1" baseline="0"/>
                  <a:t> </a:t>
                </a:r>
                <a:r>
                  <a:rPr lang="en-CA" sz="1200" b="1"/>
                  <a:t> </a:t>
                </a:r>
                <a:r>
                  <a:rPr lang="en-CA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CA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1391507506198402"/>
              <c:y val="1.79119025149764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Number of</a:t>
                </a:r>
                <a:r>
                  <a:rPr lang="en-CA" sz="1200" b="1" baseline="0"/>
                  <a:t> bytes (log scale)</a:t>
                </a:r>
                <a:r>
                  <a:rPr lang="en-CA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CA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2000" b="1"/>
              </a:p>
            </c:rich>
          </c:tx>
          <c:layout>
            <c:manualLayout>
              <c:xMode val="edge"/>
              <c:yMode val="edge"/>
              <c:x val="1.2907791574130158E-2"/>
              <c:y val="9.8436299114995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4</xdr:col>
      <xdr:colOff>99275</xdr:colOff>
      <xdr:row>55</xdr:row>
      <xdr:rowOff>84307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4CBD1-2E38-48ED-9568-1F43AD0F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3688080"/>
          <a:ext cx="2476715" cy="5616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102870</xdr:rowOff>
    </xdr:from>
    <xdr:to>
      <xdr:col>7</xdr:col>
      <xdr:colOff>259976</xdr:colOff>
      <xdr:row>36</xdr:row>
      <xdr:rowOff>98612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397094-D89C-424A-9807-DF950B54B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110490</xdr:rowOff>
    </xdr:from>
    <xdr:to>
      <xdr:col>21</xdr:col>
      <xdr:colOff>541020</xdr:colOff>
      <xdr:row>37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1CB133-C1AE-456C-B1BA-0562F08B1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466451</xdr:colOff>
      <xdr:row>65</xdr:row>
      <xdr:rowOff>152399</xdr:rowOff>
    </xdr:from>
    <xdr:to>
      <xdr:col>25</xdr:col>
      <xdr:colOff>289560</xdr:colOff>
      <xdr:row>86</xdr:row>
      <xdr:rowOff>158930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E54A2C-C5E2-44B6-A334-B2839AAD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502023</xdr:colOff>
      <xdr:row>16</xdr:row>
      <xdr:rowOff>98612</xdr:rowOff>
    </xdr:from>
    <xdr:to>
      <xdr:col>14</xdr:col>
      <xdr:colOff>170329</xdr:colOff>
      <xdr:row>36</xdr:row>
      <xdr:rowOff>94354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FDFA2F-15A3-44F4-8906-03F0159C7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468085</xdr:colOff>
      <xdr:row>40</xdr:row>
      <xdr:rowOff>43544</xdr:rowOff>
    </xdr:from>
    <xdr:to>
      <xdr:col>22</xdr:col>
      <xdr:colOff>476250</xdr:colOff>
      <xdr:row>51</xdr:row>
      <xdr:rowOff>91169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4396E2-9B69-4657-A61E-1D4E29352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552450</xdr:colOff>
      <xdr:row>17</xdr:row>
      <xdr:rowOff>38100</xdr:rowOff>
    </xdr:from>
    <xdr:to>
      <xdr:col>58</xdr:col>
      <xdr:colOff>261257</xdr:colOff>
      <xdr:row>41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782FBD-DDAD-4D17-83FC-A32EF3345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324393</xdr:colOff>
      <xdr:row>24</xdr:row>
      <xdr:rowOff>91440</xdr:rowOff>
    </xdr:from>
    <xdr:to>
      <xdr:col>31</xdr:col>
      <xdr:colOff>411480</xdr:colOff>
      <xdr:row>42</xdr:row>
      <xdr:rowOff>975360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75474A-6AC2-4B57-8F92-E15FB0A53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66</xdr:row>
      <xdr:rowOff>152400</xdr:rowOff>
    </xdr:from>
    <xdr:to>
      <xdr:col>34</xdr:col>
      <xdr:colOff>0</xdr:colOff>
      <xdr:row>87</xdr:row>
      <xdr:rowOff>82733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B75A54-D3E2-47FE-BC9B-EA959FFF3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ttawa-my.sharepoint.com/personal/spaul058_uottawa_ca/Documents/Git_maintained/ph.d-in-uottawa-research/phd-uottawa-research/Research/Data_rotting/ACM_TOPS/Performance_measurement.xlsx" TargetMode="External"/><Relationship Id="rId1" Type="http://schemas.openxmlformats.org/officeDocument/2006/relationships/externalLinkPath" Target="/personal/spaul058_uottawa_ca/Documents/Git_maintained/ph.d-in-uottawa-research/phd-uottawa-research/Research/Data_rotting/ACM_TOPS/Performance_measu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r_Implementation_2048_bit_Pub"/>
      <sheetName val="Insecure_communication"/>
      <sheetName val="Our_Implementation"/>
      <sheetName val="ABY_2PC"/>
      <sheetName val="FE_CiFEr"/>
      <sheetName val="Rough"/>
      <sheetName val="ACM_TOPS_Implementation"/>
      <sheetName val="Comparison"/>
      <sheetName val="Java in Enclave to Non-enclave"/>
      <sheetName val="Comparison with redactable sign"/>
      <sheetName val="Sheet2"/>
      <sheetName val="ACM_TOPS_Implementation_old_mea"/>
      <sheetName val="non-priv"/>
      <sheetName val="ACM_TOPS_Comp"/>
    </sheetNames>
    <sheetDataSet>
      <sheetData sheetId="0"/>
      <sheetData sheetId="1"/>
      <sheetData sheetId="2"/>
      <sheetData sheetId="3">
        <row r="38">
          <cell r="L38">
            <v>187528</v>
          </cell>
          <cell r="M38">
            <v>512937</v>
          </cell>
          <cell r="N38">
            <v>1202</v>
          </cell>
        </row>
        <row r="39">
          <cell r="L39">
            <v>189701</v>
          </cell>
          <cell r="M39">
            <v>515469.00000000006</v>
          </cell>
          <cell r="N39">
            <v>2893</v>
          </cell>
        </row>
        <row r="40">
          <cell r="L40">
            <v>189375</v>
          </cell>
          <cell r="M40">
            <v>490421</v>
          </cell>
          <cell r="N40">
            <v>22260</v>
          </cell>
        </row>
        <row r="41">
          <cell r="L41">
            <v>187689</v>
          </cell>
          <cell r="M41">
            <v>512861.99999999994</v>
          </cell>
          <cell r="N41">
            <v>140434</v>
          </cell>
        </row>
        <row r="42">
          <cell r="L42">
            <v>0</v>
          </cell>
          <cell r="M42">
            <v>0</v>
          </cell>
          <cell r="N42">
            <v>0</v>
          </cell>
        </row>
      </sheetData>
      <sheetData sheetId="4">
        <row r="4">
          <cell r="D4">
            <v>13250</v>
          </cell>
          <cell r="J4">
            <v>11702</v>
          </cell>
        </row>
        <row r="5">
          <cell r="D5">
            <v>84008</v>
          </cell>
          <cell r="J5">
            <v>11996</v>
          </cell>
        </row>
        <row r="6">
          <cell r="D6">
            <v>788139</v>
          </cell>
          <cell r="J6">
            <v>68926</v>
          </cell>
        </row>
        <row r="7">
          <cell r="D7">
            <v>7826872</v>
          </cell>
          <cell r="J7">
            <v>98635</v>
          </cell>
        </row>
        <row r="8">
          <cell r="D8">
            <v>78346628</v>
          </cell>
          <cell r="J8">
            <v>911399</v>
          </cell>
        </row>
      </sheetData>
      <sheetData sheetId="5"/>
      <sheetData sheetId="6">
        <row r="7">
          <cell r="F7">
            <v>146097</v>
          </cell>
          <cell r="O7">
            <v>111501</v>
          </cell>
          <cell r="V7">
            <v>25</v>
          </cell>
        </row>
        <row r="8">
          <cell r="O8">
            <v>113563</v>
          </cell>
          <cell r="V8">
            <v>17</v>
          </cell>
        </row>
        <row r="9">
          <cell r="O9">
            <v>171820</v>
          </cell>
          <cell r="V9">
            <v>18</v>
          </cell>
        </row>
        <row r="10">
          <cell r="O10">
            <v>236518</v>
          </cell>
          <cell r="V10">
            <v>19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04A4-FED6-4B89-B843-57E1F2F8256F}">
  <sheetPr>
    <tabColor rgb="FF00B050"/>
  </sheetPr>
  <dimension ref="A1:R55"/>
  <sheetViews>
    <sheetView tabSelected="1" topLeftCell="H1" zoomScale="80" zoomScaleNormal="80" workbookViewId="0">
      <selection activeCell="M18" sqref="M18"/>
    </sheetView>
  </sheetViews>
  <sheetFormatPr defaultColWidth="11.77734375" defaultRowHeight="13.2" x14ac:dyDescent="0.25"/>
  <cols>
    <col min="1" max="1" width="17.77734375" customWidth="1"/>
    <col min="6" max="6" width="18.5546875" customWidth="1"/>
    <col min="11" max="11" width="14.33203125" bestFit="1" customWidth="1"/>
    <col min="14" max="14" width="60.109375" customWidth="1"/>
  </cols>
  <sheetData>
    <row r="1" spans="1:18" x14ac:dyDescent="0.25">
      <c r="A1" s="1" t="s">
        <v>0</v>
      </c>
      <c r="F1" s="1" t="s">
        <v>1</v>
      </c>
      <c r="N1" s="1" t="s">
        <v>2</v>
      </c>
    </row>
    <row r="3" spans="1:18" ht="52.8" x14ac:dyDescent="0.25">
      <c r="A3" t="s">
        <v>3</v>
      </c>
      <c r="B3" t="s">
        <v>4</v>
      </c>
      <c r="C3" t="s">
        <v>5</v>
      </c>
      <c r="D3" t="s">
        <v>6</v>
      </c>
      <c r="E3" t="s">
        <v>341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s="2" t="s">
        <v>365</v>
      </c>
      <c r="L3" s="2" t="s">
        <v>362</v>
      </c>
      <c r="M3" s="2" t="s">
        <v>361</v>
      </c>
      <c r="N3" t="s">
        <v>3</v>
      </c>
      <c r="O3" t="s">
        <v>4</v>
      </c>
      <c r="P3" t="s">
        <v>5</v>
      </c>
      <c r="Q3" t="s">
        <v>6</v>
      </c>
      <c r="R3" t="s">
        <v>362</v>
      </c>
    </row>
    <row r="4" spans="1:18" x14ac:dyDescent="0.25">
      <c r="A4">
        <v>20</v>
      </c>
      <c r="B4">
        <v>724581</v>
      </c>
      <c r="C4">
        <v>919510</v>
      </c>
      <c r="D4" s="19">
        <f t="shared" ref="D4:D8" si="0">C4-B4</f>
        <v>194929</v>
      </c>
      <c r="E4" s="65">
        <v>3487454</v>
      </c>
      <c r="F4">
        <v>20</v>
      </c>
      <c r="G4">
        <v>919639</v>
      </c>
      <c r="H4">
        <v>1168380</v>
      </c>
      <c r="I4" s="19">
        <f t="shared" ref="I4:I8" si="1">H4-G4</f>
        <v>248741</v>
      </c>
      <c r="J4">
        <v>1632</v>
      </c>
      <c r="K4">
        <v>13617</v>
      </c>
      <c r="L4">
        <v>7890</v>
      </c>
      <c r="M4">
        <f>K4+L4</f>
        <v>21507</v>
      </c>
      <c r="N4">
        <v>20</v>
      </c>
      <c r="O4">
        <v>160204</v>
      </c>
      <c r="P4">
        <v>160814</v>
      </c>
      <c r="Q4">
        <f t="shared" ref="Q4:Q8" si="2">P4-O4</f>
        <v>610</v>
      </c>
      <c r="R4">
        <v>805</v>
      </c>
    </row>
    <row r="5" spans="1:18" x14ac:dyDescent="0.25">
      <c r="A5">
        <v>40</v>
      </c>
      <c r="B5">
        <v>160942</v>
      </c>
      <c r="C5">
        <v>262309</v>
      </c>
      <c r="D5">
        <f t="shared" si="0"/>
        <v>101367</v>
      </c>
      <c r="F5">
        <v>40</v>
      </c>
      <c r="G5">
        <v>262456</v>
      </c>
      <c r="H5">
        <v>423896</v>
      </c>
      <c r="I5">
        <f t="shared" si="1"/>
        <v>161440</v>
      </c>
      <c r="J5">
        <v>1650</v>
      </c>
      <c r="K5">
        <v>13634</v>
      </c>
      <c r="L5">
        <v>7890</v>
      </c>
      <c r="M5">
        <f t="shared" ref="M5:M8" si="3">K5+L5</f>
        <v>21524</v>
      </c>
      <c r="N5">
        <v>40</v>
      </c>
      <c r="O5">
        <v>526290</v>
      </c>
      <c r="P5">
        <v>526904</v>
      </c>
      <c r="Q5">
        <f t="shared" si="2"/>
        <v>614</v>
      </c>
      <c r="R5">
        <v>805</v>
      </c>
    </row>
    <row r="6" spans="1:18" x14ac:dyDescent="0.25">
      <c r="A6">
        <v>60</v>
      </c>
      <c r="B6">
        <v>925621</v>
      </c>
      <c r="C6">
        <v>1020966</v>
      </c>
      <c r="D6">
        <f t="shared" si="0"/>
        <v>95345</v>
      </c>
      <c r="F6">
        <v>60</v>
      </c>
      <c r="G6">
        <v>21107</v>
      </c>
      <c r="H6">
        <v>184096</v>
      </c>
      <c r="I6">
        <f t="shared" si="1"/>
        <v>162989</v>
      </c>
      <c r="J6">
        <v>1666</v>
      </c>
      <c r="K6">
        <v>13650</v>
      </c>
      <c r="L6">
        <v>7890</v>
      </c>
      <c r="M6">
        <f t="shared" si="3"/>
        <v>21540</v>
      </c>
      <c r="N6">
        <v>60</v>
      </c>
      <c r="O6">
        <v>418408</v>
      </c>
      <c r="P6">
        <v>419027</v>
      </c>
      <c r="Q6">
        <f t="shared" si="2"/>
        <v>619</v>
      </c>
      <c r="R6">
        <v>805</v>
      </c>
    </row>
    <row r="7" spans="1:18" x14ac:dyDescent="0.25">
      <c r="A7">
        <v>80</v>
      </c>
      <c r="B7">
        <v>195668</v>
      </c>
      <c r="C7">
        <v>297737</v>
      </c>
      <c r="D7">
        <f t="shared" si="0"/>
        <v>102069</v>
      </c>
      <c r="F7">
        <v>80</v>
      </c>
      <c r="G7">
        <v>297883</v>
      </c>
      <c r="H7">
        <v>463955</v>
      </c>
      <c r="I7">
        <f t="shared" si="1"/>
        <v>166072</v>
      </c>
      <c r="J7">
        <v>1682</v>
      </c>
      <c r="K7">
        <v>13666</v>
      </c>
      <c r="L7">
        <v>7890</v>
      </c>
      <c r="M7">
        <f t="shared" si="3"/>
        <v>21556</v>
      </c>
      <c r="N7">
        <v>80</v>
      </c>
      <c r="O7">
        <v>176792</v>
      </c>
      <c r="P7">
        <v>177453</v>
      </c>
      <c r="Q7">
        <f t="shared" si="2"/>
        <v>661</v>
      </c>
      <c r="R7">
        <v>805</v>
      </c>
    </row>
    <row r="8" spans="1:18" x14ac:dyDescent="0.25">
      <c r="A8">
        <v>100</v>
      </c>
      <c r="B8">
        <v>735213</v>
      </c>
      <c r="C8">
        <v>828933</v>
      </c>
      <c r="D8">
        <f t="shared" si="0"/>
        <v>93720</v>
      </c>
      <c r="F8">
        <v>100</v>
      </c>
      <c r="G8">
        <v>829033</v>
      </c>
      <c r="H8">
        <v>987926</v>
      </c>
      <c r="I8">
        <f t="shared" si="1"/>
        <v>158893</v>
      </c>
      <c r="J8">
        <v>1698</v>
      </c>
      <c r="K8">
        <v>13682</v>
      </c>
      <c r="L8">
        <v>7890</v>
      </c>
      <c r="M8">
        <f t="shared" si="3"/>
        <v>21572</v>
      </c>
      <c r="N8">
        <v>100</v>
      </c>
      <c r="O8">
        <v>491626</v>
      </c>
      <c r="P8">
        <v>492294</v>
      </c>
      <c r="Q8">
        <f t="shared" si="2"/>
        <v>668</v>
      </c>
      <c r="R8">
        <v>805</v>
      </c>
    </row>
    <row r="10" spans="1:18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/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8"/>
      <c r="L10" s="18"/>
      <c r="M10" s="18"/>
      <c r="N10" s="18" t="s">
        <v>3</v>
      </c>
      <c r="O10" s="18" t="s">
        <v>4</v>
      </c>
      <c r="P10" s="18" t="s">
        <v>5</v>
      </c>
      <c r="Q10" s="18" t="s">
        <v>6</v>
      </c>
    </row>
    <row r="11" spans="1:18" x14ac:dyDescent="0.25">
      <c r="A11" s="18">
        <v>1</v>
      </c>
      <c r="B11" s="18">
        <v>916191</v>
      </c>
      <c r="C11" s="18">
        <v>1016624</v>
      </c>
      <c r="D11" s="18">
        <f t="shared" ref="D11:D19" si="4">C11-B11</f>
        <v>100433</v>
      </c>
      <c r="E11" s="18"/>
      <c r="F11" s="18">
        <v>1</v>
      </c>
      <c r="G11" s="18">
        <v>16704</v>
      </c>
      <c r="H11" s="18">
        <v>171384</v>
      </c>
      <c r="I11" s="18">
        <f t="shared" ref="I11:I21" si="5">H11-G11</f>
        <v>154680</v>
      </c>
      <c r="J11" s="18">
        <v>1602</v>
      </c>
      <c r="K11" s="18"/>
      <c r="L11" s="18"/>
      <c r="M11" s="18"/>
      <c r="N11" s="18">
        <v>1</v>
      </c>
      <c r="O11" s="18">
        <v>71908</v>
      </c>
      <c r="P11" s="18">
        <v>72581</v>
      </c>
      <c r="Q11" s="18">
        <f t="shared" ref="Q11:Q19" si="6">P11-O11</f>
        <v>673</v>
      </c>
    </row>
    <row r="12" spans="1:18" x14ac:dyDescent="0.25">
      <c r="A12" s="18">
        <v>5</v>
      </c>
      <c r="B12" s="18">
        <v>930964</v>
      </c>
      <c r="C12" s="18">
        <v>1031137</v>
      </c>
      <c r="D12" s="18">
        <f t="shared" si="4"/>
        <v>100173</v>
      </c>
      <c r="E12" s="18"/>
      <c r="F12" s="18">
        <v>5</v>
      </c>
      <c r="G12" s="18">
        <v>31216</v>
      </c>
      <c r="H12" s="18">
        <v>187261</v>
      </c>
      <c r="I12" s="18">
        <f t="shared" si="5"/>
        <v>156045</v>
      </c>
      <c r="J12" s="18">
        <v>1663</v>
      </c>
      <c r="K12" s="18"/>
      <c r="L12" s="18"/>
      <c r="M12" s="18"/>
      <c r="N12" s="18">
        <v>5</v>
      </c>
      <c r="O12" s="18">
        <v>86572</v>
      </c>
      <c r="P12" s="18">
        <v>87276</v>
      </c>
      <c r="Q12" s="18">
        <f t="shared" si="6"/>
        <v>704</v>
      </c>
    </row>
    <row r="13" spans="1:18" x14ac:dyDescent="0.25">
      <c r="A13" s="18">
        <v>10</v>
      </c>
      <c r="B13" s="18">
        <v>739041</v>
      </c>
      <c r="C13" s="18">
        <v>844686</v>
      </c>
      <c r="D13" s="18">
        <f t="shared" si="4"/>
        <v>105645</v>
      </c>
      <c r="E13" s="18"/>
      <c r="F13" s="18">
        <v>10</v>
      </c>
      <c r="G13" s="18">
        <v>844787</v>
      </c>
      <c r="H13" s="18">
        <v>1003212</v>
      </c>
      <c r="I13" s="18">
        <f t="shared" si="5"/>
        <v>158425</v>
      </c>
      <c r="J13" s="18">
        <v>1740</v>
      </c>
      <c r="K13" s="18"/>
      <c r="L13" s="18"/>
      <c r="M13" s="18"/>
      <c r="N13" s="18">
        <v>10</v>
      </c>
      <c r="O13" s="18">
        <v>900656</v>
      </c>
      <c r="P13" s="18">
        <v>901361</v>
      </c>
      <c r="Q13" s="18">
        <f t="shared" si="6"/>
        <v>705</v>
      </c>
    </row>
    <row r="14" spans="1:18" x14ac:dyDescent="0.25">
      <c r="A14" s="18">
        <v>50</v>
      </c>
      <c r="B14" s="18">
        <v>112355</v>
      </c>
      <c r="C14" s="18">
        <v>214712</v>
      </c>
      <c r="D14" s="18">
        <f t="shared" si="4"/>
        <v>102357</v>
      </c>
      <c r="E14" s="18"/>
      <c r="F14" s="18">
        <v>50</v>
      </c>
      <c r="G14" s="18">
        <v>214790</v>
      </c>
      <c r="H14" s="18">
        <v>371274</v>
      </c>
      <c r="I14" s="18">
        <f t="shared" si="5"/>
        <v>156484</v>
      </c>
      <c r="J14" s="18">
        <v>2394</v>
      </c>
      <c r="K14" s="18"/>
      <c r="L14" s="18"/>
      <c r="M14" s="18"/>
      <c r="N14" s="18">
        <v>50</v>
      </c>
      <c r="O14" s="18">
        <v>271803</v>
      </c>
      <c r="P14" s="18">
        <v>272511</v>
      </c>
      <c r="Q14" s="18">
        <f t="shared" si="6"/>
        <v>708</v>
      </c>
    </row>
    <row r="15" spans="1:18" x14ac:dyDescent="0.25">
      <c r="A15" s="18">
        <v>100</v>
      </c>
      <c r="B15" s="18">
        <v>985055</v>
      </c>
      <c r="C15" s="18">
        <v>1083432</v>
      </c>
      <c r="D15" s="18">
        <f t="shared" si="4"/>
        <v>98377</v>
      </c>
      <c r="E15" s="18"/>
      <c r="F15" s="18">
        <v>100</v>
      </c>
      <c r="G15" s="18">
        <v>83576</v>
      </c>
      <c r="H15" s="18">
        <v>239281</v>
      </c>
      <c r="I15" s="18">
        <f t="shared" si="5"/>
        <v>155705</v>
      </c>
      <c r="J15" s="18">
        <v>3207</v>
      </c>
      <c r="K15" s="18"/>
      <c r="L15" s="18"/>
      <c r="M15" s="18"/>
      <c r="N15" s="18">
        <v>100</v>
      </c>
      <c r="O15" s="18">
        <v>137881</v>
      </c>
      <c r="P15" s="18">
        <v>138658</v>
      </c>
      <c r="Q15" s="18">
        <f t="shared" si="6"/>
        <v>777</v>
      </c>
    </row>
    <row r="16" spans="1:18" x14ac:dyDescent="0.25">
      <c r="A16" s="18">
        <v>500</v>
      </c>
      <c r="B16" s="18">
        <v>251599</v>
      </c>
      <c r="C16" s="18">
        <v>351673</v>
      </c>
      <c r="D16" s="18">
        <f t="shared" si="4"/>
        <v>100074</v>
      </c>
      <c r="E16" s="18"/>
      <c r="F16" s="18">
        <v>500</v>
      </c>
      <c r="G16" s="18">
        <v>351751</v>
      </c>
      <c r="H16" s="18">
        <v>507899</v>
      </c>
      <c r="I16" s="18">
        <f t="shared" si="5"/>
        <v>156148</v>
      </c>
      <c r="J16" s="18">
        <v>10755</v>
      </c>
      <c r="K16" s="18"/>
      <c r="L16" s="18"/>
      <c r="M16" s="18"/>
      <c r="N16" s="18">
        <v>500</v>
      </c>
      <c r="O16" s="18">
        <v>406651</v>
      </c>
      <c r="P16" s="18">
        <v>407746</v>
      </c>
      <c r="Q16" s="18">
        <f t="shared" si="6"/>
        <v>1095</v>
      </c>
    </row>
    <row r="17" spans="1:17" x14ac:dyDescent="0.25">
      <c r="A17" s="18">
        <v>1000</v>
      </c>
      <c r="B17" s="18">
        <v>707167</v>
      </c>
      <c r="C17" s="18">
        <v>810839</v>
      </c>
      <c r="D17" s="18">
        <f t="shared" si="4"/>
        <v>103672</v>
      </c>
      <c r="E17" s="18"/>
      <c r="F17" s="18">
        <v>1000</v>
      </c>
      <c r="G17" s="18">
        <v>810916</v>
      </c>
      <c r="H17" s="18">
        <v>967467</v>
      </c>
      <c r="I17" s="18">
        <f t="shared" si="5"/>
        <v>156551</v>
      </c>
      <c r="J17" s="18">
        <v>20237</v>
      </c>
      <c r="K17" s="18"/>
      <c r="L17" s="18"/>
      <c r="M17" s="18"/>
      <c r="N17" s="18">
        <v>1000</v>
      </c>
      <c r="O17" s="18">
        <v>866298</v>
      </c>
      <c r="P17" s="18">
        <v>867766</v>
      </c>
      <c r="Q17" s="18">
        <f t="shared" si="6"/>
        <v>1468</v>
      </c>
    </row>
    <row r="18" spans="1:17" x14ac:dyDescent="0.25">
      <c r="A18" s="18">
        <v>5000</v>
      </c>
      <c r="B18" s="18">
        <v>253124</v>
      </c>
      <c r="C18" s="18">
        <v>352258</v>
      </c>
      <c r="D18" s="18">
        <f t="shared" si="4"/>
        <v>99134</v>
      </c>
      <c r="E18" s="18"/>
      <c r="F18" s="18">
        <v>5000</v>
      </c>
      <c r="G18" s="18">
        <v>352335</v>
      </c>
      <c r="H18" s="18">
        <v>507435</v>
      </c>
      <c r="I18" s="18">
        <f t="shared" si="5"/>
        <v>155100</v>
      </c>
      <c r="J18" s="18">
        <v>101491</v>
      </c>
      <c r="K18" s="18"/>
      <c r="L18" s="18"/>
      <c r="M18" s="18"/>
      <c r="N18" s="18">
        <v>5000</v>
      </c>
      <c r="O18" s="18">
        <v>406680</v>
      </c>
      <c r="P18" s="18">
        <v>411234</v>
      </c>
      <c r="Q18" s="18">
        <f t="shared" si="6"/>
        <v>4554</v>
      </c>
    </row>
    <row r="19" spans="1:17" x14ac:dyDescent="0.25">
      <c r="A19" s="18">
        <v>10000</v>
      </c>
      <c r="B19" s="18">
        <v>961455</v>
      </c>
      <c r="C19" s="18">
        <v>1062326</v>
      </c>
      <c r="D19" s="18">
        <f t="shared" si="4"/>
        <v>100871</v>
      </c>
      <c r="E19" s="18"/>
      <c r="F19" s="18">
        <v>10000</v>
      </c>
      <c r="G19" s="18">
        <v>62405</v>
      </c>
      <c r="H19" s="18">
        <v>219582</v>
      </c>
      <c r="I19" s="18">
        <f t="shared" si="5"/>
        <v>157177</v>
      </c>
      <c r="J19" s="18">
        <v>203054</v>
      </c>
      <c r="K19" s="18"/>
      <c r="L19" s="18"/>
      <c r="M19" s="18"/>
      <c r="N19" s="18">
        <v>10000</v>
      </c>
      <c r="O19" s="18">
        <v>118157</v>
      </c>
      <c r="P19" s="18">
        <v>126353</v>
      </c>
      <c r="Q19" s="18">
        <f t="shared" si="6"/>
        <v>8196</v>
      </c>
    </row>
    <row r="21" spans="1:17" x14ac:dyDescent="0.25">
      <c r="G21">
        <v>502723</v>
      </c>
      <c r="H21">
        <v>596120</v>
      </c>
      <c r="I21" s="18">
        <f t="shared" si="5"/>
        <v>93397</v>
      </c>
    </row>
    <row r="22" spans="1:17" x14ac:dyDescent="0.25">
      <c r="B22" s="1" t="s">
        <v>9</v>
      </c>
    </row>
    <row r="23" spans="1:17" x14ac:dyDescent="0.25">
      <c r="B23" s="1"/>
      <c r="C23" s="21" t="s">
        <v>300</v>
      </c>
    </row>
    <row r="24" spans="1:17" x14ac:dyDescent="0.25">
      <c r="C24" s="20" t="s">
        <v>10</v>
      </c>
    </row>
    <row r="25" spans="1:17" x14ac:dyDescent="0.25">
      <c r="C25" s="20" t="s">
        <v>11</v>
      </c>
    </row>
    <row r="26" spans="1:17" x14ac:dyDescent="0.25">
      <c r="C26" s="20" t="s">
        <v>12</v>
      </c>
    </row>
    <row r="27" spans="1:17" x14ac:dyDescent="0.25">
      <c r="C27" s="20"/>
      <c r="D27" s="20" t="s">
        <v>13</v>
      </c>
    </row>
    <row r="28" spans="1:17" x14ac:dyDescent="0.25">
      <c r="C28" s="20" t="s">
        <v>14</v>
      </c>
    </row>
    <row r="29" spans="1:17" x14ac:dyDescent="0.25">
      <c r="C29" s="20" t="s">
        <v>15</v>
      </c>
    </row>
    <row r="30" spans="1:17" x14ac:dyDescent="0.25">
      <c r="C30" s="20" t="s">
        <v>16</v>
      </c>
    </row>
    <row r="31" spans="1:17" x14ac:dyDescent="0.25">
      <c r="C31" s="20" t="s">
        <v>17</v>
      </c>
    </row>
    <row r="32" spans="1:17" x14ac:dyDescent="0.25">
      <c r="C32" s="20" t="s">
        <v>18</v>
      </c>
    </row>
    <row r="33" spans="1:15" x14ac:dyDescent="0.25">
      <c r="C33" s="20" t="s">
        <v>19</v>
      </c>
    </row>
    <row r="34" spans="1:15" x14ac:dyDescent="0.25">
      <c r="D34" s="20" t="s">
        <v>20</v>
      </c>
    </row>
    <row r="36" spans="1:15" x14ac:dyDescent="0.25">
      <c r="C36" t="s">
        <v>21</v>
      </c>
    </row>
    <row r="37" spans="1:15" x14ac:dyDescent="0.25">
      <c r="D37" t="s">
        <v>22</v>
      </c>
    </row>
    <row r="38" spans="1:15" x14ac:dyDescent="0.25">
      <c r="D38" t="s">
        <v>23</v>
      </c>
    </row>
    <row r="39" spans="1:15" x14ac:dyDescent="0.25">
      <c r="D39" t="s">
        <v>24</v>
      </c>
    </row>
    <row r="41" spans="1:15" x14ac:dyDescent="0.25">
      <c r="C41" t="s">
        <v>25</v>
      </c>
    </row>
    <row r="42" spans="1:15" x14ac:dyDescent="0.25">
      <c r="D42" t="s">
        <v>26</v>
      </c>
    </row>
    <row r="45" spans="1:15" x14ac:dyDescent="0.25">
      <c r="A45" s="1" t="s">
        <v>27</v>
      </c>
    </row>
    <row r="46" spans="1:15" ht="13.8" thickBot="1" x14ac:dyDescent="0.3">
      <c r="B46" t="s">
        <v>28</v>
      </c>
    </row>
    <row r="47" spans="1:15" ht="13.8" thickBot="1" x14ac:dyDescent="0.3">
      <c r="C47" t="s">
        <v>29</v>
      </c>
      <c r="N47" s="3" t="s">
        <v>30</v>
      </c>
      <c r="O47" s="4" t="s">
        <v>31</v>
      </c>
    </row>
    <row r="48" spans="1:15" x14ac:dyDescent="0.25">
      <c r="N48" s="5" t="s">
        <v>32</v>
      </c>
      <c r="O48" s="6">
        <v>937</v>
      </c>
    </row>
    <row r="49" spans="14:15" x14ac:dyDescent="0.25">
      <c r="N49" s="7" t="s">
        <v>33</v>
      </c>
      <c r="O49" s="8">
        <v>650</v>
      </c>
    </row>
    <row r="50" spans="14:15" x14ac:dyDescent="0.25">
      <c r="N50" s="7" t="s">
        <v>34</v>
      </c>
      <c r="O50" s="8">
        <v>293</v>
      </c>
    </row>
    <row r="51" spans="14:15" x14ac:dyDescent="0.25">
      <c r="N51" s="7" t="s">
        <v>35</v>
      </c>
      <c r="O51" s="8">
        <v>269</v>
      </c>
    </row>
    <row r="52" spans="14:15" x14ac:dyDescent="0.25">
      <c r="N52" s="7" t="s">
        <v>36</v>
      </c>
      <c r="O52" s="8">
        <v>82</v>
      </c>
    </row>
    <row r="53" spans="14:15" x14ac:dyDescent="0.25">
      <c r="N53" s="7" t="s">
        <v>37</v>
      </c>
      <c r="O53" s="8">
        <v>66</v>
      </c>
    </row>
    <row r="54" spans="14:15" ht="13.8" thickBot="1" x14ac:dyDescent="0.3">
      <c r="N54" s="9" t="s">
        <v>38</v>
      </c>
      <c r="O54" s="10">
        <f>SUM(O48:O53)</f>
        <v>2297</v>
      </c>
    </row>
    <row r="55" spans="14:15" x14ac:dyDescent="0.25">
      <c r="N55" s="11" t="s">
        <v>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896D-44EA-48C3-9213-732AAE46272D}">
  <sheetPr>
    <tabColor rgb="FF00B050"/>
  </sheetPr>
  <dimension ref="A1:Q22"/>
  <sheetViews>
    <sheetView zoomScale="80" zoomScaleNormal="80" workbookViewId="0">
      <selection activeCell="D7" sqref="D7"/>
    </sheetView>
  </sheetViews>
  <sheetFormatPr defaultColWidth="11.77734375" defaultRowHeight="13.2" x14ac:dyDescent="0.25"/>
  <cols>
    <col min="1" max="1" width="18.5546875" customWidth="1"/>
    <col min="1019" max="1023" width="11.5546875" customWidth="1"/>
  </cols>
  <sheetData>
    <row r="1" spans="1:17" x14ac:dyDescent="0.25">
      <c r="A1" s="1" t="s">
        <v>8</v>
      </c>
      <c r="G1" s="1" t="s">
        <v>344</v>
      </c>
      <c r="L1" s="1" t="s">
        <v>343</v>
      </c>
    </row>
    <row r="2" spans="1:17" ht="13.8" thickBot="1" x14ac:dyDescent="0.3"/>
    <row r="3" spans="1:17" ht="93" thickBot="1" x14ac:dyDescent="0.3">
      <c r="A3" s="52" t="s">
        <v>340</v>
      </c>
      <c r="B3" s="51" t="s">
        <v>342</v>
      </c>
      <c r="C3" s="50" t="s">
        <v>341</v>
      </c>
      <c r="E3" s="2"/>
      <c r="G3" s="52" t="s">
        <v>340</v>
      </c>
      <c r="H3" s="51" t="s">
        <v>366</v>
      </c>
      <c r="I3" s="51" t="s">
        <v>367</v>
      </c>
      <c r="J3" s="50" t="s">
        <v>368</v>
      </c>
      <c r="Q3" s="2"/>
    </row>
    <row r="4" spans="1:17" x14ac:dyDescent="0.25">
      <c r="A4" s="49">
        <v>20</v>
      </c>
      <c r="B4" s="48"/>
      <c r="C4" s="71">
        <v>7107</v>
      </c>
      <c r="E4" s="41"/>
      <c r="G4" s="67">
        <v>20</v>
      </c>
      <c r="H4" s="68">
        <v>240981</v>
      </c>
      <c r="I4" s="69">
        <v>241173</v>
      </c>
      <c r="J4" s="69">
        <f>I4-H4</f>
        <v>192</v>
      </c>
    </row>
    <row r="5" spans="1:17" x14ac:dyDescent="0.25">
      <c r="A5" s="47">
        <v>40</v>
      </c>
      <c r="B5" s="45"/>
      <c r="C5" s="72">
        <v>7124</v>
      </c>
      <c r="E5" s="41"/>
      <c r="G5" s="47">
        <v>40</v>
      </c>
      <c r="H5" s="46">
        <v>276965</v>
      </c>
      <c r="I5" s="45">
        <v>277153</v>
      </c>
      <c r="J5" s="48">
        <f t="shared" ref="J5:J8" si="0">I5-H5</f>
        <v>188</v>
      </c>
    </row>
    <row r="6" spans="1:17" x14ac:dyDescent="0.25">
      <c r="A6" s="47">
        <v>60</v>
      </c>
      <c r="B6" s="45"/>
      <c r="C6" s="72">
        <v>7140</v>
      </c>
      <c r="E6" s="41"/>
      <c r="G6" s="47">
        <v>60</v>
      </c>
      <c r="H6" s="46">
        <v>304945</v>
      </c>
      <c r="I6" s="45">
        <v>305140</v>
      </c>
      <c r="J6" s="48">
        <f t="shared" si="0"/>
        <v>195</v>
      </c>
    </row>
    <row r="7" spans="1:17" x14ac:dyDescent="0.25">
      <c r="A7" s="47">
        <v>80</v>
      </c>
      <c r="B7" s="45"/>
      <c r="C7" s="72">
        <v>7156</v>
      </c>
      <c r="E7" s="41"/>
      <c r="G7" s="47">
        <v>80</v>
      </c>
      <c r="H7" s="46">
        <v>344958</v>
      </c>
      <c r="I7" s="45">
        <v>345178</v>
      </c>
      <c r="J7" s="48">
        <f t="shared" si="0"/>
        <v>220</v>
      </c>
    </row>
    <row r="8" spans="1:17" ht="13.8" thickBot="1" x14ac:dyDescent="0.3">
      <c r="A8" s="44">
        <v>100</v>
      </c>
      <c r="B8" s="42"/>
      <c r="C8" s="73">
        <v>7172</v>
      </c>
      <c r="E8" s="41"/>
      <c r="G8" s="44">
        <v>100</v>
      </c>
      <c r="H8" s="43">
        <v>376951</v>
      </c>
      <c r="I8" s="42">
        <v>377142</v>
      </c>
      <c r="J8" s="70">
        <f t="shared" si="0"/>
        <v>191</v>
      </c>
    </row>
    <row r="10" spans="1:17" x14ac:dyDescent="0.25">
      <c r="E10" s="41"/>
    </row>
    <row r="15" spans="1:17" ht="17.399999999999999" x14ac:dyDescent="0.3">
      <c r="A15" s="40" t="s">
        <v>369</v>
      </c>
    </row>
    <row r="16" spans="1:17" x14ac:dyDescent="0.25">
      <c r="A16" s="39" t="s">
        <v>370</v>
      </c>
    </row>
    <row r="17" spans="1:1" x14ac:dyDescent="0.25">
      <c r="A17" s="39" t="s">
        <v>371</v>
      </c>
    </row>
    <row r="18" spans="1:1" x14ac:dyDescent="0.25">
      <c r="A18" s="39"/>
    </row>
    <row r="19" spans="1:1" x14ac:dyDescent="0.25">
      <c r="A19" s="39"/>
    </row>
    <row r="21" spans="1:1" x14ac:dyDescent="0.25">
      <c r="A21" s="39"/>
    </row>
    <row r="22" spans="1:1" x14ac:dyDescent="0.25">
      <c r="A22" s="3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E1A4-D2B9-471E-B3A4-7D763A61064C}">
  <sheetPr>
    <tabColor rgb="FF00B050"/>
  </sheetPr>
  <dimension ref="A1:P60"/>
  <sheetViews>
    <sheetView topLeftCell="A39" zoomScale="80" zoomScaleNormal="80" workbookViewId="0">
      <selection activeCell="Q56" sqref="Q56"/>
    </sheetView>
  </sheetViews>
  <sheetFormatPr defaultColWidth="11.6640625" defaultRowHeight="13.2" x14ac:dyDescent="0.25"/>
  <cols>
    <col min="1" max="1" width="18" customWidth="1"/>
    <col min="2" max="2" width="14.5546875" customWidth="1"/>
    <col min="8" max="8" width="13" customWidth="1"/>
  </cols>
  <sheetData>
    <row r="1" spans="1:3" x14ac:dyDescent="0.25">
      <c r="A1" t="s">
        <v>40</v>
      </c>
    </row>
    <row r="2" spans="1:3" x14ac:dyDescent="0.25">
      <c r="B2" t="s">
        <v>305</v>
      </c>
    </row>
    <row r="3" spans="1:3" x14ac:dyDescent="0.25">
      <c r="B3" t="s">
        <v>306</v>
      </c>
    </row>
    <row r="4" spans="1:3" x14ac:dyDescent="0.25">
      <c r="B4" t="s">
        <v>41</v>
      </c>
    </row>
    <row r="6" spans="1:3" x14ac:dyDescent="0.25">
      <c r="A6" t="s">
        <v>307</v>
      </c>
    </row>
    <row r="7" spans="1:3" x14ac:dyDescent="0.25">
      <c r="B7" t="s">
        <v>308</v>
      </c>
    </row>
    <row r="8" spans="1:3" x14ac:dyDescent="0.25">
      <c r="C8" t="s">
        <v>309</v>
      </c>
    </row>
    <row r="9" spans="1:3" x14ac:dyDescent="0.25">
      <c r="C9" t="s">
        <v>310</v>
      </c>
    </row>
    <row r="11" spans="1:3" x14ac:dyDescent="0.25">
      <c r="A11" t="s">
        <v>311</v>
      </c>
    </row>
    <row r="12" spans="1:3" x14ac:dyDescent="0.25">
      <c r="B12" t="s">
        <v>312</v>
      </c>
    </row>
    <row r="13" spans="1:3" x14ac:dyDescent="0.25">
      <c r="B13" t="s">
        <v>42</v>
      </c>
    </row>
    <row r="14" spans="1:3" x14ac:dyDescent="0.25">
      <c r="B14" t="s">
        <v>43</v>
      </c>
    </row>
    <row r="15" spans="1:3" x14ac:dyDescent="0.25">
      <c r="B15" t="s">
        <v>313</v>
      </c>
    </row>
    <row r="16" spans="1:3" x14ac:dyDescent="0.25">
      <c r="B16" t="s">
        <v>314</v>
      </c>
    </row>
    <row r="18" spans="1:14" ht="76.5" customHeight="1" x14ac:dyDescent="0.25">
      <c r="A18" s="23" t="s">
        <v>3</v>
      </c>
      <c r="B18" s="24" t="s">
        <v>44</v>
      </c>
      <c r="C18" s="23" t="s">
        <v>45</v>
      </c>
      <c r="D18" s="24" t="s">
        <v>46</v>
      </c>
      <c r="E18" s="24" t="s">
        <v>47</v>
      </c>
      <c r="F18" s="23" t="s">
        <v>48</v>
      </c>
      <c r="G18" s="24" t="s">
        <v>49</v>
      </c>
      <c r="H18" s="24" t="s">
        <v>50</v>
      </c>
      <c r="I18" s="24" t="s">
        <v>51</v>
      </c>
      <c r="J18" s="24" t="s">
        <v>52</v>
      </c>
    </row>
    <row r="19" spans="1:14" x14ac:dyDescent="0.25">
      <c r="A19" s="12">
        <v>20</v>
      </c>
      <c r="B19" s="12">
        <v>1.65</v>
      </c>
      <c r="C19" s="12">
        <v>187.291</v>
      </c>
      <c r="D19" s="12">
        <v>3.7999999999999999E-2</v>
      </c>
      <c r="E19" s="12">
        <v>0.35399999999999998</v>
      </c>
      <c r="F19" s="12">
        <v>491.80500000000001</v>
      </c>
      <c r="G19" s="12">
        <v>1.35</v>
      </c>
      <c r="H19" s="12">
        <v>1.3260000000000001</v>
      </c>
      <c r="I19" s="12">
        <v>1E-3</v>
      </c>
      <c r="J19" s="12">
        <v>0.3</v>
      </c>
    </row>
    <row r="20" spans="1:14" x14ac:dyDescent="0.25">
      <c r="A20" s="12">
        <v>40</v>
      </c>
      <c r="B20" s="12">
        <v>1.879</v>
      </c>
      <c r="C20" s="12">
        <v>188.54400000000001</v>
      </c>
      <c r="D20" s="12">
        <v>3.7999999999999999E-2</v>
      </c>
      <c r="E20" s="12">
        <v>0.377</v>
      </c>
      <c r="F20" s="12">
        <v>491.69400000000002</v>
      </c>
      <c r="G20" s="12">
        <v>1.5820000000000001</v>
      </c>
      <c r="H20" s="12">
        <v>1.5609999999999999</v>
      </c>
      <c r="I20" s="12">
        <v>2E-3</v>
      </c>
      <c r="J20" s="12">
        <v>0.29599999999999999</v>
      </c>
    </row>
    <row r="21" spans="1:14" x14ac:dyDescent="0.25">
      <c r="A21" s="12">
        <v>60</v>
      </c>
      <c r="B21" s="12">
        <v>2.21</v>
      </c>
      <c r="C21" s="12">
        <v>190.77799999999999</v>
      </c>
      <c r="D21" s="12">
        <v>3.7999999999999999E-2</v>
      </c>
      <c r="E21" s="12">
        <v>0.35899999999999999</v>
      </c>
      <c r="F21" s="12">
        <v>520.25400000000002</v>
      </c>
      <c r="G21" s="12">
        <v>1.923</v>
      </c>
      <c r="H21" s="12">
        <v>1.8979999999999999</v>
      </c>
      <c r="I21" s="12">
        <v>2E-3</v>
      </c>
      <c r="J21" s="12">
        <v>0.28699999999999998</v>
      </c>
    </row>
    <row r="22" spans="1:14" x14ac:dyDescent="0.25">
      <c r="A22" s="12">
        <v>80</v>
      </c>
      <c r="B22" s="12">
        <v>2.012</v>
      </c>
      <c r="C22" s="12">
        <v>186.40700000000001</v>
      </c>
      <c r="D22" s="12">
        <v>3.9E-2</v>
      </c>
      <c r="E22" s="12">
        <v>0.34200000000000003</v>
      </c>
      <c r="F22" s="12">
        <v>491.11399999999998</v>
      </c>
      <c r="G22" s="12">
        <v>1.6970000000000001</v>
      </c>
      <c r="H22" s="12">
        <v>1.67</v>
      </c>
      <c r="I22" s="12">
        <v>1E-3</v>
      </c>
      <c r="J22" s="12">
        <v>0.315</v>
      </c>
    </row>
    <row r="23" spans="1:14" x14ac:dyDescent="0.25">
      <c r="A23" s="12">
        <v>100</v>
      </c>
      <c r="B23" s="12">
        <v>4.0129999999999999</v>
      </c>
      <c r="C23" s="12">
        <v>187.40899999999999</v>
      </c>
      <c r="D23" s="12">
        <v>3.5999999999999997E-2</v>
      </c>
      <c r="E23" s="12">
        <v>0.36599999999999999</v>
      </c>
      <c r="F23" s="12">
        <v>489.928</v>
      </c>
      <c r="G23" s="12">
        <v>3.7250000000000001</v>
      </c>
      <c r="H23" s="12">
        <v>3.698</v>
      </c>
      <c r="I23" s="12">
        <v>1E-3</v>
      </c>
      <c r="J23" s="12">
        <v>0.28699999999999998</v>
      </c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M26">
        <v>774907</v>
      </c>
      <c r="N26" t="e">
        <f>#REF!-M26</f>
        <v>#REF!</v>
      </c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5" spans="1:14" x14ac:dyDescent="0.25">
      <c r="A35" s="1" t="s">
        <v>53</v>
      </c>
    </row>
    <row r="37" spans="1:14" ht="66" x14ac:dyDescent="0.25">
      <c r="A37" s="23" t="s">
        <v>3</v>
      </c>
      <c r="B37" s="24" t="s">
        <v>44</v>
      </c>
      <c r="C37" s="23" t="s">
        <v>45</v>
      </c>
      <c r="D37" s="24" t="s">
        <v>46</v>
      </c>
      <c r="E37" s="24" t="s">
        <v>47</v>
      </c>
      <c r="F37" s="23" t="s">
        <v>48</v>
      </c>
      <c r="G37" s="24" t="s">
        <v>49</v>
      </c>
      <c r="H37" s="24" t="s">
        <v>50</v>
      </c>
      <c r="I37" s="24" t="s">
        <v>51</v>
      </c>
      <c r="J37" s="24" t="s">
        <v>52</v>
      </c>
      <c r="L37" s="25" t="s">
        <v>54</v>
      </c>
      <c r="M37" s="25" t="s">
        <v>8</v>
      </c>
      <c r="N37" s="25" t="s">
        <v>55</v>
      </c>
    </row>
    <row r="38" spans="1:14" x14ac:dyDescent="0.25">
      <c r="A38" s="12">
        <v>20</v>
      </c>
      <c r="B38" s="12">
        <f t="shared" ref="B38:J42" si="0">B19*1000</f>
        <v>1650</v>
      </c>
      <c r="C38" s="12">
        <f t="shared" si="0"/>
        <v>187291</v>
      </c>
      <c r="D38" s="12">
        <f t="shared" si="0"/>
        <v>38</v>
      </c>
      <c r="E38" s="12">
        <f t="shared" si="0"/>
        <v>354</v>
      </c>
      <c r="F38" s="12">
        <f t="shared" si="0"/>
        <v>491805</v>
      </c>
      <c r="G38" s="12">
        <f t="shared" si="0"/>
        <v>1350</v>
      </c>
      <c r="H38" s="12">
        <f t="shared" si="0"/>
        <v>1326</v>
      </c>
      <c r="I38" s="12">
        <f t="shared" si="0"/>
        <v>1</v>
      </c>
      <c r="J38" s="12">
        <f t="shared" si="0"/>
        <v>300</v>
      </c>
      <c r="L38">
        <f>C38+D38</f>
        <v>187329</v>
      </c>
      <c r="M38">
        <f>F38</f>
        <v>491805</v>
      </c>
      <c r="N38">
        <f>F38+H38+J38</f>
        <v>493431</v>
      </c>
    </row>
    <row r="39" spans="1:14" x14ac:dyDescent="0.25">
      <c r="A39" s="12">
        <v>40</v>
      </c>
      <c r="B39" s="12">
        <f t="shared" si="0"/>
        <v>1879</v>
      </c>
      <c r="C39" s="12">
        <f t="shared" si="0"/>
        <v>188544</v>
      </c>
      <c r="D39" s="12">
        <f t="shared" si="0"/>
        <v>38</v>
      </c>
      <c r="E39" s="12">
        <f t="shared" si="0"/>
        <v>377</v>
      </c>
      <c r="F39" s="12">
        <f t="shared" si="0"/>
        <v>491694</v>
      </c>
      <c r="G39" s="12">
        <f t="shared" si="0"/>
        <v>1582</v>
      </c>
      <c r="H39" s="12">
        <f t="shared" si="0"/>
        <v>1561</v>
      </c>
      <c r="I39" s="12">
        <f t="shared" si="0"/>
        <v>2</v>
      </c>
      <c r="J39" s="12">
        <f t="shared" si="0"/>
        <v>296</v>
      </c>
      <c r="L39">
        <f t="shared" ref="L39:L42" si="1">C39+D39</f>
        <v>188582</v>
      </c>
      <c r="M39">
        <f t="shared" ref="M39:M42" si="2">F39</f>
        <v>491694</v>
      </c>
      <c r="N39">
        <f t="shared" ref="N39:N42" si="3">F39+H39+J39</f>
        <v>493551</v>
      </c>
    </row>
    <row r="40" spans="1:14" x14ac:dyDescent="0.25">
      <c r="A40" s="12">
        <v>60</v>
      </c>
      <c r="B40" s="12">
        <f t="shared" si="0"/>
        <v>2210</v>
      </c>
      <c r="C40" s="12">
        <f t="shared" si="0"/>
        <v>190778</v>
      </c>
      <c r="D40" s="12">
        <f t="shared" si="0"/>
        <v>38</v>
      </c>
      <c r="E40" s="12">
        <f t="shared" si="0"/>
        <v>359</v>
      </c>
      <c r="F40" s="12">
        <f t="shared" si="0"/>
        <v>520254</v>
      </c>
      <c r="G40" s="12">
        <f t="shared" si="0"/>
        <v>1923</v>
      </c>
      <c r="H40" s="12">
        <f t="shared" si="0"/>
        <v>1898</v>
      </c>
      <c r="I40" s="12">
        <f t="shared" si="0"/>
        <v>2</v>
      </c>
      <c r="J40" s="12">
        <f t="shared" si="0"/>
        <v>287</v>
      </c>
      <c r="L40">
        <f t="shared" si="1"/>
        <v>190816</v>
      </c>
      <c r="M40">
        <f t="shared" si="2"/>
        <v>520254</v>
      </c>
      <c r="N40">
        <f t="shared" si="3"/>
        <v>522439</v>
      </c>
    </row>
    <row r="41" spans="1:14" x14ac:dyDescent="0.25">
      <c r="A41" s="12">
        <v>80</v>
      </c>
      <c r="B41" s="12">
        <f t="shared" si="0"/>
        <v>2012</v>
      </c>
      <c r="C41" s="12">
        <f t="shared" si="0"/>
        <v>186407</v>
      </c>
      <c r="D41" s="12">
        <f t="shared" si="0"/>
        <v>39</v>
      </c>
      <c r="E41" s="12">
        <f t="shared" si="0"/>
        <v>342</v>
      </c>
      <c r="F41" s="12">
        <f t="shared" si="0"/>
        <v>491114</v>
      </c>
      <c r="G41" s="12">
        <f t="shared" si="0"/>
        <v>1697</v>
      </c>
      <c r="H41" s="12">
        <f t="shared" si="0"/>
        <v>1670</v>
      </c>
      <c r="I41" s="12">
        <f t="shared" si="0"/>
        <v>1</v>
      </c>
      <c r="J41" s="12">
        <f t="shared" si="0"/>
        <v>315</v>
      </c>
      <c r="L41">
        <f t="shared" si="1"/>
        <v>186446</v>
      </c>
      <c r="M41">
        <f t="shared" si="2"/>
        <v>491114</v>
      </c>
      <c r="N41">
        <f t="shared" si="3"/>
        <v>493099</v>
      </c>
    </row>
    <row r="42" spans="1:14" x14ac:dyDescent="0.25">
      <c r="A42" s="12">
        <v>100</v>
      </c>
      <c r="B42" s="12">
        <f t="shared" si="0"/>
        <v>4013</v>
      </c>
      <c r="C42" s="12">
        <f t="shared" si="0"/>
        <v>187409</v>
      </c>
      <c r="D42" s="12">
        <f t="shared" si="0"/>
        <v>36</v>
      </c>
      <c r="E42" s="12">
        <f t="shared" si="0"/>
        <v>366</v>
      </c>
      <c r="F42" s="12">
        <f t="shared" si="0"/>
        <v>489928</v>
      </c>
      <c r="G42" s="12">
        <f t="shared" si="0"/>
        <v>3725</v>
      </c>
      <c r="H42" s="12">
        <f t="shared" si="0"/>
        <v>3698</v>
      </c>
      <c r="I42" s="12">
        <f t="shared" si="0"/>
        <v>1</v>
      </c>
      <c r="J42" s="12">
        <f t="shared" si="0"/>
        <v>287</v>
      </c>
      <c r="L42">
        <f t="shared" si="1"/>
        <v>187445</v>
      </c>
      <c r="M42">
        <f t="shared" si="2"/>
        <v>489928</v>
      </c>
      <c r="N42">
        <f t="shared" si="3"/>
        <v>493913</v>
      </c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L43">
        <f t="shared" ref="L43:L52" si="4">C43+F43</f>
        <v>0</v>
      </c>
      <c r="M43">
        <f t="shared" ref="M43:M52" si="5">J43</f>
        <v>0</v>
      </c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L44">
        <f t="shared" si="4"/>
        <v>0</v>
      </c>
      <c r="M44">
        <f t="shared" si="5"/>
        <v>0</v>
      </c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L45">
        <f t="shared" si="4"/>
        <v>0</v>
      </c>
      <c r="M45">
        <f t="shared" si="5"/>
        <v>0</v>
      </c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L46">
        <f t="shared" si="4"/>
        <v>0</v>
      </c>
      <c r="M46">
        <f t="shared" si="5"/>
        <v>0</v>
      </c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L47">
        <f t="shared" si="4"/>
        <v>0</v>
      </c>
      <c r="M47">
        <f t="shared" si="5"/>
        <v>0</v>
      </c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L48">
        <f t="shared" si="4"/>
        <v>0</v>
      </c>
      <c r="M48">
        <f t="shared" si="5"/>
        <v>0</v>
      </c>
    </row>
    <row r="49" spans="1:1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L49">
        <f t="shared" si="4"/>
        <v>0</v>
      </c>
      <c r="M49">
        <f t="shared" si="5"/>
        <v>0</v>
      </c>
    </row>
    <row r="50" spans="1:1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L50">
        <f t="shared" si="4"/>
        <v>0</v>
      </c>
      <c r="M50">
        <f t="shared" si="5"/>
        <v>0</v>
      </c>
    </row>
    <row r="51" spans="1:16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L51">
        <f t="shared" si="4"/>
        <v>0</v>
      </c>
      <c r="M51">
        <f t="shared" si="5"/>
        <v>0</v>
      </c>
    </row>
    <row r="52" spans="1:16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L52">
        <f t="shared" si="4"/>
        <v>0</v>
      </c>
      <c r="M52">
        <f t="shared" si="5"/>
        <v>0</v>
      </c>
    </row>
    <row r="54" spans="1:16" ht="13.8" thickBot="1" x14ac:dyDescent="0.3"/>
    <row r="55" spans="1:16" ht="66" x14ac:dyDescent="0.25">
      <c r="A55" s="26" t="s">
        <v>3</v>
      </c>
      <c r="B55" s="27" t="s">
        <v>315</v>
      </c>
      <c r="C55" s="28" t="s">
        <v>316</v>
      </c>
      <c r="D55" s="27" t="s">
        <v>317</v>
      </c>
      <c r="E55" s="27" t="s">
        <v>318</v>
      </c>
      <c r="F55" s="28" t="s">
        <v>319</v>
      </c>
      <c r="G55" s="27" t="s">
        <v>320</v>
      </c>
      <c r="H55" s="29" t="s">
        <v>321</v>
      </c>
      <c r="I55" s="27" t="s">
        <v>322</v>
      </c>
      <c r="J55" s="28" t="s">
        <v>323</v>
      </c>
      <c r="K55" s="27" t="s">
        <v>324</v>
      </c>
      <c r="L55" s="27" t="s">
        <v>325</v>
      </c>
      <c r="M55" s="28" t="s">
        <v>326</v>
      </c>
      <c r="N55" s="27" t="s">
        <v>327</v>
      </c>
      <c r="O55" s="29" t="s">
        <v>328</v>
      </c>
      <c r="P55" s="30" t="s">
        <v>329</v>
      </c>
    </row>
    <row r="56" spans="1:16" x14ac:dyDescent="0.25">
      <c r="A56" s="31">
        <v>20</v>
      </c>
      <c r="B56">
        <v>27493</v>
      </c>
      <c r="C56">
        <v>67604555</v>
      </c>
      <c r="D56">
        <v>27213</v>
      </c>
      <c r="E56">
        <v>27204</v>
      </c>
      <c r="F56" s="12">
        <v>0</v>
      </c>
      <c r="G56" s="12">
        <v>280</v>
      </c>
      <c r="H56" s="32">
        <f>SUM(B56:G56)</f>
        <v>67686745</v>
      </c>
      <c r="I56">
        <v>27484</v>
      </c>
      <c r="J56">
        <v>67604564</v>
      </c>
      <c r="K56">
        <v>27204</v>
      </c>
      <c r="L56">
        <v>27204</v>
      </c>
      <c r="M56" s="12">
        <v>0</v>
      </c>
      <c r="N56" s="12">
        <v>280</v>
      </c>
      <c r="O56" s="32">
        <f>SUM(I56:N56)</f>
        <v>67686736</v>
      </c>
      <c r="P56" s="33">
        <f>H56+O56</f>
        <v>135373481</v>
      </c>
    </row>
    <row r="57" spans="1:16" x14ac:dyDescent="0.25">
      <c r="A57" s="31">
        <v>40</v>
      </c>
      <c r="B57" s="12">
        <v>46668</v>
      </c>
      <c r="C57" s="12">
        <v>67604564</v>
      </c>
      <c r="D57" s="12">
        <v>46148</v>
      </c>
      <c r="E57" s="12">
        <v>46148</v>
      </c>
      <c r="F57" s="12">
        <v>0</v>
      </c>
      <c r="G57" s="12">
        <v>520</v>
      </c>
      <c r="H57" s="32">
        <f t="shared" ref="H57:H60" si="6">SUM(B57:G57)</f>
        <v>67744048</v>
      </c>
      <c r="I57" s="12">
        <v>46668</v>
      </c>
      <c r="J57" s="12">
        <v>67604564</v>
      </c>
      <c r="K57" s="12">
        <v>46148</v>
      </c>
      <c r="L57" s="12">
        <v>46148</v>
      </c>
      <c r="M57" s="12">
        <v>0</v>
      </c>
      <c r="N57" s="12">
        <v>520</v>
      </c>
      <c r="O57" s="32">
        <f t="shared" ref="O57:O58" si="7">SUM(I57:N57)</f>
        <v>67744048</v>
      </c>
      <c r="P57" s="33">
        <f t="shared" ref="P57:P60" si="8">H57+O57</f>
        <v>135488096</v>
      </c>
    </row>
    <row r="58" spans="1:16" x14ac:dyDescent="0.25">
      <c r="A58" s="31">
        <v>60</v>
      </c>
      <c r="B58" s="12">
        <v>74044</v>
      </c>
      <c r="C58" s="12">
        <v>67604564</v>
      </c>
      <c r="D58" s="12">
        <v>73284</v>
      </c>
      <c r="E58" s="12">
        <v>73284</v>
      </c>
      <c r="F58" s="12">
        <v>0</v>
      </c>
      <c r="G58" s="12">
        <v>760</v>
      </c>
      <c r="H58" s="32">
        <f t="shared" si="6"/>
        <v>67825936</v>
      </c>
      <c r="I58" s="12">
        <v>74044</v>
      </c>
      <c r="J58" s="12">
        <v>67604564</v>
      </c>
      <c r="K58" s="12">
        <v>73284</v>
      </c>
      <c r="L58" s="12">
        <v>73284</v>
      </c>
      <c r="M58" s="12">
        <v>0</v>
      </c>
      <c r="N58" s="12">
        <v>760</v>
      </c>
      <c r="O58" s="32">
        <f t="shared" si="7"/>
        <v>67825936</v>
      </c>
      <c r="P58" s="33">
        <f t="shared" si="8"/>
        <v>135651872</v>
      </c>
    </row>
    <row r="59" spans="1:16" x14ac:dyDescent="0.25">
      <c r="A59" s="31">
        <v>80</v>
      </c>
      <c r="B59" s="12">
        <v>93237</v>
      </c>
      <c r="C59" s="12">
        <v>67604555</v>
      </c>
      <c r="D59" s="12">
        <v>92237</v>
      </c>
      <c r="E59" s="12">
        <v>92228</v>
      </c>
      <c r="F59" s="12">
        <v>0</v>
      </c>
      <c r="G59" s="12">
        <v>1000</v>
      </c>
      <c r="H59" s="32">
        <f>SUM(B59:G59)</f>
        <v>67883257</v>
      </c>
      <c r="I59" s="12">
        <v>93228</v>
      </c>
      <c r="J59" s="12">
        <v>67604564</v>
      </c>
      <c r="K59" s="12">
        <v>92228</v>
      </c>
      <c r="L59" s="12">
        <v>92228</v>
      </c>
      <c r="M59" s="12">
        <v>0</v>
      </c>
      <c r="N59" s="12">
        <v>1000</v>
      </c>
      <c r="O59" s="32">
        <f>SUM(I59:N59)</f>
        <v>67883248</v>
      </c>
      <c r="P59" s="33">
        <f t="shared" si="8"/>
        <v>135766505</v>
      </c>
    </row>
    <row r="60" spans="1:16" ht="13.8" thickBot="1" x14ac:dyDescent="0.3">
      <c r="A60" s="34">
        <v>100</v>
      </c>
      <c r="B60" s="35">
        <v>120595</v>
      </c>
      <c r="C60" s="35">
        <v>67604564</v>
      </c>
      <c r="D60" s="36">
        <v>119364</v>
      </c>
      <c r="E60" s="35">
        <v>119364</v>
      </c>
      <c r="F60" s="35">
        <v>0</v>
      </c>
      <c r="G60" s="35">
        <v>1231</v>
      </c>
      <c r="H60" s="37">
        <f t="shared" si="6"/>
        <v>67965118</v>
      </c>
      <c r="I60" s="35">
        <v>120604</v>
      </c>
      <c r="J60" s="35">
        <v>67604564</v>
      </c>
      <c r="K60" s="35">
        <v>119364</v>
      </c>
      <c r="L60" s="35">
        <v>119364</v>
      </c>
      <c r="M60" s="35">
        <v>0</v>
      </c>
      <c r="N60" s="35">
        <v>1240</v>
      </c>
      <c r="O60" s="37">
        <f t="shared" ref="O60" si="9">SUM(I60:N60)</f>
        <v>67965136</v>
      </c>
      <c r="P60" s="38">
        <f t="shared" si="8"/>
        <v>135930254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E439-057B-4D9B-B3A6-EBDEC848ACE6}">
  <sheetPr>
    <tabColor rgb="FF00B050"/>
  </sheetPr>
  <dimension ref="A1:N63"/>
  <sheetViews>
    <sheetView zoomScaleNormal="100" workbookViewId="0">
      <selection activeCell="M17" sqref="M17"/>
    </sheetView>
  </sheetViews>
  <sheetFormatPr defaultColWidth="11.5546875" defaultRowHeight="13.2" x14ac:dyDescent="0.25"/>
  <sheetData>
    <row r="1" spans="1:14" x14ac:dyDescent="0.25">
      <c r="A1" s="1" t="s">
        <v>330</v>
      </c>
      <c r="G1" s="1" t="s">
        <v>56</v>
      </c>
      <c r="L1" s="21" t="s">
        <v>331</v>
      </c>
      <c r="M1" s="1"/>
    </row>
    <row r="3" spans="1:14" x14ac:dyDescent="0.25">
      <c r="A3" t="s">
        <v>3</v>
      </c>
      <c r="B3" t="s">
        <v>4</v>
      </c>
      <c r="C3" t="s">
        <v>5</v>
      </c>
      <c r="D3" t="s">
        <v>6</v>
      </c>
      <c r="G3" t="s">
        <v>3</v>
      </c>
      <c r="H3" t="s">
        <v>4</v>
      </c>
      <c r="I3" t="s">
        <v>5</v>
      </c>
      <c r="J3" t="s">
        <v>6</v>
      </c>
      <c r="L3" t="s">
        <v>3</v>
      </c>
      <c r="M3" t="s">
        <v>332</v>
      </c>
      <c r="N3" t="s">
        <v>333</v>
      </c>
    </row>
    <row r="4" spans="1:14" x14ac:dyDescent="0.25">
      <c r="A4">
        <v>20</v>
      </c>
      <c r="B4">
        <v>893526</v>
      </c>
      <c r="C4">
        <v>1063216</v>
      </c>
      <c r="D4">
        <f t="shared" ref="D4:D8" si="0">C4-B4</f>
        <v>169690</v>
      </c>
      <c r="G4">
        <v>20</v>
      </c>
      <c r="H4">
        <v>63236</v>
      </c>
      <c r="I4">
        <v>1109275</v>
      </c>
      <c r="J4">
        <f t="shared" ref="J4:J8" si="1">I4-H4</f>
        <v>1046039</v>
      </c>
      <c r="L4">
        <v>20</v>
      </c>
      <c r="M4">
        <v>841</v>
      </c>
      <c r="N4">
        <f>(2048/32)*M4</f>
        <v>53824</v>
      </c>
    </row>
    <row r="5" spans="1:14" x14ac:dyDescent="0.25">
      <c r="A5">
        <v>40</v>
      </c>
      <c r="B5">
        <v>116097</v>
      </c>
      <c r="C5">
        <v>434549</v>
      </c>
      <c r="D5">
        <f t="shared" si="0"/>
        <v>318452</v>
      </c>
      <c r="G5">
        <v>40</v>
      </c>
      <c r="H5">
        <v>434570</v>
      </c>
      <c r="I5">
        <v>1888266</v>
      </c>
      <c r="J5">
        <f t="shared" si="1"/>
        <v>1453696</v>
      </c>
      <c r="L5">
        <v>40</v>
      </c>
      <c r="M5">
        <v>1599</v>
      </c>
      <c r="N5">
        <f t="shared" ref="N5:N8" si="2">(2048/32)*M5</f>
        <v>102336</v>
      </c>
    </row>
    <row r="6" spans="1:14" x14ac:dyDescent="0.25">
      <c r="A6">
        <v>60</v>
      </c>
      <c r="B6">
        <v>897125</v>
      </c>
      <c r="C6">
        <v>1372356</v>
      </c>
      <c r="D6">
        <f t="shared" si="0"/>
        <v>475231</v>
      </c>
      <c r="G6">
        <v>60</v>
      </c>
      <c r="H6">
        <v>372375</v>
      </c>
      <c r="I6">
        <v>2193285</v>
      </c>
      <c r="J6">
        <f t="shared" si="1"/>
        <v>1820910</v>
      </c>
      <c r="L6">
        <v>60</v>
      </c>
      <c r="M6">
        <v>2356</v>
      </c>
      <c r="N6">
        <f t="shared" si="2"/>
        <v>150784</v>
      </c>
    </row>
    <row r="7" spans="1:14" x14ac:dyDescent="0.25">
      <c r="A7">
        <v>80</v>
      </c>
      <c r="B7">
        <v>203981</v>
      </c>
      <c r="C7">
        <v>845956</v>
      </c>
      <c r="D7">
        <f t="shared" si="0"/>
        <v>641975</v>
      </c>
      <c r="G7">
        <v>80</v>
      </c>
      <c r="H7">
        <v>845973</v>
      </c>
      <c r="I7">
        <v>2937478</v>
      </c>
      <c r="J7">
        <f t="shared" si="1"/>
        <v>2091505</v>
      </c>
      <c r="L7">
        <v>80</v>
      </c>
      <c r="M7">
        <v>3124</v>
      </c>
      <c r="N7">
        <f t="shared" si="2"/>
        <v>199936</v>
      </c>
    </row>
    <row r="8" spans="1:14" x14ac:dyDescent="0.25">
      <c r="A8">
        <v>100</v>
      </c>
      <c r="B8">
        <v>950020</v>
      </c>
      <c r="C8">
        <v>1738381</v>
      </c>
      <c r="D8">
        <f t="shared" si="0"/>
        <v>788361</v>
      </c>
      <c r="G8">
        <v>100</v>
      </c>
      <c r="H8">
        <v>738398</v>
      </c>
      <c r="I8">
        <v>3021571</v>
      </c>
      <c r="J8">
        <f t="shared" si="1"/>
        <v>2283173</v>
      </c>
      <c r="L8">
        <v>100</v>
      </c>
      <c r="M8">
        <v>3879</v>
      </c>
      <c r="N8">
        <f t="shared" si="2"/>
        <v>248256</v>
      </c>
    </row>
    <row r="21" spans="1:2" x14ac:dyDescent="0.25">
      <c r="A21" t="s">
        <v>334</v>
      </c>
    </row>
    <row r="22" spans="1:2" x14ac:dyDescent="0.25">
      <c r="B22" t="s">
        <v>335</v>
      </c>
    </row>
    <row r="58" spans="2:3" x14ac:dyDescent="0.25">
      <c r="B58" t="s">
        <v>336</v>
      </c>
    </row>
    <row r="59" spans="2:3" x14ac:dyDescent="0.25">
      <c r="C59" t="s">
        <v>337</v>
      </c>
    </row>
    <row r="62" spans="2:3" x14ac:dyDescent="0.25">
      <c r="B62" t="s">
        <v>338</v>
      </c>
    </row>
    <row r="63" spans="2:3" x14ac:dyDescent="0.25">
      <c r="C63" t="s">
        <v>339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6089-0355-4EC7-847D-D5CBFBE03E13}">
  <sheetPr>
    <tabColor rgb="FF00B050"/>
  </sheetPr>
  <dimension ref="A1:R55"/>
  <sheetViews>
    <sheetView topLeftCell="F1" zoomScale="80" zoomScaleNormal="80" workbookViewId="0">
      <selection activeCell="L4" sqref="L4:L8"/>
    </sheetView>
  </sheetViews>
  <sheetFormatPr defaultColWidth="11.77734375" defaultRowHeight="13.2" x14ac:dyDescent="0.25"/>
  <cols>
    <col min="1" max="1" width="17.77734375" customWidth="1"/>
    <col min="6" max="6" width="18.5546875" customWidth="1"/>
    <col min="14" max="14" width="60.109375" customWidth="1"/>
  </cols>
  <sheetData>
    <row r="1" spans="1:18" ht="34.200000000000003" customHeight="1" x14ac:dyDescent="0.25">
      <c r="A1" s="1" t="s">
        <v>0</v>
      </c>
      <c r="F1" s="77" t="s">
        <v>303</v>
      </c>
      <c r="G1" s="77"/>
      <c r="H1" s="77"/>
      <c r="I1" s="77"/>
      <c r="J1" s="77"/>
      <c r="N1" s="1" t="s">
        <v>2</v>
      </c>
    </row>
    <row r="2" spans="1:18" x14ac:dyDescent="0.25">
      <c r="F2" s="74" t="s">
        <v>302</v>
      </c>
      <c r="G2" s="75"/>
      <c r="H2" s="75"/>
      <c r="I2" s="75"/>
      <c r="J2" s="76"/>
    </row>
    <row r="3" spans="1:18" ht="79.2" x14ac:dyDescent="0.25">
      <c r="A3" t="s">
        <v>3</v>
      </c>
      <c r="B3" t="s">
        <v>4</v>
      </c>
      <c r="C3" t="s">
        <v>5</v>
      </c>
      <c r="D3" t="s">
        <v>6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s="2" t="s">
        <v>301</v>
      </c>
      <c r="L3" s="2" t="s">
        <v>364</v>
      </c>
      <c r="M3" s="64" t="s">
        <v>361</v>
      </c>
      <c r="N3" t="s">
        <v>3</v>
      </c>
      <c r="O3" t="s">
        <v>4</v>
      </c>
      <c r="P3" t="s">
        <v>5</v>
      </c>
      <c r="Q3" t="s">
        <v>6</v>
      </c>
      <c r="R3" s="2" t="s">
        <v>304</v>
      </c>
    </row>
    <row r="4" spans="1:18" x14ac:dyDescent="0.25">
      <c r="D4" s="22"/>
      <c r="F4">
        <v>20</v>
      </c>
      <c r="G4">
        <v>896198</v>
      </c>
      <c r="H4">
        <v>899760</v>
      </c>
      <c r="I4">
        <f t="shared" ref="I4:I8" si="0">H4-G4</f>
        <v>3562</v>
      </c>
      <c r="J4">
        <v>1632</v>
      </c>
      <c r="K4">
        <v>8763</v>
      </c>
      <c r="L4">
        <f>'Our_Implementation IEEE_CSR'!K4</f>
        <v>13617</v>
      </c>
      <c r="M4">
        <f>K4+L4</f>
        <v>22380</v>
      </c>
      <c r="N4">
        <v>20</v>
      </c>
      <c r="O4">
        <v>404376</v>
      </c>
      <c r="P4">
        <v>1405531</v>
      </c>
      <c r="Q4">
        <f t="shared" ref="Q4:Q8" si="1">P4-O4</f>
        <v>1001155</v>
      </c>
      <c r="R4">
        <v>47991</v>
      </c>
    </row>
    <row r="5" spans="1:18" x14ac:dyDescent="0.25">
      <c r="B5" s="18"/>
      <c r="C5" s="18"/>
      <c r="D5" s="18"/>
      <c r="F5">
        <v>40</v>
      </c>
      <c r="G5">
        <v>975944</v>
      </c>
      <c r="H5">
        <v>980319</v>
      </c>
      <c r="I5">
        <f t="shared" si="0"/>
        <v>4375</v>
      </c>
      <c r="J5">
        <v>1650</v>
      </c>
      <c r="K5">
        <v>8845</v>
      </c>
      <c r="L5">
        <f>'Our_Implementation IEEE_CSR'!K5</f>
        <v>13634</v>
      </c>
      <c r="M5">
        <f t="shared" ref="M5:M8" si="2">K5+L5</f>
        <v>22479</v>
      </c>
      <c r="N5">
        <v>40</v>
      </c>
      <c r="O5">
        <v>526273</v>
      </c>
      <c r="P5">
        <v>1527425</v>
      </c>
      <c r="Q5">
        <f t="shared" si="1"/>
        <v>1001152</v>
      </c>
      <c r="R5">
        <v>48979</v>
      </c>
    </row>
    <row r="6" spans="1:18" x14ac:dyDescent="0.25">
      <c r="B6" s="18"/>
      <c r="C6" s="18"/>
      <c r="D6" s="18"/>
      <c r="F6">
        <v>60</v>
      </c>
      <c r="G6">
        <v>430260</v>
      </c>
      <c r="H6">
        <v>434051</v>
      </c>
      <c r="I6">
        <f t="shared" si="0"/>
        <v>3791</v>
      </c>
      <c r="J6">
        <v>1666</v>
      </c>
      <c r="K6">
        <v>8599</v>
      </c>
      <c r="L6">
        <f>'Our_Implementation IEEE_CSR'!K6</f>
        <v>13650</v>
      </c>
      <c r="M6">
        <f t="shared" si="2"/>
        <v>22249</v>
      </c>
      <c r="N6">
        <v>60</v>
      </c>
      <c r="O6">
        <v>621804</v>
      </c>
      <c r="P6">
        <v>1622954</v>
      </c>
      <c r="Q6">
        <f t="shared" si="1"/>
        <v>1001150</v>
      </c>
      <c r="R6">
        <v>49471</v>
      </c>
    </row>
    <row r="7" spans="1:18" x14ac:dyDescent="0.25">
      <c r="B7" s="18"/>
      <c r="C7" s="18"/>
      <c r="D7" s="18"/>
      <c r="F7">
        <v>80</v>
      </c>
      <c r="G7">
        <v>263004</v>
      </c>
      <c r="H7">
        <v>266907</v>
      </c>
      <c r="I7">
        <f t="shared" si="0"/>
        <v>3903</v>
      </c>
      <c r="J7">
        <v>1682</v>
      </c>
      <c r="K7">
        <v>8845</v>
      </c>
      <c r="L7">
        <f>'Our_Implementation IEEE_CSR'!K7</f>
        <v>13666</v>
      </c>
      <c r="M7">
        <f t="shared" si="2"/>
        <v>22511</v>
      </c>
      <c r="N7">
        <v>80</v>
      </c>
      <c r="O7">
        <v>711391</v>
      </c>
      <c r="P7">
        <v>1712546</v>
      </c>
      <c r="Q7">
        <f t="shared" si="1"/>
        <v>1001155</v>
      </c>
      <c r="R7">
        <v>49635</v>
      </c>
    </row>
    <row r="8" spans="1:18" x14ac:dyDescent="0.25">
      <c r="B8" s="22"/>
      <c r="C8" s="22"/>
      <c r="D8" s="22"/>
      <c r="F8">
        <v>100</v>
      </c>
      <c r="G8">
        <v>574625</v>
      </c>
      <c r="H8">
        <v>578621</v>
      </c>
      <c r="I8">
        <f t="shared" si="0"/>
        <v>3996</v>
      </c>
      <c r="J8">
        <v>1698</v>
      </c>
      <c r="K8">
        <v>8845</v>
      </c>
      <c r="L8">
        <f>'Our_Implementation IEEE_CSR'!K8</f>
        <v>13682</v>
      </c>
      <c r="M8">
        <f t="shared" si="2"/>
        <v>22527</v>
      </c>
      <c r="N8">
        <v>100</v>
      </c>
      <c r="O8">
        <v>820655</v>
      </c>
      <c r="P8">
        <v>1821808</v>
      </c>
      <c r="Q8">
        <f t="shared" si="1"/>
        <v>1001153</v>
      </c>
      <c r="R8">
        <v>49713</v>
      </c>
    </row>
    <row r="10" spans="1:18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/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8"/>
      <c r="L10" s="18"/>
      <c r="M10" s="18"/>
      <c r="N10" s="18" t="s">
        <v>3</v>
      </c>
      <c r="O10" s="18" t="s">
        <v>4</v>
      </c>
      <c r="P10" s="18" t="s">
        <v>5</v>
      </c>
      <c r="Q10" s="18" t="s">
        <v>6</v>
      </c>
    </row>
    <row r="11" spans="1:18" x14ac:dyDescent="0.25">
      <c r="A11" s="18">
        <v>1</v>
      </c>
      <c r="B11" s="18">
        <v>916191</v>
      </c>
      <c r="C11" s="18">
        <v>1016624</v>
      </c>
      <c r="D11" s="18">
        <f t="shared" ref="D11:D19" si="3">C11-B11</f>
        <v>100433</v>
      </c>
      <c r="E11" s="18"/>
      <c r="F11" s="18">
        <v>1</v>
      </c>
      <c r="G11" s="18">
        <v>16704</v>
      </c>
      <c r="H11" s="18">
        <v>171384</v>
      </c>
      <c r="I11" s="18">
        <f t="shared" ref="I11:I19" si="4">H11-G11</f>
        <v>154680</v>
      </c>
      <c r="J11" s="18">
        <v>1602</v>
      </c>
      <c r="K11" s="18"/>
      <c r="L11" s="18"/>
      <c r="M11" s="18"/>
      <c r="N11" s="18">
        <v>1</v>
      </c>
      <c r="O11" s="18">
        <v>71908</v>
      </c>
      <c r="P11" s="18">
        <v>72581</v>
      </c>
      <c r="Q11" s="18">
        <f t="shared" ref="Q11:Q19" si="5">P11-O11</f>
        <v>673</v>
      </c>
    </row>
    <row r="12" spans="1:18" x14ac:dyDescent="0.25">
      <c r="A12" s="18">
        <v>5</v>
      </c>
      <c r="B12" s="18">
        <v>930964</v>
      </c>
      <c r="C12" s="18">
        <v>1031137</v>
      </c>
      <c r="D12" s="18">
        <f t="shared" si="3"/>
        <v>100173</v>
      </c>
      <c r="E12" s="18"/>
      <c r="F12" s="18">
        <v>5</v>
      </c>
      <c r="G12" s="18">
        <v>31216</v>
      </c>
      <c r="H12" s="18">
        <v>187261</v>
      </c>
      <c r="I12" s="18">
        <f t="shared" si="4"/>
        <v>156045</v>
      </c>
      <c r="J12" s="18">
        <v>1663</v>
      </c>
      <c r="K12" s="18"/>
      <c r="L12" s="18"/>
      <c r="M12" s="18"/>
      <c r="N12" s="18">
        <v>5</v>
      </c>
      <c r="O12" s="18">
        <v>86572</v>
      </c>
      <c r="P12" s="18">
        <v>87276</v>
      </c>
      <c r="Q12" s="18">
        <f t="shared" si="5"/>
        <v>704</v>
      </c>
    </row>
    <row r="13" spans="1:18" x14ac:dyDescent="0.25">
      <c r="A13" s="18">
        <v>10</v>
      </c>
      <c r="B13" s="18">
        <v>739041</v>
      </c>
      <c r="C13" s="18">
        <v>844686</v>
      </c>
      <c r="D13" s="18">
        <f t="shared" si="3"/>
        <v>105645</v>
      </c>
      <c r="E13" s="18"/>
      <c r="F13" s="18">
        <v>10</v>
      </c>
      <c r="G13" s="18">
        <v>844787</v>
      </c>
      <c r="H13" s="18">
        <v>1003212</v>
      </c>
      <c r="I13" s="18">
        <f t="shared" si="4"/>
        <v>158425</v>
      </c>
      <c r="J13" s="18">
        <v>1740</v>
      </c>
      <c r="K13" s="18"/>
      <c r="L13" s="18"/>
      <c r="M13" s="18"/>
      <c r="N13" s="18">
        <v>10</v>
      </c>
      <c r="O13" s="18">
        <v>900656</v>
      </c>
      <c r="P13" s="18">
        <v>901361</v>
      </c>
      <c r="Q13" s="18">
        <f t="shared" si="5"/>
        <v>705</v>
      </c>
    </row>
    <row r="14" spans="1:18" x14ac:dyDescent="0.25">
      <c r="A14" s="18">
        <v>50</v>
      </c>
      <c r="B14" s="18">
        <v>112355</v>
      </c>
      <c r="C14" s="18">
        <v>214712</v>
      </c>
      <c r="D14" s="18">
        <f t="shared" si="3"/>
        <v>102357</v>
      </c>
      <c r="E14" s="18"/>
      <c r="F14" s="18">
        <v>50</v>
      </c>
      <c r="G14" s="18">
        <v>214790</v>
      </c>
      <c r="H14" s="18">
        <v>371274</v>
      </c>
      <c r="I14" s="18">
        <f t="shared" si="4"/>
        <v>156484</v>
      </c>
      <c r="J14" s="18">
        <v>2394</v>
      </c>
      <c r="K14" s="18"/>
      <c r="L14" s="18"/>
      <c r="M14" s="18"/>
      <c r="N14" s="18">
        <v>50</v>
      </c>
      <c r="O14" s="18">
        <v>271803</v>
      </c>
      <c r="P14" s="18">
        <v>272511</v>
      </c>
      <c r="Q14" s="18">
        <f t="shared" si="5"/>
        <v>708</v>
      </c>
    </row>
    <row r="15" spans="1:18" x14ac:dyDescent="0.25">
      <c r="A15" s="18">
        <v>100</v>
      </c>
      <c r="B15" s="18">
        <v>985055</v>
      </c>
      <c r="C15" s="18">
        <v>1083432</v>
      </c>
      <c r="D15" s="18">
        <f t="shared" si="3"/>
        <v>98377</v>
      </c>
      <c r="E15" s="18"/>
      <c r="F15" s="18">
        <v>100</v>
      </c>
      <c r="G15" s="18">
        <v>83576</v>
      </c>
      <c r="H15" s="18">
        <v>239281</v>
      </c>
      <c r="I15" s="18">
        <f t="shared" si="4"/>
        <v>155705</v>
      </c>
      <c r="J15" s="18">
        <v>3207</v>
      </c>
      <c r="K15" s="18"/>
      <c r="L15" s="18"/>
      <c r="M15" s="18"/>
      <c r="N15" s="18">
        <v>100</v>
      </c>
      <c r="O15" s="18">
        <v>137881</v>
      </c>
      <c r="P15" s="18">
        <v>138658</v>
      </c>
      <c r="Q15" s="18">
        <f t="shared" si="5"/>
        <v>777</v>
      </c>
    </row>
    <row r="16" spans="1:18" x14ac:dyDescent="0.25">
      <c r="A16" s="18">
        <v>500</v>
      </c>
      <c r="B16" s="18">
        <v>251599</v>
      </c>
      <c r="C16" s="18">
        <v>351673</v>
      </c>
      <c r="D16" s="18">
        <f t="shared" si="3"/>
        <v>100074</v>
      </c>
      <c r="E16" s="18"/>
      <c r="F16" s="18">
        <v>500</v>
      </c>
      <c r="G16" s="18">
        <v>351751</v>
      </c>
      <c r="H16" s="18">
        <v>507899</v>
      </c>
      <c r="I16" s="18">
        <f t="shared" si="4"/>
        <v>156148</v>
      </c>
      <c r="J16" s="18">
        <v>10755</v>
      </c>
      <c r="K16" s="18"/>
      <c r="L16" s="18"/>
      <c r="M16" s="18"/>
      <c r="N16" s="18">
        <v>500</v>
      </c>
      <c r="O16" s="18">
        <v>406651</v>
      </c>
      <c r="P16" s="18">
        <v>407746</v>
      </c>
      <c r="Q16" s="18">
        <f t="shared" si="5"/>
        <v>1095</v>
      </c>
    </row>
    <row r="17" spans="1:17" x14ac:dyDescent="0.25">
      <c r="A17" s="18">
        <v>1000</v>
      </c>
      <c r="B17" s="18">
        <v>707167</v>
      </c>
      <c r="C17" s="18">
        <v>810839</v>
      </c>
      <c r="D17" s="18">
        <f t="shared" si="3"/>
        <v>103672</v>
      </c>
      <c r="E17" s="18"/>
      <c r="F17" s="18">
        <v>1000</v>
      </c>
      <c r="G17" s="18">
        <v>810916</v>
      </c>
      <c r="H17" s="18">
        <v>967467</v>
      </c>
      <c r="I17" s="18">
        <f t="shared" si="4"/>
        <v>156551</v>
      </c>
      <c r="J17" s="18">
        <v>20237</v>
      </c>
      <c r="K17" s="18"/>
      <c r="L17" s="18"/>
      <c r="M17" s="18"/>
      <c r="N17" s="18">
        <v>1000</v>
      </c>
      <c r="O17" s="18">
        <v>866298</v>
      </c>
      <c r="P17" s="18">
        <v>867766</v>
      </c>
      <c r="Q17" s="18">
        <f t="shared" si="5"/>
        <v>1468</v>
      </c>
    </row>
    <row r="18" spans="1:17" x14ac:dyDescent="0.25">
      <c r="A18" s="18">
        <v>5000</v>
      </c>
      <c r="B18" s="18">
        <v>253124</v>
      </c>
      <c r="C18" s="18">
        <v>352258</v>
      </c>
      <c r="D18" s="18">
        <f t="shared" si="3"/>
        <v>99134</v>
      </c>
      <c r="E18" s="18"/>
      <c r="F18" s="18">
        <v>5000</v>
      </c>
      <c r="G18" s="18">
        <v>352335</v>
      </c>
      <c r="H18" s="18">
        <v>507435</v>
      </c>
      <c r="I18" s="18">
        <f t="shared" si="4"/>
        <v>155100</v>
      </c>
      <c r="J18" s="18">
        <v>101491</v>
      </c>
      <c r="K18" s="18"/>
      <c r="L18" s="18"/>
      <c r="M18" s="18"/>
      <c r="N18" s="18">
        <v>5000</v>
      </c>
      <c r="O18" s="18">
        <v>406680</v>
      </c>
      <c r="P18" s="18">
        <v>411234</v>
      </c>
      <c r="Q18" s="18">
        <f t="shared" si="5"/>
        <v>4554</v>
      </c>
    </row>
    <row r="19" spans="1:17" x14ac:dyDescent="0.25">
      <c r="A19" s="18">
        <v>10000</v>
      </c>
      <c r="B19" s="18">
        <v>961455</v>
      </c>
      <c r="C19" s="18">
        <v>1062326</v>
      </c>
      <c r="D19" s="18">
        <f t="shared" si="3"/>
        <v>100871</v>
      </c>
      <c r="E19" s="18"/>
      <c r="F19" s="18">
        <v>10000</v>
      </c>
      <c r="G19" s="18">
        <v>62405</v>
      </c>
      <c r="H19" s="18">
        <v>219582</v>
      </c>
      <c r="I19" s="18">
        <f t="shared" si="4"/>
        <v>157177</v>
      </c>
      <c r="J19" s="18">
        <v>203054</v>
      </c>
      <c r="K19" s="18"/>
      <c r="L19" s="18"/>
      <c r="M19" s="18"/>
      <c r="N19" s="18">
        <v>10000</v>
      </c>
      <c r="O19" s="18">
        <v>118157</v>
      </c>
      <c r="P19" s="18">
        <v>126353</v>
      </c>
      <c r="Q19" s="18">
        <f t="shared" si="5"/>
        <v>8196</v>
      </c>
    </row>
    <row r="22" spans="1:17" x14ac:dyDescent="0.25">
      <c r="B22" s="1" t="s">
        <v>9</v>
      </c>
    </row>
    <row r="23" spans="1:17" x14ac:dyDescent="0.25">
      <c r="B23" s="1"/>
      <c r="C23" s="21" t="s">
        <v>300</v>
      </c>
    </row>
    <row r="24" spans="1:17" x14ac:dyDescent="0.25">
      <c r="C24" s="20" t="s">
        <v>10</v>
      </c>
    </row>
    <row r="25" spans="1:17" x14ac:dyDescent="0.25">
      <c r="C25" s="20" t="s">
        <v>11</v>
      </c>
    </row>
    <row r="26" spans="1:17" x14ac:dyDescent="0.25">
      <c r="C26" s="20" t="s">
        <v>12</v>
      </c>
    </row>
    <row r="27" spans="1:17" x14ac:dyDescent="0.25">
      <c r="C27" s="20"/>
      <c r="D27" s="20" t="s">
        <v>13</v>
      </c>
    </row>
    <row r="28" spans="1:17" x14ac:dyDescent="0.25">
      <c r="C28" s="20" t="s">
        <v>14</v>
      </c>
    </row>
    <row r="29" spans="1:17" x14ac:dyDescent="0.25">
      <c r="C29" s="20" t="s">
        <v>15</v>
      </c>
    </row>
    <row r="30" spans="1:17" x14ac:dyDescent="0.25">
      <c r="C30" s="20" t="s">
        <v>16</v>
      </c>
    </row>
    <row r="31" spans="1:17" x14ac:dyDescent="0.25">
      <c r="C31" s="20" t="s">
        <v>17</v>
      </c>
    </row>
    <row r="32" spans="1:17" x14ac:dyDescent="0.25">
      <c r="C32" s="20" t="s">
        <v>18</v>
      </c>
    </row>
    <row r="33" spans="1:15" x14ac:dyDescent="0.25">
      <c r="C33" s="20" t="s">
        <v>19</v>
      </c>
    </row>
    <row r="34" spans="1:15" x14ac:dyDescent="0.25">
      <c r="D34" s="20" t="s">
        <v>20</v>
      </c>
    </row>
    <row r="36" spans="1:15" x14ac:dyDescent="0.25">
      <c r="C36" t="s">
        <v>21</v>
      </c>
    </row>
    <row r="37" spans="1:15" x14ac:dyDescent="0.25">
      <c r="D37" t="s">
        <v>22</v>
      </c>
    </row>
    <row r="38" spans="1:15" x14ac:dyDescent="0.25">
      <c r="D38" t="s">
        <v>23</v>
      </c>
    </row>
    <row r="39" spans="1:15" x14ac:dyDescent="0.25">
      <c r="D39" t="s">
        <v>24</v>
      </c>
    </row>
    <row r="41" spans="1:15" x14ac:dyDescent="0.25">
      <c r="C41" t="s">
        <v>25</v>
      </c>
    </row>
    <row r="42" spans="1:15" x14ac:dyDescent="0.25">
      <c r="D42" t="s">
        <v>26</v>
      </c>
    </row>
    <row r="45" spans="1:15" x14ac:dyDescent="0.25">
      <c r="A45" s="1" t="s">
        <v>27</v>
      </c>
    </row>
    <row r="46" spans="1:15" ht="13.8" thickBot="1" x14ac:dyDescent="0.3">
      <c r="B46" t="s">
        <v>28</v>
      </c>
    </row>
    <row r="47" spans="1:15" ht="13.8" thickBot="1" x14ac:dyDescent="0.3">
      <c r="C47" t="s">
        <v>29</v>
      </c>
      <c r="N47" s="3" t="s">
        <v>30</v>
      </c>
      <c r="O47" s="4" t="s">
        <v>31</v>
      </c>
    </row>
    <row r="48" spans="1:15" x14ac:dyDescent="0.25">
      <c r="N48" s="5" t="s">
        <v>32</v>
      </c>
      <c r="O48" s="6">
        <v>937</v>
      </c>
    </row>
    <row r="49" spans="14:15" x14ac:dyDescent="0.25">
      <c r="N49" s="7" t="s">
        <v>33</v>
      </c>
      <c r="O49" s="8">
        <v>650</v>
      </c>
    </row>
    <row r="50" spans="14:15" x14ac:dyDescent="0.25">
      <c r="N50" s="7" t="s">
        <v>34</v>
      </c>
      <c r="O50" s="8">
        <v>293</v>
      </c>
    </row>
    <row r="51" spans="14:15" x14ac:dyDescent="0.25">
      <c r="N51" s="7" t="s">
        <v>35</v>
      </c>
      <c r="O51" s="8">
        <v>269</v>
      </c>
    </row>
    <row r="52" spans="14:15" x14ac:dyDescent="0.25">
      <c r="N52" s="7" t="s">
        <v>36</v>
      </c>
      <c r="O52" s="8">
        <v>82</v>
      </c>
    </row>
    <row r="53" spans="14:15" x14ac:dyDescent="0.25">
      <c r="N53" s="7" t="s">
        <v>37</v>
      </c>
      <c r="O53" s="8">
        <v>66</v>
      </c>
    </row>
    <row r="54" spans="14:15" ht="13.8" thickBot="1" x14ac:dyDescent="0.3">
      <c r="N54" s="9" t="s">
        <v>38</v>
      </c>
      <c r="O54" s="10">
        <f>SUM(O48:O53)</f>
        <v>2297</v>
      </c>
    </row>
    <row r="55" spans="14:15" x14ac:dyDescent="0.25">
      <c r="N55" s="11" t="s">
        <v>39</v>
      </c>
    </row>
  </sheetData>
  <mergeCells count="2">
    <mergeCell ref="F2:J2"/>
    <mergeCell ref="F1:J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F90-59F1-416C-9FA6-4D0DAD2DA6F3}">
  <sheetPr>
    <tabColor rgb="FF00B050"/>
  </sheetPr>
  <dimension ref="A1:AE91"/>
  <sheetViews>
    <sheetView topLeftCell="H37" zoomScale="50" zoomScaleNormal="50" workbookViewId="0">
      <selection activeCell="AL68" sqref="AL68"/>
    </sheetView>
  </sheetViews>
  <sheetFormatPr defaultColWidth="8.6640625" defaultRowHeight="13.2" x14ac:dyDescent="0.25"/>
  <cols>
    <col min="2" max="2" width="6.21875" customWidth="1"/>
    <col min="11" max="11" width="10.33203125" bestFit="1" customWidth="1"/>
    <col min="12" max="12" width="10" bestFit="1" customWidth="1"/>
    <col min="15" max="15" width="11.77734375" customWidth="1"/>
    <col min="16" max="16" width="10" bestFit="1" customWidth="1"/>
    <col min="22" max="22" width="8.88671875" bestFit="1" customWidth="1"/>
  </cols>
  <sheetData>
    <row r="1" spans="1:31" x14ac:dyDescent="0.25">
      <c r="A1" t="s">
        <v>84</v>
      </c>
    </row>
    <row r="2" spans="1:31" x14ac:dyDescent="0.25">
      <c r="C2" t="s">
        <v>85</v>
      </c>
      <c r="V2" s="53">
        <v>1.9658000000000001E-5</v>
      </c>
    </row>
    <row r="3" spans="1:31" x14ac:dyDescent="0.25">
      <c r="C3" t="s">
        <v>86</v>
      </c>
      <c r="V3" s="53">
        <v>2.7355000000000002E-5</v>
      </c>
    </row>
    <row r="4" spans="1:31" x14ac:dyDescent="0.25">
      <c r="C4" t="s">
        <v>87</v>
      </c>
      <c r="V4">
        <v>4.0648799999999999E-4</v>
      </c>
    </row>
    <row r="5" spans="1:31" x14ac:dyDescent="0.25">
      <c r="C5" t="s">
        <v>69</v>
      </c>
      <c r="V5">
        <v>1.6544999999999999E-3</v>
      </c>
    </row>
    <row r="6" spans="1:31" x14ac:dyDescent="0.25">
      <c r="V6">
        <v>1.3665999999999999E-2</v>
      </c>
    </row>
    <row r="7" spans="1:31" ht="22.35" customHeight="1" x14ac:dyDescent="0.25">
      <c r="A7" s="86" t="s">
        <v>345</v>
      </c>
      <c r="B7" s="86"/>
      <c r="C7" s="86"/>
      <c r="D7" s="86"/>
      <c r="E7" s="86"/>
    </row>
    <row r="8" spans="1:31" x14ac:dyDescent="0.25">
      <c r="A8" s="78" t="s">
        <v>88</v>
      </c>
      <c r="B8" s="78"/>
      <c r="C8" s="78"/>
      <c r="D8" s="78"/>
      <c r="E8" s="78"/>
      <c r="R8" s="78" t="s">
        <v>346</v>
      </c>
      <c r="S8" s="78"/>
      <c r="T8" s="78"/>
      <c r="U8" s="78"/>
      <c r="V8" s="78"/>
      <c r="X8" s="78" t="s">
        <v>89</v>
      </c>
      <c r="Y8" s="78"/>
      <c r="Z8" s="78"/>
      <c r="AA8" s="78"/>
      <c r="AB8" s="78"/>
    </row>
    <row r="9" spans="1:31" x14ac:dyDescent="0.25">
      <c r="A9" s="78"/>
      <c r="B9" s="78"/>
      <c r="C9" s="78"/>
      <c r="D9" s="78"/>
      <c r="E9" s="78"/>
      <c r="R9" s="78"/>
      <c r="S9" s="78"/>
      <c r="T9" s="78"/>
      <c r="U9" s="78"/>
      <c r="V9" s="78"/>
      <c r="X9" s="78"/>
      <c r="Y9" s="78"/>
      <c r="Z9" s="78"/>
      <c r="AA9" s="78"/>
      <c r="AB9" s="78"/>
    </row>
    <row r="10" spans="1:31" ht="66" x14ac:dyDescent="0.25">
      <c r="A10" s="13"/>
      <c r="B10" s="14" t="s">
        <v>90</v>
      </c>
      <c r="C10" s="15" t="s">
        <v>347</v>
      </c>
      <c r="D10" s="15" t="s">
        <v>87</v>
      </c>
      <c r="E10" s="15" t="s">
        <v>69</v>
      </c>
      <c r="F10" s="16" t="s">
        <v>91</v>
      </c>
      <c r="G10" s="16" t="s">
        <v>347</v>
      </c>
      <c r="H10" s="16" t="s">
        <v>87</v>
      </c>
      <c r="I10" s="16" t="s">
        <v>69</v>
      </c>
      <c r="J10" s="16"/>
      <c r="K10" s="16"/>
      <c r="L10" s="16"/>
      <c r="M10" s="16"/>
      <c r="N10" s="16"/>
      <c r="O10" s="16"/>
      <c r="P10" s="16"/>
      <c r="Q10" s="54" t="s">
        <v>348</v>
      </c>
      <c r="R10" s="13"/>
      <c r="S10" s="14" t="s">
        <v>90</v>
      </c>
      <c r="T10" s="15" t="s">
        <v>347</v>
      </c>
      <c r="U10" s="15" t="s">
        <v>87</v>
      </c>
      <c r="V10" s="15" t="s">
        <v>349</v>
      </c>
      <c r="W10" s="54" t="s">
        <v>350</v>
      </c>
      <c r="X10" s="13"/>
      <c r="Y10" s="14" t="s">
        <v>90</v>
      </c>
      <c r="Z10" s="15" t="s">
        <v>347</v>
      </c>
      <c r="AA10" s="15" t="s">
        <v>87</v>
      </c>
      <c r="AB10" s="15" t="s">
        <v>69</v>
      </c>
      <c r="AD10" s="54" t="s">
        <v>351</v>
      </c>
      <c r="AE10" s="54" t="s">
        <v>352</v>
      </c>
    </row>
    <row r="11" spans="1:31" x14ac:dyDescent="0.25">
      <c r="A11" s="13">
        <v>1</v>
      </c>
      <c r="B11" s="13">
        <v>0</v>
      </c>
      <c r="C11" s="13">
        <f>[1]ACM_TOPS_Implementation!$F$7</f>
        <v>146097</v>
      </c>
      <c r="D11" s="13">
        <f>[1]ABY_2PC!L38</f>
        <v>187528</v>
      </c>
      <c r="E11" s="13">
        <f>[1]FE_CiFEr!D4</f>
        <v>13250</v>
      </c>
      <c r="F11">
        <f>((E11-C11)/C11)*100</f>
        <v>-90.930683039350569</v>
      </c>
      <c r="G11">
        <v>1</v>
      </c>
      <c r="H11">
        <f>D11/C11</f>
        <v>1.2835855630163522</v>
      </c>
      <c r="I11">
        <f>E11/C11</f>
        <v>9.0693169606494317E-2</v>
      </c>
      <c r="Q11">
        <f>T11/S11</f>
        <v>2.3359800553088075</v>
      </c>
      <c r="R11" s="13">
        <v>1</v>
      </c>
      <c r="S11" s="13">
        <v>47732</v>
      </c>
      <c r="T11" s="13">
        <f>[1]ACM_TOPS_Implementation!O7</f>
        <v>111501</v>
      </c>
      <c r="U11" s="13">
        <f>[1]ABY_2PC!M38</f>
        <v>512937</v>
      </c>
      <c r="V11" s="55">
        <f>V2*1000000</f>
        <v>19.658000000000001</v>
      </c>
      <c r="W11">
        <f>U11/T11</f>
        <v>4.6002905803535397</v>
      </c>
      <c r="X11" s="13">
        <v>20</v>
      </c>
      <c r="Y11" s="55">
        <f>'non-priv'!I4</f>
        <v>241173</v>
      </c>
      <c r="Z11" s="55">
        <f>[1]ACM_TOPS_Implementation!V7</f>
        <v>25</v>
      </c>
      <c r="AA11" s="13">
        <f>[1]ABY_2PC!N38</f>
        <v>1202</v>
      </c>
      <c r="AB11" s="13">
        <f>[1]FE_CiFEr!J4</f>
        <v>11702</v>
      </c>
      <c r="AD11">
        <f>AA11/Z11</f>
        <v>48.08</v>
      </c>
      <c r="AE11">
        <f>AB11/Z11</f>
        <v>468.08</v>
      </c>
    </row>
    <row r="12" spans="1:31" x14ac:dyDescent="0.25">
      <c r="A12" s="13">
        <v>10</v>
      </c>
      <c r="B12" s="13">
        <v>0</v>
      </c>
      <c r="C12" s="13">
        <f>[1]ACM_TOPS_Implementation!$F$7</f>
        <v>146097</v>
      </c>
      <c r="D12" s="13">
        <f>[1]ABY_2PC!L39</f>
        <v>189701</v>
      </c>
      <c r="E12" s="13">
        <f>[1]FE_CiFEr!D5</f>
        <v>84008</v>
      </c>
      <c r="F12">
        <f>((E12-C12)/C12)*100</f>
        <v>-42.49847703922736</v>
      </c>
      <c r="G12">
        <v>1</v>
      </c>
      <c r="H12">
        <f t="shared" ref="H12:H15" si="0">D12/C12</f>
        <v>1.2984592428318171</v>
      </c>
      <c r="I12">
        <f t="shared" ref="I12:I15" si="1">E12/C12</f>
        <v>0.57501522960772633</v>
      </c>
      <c r="Q12">
        <f t="shared" ref="Q12:Q15" si="2">T12/S12</f>
        <v>2.5409571968764681</v>
      </c>
      <c r="R12" s="13">
        <v>10</v>
      </c>
      <c r="S12" s="13">
        <v>44693</v>
      </c>
      <c r="T12" s="13">
        <f>[1]ACM_TOPS_Implementation!O8</f>
        <v>113563</v>
      </c>
      <c r="U12" s="13">
        <f>[1]ABY_2PC!M39</f>
        <v>515469.00000000006</v>
      </c>
      <c r="V12" s="55">
        <f t="shared" ref="V12:V15" si="3">V3*1000000</f>
        <v>27.355</v>
      </c>
      <c r="W12">
        <f t="shared" ref="W12:W15" si="4">U12/T12</f>
        <v>4.5390576155966293</v>
      </c>
      <c r="X12" s="13">
        <v>40</v>
      </c>
      <c r="Y12" s="55">
        <f>'non-priv'!I5</f>
        <v>277153</v>
      </c>
      <c r="Z12" s="55">
        <f>[1]ACM_TOPS_Implementation!V8</f>
        <v>17</v>
      </c>
      <c r="AA12" s="13">
        <f>[1]ABY_2PC!N39</f>
        <v>2893</v>
      </c>
      <c r="AB12" s="13">
        <f>[1]FE_CiFEr!J5</f>
        <v>11996</v>
      </c>
      <c r="AD12">
        <f t="shared" ref="AD12:AD15" si="5">AA12/Z12</f>
        <v>170.1764705882353</v>
      </c>
      <c r="AE12">
        <f t="shared" ref="AE12:AE15" si="6">AB12/Z12</f>
        <v>705.64705882352939</v>
      </c>
    </row>
    <row r="13" spans="1:31" x14ac:dyDescent="0.25">
      <c r="A13" s="13">
        <v>100</v>
      </c>
      <c r="B13" s="13">
        <v>0</v>
      </c>
      <c r="C13" s="13">
        <f>[1]ACM_TOPS_Implementation!$F$7</f>
        <v>146097</v>
      </c>
      <c r="D13" s="13">
        <f>[1]ABY_2PC!L40</f>
        <v>189375</v>
      </c>
      <c r="E13" s="13">
        <f>[1]FE_CiFEr!D6</f>
        <v>788139</v>
      </c>
      <c r="F13">
        <f>((E13-C13)/C13)*100</f>
        <v>439.46282264522887</v>
      </c>
      <c r="G13">
        <v>1</v>
      </c>
      <c r="H13">
        <f t="shared" si="0"/>
        <v>1.2962278486211216</v>
      </c>
      <c r="I13">
        <f t="shared" si="1"/>
        <v>5.3946282264522889</v>
      </c>
      <c r="Q13">
        <f t="shared" si="2"/>
        <v>3.5911047945491785</v>
      </c>
      <c r="R13" s="13">
        <v>100</v>
      </c>
      <c r="S13" s="13">
        <v>47846</v>
      </c>
      <c r="T13" s="13">
        <f>[1]ACM_TOPS_Implementation!O9</f>
        <v>171820</v>
      </c>
      <c r="U13" s="13">
        <f>[1]ABY_2PC!M40</f>
        <v>490421</v>
      </c>
      <c r="V13" s="55">
        <f t="shared" si="3"/>
        <v>406.488</v>
      </c>
      <c r="W13">
        <f t="shared" si="4"/>
        <v>2.8542719124665346</v>
      </c>
      <c r="X13" s="13">
        <v>60</v>
      </c>
      <c r="Y13" s="55">
        <f>'non-priv'!I6</f>
        <v>305140</v>
      </c>
      <c r="Z13" s="55">
        <f>[1]ACM_TOPS_Implementation!V9</f>
        <v>18</v>
      </c>
      <c r="AA13" s="13">
        <f>[1]ABY_2PC!N40</f>
        <v>22260</v>
      </c>
      <c r="AB13" s="13">
        <f>[1]FE_CiFEr!J6</f>
        <v>68926</v>
      </c>
      <c r="AD13">
        <f t="shared" si="5"/>
        <v>1236.6666666666667</v>
      </c>
      <c r="AE13">
        <f t="shared" si="6"/>
        <v>3829.2222222222222</v>
      </c>
    </row>
    <row r="14" spans="1:31" x14ac:dyDescent="0.25">
      <c r="A14" s="13">
        <v>1000</v>
      </c>
      <c r="B14" s="13">
        <v>0</v>
      </c>
      <c r="C14" s="13">
        <f>[1]ACM_TOPS_Implementation!$F$7</f>
        <v>146097</v>
      </c>
      <c r="D14" s="13">
        <f>[1]ABY_2PC!L41</f>
        <v>187689</v>
      </c>
      <c r="E14" s="13">
        <f>[1]FE_CiFEr!D7</f>
        <v>7826872</v>
      </c>
      <c r="F14">
        <f>((E14-C14)/C14)*100</f>
        <v>5257.3119229005388</v>
      </c>
      <c r="G14">
        <v>1</v>
      </c>
      <c r="H14">
        <f t="shared" si="0"/>
        <v>1.2846875705866649</v>
      </c>
      <c r="I14">
        <f t="shared" si="1"/>
        <v>53.573119229005385</v>
      </c>
      <c r="Q14">
        <f t="shared" si="2"/>
        <v>4.9489035821894873</v>
      </c>
      <c r="R14" s="13">
        <v>1000</v>
      </c>
      <c r="S14" s="13">
        <v>47792</v>
      </c>
      <c r="T14" s="13">
        <f>[1]ACM_TOPS_Implementation!O10</f>
        <v>236518</v>
      </c>
      <c r="U14" s="13">
        <f>[1]ABY_2PC!M41</f>
        <v>512861.99999999994</v>
      </c>
      <c r="V14" s="55">
        <f t="shared" si="3"/>
        <v>1654.5</v>
      </c>
      <c r="W14">
        <f t="shared" si="4"/>
        <v>2.168384647257291</v>
      </c>
      <c r="X14" s="13">
        <v>80</v>
      </c>
      <c r="Y14" s="55">
        <f>'non-priv'!I7</f>
        <v>345178</v>
      </c>
      <c r="Z14" s="55">
        <f>[1]ACM_TOPS_Implementation!V10</f>
        <v>19</v>
      </c>
      <c r="AA14" s="13">
        <f>[1]ABY_2PC!N41</f>
        <v>140434</v>
      </c>
      <c r="AB14" s="13">
        <f>[1]FE_CiFEr!J7</f>
        <v>98635</v>
      </c>
      <c r="AD14">
        <f t="shared" si="5"/>
        <v>7391.2631578947367</v>
      </c>
      <c r="AE14">
        <f t="shared" si="6"/>
        <v>5191.3157894736842</v>
      </c>
    </row>
    <row r="15" spans="1:31" x14ac:dyDescent="0.25">
      <c r="A15" s="13">
        <v>10000</v>
      </c>
      <c r="B15" s="13">
        <v>0</v>
      </c>
      <c r="C15" s="13">
        <f>[1]ACM_TOPS_Implementation!$F$7</f>
        <v>146097</v>
      </c>
      <c r="D15" s="13">
        <f>[1]ABY_2PC!L42</f>
        <v>0</v>
      </c>
      <c r="E15" s="13">
        <f>[1]FE_CiFEr!D8</f>
        <v>78346628</v>
      </c>
      <c r="F15">
        <f>((E15-C15)/C15)*100</f>
        <v>53526.445443780503</v>
      </c>
      <c r="G15">
        <v>1</v>
      </c>
      <c r="H15">
        <f t="shared" si="0"/>
        <v>0</v>
      </c>
      <c r="I15">
        <f t="shared" si="1"/>
        <v>536.26445443780506</v>
      </c>
      <c r="Q15">
        <f t="shared" si="2"/>
        <v>0</v>
      </c>
      <c r="R15" s="13">
        <v>10000</v>
      </c>
      <c r="S15" s="13">
        <v>45925</v>
      </c>
      <c r="T15" s="13">
        <f>[1]ACM_TOPS_Implementation!O11</f>
        <v>0</v>
      </c>
      <c r="U15" s="13">
        <f>[1]ABY_2PC!M42</f>
        <v>0</v>
      </c>
      <c r="V15" s="55">
        <f t="shared" si="3"/>
        <v>13666</v>
      </c>
      <c r="W15" t="e">
        <f t="shared" si="4"/>
        <v>#DIV/0!</v>
      </c>
      <c r="X15" s="13">
        <v>100</v>
      </c>
      <c r="Y15" s="55">
        <f>'non-priv'!I8</f>
        <v>377142</v>
      </c>
      <c r="Z15" s="55">
        <f>[1]ACM_TOPS_Implementation!V11</f>
        <v>0</v>
      </c>
      <c r="AA15" s="13">
        <f>[1]ABY_2PC!N42</f>
        <v>0</v>
      </c>
      <c r="AB15" s="13">
        <f>[1]FE_CiFEr!J8</f>
        <v>911399</v>
      </c>
      <c r="AD15" t="e">
        <f t="shared" si="5"/>
        <v>#DIV/0!</v>
      </c>
      <c r="AE15" t="e">
        <f t="shared" si="6"/>
        <v>#DIV/0!</v>
      </c>
    </row>
    <row r="18" spans="1:28" ht="17.399999999999999" x14ac:dyDescent="0.3">
      <c r="A18" s="17"/>
    </row>
    <row r="20" spans="1:28" x14ac:dyDescent="0.25">
      <c r="A20" s="79"/>
      <c r="B20" s="79"/>
      <c r="C20" s="79"/>
      <c r="D20" s="79"/>
      <c r="E20" s="79"/>
      <c r="R20" s="79"/>
      <c r="S20" s="79"/>
      <c r="T20" s="79"/>
      <c r="U20" s="79"/>
      <c r="V20" s="79"/>
      <c r="X20" s="79"/>
      <c r="Y20" s="79"/>
      <c r="Z20" s="79"/>
      <c r="AA20" s="79"/>
      <c r="AB20" s="79"/>
    </row>
    <row r="21" spans="1:28" x14ac:dyDescent="0.25">
      <c r="A21" s="79"/>
      <c r="B21" s="79"/>
      <c r="C21" s="79"/>
      <c r="D21" s="79"/>
      <c r="E21" s="79"/>
      <c r="R21" s="79"/>
      <c r="S21" s="79"/>
      <c r="T21" s="79"/>
      <c r="U21" s="79"/>
      <c r="V21" s="79"/>
      <c r="X21" s="79"/>
      <c r="Y21" s="79"/>
      <c r="Z21" s="79"/>
      <c r="AA21" s="79"/>
      <c r="AB21" s="79"/>
    </row>
    <row r="22" spans="1:28" x14ac:dyDescent="0.25">
      <c r="B22" s="57"/>
      <c r="C22" s="1"/>
      <c r="D22" s="1"/>
      <c r="E22" s="1"/>
      <c r="S22" s="57"/>
      <c r="T22" s="1"/>
      <c r="U22" s="1"/>
      <c r="V22" s="1"/>
      <c r="Y22" s="57"/>
      <c r="Z22" s="1"/>
      <c r="AA22" s="1"/>
      <c r="AB22" s="1"/>
    </row>
    <row r="24" spans="1:28" hidden="1" x14ac:dyDescent="0.25"/>
    <row r="26" spans="1:28" hidden="1" x14ac:dyDescent="0.25"/>
    <row r="28" spans="1:28" hidden="1" x14ac:dyDescent="0.25"/>
    <row r="30" spans="1:28" hidden="1" x14ac:dyDescent="0.25"/>
    <row r="41" spans="1:16" x14ac:dyDescent="0.25">
      <c r="B41" s="78" t="s">
        <v>346</v>
      </c>
      <c r="C41" s="78"/>
      <c r="D41" s="78"/>
      <c r="E41" s="78"/>
      <c r="F41" s="78"/>
      <c r="H41" s="80" t="s">
        <v>353</v>
      </c>
      <c r="I41" s="81"/>
      <c r="J41" s="81"/>
      <c r="K41" s="81"/>
      <c r="L41" s="81"/>
      <c r="M41" s="82"/>
    </row>
    <row r="42" spans="1:16" x14ac:dyDescent="0.25">
      <c r="B42" s="78"/>
      <c r="C42" s="78"/>
      <c r="D42" s="78"/>
      <c r="E42" s="78"/>
      <c r="F42" s="78"/>
      <c r="H42" s="83"/>
      <c r="I42" s="84"/>
      <c r="J42" s="84"/>
      <c r="K42" s="84"/>
      <c r="L42" s="84"/>
      <c r="M42" s="85"/>
    </row>
    <row r="43" spans="1:16" ht="92.4" x14ac:dyDescent="0.25">
      <c r="A43" s="54" t="s">
        <v>348</v>
      </c>
      <c r="B43" s="58" t="s">
        <v>354</v>
      </c>
      <c r="C43" s="14" t="s">
        <v>92</v>
      </c>
      <c r="D43" s="15" t="s">
        <v>347</v>
      </c>
      <c r="E43" s="15" t="s">
        <v>87</v>
      </c>
      <c r="F43" s="15" t="s">
        <v>349</v>
      </c>
      <c r="H43" s="58" t="s">
        <v>354</v>
      </c>
      <c r="I43" s="14" t="s">
        <v>92</v>
      </c>
      <c r="J43" s="15" t="s">
        <v>372</v>
      </c>
      <c r="K43" s="15" t="s">
        <v>87</v>
      </c>
      <c r="L43" s="15" t="s">
        <v>349</v>
      </c>
      <c r="M43" s="15" t="s">
        <v>360</v>
      </c>
      <c r="N43" s="59" t="s">
        <v>355</v>
      </c>
      <c r="O43" s="54" t="s">
        <v>356</v>
      </c>
      <c r="P43" s="54" t="s">
        <v>351</v>
      </c>
    </row>
    <row r="44" spans="1:16" x14ac:dyDescent="0.25">
      <c r="A44" t="e">
        <f>D44/C44</f>
        <v>#DIV/0!</v>
      </c>
      <c r="B44" s="60">
        <v>20</v>
      </c>
      <c r="C44" s="55">
        <f>'non-priv'!B4</f>
        <v>0</v>
      </c>
      <c r="D44" s="13">
        <f>[1]ACM_TOPS_Implementation!O7</f>
        <v>111501</v>
      </c>
      <c r="E44" s="13" t="e">
        <f>[1]ABY_2PC!#REF!</f>
        <v>#REF!</v>
      </c>
      <c r="F44" s="55">
        <f>F35*1000000</f>
        <v>0</v>
      </c>
      <c r="H44" s="60">
        <v>20</v>
      </c>
      <c r="I44" s="61">
        <f>'non-priv'!C4</f>
        <v>7107</v>
      </c>
      <c r="J44" s="61">
        <f>'Our_Implementation IEEE_CSR'!M4</f>
        <v>21507</v>
      </c>
      <c r="K44" s="61">
        <v>0</v>
      </c>
      <c r="L44" s="62">
        <f>FE_CiFEr!N4</f>
        <v>53824</v>
      </c>
      <c r="M44" s="62">
        <f>TEEKAP!M4</f>
        <v>22380</v>
      </c>
      <c r="N44">
        <f>J44-I44</f>
        <v>14400</v>
      </c>
      <c r="O44">
        <f>L44/J44</f>
        <v>2.5026270516575999</v>
      </c>
      <c r="P44">
        <f>K44/J44</f>
        <v>0</v>
      </c>
    </row>
    <row r="45" spans="1:16" x14ac:dyDescent="0.25">
      <c r="A45" t="e">
        <f>D45/C45</f>
        <v>#DIV/0!</v>
      </c>
      <c r="B45" s="60">
        <v>40</v>
      </c>
      <c r="C45" s="55">
        <f>'non-priv'!B5</f>
        <v>0</v>
      </c>
      <c r="D45" s="13">
        <f>[1]ACM_TOPS_Implementation!O8</f>
        <v>113563</v>
      </c>
      <c r="E45" s="13" t="e">
        <f>[1]ABY_2PC!#REF!</f>
        <v>#REF!</v>
      </c>
      <c r="F45" s="55">
        <f t="shared" ref="F45:F48" si="7">F36*1000000</f>
        <v>0</v>
      </c>
      <c r="H45" s="60">
        <v>40</v>
      </c>
      <c r="I45" s="61">
        <f>'non-priv'!C5</f>
        <v>7124</v>
      </c>
      <c r="J45" s="61">
        <f>'Our_Implementation IEEE_CSR'!M5</f>
        <v>21524</v>
      </c>
      <c r="K45" s="61">
        <v>0</v>
      </c>
      <c r="L45" s="62">
        <f>FE_CiFEr!N5</f>
        <v>102336</v>
      </c>
      <c r="M45" s="62">
        <f>TEEKAP!M5</f>
        <v>22479</v>
      </c>
      <c r="N45">
        <f t="shared" ref="N45:N48" si="8">J45-I45</f>
        <v>14400</v>
      </c>
      <c r="O45">
        <f t="shared" ref="O45:O48" si="9">L45/J45</f>
        <v>4.75450659728675</v>
      </c>
      <c r="P45">
        <f t="shared" ref="P45:P48" si="10">K45/J45</f>
        <v>0</v>
      </c>
    </row>
    <row r="46" spans="1:16" x14ac:dyDescent="0.25">
      <c r="A46" t="e">
        <f t="shared" ref="A46:A48" si="11">D46/C46</f>
        <v>#DIV/0!</v>
      </c>
      <c r="B46" s="60">
        <v>60</v>
      </c>
      <c r="C46" s="55">
        <f>'non-priv'!B6</f>
        <v>0</v>
      </c>
      <c r="D46" s="13">
        <f>[1]ACM_TOPS_Implementation!O9</f>
        <v>171820</v>
      </c>
      <c r="E46" s="13" t="e">
        <f>[1]ABY_2PC!#REF!</f>
        <v>#REF!</v>
      </c>
      <c r="F46" s="55">
        <f t="shared" si="7"/>
        <v>0</v>
      </c>
      <c r="H46" s="60">
        <v>60</v>
      </c>
      <c r="I46" s="61">
        <f>'non-priv'!C6</f>
        <v>7140</v>
      </c>
      <c r="J46" s="61">
        <f>'Our_Implementation IEEE_CSR'!M6</f>
        <v>21540</v>
      </c>
      <c r="K46" s="61">
        <v>0</v>
      </c>
      <c r="L46" s="62">
        <f>FE_CiFEr!N6</f>
        <v>150784</v>
      </c>
      <c r="M46" s="62">
        <f>TEEKAP!M6</f>
        <v>22249</v>
      </c>
      <c r="N46">
        <f t="shared" si="8"/>
        <v>14400</v>
      </c>
      <c r="O46">
        <f t="shared" si="9"/>
        <v>7.0001857010213557</v>
      </c>
      <c r="P46">
        <f t="shared" si="10"/>
        <v>0</v>
      </c>
    </row>
    <row r="47" spans="1:16" x14ac:dyDescent="0.25">
      <c r="A47" t="e">
        <f t="shared" si="11"/>
        <v>#DIV/0!</v>
      </c>
      <c r="B47" s="60">
        <v>80</v>
      </c>
      <c r="C47" s="55">
        <f>'non-priv'!B7</f>
        <v>0</v>
      </c>
      <c r="D47" s="13">
        <f>[1]ACM_TOPS_Implementation!O10</f>
        <v>236518</v>
      </c>
      <c r="E47" s="13" t="e">
        <f>[1]ABY_2PC!#REF!</f>
        <v>#REF!</v>
      </c>
      <c r="F47" s="55">
        <f t="shared" si="7"/>
        <v>0</v>
      </c>
      <c r="H47" s="60">
        <v>80</v>
      </c>
      <c r="I47" s="61">
        <f>'non-priv'!C7</f>
        <v>7156</v>
      </c>
      <c r="J47" s="61">
        <f>'Our_Implementation IEEE_CSR'!M7</f>
        <v>21556</v>
      </c>
      <c r="K47" s="61">
        <v>0</v>
      </c>
      <c r="L47" s="62">
        <f>FE_CiFEr!N7</f>
        <v>199936</v>
      </c>
      <c r="M47" s="62">
        <f>TEEKAP!M7</f>
        <v>22511</v>
      </c>
      <c r="N47">
        <f t="shared" si="8"/>
        <v>14400</v>
      </c>
      <c r="O47">
        <f t="shared" si="9"/>
        <v>9.2751902022638717</v>
      </c>
      <c r="P47">
        <f t="shared" si="10"/>
        <v>0</v>
      </c>
    </row>
    <row r="48" spans="1:16" x14ac:dyDescent="0.25">
      <c r="A48" t="e">
        <f t="shared" si="11"/>
        <v>#DIV/0!</v>
      </c>
      <c r="B48" s="60">
        <v>100</v>
      </c>
      <c r="C48" s="55">
        <f>'non-priv'!B8</f>
        <v>0</v>
      </c>
      <c r="D48" s="13">
        <f>[1]ACM_TOPS_Implementation!O11</f>
        <v>0</v>
      </c>
      <c r="E48" s="13" t="e">
        <f>[1]ABY_2PC!#REF!</f>
        <v>#REF!</v>
      </c>
      <c r="F48" s="55">
        <f t="shared" si="7"/>
        <v>0</v>
      </c>
      <c r="H48" s="60">
        <v>100</v>
      </c>
      <c r="I48" s="61">
        <f>'non-priv'!C8</f>
        <v>7172</v>
      </c>
      <c r="J48" s="61">
        <f>'Our_Implementation IEEE_CSR'!M8</f>
        <v>21572</v>
      </c>
      <c r="K48" s="61">
        <v>0</v>
      </c>
      <c r="L48" s="62">
        <f>FE_CiFEr!N8</f>
        <v>248256</v>
      </c>
      <c r="M48" s="62">
        <f>TEEKAP!M8</f>
        <v>22527</v>
      </c>
      <c r="N48">
        <f t="shared" si="8"/>
        <v>14400</v>
      </c>
      <c r="O48">
        <f t="shared" si="9"/>
        <v>11.508251437048026</v>
      </c>
      <c r="P48">
        <f t="shared" si="10"/>
        <v>0</v>
      </c>
    </row>
    <row r="63" spans="2:15" x14ac:dyDescent="0.25">
      <c r="B63" s="78" t="s">
        <v>357</v>
      </c>
      <c r="C63" s="78"/>
      <c r="D63" s="78"/>
      <c r="E63" s="78"/>
      <c r="F63" s="78"/>
      <c r="G63" s="78"/>
      <c r="J63" s="78" t="s">
        <v>363</v>
      </c>
      <c r="K63" s="78"/>
      <c r="L63" s="78"/>
      <c r="M63" s="78"/>
      <c r="N63" s="66"/>
      <c r="O63" s="66"/>
    </row>
    <row r="64" spans="2:15" x14ac:dyDescent="0.25">
      <c r="B64" s="78"/>
      <c r="C64" s="78"/>
      <c r="D64" s="78"/>
      <c r="E64" s="78"/>
      <c r="F64" s="78"/>
      <c r="G64" s="78"/>
      <c r="J64" s="78"/>
      <c r="K64" s="78"/>
      <c r="L64" s="78"/>
      <c r="M64" s="78"/>
      <c r="N64" s="66"/>
      <c r="O64" s="66"/>
    </row>
    <row r="65" spans="1:15" ht="39.6" x14ac:dyDescent="0.25">
      <c r="A65" s="54" t="s">
        <v>358</v>
      </c>
      <c r="B65" s="58" t="s">
        <v>354</v>
      </c>
      <c r="C65" s="14" t="s">
        <v>359</v>
      </c>
      <c r="D65" s="15" t="s">
        <v>372</v>
      </c>
      <c r="E65" s="15" t="s">
        <v>87</v>
      </c>
      <c r="F65" s="15" t="s">
        <v>69</v>
      </c>
      <c r="G65" s="15" t="s">
        <v>360</v>
      </c>
      <c r="H65" s="16" t="s">
        <v>91</v>
      </c>
      <c r="J65" s="58" t="s">
        <v>354</v>
      </c>
      <c r="K65" s="15" t="s">
        <v>372</v>
      </c>
      <c r="L65" s="15" t="s">
        <v>87</v>
      </c>
      <c r="M65" s="15" t="s">
        <v>360</v>
      </c>
      <c r="N65" s="1"/>
      <c r="O65" s="1"/>
    </row>
    <row r="66" spans="1:15" x14ac:dyDescent="0.25">
      <c r="A66">
        <f>D66/C66</f>
        <v>3.1770833333333335</v>
      </c>
      <c r="B66" s="13">
        <v>20</v>
      </c>
      <c r="C66" s="55">
        <f>'non-priv'!J4</f>
        <v>192</v>
      </c>
      <c r="D66" s="55">
        <f>'Our_Implementation IEEE_CSR'!Q4</f>
        <v>610</v>
      </c>
      <c r="E66" s="13">
        <f>ABY_2PC!N38</f>
        <v>493431</v>
      </c>
      <c r="F66" s="13">
        <f>FE_CiFEr!J4</f>
        <v>1046039</v>
      </c>
      <c r="G66" s="13">
        <f>TEEKAP!Q4</f>
        <v>1001155</v>
      </c>
      <c r="H66">
        <f>((E66-D66)/D66)*100</f>
        <v>80790.327868852459</v>
      </c>
      <c r="J66" s="13">
        <v>20</v>
      </c>
      <c r="K66" s="55">
        <f>'Our_Implementation IEEE_CSR'!R4</f>
        <v>805</v>
      </c>
      <c r="L66" s="55">
        <f>ABY_2PC!P56</f>
        <v>135373481</v>
      </c>
      <c r="M66" s="13">
        <f>TEEKAP!R4</f>
        <v>47991</v>
      </c>
    </row>
    <row r="67" spans="1:15" x14ac:dyDescent="0.25">
      <c r="A67">
        <f t="shared" ref="A67:A70" si="12">D67/C67</f>
        <v>3.2659574468085109</v>
      </c>
      <c r="B67" s="13">
        <v>40</v>
      </c>
      <c r="C67" s="55">
        <f>'non-priv'!J5</f>
        <v>188</v>
      </c>
      <c r="D67" s="55">
        <f>'Our_Implementation IEEE_CSR'!Q5</f>
        <v>614</v>
      </c>
      <c r="E67" s="13">
        <f>ABY_2PC!N39</f>
        <v>493551</v>
      </c>
      <c r="F67" s="13">
        <f>FE_CiFEr!J5</f>
        <v>1453696</v>
      </c>
      <c r="G67" s="13">
        <f>TEEKAP!Q5</f>
        <v>1001152</v>
      </c>
      <c r="H67">
        <f>((E67-D67)/D67)*100</f>
        <v>80282.899022801299</v>
      </c>
      <c r="J67" s="13">
        <v>40</v>
      </c>
      <c r="K67" s="55">
        <f>'Our_Implementation IEEE_CSR'!R5</f>
        <v>805</v>
      </c>
      <c r="L67" s="55">
        <f>ABY_2PC!P57</f>
        <v>135488096</v>
      </c>
      <c r="M67" s="13">
        <f>TEEKAP!R5</f>
        <v>48979</v>
      </c>
    </row>
    <row r="68" spans="1:15" x14ac:dyDescent="0.25">
      <c r="A68">
        <f t="shared" si="12"/>
        <v>3.1743589743589742</v>
      </c>
      <c r="B68" s="13">
        <v>60</v>
      </c>
      <c r="C68" s="55">
        <f>'non-priv'!J6</f>
        <v>195</v>
      </c>
      <c r="D68" s="55">
        <f>'Our_Implementation IEEE_CSR'!Q6</f>
        <v>619</v>
      </c>
      <c r="E68" s="13">
        <f>ABY_2PC!N40</f>
        <v>522439</v>
      </c>
      <c r="F68" s="13">
        <f>FE_CiFEr!J6</f>
        <v>1820910</v>
      </c>
      <c r="G68" s="13">
        <f>TEEKAP!Q6</f>
        <v>1001150</v>
      </c>
      <c r="H68">
        <f>((E68-D68)/D68)*100</f>
        <v>84300.484652665589</v>
      </c>
      <c r="J68" s="13">
        <v>60</v>
      </c>
      <c r="K68" s="55">
        <f>'Our_Implementation IEEE_CSR'!R6</f>
        <v>805</v>
      </c>
      <c r="L68" s="55">
        <f>ABY_2PC!P58</f>
        <v>135651872</v>
      </c>
      <c r="M68" s="13">
        <f>TEEKAP!R6</f>
        <v>49471</v>
      </c>
    </row>
    <row r="69" spans="1:15" x14ac:dyDescent="0.25">
      <c r="A69">
        <f t="shared" si="12"/>
        <v>3.0045454545454544</v>
      </c>
      <c r="B69" s="13">
        <v>80</v>
      </c>
      <c r="C69" s="55">
        <f>'non-priv'!J7</f>
        <v>220</v>
      </c>
      <c r="D69" s="55">
        <f>'Our_Implementation IEEE_CSR'!Q7</f>
        <v>661</v>
      </c>
      <c r="E69" s="13">
        <f>ABY_2PC!N41</f>
        <v>493099</v>
      </c>
      <c r="F69" s="13">
        <f>FE_CiFEr!J7</f>
        <v>2091505</v>
      </c>
      <c r="G69" s="13">
        <f>TEEKAP!Q7</f>
        <v>1001155</v>
      </c>
      <c r="H69">
        <f>((E69-D69)/D69)*100</f>
        <v>74498.940998487131</v>
      </c>
      <c r="J69" s="13">
        <v>80</v>
      </c>
      <c r="K69" s="55">
        <f>'Our_Implementation IEEE_CSR'!R7</f>
        <v>805</v>
      </c>
      <c r="L69" s="55">
        <f>ABY_2PC!P59</f>
        <v>135766505</v>
      </c>
      <c r="M69" s="13">
        <f>TEEKAP!R7</f>
        <v>49635</v>
      </c>
    </row>
    <row r="70" spans="1:15" x14ac:dyDescent="0.25">
      <c r="A70">
        <f t="shared" si="12"/>
        <v>3.4973821989528795</v>
      </c>
      <c r="B70" s="13">
        <v>100</v>
      </c>
      <c r="C70" s="55">
        <f>'non-priv'!J8</f>
        <v>191</v>
      </c>
      <c r="D70" s="55">
        <f>'Our_Implementation IEEE_CSR'!Q8</f>
        <v>668</v>
      </c>
      <c r="E70" s="13">
        <f>ABY_2PC!N42</f>
        <v>493913</v>
      </c>
      <c r="F70" s="13">
        <f>FE_CiFEr!J8</f>
        <v>2283173</v>
      </c>
      <c r="G70" s="13">
        <f>TEEKAP!Q8</f>
        <v>1001153</v>
      </c>
      <c r="H70">
        <f>((E70-D70)/D70)*100</f>
        <v>73839.071856287424</v>
      </c>
      <c r="J70" s="13">
        <v>100</v>
      </c>
      <c r="K70" s="55">
        <f>'Our_Implementation IEEE_CSR'!R8</f>
        <v>805</v>
      </c>
      <c r="L70" s="55">
        <f>ABY_2PC!P60</f>
        <v>135930254</v>
      </c>
      <c r="M70" s="13">
        <f>TEEKAP!R8</f>
        <v>49713</v>
      </c>
    </row>
    <row r="80" spans="1:15" x14ac:dyDescent="0.25">
      <c r="A80" s="1"/>
    </row>
    <row r="82" spans="1:21" x14ac:dyDescent="0.25">
      <c r="A82" s="63"/>
      <c r="B82" s="63"/>
      <c r="C82" s="63"/>
      <c r="D82" s="63"/>
      <c r="R82" s="63"/>
      <c r="T82" s="63"/>
      <c r="U82" s="63"/>
    </row>
    <row r="83" spans="1:21" x14ac:dyDescent="0.25">
      <c r="A83" s="63"/>
      <c r="B83" s="63"/>
      <c r="C83" s="63"/>
      <c r="D83" s="63"/>
      <c r="R83" s="63"/>
      <c r="T83" s="63"/>
      <c r="U83" s="63"/>
    </row>
    <row r="84" spans="1:21" x14ac:dyDescent="0.25">
      <c r="A84" s="63"/>
      <c r="B84" s="63"/>
      <c r="C84" s="63"/>
      <c r="D84" s="63"/>
      <c r="R84" s="63"/>
      <c r="T84" s="63"/>
      <c r="U84" s="63"/>
    </row>
    <row r="85" spans="1:21" x14ac:dyDescent="0.25">
      <c r="R85" s="63"/>
      <c r="S85" s="63"/>
      <c r="T85" s="63"/>
      <c r="U85" s="63"/>
    </row>
    <row r="86" spans="1:21" x14ac:dyDescent="0.25">
      <c r="R86" s="63"/>
      <c r="S86" s="63"/>
      <c r="T86" s="63"/>
      <c r="U86" s="63"/>
    </row>
    <row r="87" spans="1:21" ht="17.399999999999999" x14ac:dyDescent="0.3">
      <c r="A87" s="17"/>
    </row>
    <row r="89" spans="1:21" x14ac:dyDescent="0.25">
      <c r="A89" s="56"/>
      <c r="B89" s="56"/>
      <c r="C89" s="56"/>
      <c r="D89" s="56"/>
      <c r="E89" s="56"/>
    </row>
    <row r="90" spans="1:21" x14ac:dyDescent="0.25">
      <c r="A90" s="56"/>
      <c r="B90" s="56"/>
      <c r="C90" s="56"/>
      <c r="D90" s="56"/>
      <c r="E90" s="56"/>
    </row>
    <row r="91" spans="1:21" x14ac:dyDescent="0.25">
      <c r="B91" s="57"/>
      <c r="C91" s="1"/>
      <c r="D91" s="1"/>
      <c r="E91" s="1"/>
    </row>
  </sheetData>
  <mergeCells count="11">
    <mergeCell ref="B41:F42"/>
    <mergeCell ref="H41:M42"/>
    <mergeCell ref="B63:G64"/>
    <mergeCell ref="J63:M64"/>
    <mergeCell ref="A7:E7"/>
    <mergeCell ref="A8:E9"/>
    <mergeCell ref="R8:V9"/>
    <mergeCell ref="X8:AB9"/>
    <mergeCell ref="A20:E21"/>
    <mergeCell ref="R20:V21"/>
    <mergeCell ref="X20:AB21"/>
  </mergeCells>
  <conditionalFormatting sqref="C11:E11 C12:C1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F44 F45:F48 C45:D4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G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E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E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E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E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M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O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:U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:U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U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:U1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V11 V12:V1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B11 Y12:AA1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 AB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 AB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 Z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 Z1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"/>
  <sheetViews>
    <sheetView zoomScale="80" zoomScaleNormal="80" workbookViewId="0">
      <selection activeCell="A6" sqref="A6"/>
    </sheetView>
  </sheetViews>
  <sheetFormatPr defaultColWidth="11.6640625" defaultRowHeight="13.2" x14ac:dyDescent="0.25"/>
  <cols>
    <col min="1" max="1" width="17.88671875" customWidth="1"/>
    <col min="2" max="9" width="17.88671875" style="2" customWidth="1"/>
    <col min="10" max="10" width="18.33203125" customWidth="1"/>
  </cols>
  <sheetData>
    <row r="1" spans="1:15" ht="66" x14ac:dyDescent="0.25"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</row>
    <row r="2" spans="1:15" x14ac:dyDescent="0.25">
      <c r="B2" s="2">
        <v>209953</v>
      </c>
      <c r="C2" s="2">
        <v>210314</v>
      </c>
      <c r="D2" s="2">
        <v>217393</v>
      </c>
      <c r="E2" s="2">
        <v>225905</v>
      </c>
      <c r="F2" s="2">
        <v>225965</v>
      </c>
      <c r="G2" s="2">
        <v>226100</v>
      </c>
      <c r="H2" s="2">
        <v>226645</v>
      </c>
      <c r="I2" s="2">
        <v>228109</v>
      </c>
      <c r="J2">
        <v>228339</v>
      </c>
      <c r="K2">
        <v>228413</v>
      </c>
      <c r="L2">
        <v>229290</v>
      </c>
      <c r="M2">
        <v>229314</v>
      </c>
    </row>
    <row r="3" spans="1:15" x14ac:dyDescent="0.25">
      <c r="C3" s="2">
        <f t="shared" ref="C3:M3" si="0">C2-B2</f>
        <v>361</v>
      </c>
      <c r="D3" s="2">
        <f t="shared" si="0"/>
        <v>7079</v>
      </c>
      <c r="E3" s="2">
        <f t="shared" si="0"/>
        <v>8512</v>
      </c>
      <c r="F3" s="2">
        <f t="shared" si="0"/>
        <v>60</v>
      </c>
      <c r="G3" s="2">
        <f t="shared" si="0"/>
        <v>135</v>
      </c>
      <c r="H3" s="2">
        <f t="shared" si="0"/>
        <v>545</v>
      </c>
      <c r="I3" s="2">
        <f t="shared" si="0"/>
        <v>1464</v>
      </c>
      <c r="J3" s="2">
        <f t="shared" si="0"/>
        <v>230</v>
      </c>
      <c r="K3" s="2">
        <f t="shared" si="0"/>
        <v>74</v>
      </c>
      <c r="L3" s="2">
        <f t="shared" si="0"/>
        <v>877</v>
      </c>
      <c r="M3" s="2">
        <f t="shared" si="0"/>
        <v>24</v>
      </c>
    </row>
    <row r="6" spans="1:15" x14ac:dyDescent="0.25">
      <c r="A6" s="1" t="s">
        <v>69</v>
      </c>
    </row>
    <row r="8" spans="1:15" x14ac:dyDescent="0.25">
      <c r="A8" t="s">
        <v>70</v>
      </c>
      <c r="B8" s="2">
        <v>68</v>
      </c>
      <c r="C8" s="2">
        <v>76</v>
      </c>
      <c r="D8" s="2">
        <v>85</v>
      </c>
      <c r="E8" s="2">
        <v>87</v>
      </c>
      <c r="F8" s="2">
        <v>89</v>
      </c>
      <c r="G8" s="2">
        <v>92</v>
      </c>
      <c r="H8" s="2">
        <v>98</v>
      </c>
      <c r="I8" s="2">
        <v>102</v>
      </c>
      <c r="J8" s="2">
        <v>104</v>
      </c>
      <c r="K8">
        <v>108</v>
      </c>
      <c r="L8">
        <v>111</v>
      </c>
      <c r="M8">
        <v>114</v>
      </c>
    </row>
    <row r="9" spans="1:15" x14ac:dyDescent="0.25">
      <c r="A9" t="s">
        <v>71</v>
      </c>
      <c r="B9" s="2">
        <v>84326</v>
      </c>
      <c r="C9" s="2">
        <v>84398</v>
      </c>
      <c r="D9" s="2">
        <v>86503</v>
      </c>
      <c r="E9" s="2">
        <v>86518</v>
      </c>
      <c r="F9" s="2">
        <v>86528</v>
      </c>
      <c r="G9" s="2">
        <v>4064441</v>
      </c>
      <c r="H9" s="2">
        <v>4064593</v>
      </c>
      <c r="I9" s="2">
        <v>4064616</v>
      </c>
      <c r="J9" s="2">
        <v>4064625</v>
      </c>
      <c r="K9">
        <v>6080608</v>
      </c>
      <c r="L9">
        <v>6080617</v>
      </c>
      <c r="M9">
        <v>6249707</v>
      </c>
    </row>
    <row r="10" spans="1:15" x14ac:dyDescent="0.25">
      <c r="A10" t="s">
        <v>72</v>
      </c>
      <c r="C10" s="2">
        <f t="shared" ref="C10:M10" si="1">C9-B9</f>
        <v>72</v>
      </c>
      <c r="D10" s="2">
        <f t="shared" si="1"/>
        <v>2105</v>
      </c>
      <c r="E10" s="2">
        <f t="shared" si="1"/>
        <v>15</v>
      </c>
      <c r="F10" s="2">
        <f t="shared" si="1"/>
        <v>10</v>
      </c>
      <c r="G10" s="2">
        <f t="shared" si="1"/>
        <v>3977913</v>
      </c>
      <c r="H10" s="2">
        <f t="shared" si="1"/>
        <v>152</v>
      </c>
      <c r="I10" s="2">
        <f t="shared" si="1"/>
        <v>23</v>
      </c>
      <c r="J10" s="2">
        <f t="shared" si="1"/>
        <v>9</v>
      </c>
      <c r="K10" s="2">
        <f t="shared" si="1"/>
        <v>2015983</v>
      </c>
      <c r="L10" s="2">
        <f t="shared" si="1"/>
        <v>9</v>
      </c>
      <c r="M10" s="2">
        <f t="shared" si="1"/>
        <v>169090</v>
      </c>
      <c r="N10" s="2"/>
      <c r="O10" s="2"/>
    </row>
    <row r="11" spans="1:15" x14ac:dyDescent="0.25">
      <c r="A11" t="s">
        <v>73</v>
      </c>
      <c r="C11" s="2" t="s">
        <v>45</v>
      </c>
      <c r="D11" s="2" t="s">
        <v>74</v>
      </c>
      <c r="E11" s="2" t="s">
        <v>75</v>
      </c>
      <c r="F11" s="2" t="s">
        <v>76</v>
      </c>
      <c r="G11" s="2" t="s">
        <v>77</v>
      </c>
      <c r="H11" s="2" t="s">
        <v>78</v>
      </c>
      <c r="I11" s="2" t="s">
        <v>79</v>
      </c>
      <c r="J11" t="s">
        <v>80</v>
      </c>
      <c r="K11" t="s">
        <v>81</v>
      </c>
      <c r="L11" t="s">
        <v>82</v>
      </c>
      <c r="M11" t="s">
        <v>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91"/>
  <sheetViews>
    <sheetView topLeftCell="A31" zoomScaleNormal="100" workbookViewId="0">
      <selection activeCell="J53" sqref="J53"/>
    </sheetView>
  </sheetViews>
  <sheetFormatPr defaultColWidth="11.5546875" defaultRowHeight="13.2" x14ac:dyDescent="0.25"/>
  <sheetData>
    <row r="3" spans="2:2" x14ac:dyDescent="0.25">
      <c r="B3" t="s">
        <v>93</v>
      </c>
    </row>
    <row r="4" spans="2:2" x14ac:dyDescent="0.25">
      <c r="B4" t="s">
        <v>94</v>
      </c>
    </row>
    <row r="5" spans="2:2" x14ac:dyDescent="0.25">
      <c r="B5" t="s">
        <v>95</v>
      </c>
    </row>
    <row r="6" spans="2:2" x14ac:dyDescent="0.25">
      <c r="B6" t="s">
        <v>96</v>
      </c>
    </row>
    <row r="7" spans="2:2" x14ac:dyDescent="0.25">
      <c r="B7" t="s">
        <v>97</v>
      </c>
    </row>
    <row r="8" spans="2:2" x14ac:dyDescent="0.25">
      <c r="B8" t="s">
        <v>98</v>
      </c>
    </row>
    <row r="9" spans="2:2" x14ac:dyDescent="0.25">
      <c r="B9" t="s">
        <v>99</v>
      </c>
    </row>
    <row r="10" spans="2:2" x14ac:dyDescent="0.25">
      <c r="B10" t="s">
        <v>100</v>
      </c>
    </row>
    <row r="11" spans="2:2" x14ac:dyDescent="0.25">
      <c r="B11" t="s">
        <v>101</v>
      </c>
    </row>
    <row r="12" spans="2:2" x14ac:dyDescent="0.25">
      <c r="B12" t="s">
        <v>102</v>
      </c>
    </row>
    <row r="13" spans="2:2" x14ac:dyDescent="0.25">
      <c r="B13" t="s">
        <v>103</v>
      </c>
    </row>
    <row r="14" spans="2:2" x14ac:dyDescent="0.25">
      <c r="B14" t="s">
        <v>104</v>
      </c>
    </row>
    <row r="15" spans="2:2" x14ac:dyDescent="0.25">
      <c r="B15" t="s">
        <v>105</v>
      </c>
    </row>
    <row r="16" spans="2:2" x14ac:dyDescent="0.25">
      <c r="B16" t="s">
        <v>100</v>
      </c>
    </row>
    <row r="17" spans="2:2" x14ac:dyDescent="0.25">
      <c r="B17" t="s">
        <v>106</v>
      </c>
    </row>
    <row r="18" spans="2:2" x14ac:dyDescent="0.25">
      <c r="B18" t="s">
        <v>107</v>
      </c>
    </row>
    <row r="19" spans="2:2" x14ac:dyDescent="0.25">
      <c r="B19" t="s">
        <v>100</v>
      </c>
    </row>
    <row r="20" spans="2:2" x14ac:dyDescent="0.25">
      <c r="B20" t="s">
        <v>108</v>
      </c>
    </row>
    <row r="21" spans="2:2" x14ac:dyDescent="0.25">
      <c r="B21" t="s">
        <v>100</v>
      </c>
    </row>
    <row r="22" spans="2:2" x14ac:dyDescent="0.25">
      <c r="B22" t="s">
        <v>109</v>
      </c>
    </row>
    <row r="23" spans="2:2" x14ac:dyDescent="0.25">
      <c r="B23" t="s">
        <v>110</v>
      </c>
    </row>
    <row r="24" spans="2:2" x14ac:dyDescent="0.25">
      <c r="B24" t="s">
        <v>111</v>
      </c>
    </row>
    <row r="25" spans="2:2" x14ac:dyDescent="0.25">
      <c r="B25" t="s">
        <v>112</v>
      </c>
    </row>
    <row r="26" spans="2:2" x14ac:dyDescent="0.25">
      <c r="B26" t="s">
        <v>113</v>
      </c>
    </row>
    <row r="27" spans="2:2" x14ac:dyDescent="0.25">
      <c r="B27" t="s">
        <v>114</v>
      </c>
    </row>
    <row r="28" spans="2:2" x14ac:dyDescent="0.25">
      <c r="B28" t="s">
        <v>115</v>
      </c>
    </row>
    <row r="29" spans="2:2" x14ac:dyDescent="0.25">
      <c r="B29" t="s">
        <v>116</v>
      </c>
    </row>
    <row r="30" spans="2:2" x14ac:dyDescent="0.25">
      <c r="B30" t="s">
        <v>117</v>
      </c>
    </row>
    <row r="31" spans="2:2" x14ac:dyDescent="0.25">
      <c r="B31" t="s">
        <v>118</v>
      </c>
    </row>
    <row r="32" spans="2:2" x14ac:dyDescent="0.25">
      <c r="B32" t="s">
        <v>119</v>
      </c>
    </row>
    <row r="33" spans="2:2" x14ac:dyDescent="0.25">
      <c r="B33" t="s">
        <v>120</v>
      </c>
    </row>
    <row r="34" spans="2:2" x14ac:dyDescent="0.25">
      <c r="B34" t="s">
        <v>121</v>
      </c>
    </row>
    <row r="35" spans="2:2" x14ac:dyDescent="0.25">
      <c r="B35" t="s">
        <v>120</v>
      </c>
    </row>
    <row r="36" spans="2:2" x14ac:dyDescent="0.25">
      <c r="B36" t="s">
        <v>122</v>
      </c>
    </row>
    <row r="37" spans="2:2" x14ac:dyDescent="0.25">
      <c r="B37" t="s">
        <v>123</v>
      </c>
    </row>
    <row r="38" spans="2:2" x14ac:dyDescent="0.25">
      <c r="B38" t="s">
        <v>124</v>
      </c>
    </row>
    <row r="39" spans="2:2" x14ac:dyDescent="0.25">
      <c r="B39" t="s">
        <v>125</v>
      </c>
    </row>
    <row r="40" spans="2:2" x14ac:dyDescent="0.25">
      <c r="B40" t="s">
        <v>100</v>
      </c>
    </row>
    <row r="41" spans="2:2" x14ac:dyDescent="0.25">
      <c r="B41" t="s">
        <v>126</v>
      </c>
    </row>
    <row r="42" spans="2:2" x14ac:dyDescent="0.25">
      <c r="B42" t="s">
        <v>100</v>
      </c>
    </row>
    <row r="43" spans="2:2" x14ac:dyDescent="0.25">
      <c r="B43" t="s">
        <v>127</v>
      </c>
    </row>
    <row r="44" spans="2:2" x14ac:dyDescent="0.25">
      <c r="B44" t="s">
        <v>128</v>
      </c>
    </row>
    <row r="45" spans="2:2" x14ac:dyDescent="0.25">
      <c r="B45" t="s">
        <v>129</v>
      </c>
    </row>
    <row r="46" spans="2:2" x14ac:dyDescent="0.25">
      <c r="B46" t="s">
        <v>100</v>
      </c>
    </row>
    <row r="47" spans="2:2" x14ac:dyDescent="0.25">
      <c r="B47" t="s">
        <v>130</v>
      </c>
    </row>
    <row r="48" spans="2:2" x14ac:dyDescent="0.25">
      <c r="B48" t="s">
        <v>131</v>
      </c>
    </row>
    <row r="49" spans="2:2" x14ac:dyDescent="0.25">
      <c r="B49" t="s">
        <v>132</v>
      </c>
    </row>
    <row r="50" spans="2:2" x14ac:dyDescent="0.25">
      <c r="B50" t="s">
        <v>133</v>
      </c>
    </row>
    <row r="51" spans="2:2" x14ac:dyDescent="0.25">
      <c r="B51" t="s">
        <v>116</v>
      </c>
    </row>
    <row r="52" spans="2:2" x14ac:dyDescent="0.25">
      <c r="B52" t="s">
        <v>134</v>
      </c>
    </row>
    <row r="53" spans="2:2" x14ac:dyDescent="0.25">
      <c r="B53" t="s">
        <v>135</v>
      </c>
    </row>
    <row r="54" spans="2:2" x14ac:dyDescent="0.25">
      <c r="B54" t="s">
        <v>136</v>
      </c>
    </row>
    <row r="55" spans="2:2" x14ac:dyDescent="0.25">
      <c r="B55" t="s">
        <v>137</v>
      </c>
    </row>
    <row r="56" spans="2:2" x14ac:dyDescent="0.25">
      <c r="B56" t="s">
        <v>138</v>
      </c>
    </row>
    <row r="57" spans="2:2" x14ac:dyDescent="0.25">
      <c r="B57" t="s">
        <v>139</v>
      </c>
    </row>
    <row r="58" spans="2:2" x14ac:dyDescent="0.25">
      <c r="B58" t="s">
        <v>124</v>
      </c>
    </row>
    <row r="59" spans="2:2" x14ac:dyDescent="0.25">
      <c r="B59" t="s">
        <v>140</v>
      </c>
    </row>
    <row r="60" spans="2:2" x14ac:dyDescent="0.25">
      <c r="B60" t="s">
        <v>141</v>
      </c>
    </row>
    <row r="61" spans="2:2" x14ac:dyDescent="0.25">
      <c r="B61" t="s">
        <v>129</v>
      </c>
    </row>
    <row r="62" spans="2:2" x14ac:dyDescent="0.25">
      <c r="B62" t="s">
        <v>100</v>
      </c>
    </row>
    <row r="63" spans="2:2" x14ac:dyDescent="0.25">
      <c r="B63" t="s">
        <v>142</v>
      </c>
    </row>
    <row r="64" spans="2:2" x14ac:dyDescent="0.25">
      <c r="B64" t="s">
        <v>100</v>
      </c>
    </row>
    <row r="65" spans="2:2" x14ac:dyDescent="0.25">
      <c r="B65" t="s">
        <v>143</v>
      </c>
    </row>
    <row r="66" spans="2:2" x14ac:dyDescent="0.25">
      <c r="B66" t="s">
        <v>144</v>
      </c>
    </row>
    <row r="67" spans="2:2" x14ac:dyDescent="0.25">
      <c r="B67" t="s">
        <v>145</v>
      </c>
    </row>
    <row r="68" spans="2:2" x14ac:dyDescent="0.25">
      <c r="B68" t="s">
        <v>100</v>
      </c>
    </row>
    <row r="69" spans="2:2" x14ac:dyDescent="0.25">
      <c r="B69" t="s">
        <v>118</v>
      </c>
    </row>
    <row r="70" spans="2:2" x14ac:dyDescent="0.25">
      <c r="B70" t="s">
        <v>146</v>
      </c>
    </row>
    <row r="71" spans="2:2" x14ac:dyDescent="0.25">
      <c r="B71" t="s">
        <v>147</v>
      </c>
    </row>
    <row r="72" spans="2:2" x14ac:dyDescent="0.25">
      <c r="B72" t="s">
        <v>124</v>
      </c>
    </row>
    <row r="73" spans="2:2" x14ac:dyDescent="0.25">
      <c r="B73" t="s">
        <v>148</v>
      </c>
    </row>
    <row r="74" spans="2:2" x14ac:dyDescent="0.25">
      <c r="B74" t="s">
        <v>149</v>
      </c>
    </row>
    <row r="75" spans="2:2" x14ac:dyDescent="0.25">
      <c r="B75" t="s">
        <v>129</v>
      </c>
    </row>
    <row r="76" spans="2:2" x14ac:dyDescent="0.25">
      <c r="B76" t="s">
        <v>100</v>
      </c>
    </row>
    <row r="77" spans="2:2" x14ac:dyDescent="0.25">
      <c r="B77" t="s">
        <v>114</v>
      </c>
    </row>
    <row r="78" spans="2:2" x14ac:dyDescent="0.25">
      <c r="B78" t="s">
        <v>150</v>
      </c>
    </row>
    <row r="79" spans="2:2" x14ac:dyDescent="0.25">
      <c r="B79" t="s">
        <v>151</v>
      </c>
    </row>
    <row r="80" spans="2:2" x14ac:dyDescent="0.25">
      <c r="B80" t="s">
        <v>114</v>
      </c>
    </row>
    <row r="81" spans="2:2" x14ac:dyDescent="0.25">
      <c r="B81" t="s">
        <v>152</v>
      </c>
    </row>
    <row r="82" spans="2:2" x14ac:dyDescent="0.25">
      <c r="B82" t="s">
        <v>116</v>
      </c>
    </row>
    <row r="83" spans="2:2" x14ac:dyDescent="0.25">
      <c r="B83" t="s">
        <v>118</v>
      </c>
    </row>
    <row r="84" spans="2:2" x14ac:dyDescent="0.25">
      <c r="B84" t="s">
        <v>153</v>
      </c>
    </row>
    <row r="85" spans="2:2" x14ac:dyDescent="0.25">
      <c r="B85" t="s">
        <v>124</v>
      </c>
    </row>
    <row r="86" spans="2:2" x14ac:dyDescent="0.25">
      <c r="B86" t="s">
        <v>154</v>
      </c>
    </row>
    <row r="87" spans="2:2" x14ac:dyDescent="0.25">
      <c r="B87" t="s">
        <v>129</v>
      </c>
    </row>
    <row r="88" spans="2:2" x14ac:dyDescent="0.25">
      <c r="B88" t="s">
        <v>100</v>
      </c>
    </row>
    <row r="89" spans="2:2" x14ac:dyDescent="0.25">
      <c r="B89" t="s">
        <v>155</v>
      </c>
    </row>
    <row r="90" spans="2:2" x14ac:dyDescent="0.25">
      <c r="B90" t="s">
        <v>156</v>
      </c>
    </row>
    <row r="91" spans="2:2" x14ac:dyDescent="0.25">
      <c r="B91" t="s">
        <v>157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84"/>
  <sheetViews>
    <sheetView topLeftCell="A176" zoomScaleNormal="100" workbookViewId="0">
      <selection activeCell="B163" sqref="B163"/>
    </sheetView>
  </sheetViews>
  <sheetFormatPr defaultColWidth="11.5546875" defaultRowHeight="13.2" x14ac:dyDescent="0.25"/>
  <sheetData>
    <row r="2" spans="2:2" x14ac:dyDescent="0.25">
      <c r="B2" t="s">
        <v>158</v>
      </c>
    </row>
    <row r="3" spans="2:2" x14ac:dyDescent="0.25">
      <c r="B3" t="s">
        <v>159</v>
      </c>
    </row>
    <row r="4" spans="2:2" x14ac:dyDescent="0.25">
      <c r="B4" t="s">
        <v>160</v>
      </c>
    </row>
    <row r="5" spans="2:2" x14ac:dyDescent="0.25">
      <c r="B5" t="s">
        <v>161</v>
      </c>
    </row>
    <row r="6" spans="2:2" x14ac:dyDescent="0.25">
      <c r="B6" t="s">
        <v>162</v>
      </c>
    </row>
    <row r="7" spans="2:2" x14ac:dyDescent="0.25">
      <c r="B7" t="s">
        <v>163</v>
      </c>
    </row>
    <row r="8" spans="2:2" x14ac:dyDescent="0.25">
      <c r="B8" t="s">
        <v>100</v>
      </c>
    </row>
    <row r="9" spans="2:2" x14ac:dyDescent="0.25">
      <c r="B9" t="s">
        <v>164</v>
      </c>
    </row>
    <row r="10" spans="2:2" x14ac:dyDescent="0.25">
      <c r="B10" t="s">
        <v>165</v>
      </c>
    </row>
    <row r="11" spans="2:2" x14ac:dyDescent="0.25">
      <c r="B11" t="s">
        <v>166</v>
      </c>
    </row>
    <row r="12" spans="2:2" x14ac:dyDescent="0.25">
      <c r="B12" t="s">
        <v>167</v>
      </c>
    </row>
    <row r="13" spans="2:2" x14ac:dyDescent="0.25">
      <c r="B13" t="s">
        <v>168</v>
      </c>
    </row>
    <row r="14" spans="2:2" x14ac:dyDescent="0.25">
      <c r="B14" t="s">
        <v>169</v>
      </c>
    </row>
    <row r="15" spans="2:2" x14ac:dyDescent="0.25">
      <c r="B15" t="s">
        <v>170</v>
      </c>
    </row>
    <row r="16" spans="2:2" x14ac:dyDescent="0.25">
      <c r="B16" t="s">
        <v>167</v>
      </c>
    </row>
    <row r="17" spans="2:2" x14ac:dyDescent="0.25">
      <c r="B17" t="s">
        <v>120</v>
      </c>
    </row>
    <row r="18" spans="2:2" x14ac:dyDescent="0.25">
      <c r="B18" t="s">
        <v>120</v>
      </c>
    </row>
    <row r="19" spans="2:2" x14ac:dyDescent="0.25">
      <c r="B19" t="s">
        <v>171</v>
      </c>
    </row>
    <row r="20" spans="2:2" x14ac:dyDescent="0.25">
      <c r="B20" t="s">
        <v>100</v>
      </c>
    </row>
    <row r="21" spans="2:2" x14ac:dyDescent="0.25">
      <c r="B21" t="s">
        <v>172</v>
      </c>
    </row>
    <row r="22" spans="2:2" x14ac:dyDescent="0.25">
      <c r="B22" t="s">
        <v>173</v>
      </c>
    </row>
    <row r="23" spans="2:2" x14ac:dyDescent="0.25">
      <c r="B23" t="s">
        <v>100</v>
      </c>
    </row>
    <row r="24" spans="2:2" x14ac:dyDescent="0.25">
      <c r="B24" t="s">
        <v>174</v>
      </c>
    </row>
    <row r="25" spans="2:2" x14ac:dyDescent="0.25">
      <c r="B25" t="s">
        <v>175</v>
      </c>
    </row>
    <row r="26" spans="2:2" x14ac:dyDescent="0.25">
      <c r="B26" t="s">
        <v>120</v>
      </c>
    </row>
    <row r="27" spans="2:2" x14ac:dyDescent="0.25">
      <c r="B27" t="s">
        <v>176</v>
      </c>
    </row>
    <row r="28" spans="2:2" x14ac:dyDescent="0.25">
      <c r="B28" t="s">
        <v>177</v>
      </c>
    </row>
    <row r="29" spans="2:2" x14ac:dyDescent="0.25">
      <c r="B29" t="s">
        <v>178</v>
      </c>
    </row>
    <row r="30" spans="2:2" x14ac:dyDescent="0.25">
      <c r="B30" t="s">
        <v>179</v>
      </c>
    </row>
    <row r="31" spans="2:2" x14ac:dyDescent="0.25">
      <c r="B31" t="s">
        <v>180</v>
      </c>
    </row>
    <row r="32" spans="2:2" x14ac:dyDescent="0.25">
      <c r="B32" t="s">
        <v>181</v>
      </c>
    </row>
    <row r="33" spans="2:2" x14ac:dyDescent="0.25">
      <c r="B33" t="s">
        <v>182</v>
      </c>
    </row>
    <row r="34" spans="2:2" x14ac:dyDescent="0.25">
      <c r="B34" t="s">
        <v>120</v>
      </c>
    </row>
    <row r="35" spans="2:2" x14ac:dyDescent="0.25">
      <c r="B35" t="s">
        <v>183</v>
      </c>
    </row>
    <row r="36" spans="2:2" x14ac:dyDescent="0.25">
      <c r="B36" t="s">
        <v>184</v>
      </c>
    </row>
    <row r="37" spans="2:2" x14ac:dyDescent="0.25">
      <c r="B37" t="s">
        <v>185</v>
      </c>
    </row>
    <row r="38" spans="2:2" x14ac:dyDescent="0.25">
      <c r="B38" t="s">
        <v>186</v>
      </c>
    </row>
    <row r="39" spans="2:2" x14ac:dyDescent="0.25">
      <c r="B39" t="s">
        <v>187</v>
      </c>
    </row>
    <row r="40" spans="2:2" x14ac:dyDescent="0.25">
      <c r="B40" t="s">
        <v>188</v>
      </c>
    </row>
    <row r="41" spans="2:2" x14ac:dyDescent="0.25">
      <c r="B41" t="s">
        <v>189</v>
      </c>
    </row>
    <row r="42" spans="2:2" x14ac:dyDescent="0.25">
      <c r="B42" t="s">
        <v>190</v>
      </c>
    </row>
    <row r="43" spans="2:2" x14ac:dyDescent="0.25">
      <c r="B43" t="s">
        <v>191</v>
      </c>
    </row>
    <row r="44" spans="2:2" x14ac:dyDescent="0.25">
      <c r="B44" t="s">
        <v>120</v>
      </c>
    </row>
    <row r="45" spans="2:2" x14ac:dyDescent="0.25">
      <c r="B45" t="s">
        <v>120</v>
      </c>
    </row>
    <row r="46" spans="2:2" x14ac:dyDescent="0.25">
      <c r="B46" t="s">
        <v>120</v>
      </c>
    </row>
    <row r="47" spans="2:2" x14ac:dyDescent="0.25">
      <c r="B47" t="s">
        <v>192</v>
      </c>
    </row>
    <row r="48" spans="2:2" x14ac:dyDescent="0.25">
      <c r="B48" t="s">
        <v>193</v>
      </c>
    </row>
    <row r="49" spans="2:2" x14ac:dyDescent="0.25">
      <c r="B49" t="s">
        <v>194</v>
      </c>
    </row>
    <row r="50" spans="2:2" x14ac:dyDescent="0.25">
      <c r="B50" t="s">
        <v>195</v>
      </c>
    </row>
    <row r="51" spans="2:2" x14ac:dyDescent="0.25">
      <c r="B51" t="s">
        <v>196</v>
      </c>
    </row>
    <row r="52" spans="2:2" x14ac:dyDescent="0.25">
      <c r="B52" t="s">
        <v>197</v>
      </c>
    </row>
    <row r="53" spans="2:2" x14ac:dyDescent="0.25">
      <c r="B53" t="s">
        <v>198</v>
      </c>
    </row>
    <row r="54" spans="2:2" x14ac:dyDescent="0.25">
      <c r="B54" t="s">
        <v>199</v>
      </c>
    </row>
    <row r="55" spans="2:2" x14ac:dyDescent="0.25">
      <c r="B55" t="s">
        <v>200</v>
      </c>
    </row>
    <row r="56" spans="2:2" x14ac:dyDescent="0.25">
      <c r="B56" t="s">
        <v>100</v>
      </c>
    </row>
    <row r="57" spans="2:2" x14ac:dyDescent="0.25">
      <c r="B57" t="s">
        <v>201</v>
      </c>
    </row>
    <row r="58" spans="2:2" x14ac:dyDescent="0.25">
      <c r="B58" t="s">
        <v>202</v>
      </c>
    </row>
    <row r="59" spans="2:2" x14ac:dyDescent="0.25">
      <c r="B59" t="s">
        <v>203</v>
      </c>
    </row>
    <row r="60" spans="2:2" x14ac:dyDescent="0.25">
      <c r="B60" t="s">
        <v>204</v>
      </c>
    </row>
    <row r="61" spans="2:2" x14ac:dyDescent="0.25">
      <c r="B61" t="s">
        <v>205</v>
      </c>
    </row>
    <row r="62" spans="2:2" x14ac:dyDescent="0.25">
      <c r="B62" t="s">
        <v>206</v>
      </c>
    </row>
    <row r="63" spans="2:2" x14ac:dyDescent="0.25">
      <c r="B63" t="s">
        <v>207</v>
      </c>
    </row>
    <row r="64" spans="2:2" x14ac:dyDescent="0.25">
      <c r="B64" t="s">
        <v>208</v>
      </c>
    </row>
    <row r="65" spans="2:2" x14ac:dyDescent="0.25">
      <c r="B65" t="s">
        <v>209</v>
      </c>
    </row>
    <row r="66" spans="2:2" x14ac:dyDescent="0.25">
      <c r="B66" t="s">
        <v>210</v>
      </c>
    </row>
    <row r="67" spans="2:2" x14ac:dyDescent="0.25">
      <c r="B67" t="s">
        <v>211</v>
      </c>
    </row>
    <row r="68" spans="2:2" x14ac:dyDescent="0.25">
      <c r="B68" t="s">
        <v>212</v>
      </c>
    </row>
    <row r="69" spans="2:2" x14ac:dyDescent="0.25">
      <c r="B69" t="s">
        <v>213</v>
      </c>
    </row>
    <row r="70" spans="2:2" x14ac:dyDescent="0.25">
      <c r="B70" t="s">
        <v>299</v>
      </c>
    </row>
    <row r="71" spans="2:2" x14ac:dyDescent="0.25">
      <c r="B71" t="s">
        <v>214</v>
      </c>
    </row>
    <row r="72" spans="2:2" x14ac:dyDescent="0.25">
      <c r="B72" t="s">
        <v>215</v>
      </c>
    </row>
    <row r="73" spans="2:2" x14ac:dyDescent="0.25">
      <c r="B73" t="s">
        <v>100</v>
      </c>
    </row>
    <row r="74" spans="2:2" x14ac:dyDescent="0.25">
      <c r="B74" t="s">
        <v>216</v>
      </c>
    </row>
    <row r="75" spans="2:2" x14ac:dyDescent="0.25">
      <c r="B75" t="s">
        <v>214</v>
      </c>
    </row>
    <row r="76" spans="2:2" x14ac:dyDescent="0.25">
      <c r="B76" t="s">
        <v>217</v>
      </c>
    </row>
    <row r="77" spans="2:2" x14ac:dyDescent="0.25">
      <c r="B77" t="s">
        <v>218</v>
      </c>
    </row>
    <row r="78" spans="2:2" x14ac:dyDescent="0.25">
      <c r="B78" t="s">
        <v>219</v>
      </c>
    </row>
    <row r="79" spans="2:2" x14ac:dyDescent="0.25">
      <c r="B79" t="s">
        <v>220</v>
      </c>
    </row>
    <row r="80" spans="2:2" x14ac:dyDescent="0.25">
      <c r="B80" t="s">
        <v>221</v>
      </c>
    </row>
    <row r="81" spans="2:2" x14ac:dyDescent="0.25">
      <c r="B81" t="s">
        <v>222</v>
      </c>
    </row>
    <row r="82" spans="2:2" x14ac:dyDescent="0.25">
      <c r="B82" t="s">
        <v>100</v>
      </c>
    </row>
    <row r="83" spans="2:2" x14ac:dyDescent="0.25">
      <c r="B83" t="s">
        <v>214</v>
      </c>
    </row>
    <row r="84" spans="2:2" x14ac:dyDescent="0.25">
      <c r="B84" t="s">
        <v>223</v>
      </c>
    </row>
    <row r="85" spans="2:2" x14ac:dyDescent="0.25">
      <c r="B85" t="s">
        <v>214</v>
      </c>
    </row>
    <row r="86" spans="2:2" x14ac:dyDescent="0.25">
      <c r="B86" t="s">
        <v>224</v>
      </c>
    </row>
    <row r="87" spans="2:2" x14ac:dyDescent="0.25">
      <c r="B87" t="s">
        <v>214</v>
      </c>
    </row>
    <row r="88" spans="2:2" x14ac:dyDescent="0.25">
      <c r="B88" t="s">
        <v>225</v>
      </c>
    </row>
    <row r="89" spans="2:2" x14ac:dyDescent="0.25">
      <c r="B89" t="s">
        <v>120</v>
      </c>
    </row>
    <row r="90" spans="2:2" x14ac:dyDescent="0.25">
      <c r="B90" t="s">
        <v>100</v>
      </c>
    </row>
    <row r="91" spans="2:2" x14ac:dyDescent="0.25">
      <c r="B91" t="s">
        <v>226</v>
      </c>
    </row>
    <row r="92" spans="2:2" x14ac:dyDescent="0.25">
      <c r="B92" t="s">
        <v>227</v>
      </c>
    </row>
    <row r="93" spans="2:2" x14ac:dyDescent="0.25">
      <c r="B93" t="s">
        <v>228</v>
      </c>
    </row>
    <row r="94" spans="2:2" x14ac:dyDescent="0.25">
      <c r="B94" t="s">
        <v>229</v>
      </c>
    </row>
    <row r="95" spans="2:2" x14ac:dyDescent="0.25">
      <c r="B95" t="s">
        <v>230</v>
      </c>
    </row>
    <row r="96" spans="2:2" x14ac:dyDescent="0.25">
      <c r="B96" t="s">
        <v>231</v>
      </c>
    </row>
    <row r="97" spans="2:2" x14ac:dyDescent="0.25">
      <c r="B97" t="s">
        <v>232</v>
      </c>
    </row>
    <row r="98" spans="2:2" x14ac:dyDescent="0.25">
      <c r="B98" t="s">
        <v>233</v>
      </c>
    </row>
    <row r="99" spans="2:2" x14ac:dyDescent="0.25">
      <c r="B99" t="s">
        <v>214</v>
      </c>
    </row>
    <row r="100" spans="2:2" x14ac:dyDescent="0.25">
      <c r="B100" t="s">
        <v>234</v>
      </c>
    </row>
    <row r="101" spans="2:2" x14ac:dyDescent="0.25">
      <c r="B101" t="s">
        <v>235</v>
      </c>
    </row>
    <row r="102" spans="2:2" x14ac:dyDescent="0.25">
      <c r="B102" t="s">
        <v>236</v>
      </c>
    </row>
    <row r="103" spans="2:2" x14ac:dyDescent="0.25">
      <c r="B103" t="s">
        <v>237</v>
      </c>
    </row>
    <row r="104" spans="2:2" x14ac:dyDescent="0.25">
      <c r="B104" t="s">
        <v>238</v>
      </c>
    </row>
    <row r="105" spans="2:2" x14ac:dyDescent="0.25">
      <c r="B105" t="s">
        <v>239</v>
      </c>
    </row>
    <row r="106" spans="2:2" x14ac:dyDescent="0.25">
      <c r="B106" t="s">
        <v>240</v>
      </c>
    </row>
    <row r="107" spans="2:2" x14ac:dyDescent="0.25">
      <c r="B107" t="s">
        <v>241</v>
      </c>
    </row>
    <row r="108" spans="2:2" x14ac:dyDescent="0.25">
      <c r="B108" t="s">
        <v>242</v>
      </c>
    </row>
    <row r="109" spans="2:2" x14ac:dyDescent="0.25">
      <c r="B109" t="s">
        <v>243</v>
      </c>
    </row>
    <row r="110" spans="2:2" x14ac:dyDescent="0.25">
      <c r="B110" t="s">
        <v>244</v>
      </c>
    </row>
    <row r="111" spans="2:2" x14ac:dyDescent="0.25">
      <c r="B111" t="s">
        <v>120</v>
      </c>
    </row>
    <row r="112" spans="2:2" x14ac:dyDescent="0.25">
      <c r="B112" t="s">
        <v>237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244</v>
      </c>
    </row>
    <row r="120" spans="2:2" x14ac:dyDescent="0.25">
      <c r="B120" t="s">
        <v>120</v>
      </c>
    </row>
    <row r="121" spans="2:2" x14ac:dyDescent="0.25">
      <c r="B121" t="s">
        <v>129</v>
      </c>
    </row>
    <row r="122" spans="2:2" x14ac:dyDescent="0.25">
      <c r="B122" t="s">
        <v>120</v>
      </c>
    </row>
    <row r="123" spans="2:2" x14ac:dyDescent="0.25">
      <c r="B123" t="s">
        <v>251</v>
      </c>
    </row>
    <row r="124" spans="2:2" x14ac:dyDescent="0.25">
      <c r="B124" t="s">
        <v>100</v>
      </c>
    </row>
    <row r="125" spans="2:2" x14ac:dyDescent="0.25">
      <c r="B125" t="s">
        <v>252</v>
      </c>
    </row>
    <row r="126" spans="2:2" x14ac:dyDescent="0.25">
      <c r="B126" t="s">
        <v>214</v>
      </c>
    </row>
    <row r="127" spans="2:2" x14ac:dyDescent="0.25">
      <c r="B127" t="s">
        <v>253</v>
      </c>
    </row>
    <row r="128" spans="2:2" x14ac:dyDescent="0.25">
      <c r="B128" t="s">
        <v>214</v>
      </c>
    </row>
    <row r="129" spans="2:2" x14ac:dyDescent="0.25">
      <c r="B129" t="s">
        <v>254</v>
      </c>
    </row>
    <row r="130" spans="2:2" x14ac:dyDescent="0.25">
      <c r="B130" t="s">
        <v>214</v>
      </c>
    </row>
    <row r="131" spans="2:2" x14ac:dyDescent="0.25">
      <c r="B131" t="s">
        <v>233</v>
      </c>
    </row>
    <row r="132" spans="2:2" x14ac:dyDescent="0.25">
      <c r="B132" t="s">
        <v>214</v>
      </c>
    </row>
    <row r="133" spans="2:2" x14ac:dyDescent="0.25">
      <c r="B133" t="s">
        <v>255</v>
      </c>
    </row>
    <row r="134" spans="2:2" x14ac:dyDescent="0.25">
      <c r="B134" t="s">
        <v>100</v>
      </c>
    </row>
    <row r="135" spans="2:2" x14ac:dyDescent="0.25">
      <c r="B135" t="s">
        <v>256</v>
      </c>
    </row>
    <row r="136" spans="2:2" x14ac:dyDescent="0.25">
      <c r="B136" t="s">
        <v>100</v>
      </c>
    </row>
    <row r="137" spans="2:2" x14ac:dyDescent="0.25">
      <c r="B137" t="s">
        <v>257</v>
      </c>
    </row>
    <row r="138" spans="2:2" x14ac:dyDescent="0.25">
      <c r="B138" t="s">
        <v>258</v>
      </c>
    </row>
    <row r="139" spans="2:2" x14ac:dyDescent="0.25">
      <c r="B139" t="s">
        <v>100</v>
      </c>
    </row>
    <row r="140" spans="2:2" x14ac:dyDescent="0.25">
      <c r="B140" t="s">
        <v>259</v>
      </c>
    </row>
    <row r="141" spans="2:2" x14ac:dyDescent="0.25">
      <c r="B141" t="s">
        <v>260</v>
      </c>
    </row>
    <row r="142" spans="2:2" x14ac:dyDescent="0.25">
      <c r="B142" t="s">
        <v>261</v>
      </c>
    </row>
    <row r="143" spans="2:2" x14ac:dyDescent="0.25">
      <c r="B143" t="s">
        <v>262</v>
      </c>
    </row>
    <row r="144" spans="2:2" x14ac:dyDescent="0.25">
      <c r="B144" t="s">
        <v>263</v>
      </c>
    </row>
    <row r="145" spans="2:2" x14ac:dyDescent="0.25">
      <c r="B145" t="s">
        <v>264</v>
      </c>
    </row>
    <row r="146" spans="2:2" x14ac:dyDescent="0.25">
      <c r="B146" t="s">
        <v>265</v>
      </c>
    </row>
    <row r="147" spans="2:2" x14ac:dyDescent="0.25">
      <c r="B147" t="s">
        <v>266</v>
      </c>
    </row>
    <row r="148" spans="2:2" x14ac:dyDescent="0.25">
      <c r="B148" t="s">
        <v>267</v>
      </c>
    </row>
    <row r="149" spans="2:2" x14ac:dyDescent="0.25">
      <c r="B149" t="s">
        <v>268</v>
      </c>
    </row>
    <row r="150" spans="2:2" x14ac:dyDescent="0.25">
      <c r="B150" t="s">
        <v>269</v>
      </c>
    </row>
    <row r="151" spans="2:2" x14ac:dyDescent="0.25">
      <c r="B151" t="s">
        <v>270</v>
      </c>
    </row>
    <row r="152" spans="2:2" x14ac:dyDescent="0.25">
      <c r="B152" t="s">
        <v>271</v>
      </c>
    </row>
    <row r="153" spans="2:2" x14ac:dyDescent="0.25">
      <c r="B153" t="s">
        <v>272</v>
      </c>
    </row>
    <row r="154" spans="2:2" x14ac:dyDescent="0.25">
      <c r="B154" t="s">
        <v>100</v>
      </c>
    </row>
    <row r="155" spans="2:2" x14ac:dyDescent="0.25">
      <c r="B155" t="s">
        <v>273</v>
      </c>
    </row>
    <row r="156" spans="2:2" x14ac:dyDescent="0.25">
      <c r="B156" t="s">
        <v>274</v>
      </c>
    </row>
    <row r="157" spans="2:2" x14ac:dyDescent="0.25">
      <c r="B157" t="s">
        <v>275</v>
      </c>
    </row>
    <row r="158" spans="2:2" x14ac:dyDescent="0.25">
      <c r="B158" t="s">
        <v>276</v>
      </c>
    </row>
    <row r="159" spans="2:2" x14ac:dyDescent="0.25">
      <c r="B159" t="s">
        <v>277</v>
      </c>
    </row>
    <row r="160" spans="2:2" x14ac:dyDescent="0.25">
      <c r="B160" t="s">
        <v>278</v>
      </c>
    </row>
    <row r="161" spans="2:2" x14ac:dyDescent="0.25">
      <c r="B161" t="s">
        <v>100</v>
      </c>
    </row>
    <row r="162" spans="2:2" x14ac:dyDescent="0.25">
      <c r="B162" t="s">
        <v>279</v>
      </c>
    </row>
    <row r="163" spans="2:2" x14ac:dyDescent="0.25">
      <c r="B163" t="s">
        <v>280</v>
      </c>
    </row>
    <row r="164" spans="2:2" x14ac:dyDescent="0.25">
      <c r="B164" t="s">
        <v>281</v>
      </c>
    </row>
    <row r="165" spans="2:2" x14ac:dyDescent="0.25">
      <c r="B165" t="s">
        <v>282</v>
      </c>
    </row>
    <row r="166" spans="2:2" x14ac:dyDescent="0.25">
      <c r="B166" t="s">
        <v>283</v>
      </c>
    </row>
    <row r="167" spans="2:2" x14ac:dyDescent="0.25">
      <c r="B167" t="s">
        <v>284</v>
      </c>
    </row>
    <row r="168" spans="2:2" x14ac:dyDescent="0.25">
      <c r="B168" t="s">
        <v>285</v>
      </c>
    </row>
    <row r="169" spans="2:2" x14ac:dyDescent="0.25">
      <c r="B169" t="s">
        <v>286</v>
      </c>
    </row>
    <row r="170" spans="2:2" x14ac:dyDescent="0.25">
      <c r="B170" t="s">
        <v>287</v>
      </c>
    </row>
    <row r="171" spans="2:2" x14ac:dyDescent="0.25">
      <c r="B171" t="s">
        <v>288</v>
      </c>
    </row>
    <row r="172" spans="2:2" x14ac:dyDescent="0.25">
      <c r="B172" t="s">
        <v>129</v>
      </c>
    </row>
    <row r="173" spans="2:2" x14ac:dyDescent="0.25">
      <c r="B173" t="s">
        <v>289</v>
      </c>
    </row>
    <row r="174" spans="2:2" x14ac:dyDescent="0.25">
      <c r="B174" t="s">
        <v>281</v>
      </c>
    </row>
    <row r="175" spans="2:2" x14ac:dyDescent="0.25">
      <c r="B175" t="s">
        <v>290</v>
      </c>
    </row>
    <row r="176" spans="2:2" x14ac:dyDescent="0.25">
      <c r="B176" t="s">
        <v>291</v>
      </c>
    </row>
    <row r="177" spans="2:2" x14ac:dyDescent="0.25">
      <c r="B177" t="s">
        <v>292</v>
      </c>
    </row>
    <row r="178" spans="2:2" x14ac:dyDescent="0.25">
      <c r="B178" t="s">
        <v>293</v>
      </c>
    </row>
    <row r="179" spans="2:2" x14ac:dyDescent="0.25">
      <c r="B179" t="s">
        <v>294</v>
      </c>
    </row>
    <row r="180" spans="2:2" x14ac:dyDescent="0.25">
      <c r="B180" t="s">
        <v>295</v>
      </c>
    </row>
    <row r="181" spans="2:2" x14ac:dyDescent="0.25">
      <c r="B181" t="s">
        <v>296</v>
      </c>
    </row>
    <row r="182" spans="2:2" x14ac:dyDescent="0.25">
      <c r="B182" t="s">
        <v>129</v>
      </c>
    </row>
    <row r="183" spans="2:2" x14ac:dyDescent="0.25">
      <c r="B183" t="s">
        <v>297</v>
      </c>
    </row>
    <row r="184" spans="2:2" x14ac:dyDescent="0.25">
      <c r="B184" t="s">
        <v>298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Our_Implementation IEEE_CSR</vt:lpstr>
      <vt:lpstr>non-priv</vt:lpstr>
      <vt:lpstr>ABY_2PC</vt:lpstr>
      <vt:lpstr>FE_CiFEr</vt:lpstr>
      <vt:lpstr>TEEKAP</vt:lpstr>
      <vt:lpstr>IEEE_CSR_Comp</vt:lpstr>
      <vt:lpstr>Rough</vt:lpstr>
      <vt:lpstr>Modification over ABY_2PC</vt:lpstr>
      <vt:lpstr>Modification over CiFEr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Sumit Paul</cp:lastModifiedBy>
  <cp:revision>286</cp:revision>
  <dcterms:created xsi:type="dcterms:W3CDTF">2023-02-17T13:16:37Z</dcterms:created>
  <dcterms:modified xsi:type="dcterms:W3CDTF">2024-05-03T20:36:46Z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