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Data_rotting/Implementation/"/>
    </mc:Choice>
  </mc:AlternateContent>
  <xr:revisionPtr revIDLastSave="228" documentId="11_DC8F641B057A0B4352509D27644743E7BFA4B6BC" xr6:coauthVersionLast="47" xr6:coauthVersionMax="47" xr10:uidLastSave="{8CCC9836-ABAB-465A-B4F7-C68B1E88F094}"/>
  <bookViews>
    <workbookView xWindow="-108" yWindow="-108" windowWidth="23256" windowHeight="12456" tabRatio="500" firstSheet="1" activeTab="3" xr2:uid="{00000000-000D-0000-FFFF-FFFF00000000}"/>
  </bookViews>
  <sheets>
    <sheet name="Our_Implementation_2048_bit_Pub" sheetId="1" r:id="rId1"/>
    <sheet name="Insecure_communication" sheetId="2" r:id="rId2"/>
    <sheet name="Our_Implementation" sheetId="3" r:id="rId3"/>
    <sheet name="Our_Implementation IEEE_CSR" sheetId="10" r:id="rId4"/>
    <sheet name="ABY_2PC" sheetId="4" r:id="rId5"/>
    <sheet name="FE_CiFEr" sheetId="5" r:id="rId6"/>
    <sheet name="Rough" sheetId="6" r:id="rId7"/>
    <sheet name="Comparison" sheetId="7" r:id="rId8"/>
    <sheet name="Modification over ABY_2PC" sheetId="8" r:id="rId9"/>
    <sheet name="Modification over CiFE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8" i="10" l="1"/>
  <c r="I8" i="10"/>
  <c r="D8" i="10"/>
  <c r="P7" i="10"/>
  <c r="I7" i="10"/>
  <c r="D7" i="10"/>
  <c r="P6" i="10"/>
  <c r="I6" i="10"/>
  <c r="D6" i="10"/>
  <c r="P5" i="10"/>
  <c r="I5" i="10"/>
  <c r="D5" i="10"/>
  <c r="P4" i="10"/>
  <c r="I4" i="10"/>
  <c r="D4" i="10"/>
  <c r="D16" i="10"/>
  <c r="I16" i="10"/>
  <c r="P16" i="10"/>
  <c r="D17" i="10"/>
  <c r="I17" i="10"/>
  <c r="P17" i="10"/>
  <c r="D18" i="10"/>
  <c r="I18" i="10"/>
  <c r="P18" i="10"/>
  <c r="D19" i="10"/>
  <c r="I19" i="10"/>
  <c r="P19" i="10"/>
  <c r="N54" i="10"/>
  <c r="P15" i="10"/>
  <c r="I15" i="10"/>
  <c r="D15" i="10"/>
  <c r="P14" i="10"/>
  <c r="I14" i="10"/>
  <c r="D14" i="10"/>
  <c r="P13" i="10"/>
  <c r="I13" i="10"/>
  <c r="D13" i="10"/>
  <c r="P12" i="10"/>
  <c r="I12" i="10"/>
  <c r="D12" i="10"/>
  <c r="P11" i="10"/>
  <c r="I11" i="10"/>
  <c r="D11" i="10"/>
  <c r="M44" i="4"/>
  <c r="J11" i="7" s="1"/>
  <c r="M45" i="4"/>
  <c r="J12" i="7" s="1"/>
  <c r="M46" i="4"/>
  <c r="M47" i="4"/>
  <c r="J14" i="7" s="1"/>
  <c r="M48" i="4"/>
  <c r="J15" i="7" s="1"/>
  <c r="M49" i="4"/>
  <c r="M50" i="4"/>
  <c r="M51" i="4"/>
  <c r="M43" i="4"/>
  <c r="C12" i="7"/>
  <c r="J13" i="7"/>
  <c r="J16" i="7"/>
  <c r="J17" i="7"/>
  <c r="J18" i="7"/>
  <c r="Q12" i="7"/>
  <c r="Q28" i="7" s="1"/>
  <c r="Q11" i="7"/>
  <c r="Q27" i="7" s="1"/>
  <c r="Q13" i="7"/>
  <c r="Q29" i="7" s="1"/>
  <c r="Q14" i="7"/>
  <c r="Q30" i="7" s="1"/>
  <c r="Q15" i="7"/>
  <c r="Q31" i="7" s="1"/>
  <c r="Q16" i="7"/>
  <c r="Q32" i="7" s="1"/>
  <c r="Q17" i="7"/>
  <c r="Q33" i="7" s="1"/>
  <c r="Q18" i="7"/>
  <c r="Q34" i="7" s="1"/>
  <c r="Q10" i="7"/>
  <c r="Q26" i="7" s="1"/>
  <c r="E11" i="7"/>
  <c r="E27" i="7" s="1"/>
  <c r="E12" i="7"/>
  <c r="E28" i="7" s="1"/>
  <c r="E13" i="7"/>
  <c r="E29" i="7" s="1"/>
  <c r="E14" i="7"/>
  <c r="E15" i="7"/>
  <c r="E31" i="7" s="1"/>
  <c r="E16" i="7"/>
  <c r="E32" i="7" s="1"/>
  <c r="E17" i="7"/>
  <c r="E33" i="7" s="1"/>
  <c r="E18" i="7"/>
  <c r="E34" i="7" s="1"/>
  <c r="E10" i="7"/>
  <c r="E26" i="7" s="1"/>
  <c r="B34" i="7"/>
  <c r="B33" i="7"/>
  <c r="B32" i="7"/>
  <c r="B31" i="7"/>
  <c r="B30" i="7"/>
  <c r="B29" i="7"/>
  <c r="B28" i="7"/>
  <c r="B27" i="7"/>
  <c r="B26" i="7"/>
  <c r="H18" i="7"/>
  <c r="H34" i="7" s="1"/>
  <c r="I17" i="7"/>
  <c r="I33" i="7" s="1"/>
  <c r="C17" i="7"/>
  <c r="C33" i="7" s="1"/>
  <c r="H16" i="7"/>
  <c r="H32" i="7" s="1"/>
  <c r="O15" i="7"/>
  <c r="O31" i="7" s="1"/>
  <c r="I15" i="7"/>
  <c r="H14" i="7"/>
  <c r="H30" i="7" s="1"/>
  <c r="I13" i="7"/>
  <c r="C13" i="7"/>
  <c r="C29" i="7" s="1"/>
  <c r="H12" i="7"/>
  <c r="H28" i="7" s="1"/>
  <c r="O11" i="7"/>
  <c r="O27" i="7" s="1"/>
  <c r="I11" i="7"/>
  <c r="I27" i="7" s="1"/>
  <c r="H10" i="7"/>
  <c r="H26" i="7" s="1"/>
  <c r="M10" i="6"/>
  <c r="L10" i="6"/>
  <c r="K10" i="6"/>
  <c r="J10" i="6"/>
  <c r="I10" i="6"/>
  <c r="H10" i="6"/>
  <c r="G10" i="6"/>
  <c r="F10" i="6"/>
  <c r="E10" i="6"/>
  <c r="D10" i="6"/>
  <c r="C10" i="6"/>
  <c r="M3" i="6"/>
  <c r="L3" i="6"/>
  <c r="K3" i="6"/>
  <c r="J3" i="6"/>
  <c r="I3" i="6"/>
  <c r="H3" i="6"/>
  <c r="G3" i="6"/>
  <c r="F3" i="6"/>
  <c r="E3" i="6"/>
  <c r="D3" i="6"/>
  <c r="C3" i="6"/>
  <c r="J28" i="5"/>
  <c r="D28" i="5"/>
  <c r="J27" i="5"/>
  <c r="D27" i="5"/>
  <c r="J26" i="5"/>
  <c r="D26" i="5"/>
  <c r="J25" i="5"/>
  <c r="D25" i="5"/>
  <c r="J24" i="5"/>
  <c r="D24" i="5"/>
  <c r="J23" i="5"/>
  <c r="D23" i="5"/>
  <c r="J22" i="5"/>
  <c r="D22" i="5"/>
  <c r="J21" i="5"/>
  <c r="D21" i="5"/>
  <c r="J20" i="5"/>
  <c r="D20" i="5"/>
  <c r="N61" i="4"/>
  <c r="M61" i="4"/>
  <c r="L61" i="4"/>
  <c r="N60" i="4"/>
  <c r="M60" i="4"/>
  <c r="L60" i="4"/>
  <c r="N59" i="4"/>
  <c r="M59" i="4"/>
  <c r="L59" i="4"/>
  <c r="N58" i="4"/>
  <c r="M58" i="4"/>
  <c r="L58" i="4"/>
  <c r="N57" i="4"/>
  <c r="M57" i="4"/>
  <c r="L57" i="4"/>
  <c r="N56" i="4"/>
  <c r="M56" i="4"/>
  <c r="L56" i="4"/>
  <c r="N55" i="4"/>
  <c r="M55" i="4"/>
  <c r="L55" i="4"/>
  <c r="N54" i="4"/>
  <c r="M54" i="4"/>
  <c r="L54" i="4"/>
  <c r="N53" i="4"/>
  <c r="M53" i="4"/>
  <c r="L53" i="4"/>
  <c r="N52" i="4"/>
  <c r="M52" i="4"/>
  <c r="L52" i="4"/>
  <c r="N51" i="4"/>
  <c r="P18" i="7" s="1"/>
  <c r="J51" i="4"/>
  <c r="I51" i="4"/>
  <c r="H51" i="4"/>
  <c r="G51" i="4"/>
  <c r="F51" i="4"/>
  <c r="E51" i="4"/>
  <c r="D51" i="4"/>
  <c r="C51" i="4"/>
  <c r="L51" i="4" s="1"/>
  <c r="D18" i="7" s="1"/>
  <c r="D34" i="7" s="1"/>
  <c r="B51" i="4"/>
  <c r="N50" i="4"/>
  <c r="P17" i="7" s="1"/>
  <c r="J50" i="4"/>
  <c r="I50" i="4"/>
  <c r="H50" i="4"/>
  <c r="G50" i="4"/>
  <c r="F50" i="4"/>
  <c r="E50" i="4"/>
  <c r="D50" i="4"/>
  <c r="C50" i="4"/>
  <c r="L50" i="4" s="1"/>
  <c r="D17" i="7" s="1"/>
  <c r="D33" i="7" s="1"/>
  <c r="B50" i="4"/>
  <c r="N49" i="4"/>
  <c r="P16" i="7" s="1"/>
  <c r="J49" i="4"/>
  <c r="I49" i="4"/>
  <c r="H49" i="4"/>
  <c r="G49" i="4"/>
  <c r="F49" i="4"/>
  <c r="E49" i="4"/>
  <c r="D49" i="4"/>
  <c r="C49" i="4"/>
  <c r="L49" i="4" s="1"/>
  <c r="D16" i="7" s="1"/>
  <c r="D32" i="7" s="1"/>
  <c r="B49" i="4"/>
  <c r="N48" i="4"/>
  <c r="P15" i="7" s="1"/>
  <c r="J48" i="4"/>
  <c r="I48" i="4"/>
  <c r="H48" i="4"/>
  <c r="G48" i="4"/>
  <c r="F48" i="4"/>
  <c r="E48" i="4"/>
  <c r="D48" i="4"/>
  <c r="C48" i="4"/>
  <c r="L48" i="4" s="1"/>
  <c r="D15" i="7" s="1"/>
  <c r="D31" i="7" s="1"/>
  <c r="B48" i="4"/>
  <c r="N47" i="4"/>
  <c r="P14" i="7" s="1"/>
  <c r="J47" i="4"/>
  <c r="I47" i="4"/>
  <c r="H47" i="4"/>
  <c r="G47" i="4"/>
  <c r="F47" i="4"/>
  <c r="E47" i="4"/>
  <c r="D47" i="4"/>
  <c r="C47" i="4"/>
  <c r="L47" i="4" s="1"/>
  <c r="D14" i="7" s="1"/>
  <c r="D30" i="7" s="1"/>
  <c r="B47" i="4"/>
  <c r="N46" i="4"/>
  <c r="P13" i="7" s="1"/>
  <c r="J46" i="4"/>
  <c r="I46" i="4"/>
  <c r="H46" i="4"/>
  <c r="G46" i="4"/>
  <c r="F46" i="4"/>
  <c r="E46" i="4"/>
  <c r="D46" i="4"/>
  <c r="C46" i="4"/>
  <c r="L46" i="4" s="1"/>
  <c r="D13" i="7" s="1"/>
  <c r="D29" i="7" s="1"/>
  <c r="B46" i="4"/>
  <c r="N45" i="4"/>
  <c r="P12" i="7" s="1"/>
  <c r="J45" i="4"/>
  <c r="I45" i="4"/>
  <c r="H45" i="4"/>
  <c r="G45" i="4"/>
  <c r="F45" i="4"/>
  <c r="E45" i="4"/>
  <c r="D45" i="4"/>
  <c r="C45" i="4"/>
  <c r="L45" i="4" s="1"/>
  <c r="D12" i="7" s="1"/>
  <c r="D28" i="7" s="1"/>
  <c r="B45" i="4"/>
  <c r="N44" i="4"/>
  <c r="P11" i="7" s="1"/>
  <c r="J44" i="4"/>
  <c r="I44" i="4"/>
  <c r="H44" i="4"/>
  <c r="G44" i="4"/>
  <c r="F44" i="4"/>
  <c r="E44" i="4"/>
  <c r="D44" i="4"/>
  <c r="C44" i="4"/>
  <c r="L44" i="4" s="1"/>
  <c r="D11" i="7" s="1"/>
  <c r="D27" i="7" s="1"/>
  <c r="B44" i="4"/>
  <c r="N43" i="4"/>
  <c r="P10" i="7" s="1"/>
  <c r="J43" i="4"/>
  <c r="I43" i="4"/>
  <c r="H43" i="4"/>
  <c r="G43" i="4"/>
  <c r="F43" i="4"/>
  <c r="E43" i="4"/>
  <c r="D43" i="4"/>
  <c r="C43" i="4"/>
  <c r="L43" i="4" s="1"/>
  <c r="D10" i="7" s="1"/>
  <c r="D26" i="7" s="1"/>
  <c r="B43" i="4"/>
  <c r="N45" i="3"/>
  <c r="P12" i="3"/>
  <c r="O18" i="7" s="1"/>
  <c r="O34" i="7" s="1"/>
  <c r="I12" i="3"/>
  <c r="I18" i="7" s="1"/>
  <c r="D12" i="3"/>
  <c r="C18" i="7" s="1"/>
  <c r="C34" i="7" s="1"/>
  <c r="P11" i="3"/>
  <c r="O17" i="7" s="1"/>
  <c r="O33" i="7" s="1"/>
  <c r="I11" i="3"/>
  <c r="D11" i="3"/>
  <c r="P10" i="3"/>
  <c r="O16" i="7" s="1"/>
  <c r="O32" i="7" s="1"/>
  <c r="I10" i="3"/>
  <c r="I16" i="7" s="1"/>
  <c r="D10" i="3"/>
  <c r="C16" i="7" s="1"/>
  <c r="C32" i="7" s="1"/>
  <c r="P9" i="3"/>
  <c r="I9" i="3"/>
  <c r="D9" i="3"/>
  <c r="C15" i="7" s="1"/>
  <c r="C31" i="7" s="1"/>
  <c r="P8" i="3"/>
  <c r="O14" i="7" s="1"/>
  <c r="O30" i="7" s="1"/>
  <c r="I8" i="3"/>
  <c r="I14" i="7" s="1"/>
  <c r="D8" i="3"/>
  <c r="C14" i="7" s="1"/>
  <c r="C30" i="7" s="1"/>
  <c r="P7" i="3"/>
  <c r="O13" i="7" s="1"/>
  <c r="O29" i="7" s="1"/>
  <c r="I7" i="3"/>
  <c r="D7" i="3"/>
  <c r="P6" i="3"/>
  <c r="O12" i="7" s="1"/>
  <c r="O28" i="7" s="1"/>
  <c r="I6" i="3"/>
  <c r="I12" i="7" s="1"/>
  <c r="D6" i="3"/>
  <c r="P5" i="3"/>
  <c r="I5" i="3"/>
  <c r="D5" i="3"/>
  <c r="C11" i="7" s="1"/>
  <c r="C27" i="7" s="1"/>
  <c r="P4" i="3"/>
  <c r="O10" i="7" s="1"/>
  <c r="O26" i="7" s="1"/>
  <c r="I4" i="3"/>
  <c r="I10" i="7" s="1"/>
  <c r="D4" i="3"/>
  <c r="C10" i="7" s="1"/>
  <c r="C26" i="7" s="1"/>
  <c r="K12" i="2"/>
  <c r="N18" i="7" s="1"/>
  <c r="N34" i="7" s="1"/>
  <c r="D12" i="2"/>
  <c r="K11" i="2"/>
  <c r="N17" i="7" s="1"/>
  <c r="N33" i="7" s="1"/>
  <c r="D11" i="2"/>
  <c r="H17" i="7" s="1"/>
  <c r="H33" i="7" s="1"/>
  <c r="K10" i="2"/>
  <c r="N16" i="7" s="1"/>
  <c r="N32" i="7" s="1"/>
  <c r="D10" i="2"/>
  <c r="K9" i="2"/>
  <c r="N15" i="7" s="1"/>
  <c r="N31" i="7" s="1"/>
  <c r="D9" i="2"/>
  <c r="H15" i="7" s="1"/>
  <c r="H31" i="7" s="1"/>
  <c r="K8" i="2"/>
  <c r="N14" i="7" s="1"/>
  <c r="N30" i="7" s="1"/>
  <c r="D8" i="2"/>
  <c r="K7" i="2"/>
  <c r="N13" i="7" s="1"/>
  <c r="N29" i="7" s="1"/>
  <c r="D7" i="2"/>
  <c r="H13" i="7" s="1"/>
  <c r="H29" i="7" s="1"/>
  <c r="K6" i="2"/>
  <c r="N12" i="7" s="1"/>
  <c r="N28" i="7" s="1"/>
  <c r="D6" i="2"/>
  <c r="K5" i="2"/>
  <c r="N11" i="7" s="1"/>
  <c r="N27" i="7" s="1"/>
  <c r="D5" i="2"/>
  <c r="H11" i="7" s="1"/>
  <c r="H27" i="7" s="1"/>
  <c r="K4" i="2"/>
  <c r="N10" i="7" s="1"/>
  <c r="N26" i="7" s="1"/>
  <c r="D4" i="2"/>
  <c r="I41" i="1"/>
  <c r="I40" i="1"/>
  <c r="I39" i="1"/>
  <c r="I38" i="1"/>
  <c r="I37" i="1"/>
  <c r="I36" i="1"/>
  <c r="I35" i="1"/>
  <c r="I34" i="1"/>
  <c r="I33" i="1"/>
  <c r="I31" i="1"/>
  <c r="I29" i="1"/>
  <c r="I28" i="1"/>
  <c r="I27" i="1"/>
  <c r="I24" i="1"/>
  <c r="I23" i="1"/>
  <c r="I22" i="1"/>
  <c r="I21" i="1"/>
  <c r="I20" i="1"/>
  <c r="I19" i="1"/>
  <c r="I18" i="1"/>
  <c r="I17" i="1"/>
  <c r="I16" i="1"/>
  <c r="I15" i="1"/>
  <c r="P12" i="1"/>
  <c r="I12" i="1"/>
  <c r="D12" i="1"/>
  <c r="P11" i="1"/>
  <c r="I11" i="1"/>
  <c r="D11" i="1"/>
  <c r="P10" i="1"/>
  <c r="I10" i="1"/>
  <c r="D10" i="1"/>
  <c r="P9" i="1"/>
  <c r="I9" i="1"/>
  <c r="D9" i="1"/>
  <c r="P8" i="1"/>
  <c r="I8" i="1"/>
  <c r="D8" i="1"/>
  <c r="P7" i="1"/>
  <c r="I7" i="1"/>
  <c r="D7" i="1"/>
  <c r="P6" i="1"/>
  <c r="I6" i="1"/>
  <c r="D6" i="1"/>
  <c r="P5" i="1"/>
  <c r="I5" i="1"/>
  <c r="D5" i="1"/>
  <c r="P4" i="1"/>
  <c r="I4" i="1"/>
  <c r="D4" i="1"/>
  <c r="E30" i="7" l="1"/>
  <c r="C28" i="7"/>
  <c r="J32" i="7"/>
  <c r="L13" i="7"/>
  <c r="J31" i="7"/>
  <c r="J28" i="7"/>
  <c r="J30" i="7"/>
  <c r="J10" i="7"/>
  <c r="J27" i="7"/>
  <c r="J29" i="7"/>
  <c r="J33" i="7"/>
  <c r="J34" i="7"/>
  <c r="S18" i="7"/>
  <c r="P34" i="7"/>
  <c r="S15" i="7"/>
  <c r="P31" i="7"/>
  <c r="I30" i="7"/>
  <c r="L14" i="7"/>
  <c r="S10" i="7"/>
  <c r="P26" i="7"/>
  <c r="S14" i="7"/>
  <c r="P30" i="7"/>
  <c r="L12" i="7"/>
  <c r="I28" i="7"/>
  <c r="S11" i="7"/>
  <c r="P27" i="7"/>
  <c r="L10" i="7"/>
  <c r="I26" i="7"/>
  <c r="L18" i="7"/>
  <c r="I34" i="7"/>
  <c r="P28" i="7"/>
  <c r="S12" i="7"/>
  <c r="P32" i="7"/>
  <c r="S16" i="7"/>
  <c r="P29" i="7"/>
  <c r="S13" i="7"/>
  <c r="P33" i="7"/>
  <c r="S17" i="7"/>
  <c r="L15" i="7"/>
  <c r="I32" i="7"/>
  <c r="L16" i="7"/>
  <c r="I31" i="7"/>
  <c r="L11" i="7"/>
  <c r="I29" i="7"/>
  <c r="L17" i="7"/>
  <c r="J26" i="7" l="1"/>
</calcChain>
</file>

<file path=xl/sharedStrings.xml><?xml version="1.0" encoding="utf-8"?>
<sst xmlns="http://schemas.openxmlformats.org/spreadsheetml/2006/main" count="539" uniqueCount="335">
  <si>
    <t>With Enclave – Initial-approval-time</t>
  </si>
  <si>
    <t>With Enclave – Provision time</t>
  </si>
  <si>
    <t>With Enclave – Data-access</t>
  </si>
  <si>
    <t>Number of attributes</t>
  </si>
  <si>
    <t>Start-time</t>
  </si>
  <si>
    <t>End-time</t>
  </si>
  <si>
    <t>Time taken</t>
  </si>
  <si>
    <t>File size</t>
  </si>
  <si>
    <t>With 2048-bit identity public-private key</t>
  </si>
  <si>
    <t>How to measure time: https://github.com/ibr-ds/sgx-perf</t>
  </si>
  <si>
    <t>Server-certificate-verification</t>
  </si>
  <si>
    <t>Nonce verification</t>
  </si>
  <si>
    <t>Actual data transfer</t>
  </si>
  <si>
    <t>Data-transfer time</t>
  </si>
  <si>
    <t>Data-usage time</t>
  </si>
  <si>
    <t>Used command within the test directory: cd ./u_data_user/; ./u_data_user "1235" "../test_data_creater/certs/server-cert.pem" "../test_data_creater/certs/server-key.pem"&amp;disown;cd ../u_data_owner;sleep 2;./u_data_owner 127.0.0.1 1235 ../test_data_creater/data_cert/sample_do_data_1_attr.pem 2308185037;cd ../</t>
  </si>
  <si>
    <t>How to measure performance:</t>
  </si>
  <si>
    <t>1. Open a new terminal in this location and use the command: source /opt/intel/sgxsdk/environment &lt;The actual path may depend on the installation path of Intel-SGX-SDK&gt;</t>
  </si>
  <si>
    <t>2. Run: cd data-rotting/libenc/enclave_collections/srcs</t>
  </si>
  <si>
    <t>3. Run: ./update_libenc.sh 2 (Make sure zip tool is already installed in your system)</t>
  </si>
  <si>
    <t>3.1. This will require one file updation according to the MRENCLAVE value</t>
  </si>
  <si>
    <t>4. Go back to "data-rotting" folder (i.e. cd ../../../)</t>
  </si>
  <si>
    <t>5. Run: make clean;make</t>
  </si>
  <si>
    <t>6. Open a new terminal (A) and Run: source /opt/intel/sgxsdk/environment;time-server/time-server 127.0.0.1 1240</t>
  </si>
  <si>
    <t>7. Open a new terminal (B) and Run: source /opt/intel/sgxsdk/environment;libenc/libenc 127.0.0.1 1234</t>
  </si>
  <si>
    <t>8. Open a new terminal (C) and Run: source /opt/intel/sgxsdk/environment;data-user/data-user get-approval 127.0.0.1 1235 127.0.0.1 1234 127.0.0.1 1236;data-user/data-user access-data 127.0.0.1 1240</t>
  </si>
  <si>
    <t>9. Open a new terminal (D) and Run: export AZDCAP_DEBUG_LOG_LEVEL="ERROR";source /opt/intel/sgxsdk/environment;data-owner/data-owner 127.0.0.1 1235 127.0.0.1 1234 2 materials/sample_do_cert.pem materials/sample_do_enc_sign_pri_key.pem test/test_data_creater/data_cert/sample_do_data_10_attr.pem 2012422572</t>
  </si>
  <si>
    <t>9.1 For accessing data, having different sizes change the file test/test_data_creater/data_cert/sample_do_data_10_attr.pem as required</t>
  </si>
  <si>
    <t>10. Start and stop time-stamps for different activities can be found from different terminals</t>
  </si>
  <si>
    <t>Initial approval time: Terminal(D)</t>
  </si>
  <si>
    <t>Provision time: Terminal(D)</t>
  </si>
  <si>
    <t>Access time: Terminal(C)</t>
  </si>
  <si>
    <t>*You may get some additional print like the following, which is not a problem.</t>
  </si>
  <si>
    <t>Azure Quote Provider: libdcap_quoteprov.so [INFO]: Debug Logging Enabled</t>
  </si>
  <si>
    <t>Size of the implementation:</t>
  </si>
  <si>
    <t>Measured using the following commands:</t>
  </si>
  <si>
    <t>find . -name '*.cpp' | xargs wc -l | sort -nr</t>
  </si>
  <si>
    <t>File</t>
  </si>
  <si>
    <t>Line</t>
  </si>
  <si>
    <t>./common/data_access.cpp</t>
  </si>
  <si>
    <t>./common/data_provision.cpp</t>
  </si>
  <si>
    <t>./common/tls_server.cpp</t>
  </si>
  <si>
    <t>./enclave/enclave_func.cpp</t>
  </si>
  <si>
    <t>./common/ucommon.cpp</t>
  </si>
  <si>
    <t>./common/tcommon.cpp</t>
  </si>
  <si>
    <t>Total</t>
  </si>
  <si>
    <t>* Not considered other parts like openssl library within enclave etc. as the part of TCB.</t>
  </si>
  <si>
    <t>How to build:</t>
  </si>
  <si>
    <t>https://github.com/encryptogroup/ABY</t>
  </si>
  <si>
    <t>Modify the code:</t>
  </si>
  <si>
    <t>Refer to “Modification over ABY_2PC” sheet</t>
  </si>
  <si>
    <t>Build command:</t>
  </si>
  <si>
    <t>make clean;cmake .. -DABY_BUILD_EXE=On;make;make DESTDIR=../install install</t>
  </si>
  <si>
    <t>How to test:</t>
  </si>
  <si>
    <t>Assumed party 0 as server and party 1 as client</t>
  </si>
  <si>
    <t>Always executed party 0 first and then party 1</t>
  </si>
  <si>
    <t>Taken the measurement from party 0 only</t>
  </si>
  <si>
    <t>Run the command to execute party 0: ./bin/innerproduct_test -r 0 -n 10000 -b 32 -s 256 &gt; ABY_test_log_10000_attribute.txt ; vi ABY_test_log_10000_attribute.txt</t>
  </si>
  <si>
    <t xml:space="preserve">Open a new terminal and run the command to execute party 1: ./bin/innerproduct_test -r 1 -n 10000 -b 32 -s 256 </t>
  </si>
  <si>
    <t>Change the parameter after -n and the name of the log file to get different results</t>
  </si>
  <si>
    <t>Total-time(ms) = Setup + Online = OTExtension + Garbling + Online</t>
  </si>
  <si>
    <t>Init</t>
  </si>
  <si>
    <t>CircuitGen</t>
  </si>
  <si>
    <t>Network</t>
  </si>
  <si>
    <t>BaseOTs</t>
  </si>
  <si>
    <t>Setup = (OTExtension + Garbling)</t>
  </si>
  <si>
    <t>OTExtension</t>
  </si>
  <si>
    <t>Garbling</t>
  </si>
  <si>
    <t>Online</t>
  </si>
  <si>
    <t>In terms of micro-second</t>
  </si>
  <si>
    <t>One-time setup time</t>
  </si>
  <si>
    <t>Computation time</t>
  </si>
  <si>
    <t>Steps for installing amcl is mentioned in the steps</t>
  </si>
  <si>
    <t>To install libgmp</t>
  </si>
  <si>
    <t>sudo apt-get install -y libgmp-dev</t>
  </si>
  <si>
    <t>To install libsodium</t>
  </si>
  <si>
    <t>sudo apt install libsodium-dev libsodium23</t>
  </si>
  <si>
    <t>To install protobuf:</t>
  </si>
  <si>
    <t>https://github.com/protobuf-c/protobuf-c</t>
  </si>
  <si>
    <t>Change source code:</t>
  </si>
  <si>
    <t>Refer to the sheet “Modification over CiFEr” for details</t>
  </si>
  <si>
    <t>Then go to build/</t>
  </si>
  <si>
    <t>make</t>
  </si>
  <si>
    <t>test</t>
  </si>
  <si>
    <t>One-time setup time (2048-bit modulus)</t>
  </si>
  <si>
    <t>Data-access time</t>
  </si>
  <si>
    <t>Data-user: Start accessing the sealed-data</t>
  </si>
  <si>
    <t>Before expiry verification</t>
  </si>
  <si>
    <t>Start-data access</t>
  </si>
  <si>
    <t>After retrieving the file</t>
  </si>
  <si>
    <t>Before adding openssl details</t>
  </si>
  <si>
    <t>Before starting the computation</t>
  </si>
  <si>
    <t>After ending the computation</t>
  </si>
  <si>
    <t>After finishing the encryption of the result</t>
  </si>
  <si>
    <t>Data-user: Before decrypting the result</t>
  </si>
  <si>
    <t>Before calling OpenSSL decryption API</t>
  </si>
  <si>
    <t>After calling OpenSSL decryption API</t>
  </si>
  <si>
    <t>Stop accessing the sealed-data</t>
  </si>
  <si>
    <t>CiFEr</t>
  </si>
  <si>
    <t>Line-number in the source code</t>
  </si>
  <si>
    <t>Time-stamp</t>
  </si>
  <si>
    <t>Required us</t>
  </si>
  <si>
    <t>Operation performed</t>
  </si>
  <si>
    <t>Vector preparation</t>
  </si>
  <si>
    <t>Secret-key-init</t>
  </si>
  <si>
    <t>Public-key init</t>
  </si>
  <si>
    <t>Master-key init</t>
  </si>
  <si>
    <t>FE-Key-derivation</t>
  </si>
  <si>
    <t>Copy encryptor</t>
  </si>
  <si>
    <t>Ciphertext init</t>
  </si>
  <si>
    <t>Encrypt message</t>
  </si>
  <si>
    <t>Decryptor copy</t>
  </si>
  <si>
    <t>Decrypt</t>
  </si>
  <si>
    <t>Parameters used:</t>
  </si>
  <si>
    <t>Without any privacy:</t>
  </si>
  <si>
    <t>Ours</t>
  </si>
  <si>
    <t>ABY-2PC</t>
  </si>
  <si>
    <t>One-time-setup time</t>
  </si>
  <si>
    <t>Time to compute on data</t>
  </si>
  <si>
    <t>Without any privacy</t>
  </si>
  <si>
    <t>% faster</t>
  </si>
  <si>
    <t>Logarithmic-scale</t>
  </si>
  <si>
    <t>non-priv</t>
  </si>
  <si>
    <t>diff --git a/src/abycore/ABY_utils/ABYconstants.h b/src/abycore/ABY_utils/ABYconstants.h</t>
  </si>
  <si>
    <t>index 306ed2e..cb68d03 100644</t>
  </si>
  <si>
    <t>--- a/src/abycore/ABY_utils/ABYconstants.h</t>
  </si>
  <si>
    <t>+++ b/src/abycore/ABY_utils/ABYconstants.h</t>
  </si>
  <si>
    <t>@@ -30,11 +30,11 @@</t>
  </si>
  <si>
    <t xml:space="preserve"> //#define DEBUGCOMM</t>
  </si>
  <si>
    <t xml:space="preserve"> #define DEBUGABYPARTY 0</t>
  </si>
  <si>
    <t xml:space="preserve"> </t>
  </si>
  <si>
    <t>-#define PRINT_PERFORMANCE_STATS 0 //prints overall runtime statistics and gate counts</t>
  </si>
  <si>
    <t>-#define PRINT_COMMUNICATION_STATS 0 //prints communication statistics</t>
  </si>
  <si>
    <t>+#define PRINT_PERFORMANCE_STATS 1 //prints overall runtime statistics and gate counts</t>
  </si>
  <si>
    <t>+#define PRINT_COMMUNICATION_STATS 1 //prints communication statistics</t>
  </si>
  <si>
    <t xml:space="preserve"> #define BENCHONLINEPHASE 0 //show very detailed runtime statistic on each sharing for online phase, typically for troubleshooting</t>
  </si>
  <si>
    <t>-#define BENCH_HARDWARE 0 // measure RTT, connection bandwidth and AES</t>
  </si>
  <si>
    <t>+#define BENCH_HARDWARE 1 // measure RTT, connection bandwidth and AES</t>
  </si>
  <si>
    <t xml:space="preserve"> #define BATCH</t>
  </si>
  <si>
    <t>diff --git a/src/examples/innerproduct/common/innerproduct.cpp b/src/examples/innerproduct/common/innerproduct.cpp</t>
  </si>
  <si>
    <t>index d6dcada..2417a60 100644</t>
  </si>
  <si>
    <t>--- a/src/examples/innerproduct/common/innerproduct.cpp</t>
  </si>
  <si>
    <t>+++ b/src/examples/innerproduct/common/innerproduct.cpp</t>
  </si>
  <si>
    <t>@@ -53,12 +53,22 @@ int32_t test_inner_product_circuit(e_role role, const std::string&amp; address, uint</t>
  </si>
  <si>
    <t xml:space="preserve">        /**</t>
  </si>
  <si>
    <t xml:space="preserve">         Step 5: Allocate the xvals and yvals that will hold the plaintext values.</t>
  </si>
  <si>
    <t xml:space="preserve">         */</t>
  </si>
  <si>
    <t>+#define USE_32_BIT_RESULT 1 /* Sumit  */</t>
  </si>
  <si>
    <t>+#if USE_32_BIT_RESULT</t>
  </si>
  <si>
    <t>+       uint32_t x, y;</t>
  </si>
  <si>
    <t>+</t>
  </si>
  <si>
    <t>+       uint32_t output, v_sum = 0;</t>
  </si>
  <si>
    <t>+       std::vector&lt;uint32_t&gt; xvals(numbers);</t>
  </si>
  <si>
    <t>+       std::vector&lt;uint32_t&gt; yvals(numbers);</t>
  </si>
  <si>
    <t>+#else</t>
  </si>
  <si>
    <t xml:space="preserve">        uint16_t x, y;</t>
  </si>
  <si>
    <t xml:space="preserve">        uint16_t output, v_sum = 0;</t>
  </si>
  <si>
    <t xml:space="preserve">        std::vector&lt;uint16_t&gt; xvals(numbers);</t>
  </si>
  <si>
    <t xml:space="preserve">        std::vector&lt;uint16_t&gt; yvals(numbers);</t>
  </si>
  <si>
    <t>+#endif</t>
  </si>
  <si>
    <t xml:space="preserve">        uint32_t i;</t>
  </si>
  <si>
    <t xml:space="preserve">        srand(time(NULL));</t>
  </si>
  <si>
    <t>@@ -74,9 +84,14 @@ int32_t test_inner_product_circuit(e_role role, const std::string&amp; address, uint</t>
  </si>
  <si>
    <t xml:space="preserve">         but PutINGate() must always be called for both roles.</t>
  </si>
  <si>
    <t xml:space="preserve">        for (i = 0; i &lt; numbers; i++) {</t>
  </si>
  <si>
    <t>-</t>
  </si>
  <si>
    <t>+#if 0 /* Instead of random numbers, compute</t>
  </si>
  <si>
    <t>+        1*1 + 2*2 + 3*3 ... n*n */</t>
  </si>
  <si>
    <t xml:space="preserve">                x = rand();</t>
  </si>
  <si>
    <t xml:space="preserve">                y = rand();</t>
  </si>
  <si>
    <t>+        x = (i + 1);</t>
  </si>
  <si>
    <t>+        y = (i + 1);</t>
  </si>
  <si>
    <t xml:space="preserve">                v_sum += x * y;</t>
  </si>
  <si>
    <t>@@ -84,8 +99,13 @@ int32_t test_inner_product_circuit(e_role role, const std::string&amp; address, uint</t>
  </si>
  <si>
    <t xml:space="preserve">                yvals[i] = y;</t>
  </si>
  <si>
    <t xml:space="preserve">        }</t>
  </si>
  <si>
    <t>+       s_x_vec = circ-&gt;PutSIMDINGate(numbers, xvals.data(), 32, SERVER);</t>
  </si>
  <si>
    <t>+       s_y_vec = circ-&gt;PutSIMDINGate(numbers, yvals.data(), 32, CLIENT);</t>
  </si>
  <si>
    <t xml:space="preserve">        s_x_vec = circ-&gt;PutSIMDINGate(numbers, xvals.data(), 16, SERVER);</t>
  </si>
  <si>
    <t xml:space="preserve">        s_y_vec = circ-&gt;PutSIMDINGate(numbers, yvals.data(), 16, CLIENT);</t>
  </si>
  <si>
    <t xml:space="preserve">         Step 7: Call the build method for building the circuit for the</t>
  </si>
  <si>
    <t>@@ -109,7 +129,11 @@ int32_t test_inner_product_circuit(e_role role, const std::string&amp; address, uint</t>
  </si>
  <si>
    <t xml:space="preserve">         Step 10: Type caste the plaintext output to 16 bit unsigned integer.</t>
  </si>
  <si>
    <t>+       output = s_out-&gt;get_clear_value&lt;uint32_t&gt;();</t>
  </si>
  <si>
    <t xml:space="preserve">        output = s_out-&gt;get_clear_value&lt;uint16_t&gt;();</t>
  </si>
  <si>
    <t xml:space="preserve">        std::cout &lt;&lt; "\nCircuit Result: " &lt;&lt; output;</t>
  </si>
  <si>
    <t xml:space="preserve">        std::cout &lt;&lt; "\nVerification Result: " &lt;&lt; v_sum &lt;&lt; std::endl;</t>
  </si>
  <si>
    <t>(END)</t>
  </si>
  <si>
    <t>diff --git a/test/innerprod/fullysec/damgard.c b/test/innerprod/fullysec/damgard.c</t>
  </si>
  <si>
    <t>index 00d3645..fa5e0f6 100644</t>
  </si>
  <si>
    <t>--- a/test/innerprod/fullysec/damgard.c</t>
  </si>
  <si>
    <t>+++ b/test/innerprod/fullysec/damgard.c</t>
  </si>
  <si>
    <t>@@ -15,13 +15,44 @@</t>
  </si>
  <si>
    <t xml:space="preserve">  */</t>
  </si>
  <si>
    <t xml:space="preserve"> #include &lt;gmp.h&gt;</t>
  </si>
  <si>
    <t>+#include &lt;stdlib.h&gt;</t>
  </si>
  <si>
    <t>+#include &lt;stdio.h&gt;</t>
  </si>
  <si>
    <t>+#include &lt;unistd.h&gt;</t>
  </si>
  <si>
    <t>+#include &lt;time.h&gt;</t>
  </si>
  <si>
    <t>+#include &lt;sys/time.h&gt;</t>
  </si>
  <si>
    <t>+#include &lt;string.h&gt;</t>
  </si>
  <si>
    <t xml:space="preserve"> #include "cifer/test.h"</t>
  </si>
  <si>
    <t xml:space="preserve"> #include "cifer/innerprod/fullysec/damgard.h"</t>
  </si>
  <si>
    <t xml:space="preserve"> #include "cifer/sample/uniform.h"</t>
  </si>
  <si>
    <t>+#define PRINT_BUFSIZ 1024</t>
  </si>
  <si>
    <t>+char g_print_buffer[PRINT_BUFSIZ];</t>
  </si>
  <si>
    <t>+void print_log(const char *fmt, ...)</t>
  </si>
  <si>
    <t>+{</t>
  </si>
  <si>
    <t>+    int printed_size;</t>
  </si>
  <si>
    <t>+    struct timeval tv;</t>
  </si>
  <si>
    <t>+    struct tm* now;</t>
  </si>
  <si>
    <t>+    va_list ap;</t>
  </si>
  <si>
    <t>+    struct timezone tz;</t>
  </si>
  <si>
    <t>+    gettimeofday(&amp;tv, &amp;tz);</t>
  </si>
  <si>
    <t>+    now = localtime(&amp;tv.tv_sec);</t>
  </si>
  <si>
    <t>+    va_start(ap, fmt);</t>
  </si>
  <si>
    <t>+    printed_size = snprintf(g_print_buffer, PRINT_BUFSIZ, "\n[%02d-%02d-%04d %02d:%02d:%02d.%06ld] ", now-&gt;tm_mday, (now-&gt;tm_mon + 1), (now-&gt;tm_year + 1900), now-&gt;tm_hour, now-&gt;tm_min, now-&gt;tm_sec, tv.t</t>
  </si>
  <si>
    <t>v_usec);</t>
  </si>
  <si>
    <t>+    vsnprintf(&amp;g_print_buffer[printed_size], (PRINT_BUFSIZ-printed_size-1), fmt, ap);</t>
  </si>
  <si>
    <t>+    va_end(ap);</t>
  </si>
  <si>
    <t>+    printf("%s", g_print_buffer);</t>
  </si>
  <si>
    <t>+}</t>
  </si>
  <si>
    <t xml:space="preserve"> MunitResult test_damgard_end_to_end(const MunitParameter *params, void *data) {</t>
  </si>
  <si>
    <t>-    size_t l = 3;</t>
  </si>
  <si>
    <t>+    size_t l;</t>
  </si>
  <si>
    <t xml:space="preserve">     mpz_t bound, bound_neg, key1, key2, xy_check, xy;</t>
  </si>
  <si>
    <t xml:space="preserve">     mpz_inits(bound, bound_neg, key1, key2, xy_check, xy, NULL);</t>
  </si>
  <si>
    <t xml:space="preserve">     mpz_set_ui(bound, 2);</t>
  </si>
  <si>
    <t>@@ -30,28 +61,28 @@ MunitResult test_damgard_end_to_end(const MunitParameter *params, void *data) {</t>
  </si>
  <si>
    <t xml:space="preserve">     cfe_damgard s, encryptor, decryptor;</t>
  </si>
  <si>
    <t xml:space="preserve">     cfe_error err;</t>
  </si>
  <si>
    <t>-    size_t modulus_len;</t>
  </si>
  <si>
    <t>-    const char *precomp = munit_parameters_get(params, "parameters");</t>
  </si>
  <si>
    <t>-    if (strcmp(precomp, "precomputed") == 0) {</t>
  </si>
  <si>
    <t>-        // modulus_len defines the security of the scheme, the higher the better</t>
  </si>
  <si>
    <t>-        modulus_len = 2048;</t>
  </si>
  <si>
    <t>-        err = cfe_damgard_precomp_init(&amp;s, l, modulus_len, bound);</t>
  </si>
  <si>
    <t>-    } else if (strcmp(precomp, "random") == 0) {</t>
  </si>
  <si>
    <t>-        modulus_len = 512;</t>
  </si>
  <si>
    <t>-        err = cfe_damgard_init(&amp;s, l, modulus_len, bound);</t>
  </si>
  <si>
    <t>-    } else {</t>
  </si>
  <si>
    <t>-        err = CFE_ERR_INIT;</t>
  </si>
  <si>
    <t>-    }</t>
  </si>
  <si>
    <t>-    munit_assert(err == 0);</t>
  </si>
  <si>
    <t xml:space="preserve">+    </t>
  </si>
  <si>
    <t>+    const char *vect_len = munit_parameters_get(params, "parameters");</t>
  </si>
  <si>
    <t>+    l = atoi(vect_len);</t>
  </si>
  <si>
    <t xml:space="preserve">     cfe_vec mpk, ciphertext, x, y;</t>
  </si>
  <si>
    <t>+    cfe_vec ciphertext_recovered;</t>
  </si>
  <si>
    <t xml:space="preserve">     cfe_vec_inits(l, &amp;x, &amp;y, NULL);</t>
  </si>
  <si>
    <t xml:space="preserve">     cfe_uniform_sample_range_vec(&amp;x, bound_neg, bound);</t>
  </si>
  <si>
    <t xml:space="preserve">     cfe_uniform_sample_range_vec(&amp;y, bound_neg, bound);</t>
  </si>
  <si>
    <t xml:space="preserve">     cfe_vec_dot(xy_check, &amp;x, &amp;y);</t>
  </si>
  <si>
    <t xml:space="preserve">     cfe_damgard_sec_key msk;</t>
  </si>
  <si>
    <t>+    err = cfe_damgard_precomp_init(&amp;s, l, modulus_len, bound);</t>
  </si>
  <si>
    <t>+    munit_assert(err == 0);</t>
  </si>
  <si>
    <t>+    print_log("One time-setup start\n");</t>
  </si>
  <si>
    <t xml:space="preserve">     cfe_damgard_sec_key_init(&amp;msk, &amp;s);</t>
  </si>
  <si>
    <t xml:space="preserve">     cfe_damgard_pub_key_init(&amp;mpk, &amp;s);</t>
  </si>
  <si>
    <t xml:space="preserve">     cfe_damgard_generate_master_keys(&amp;msk, &amp;mpk, &amp;s);</t>
  </si>
  <si>
    <t>@@ -65,10 +96,41 @@ MunitResult test_damgard_end_to_end(const MunitParameter *params, void *data) {</t>
  </si>
  <si>
    <t xml:space="preserve">     cfe_damgard_ciphertext_init(&amp;ciphertext, &amp;encryptor);</t>
  </si>
  <si>
    <t xml:space="preserve">     err = cfe_damgard_encrypt(&amp;ciphertext, &amp;encryptor, &amp;x, &amp;mpk);</t>
  </si>
  <si>
    <t xml:space="preserve">     munit_assert(err == 0);</t>
  </si>
  <si>
    <t>+    print_log("One time-setup end");</t>
  </si>
  <si>
    <t xml:space="preserve">+  </t>
  </si>
  <si>
    <t xml:space="preserve">+#if 0 </t>
  </si>
  <si>
    <t>+    {</t>
  </si>
  <si>
    <t>+        FILE* output = fopen("serialized.bin", "wb");</t>
  </si>
  <si>
    <t>+        mpz_out_raw(output, l);</t>
  </si>
  <si>
    <t>+        //mpz_out_raw(output, 0);</t>
  </si>
  <si>
    <t>+        //mpz_out_raw(output, ciphertext.get_num_mpz_t());</t>
  </si>
  <si>
    <t>+        //mpz_out_raw(output, ciphertext.get_den_mpz_t());</t>
  </si>
  <si>
    <t>+        fclose(output);</t>
  </si>
  <si>
    <t>+    }</t>
  </si>
  <si>
    <t>+        FILE* input = fopen("serialized.bin", "rb");</t>
  </si>
  <si>
    <t>+        mpz_inp_raw(ciphertext_recovered, l);</t>
  </si>
  <si>
    <t>+        //mpz_inp_raw(ciphertext_recovered, 0);</t>
  </si>
  <si>
    <t>+        //mpz_inp_raw(ciphertext_recovered.get_num_mpz_t(), input);</t>
  </si>
  <si>
    <t>+        //mpz_inp_raw(ciphertext_recovered.get_den_mpz_t(), input);</t>
  </si>
  <si>
    <t>+        fclose(input);</t>
  </si>
  <si>
    <t>+    print_log("Data-access start for %d parameters\n", l);</t>
  </si>
  <si>
    <t xml:space="preserve">     cfe_damgard_copy(&amp;decryptor, &amp;s);</t>
  </si>
  <si>
    <t xml:space="preserve">     err = cfe_damgard_decrypt(xy, &amp;decryptor, &amp;ciphertext, &amp;key, &amp;y);</t>
  </si>
  <si>
    <t>+    print_log("Data-access end\n");</t>
  </si>
  <si>
    <t>+    //gmp_printf("The inner product of a random encrypted vector x and y = [1, 1,...,1] is %Zd\n", xy);</t>
  </si>
  <si>
    <t xml:space="preserve">     munit_assert(mpz_cmp(xy, xy_check) == 0);</t>
  </si>
  <si>
    <t>@@ -85,7 +147,17 @@ MunitResult test_damgard_end_to_end(const MunitParameter *params, void *data) {</t>
  </si>
  <si>
    <t xml:space="preserve"> }</t>
  </si>
  <si>
    <t xml:space="preserve"> char *damgard_param[] = {</t>
  </si>
  <si>
    <t>-        (char *) "precomputed", (char *) "random", NULL</t>
  </si>
  <si>
    <t>+        //(char *) "precomputed", (char *) "random", NULL</t>
  </si>
  <si>
    <t xml:space="preserve">+        (char *) "1", </t>
  </si>
  <si>
    <t xml:space="preserve">+        (char *) "5", </t>
  </si>
  <si>
    <t xml:space="preserve">+        (char *) "10", </t>
  </si>
  <si>
    <t xml:space="preserve">+        (char *) "50", </t>
  </si>
  <si>
    <t xml:space="preserve">+        (char *) "100", </t>
  </si>
  <si>
    <t xml:space="preserve">+        (char *) "500", </t>
  </si>
  <si>
    <t xml:space="preserve">+        (char *) "1000", </t>
  </si>
  <si>
    <t xml:space="preserve">+        (char *) "5000", </t>
  </si>
  <si>
    <t xml:space="preserve">+        (char *) "10000", </t>
  </si>
  <si>
    <t>+        NULL</t>
  </si>
  <si>
    <t xml:space="preserve"> };</t>
  </si>
  <si>
    <t xml:space="preserve"> MunitParameterEnum damgard_params[] = {</t>
  </si>
  <si>
    <t>diff --git a/test/test.c b/test/test.c</t>
  </si>
  <si>
    <t>index 806937a..944aa9c 100644</t>
  </si>
  <si>
    <t>--- a/test/test.c</t>
  </si>
  <si>
    <t>+++ b/test/test.c</t>
  </si>
  <si>
    <t>@@ -20,6 +20,7 @@</t>
  </si>
  <si>
    <t xml:space="preserve"> int main(int argc, char *argv[]) {</t>
  </si>
  <si>
    <t xml:space="preserve">     MunitSuite all_suites[] = {</t>
  </si>
  <si>
    <t>+#if 0</t>
  </si>
  <si>
    <t xml:space="preserve">             keygen_suite,</t>
  </si>
  <si>
    <t xml:space="preserve">             matrix_suite,</t>
  </si>
  <si>
    <t xml:space="preserve">             prime_suite,</t>
  </si>
  <si>
    <t>@@ -31,7 +32,9 @@ int main(int argc, char *argv[]) {</t>
  </si>
  <si>
    <t xml:space="preserve">             ddh_multi_suite,</t>
  </si>
  <si>
    <t xml:space="preserve">             lwe_suite,</t>
  </si>
  <si>
    <t xml:space="preserve">             ring_lwe_suite,</t>
  </si>
  <si>
    <t xml:space="preserve">             damgard_suite,</t>
  </si>
  <si>
    <t xml:space="preserve">             damgard_multi_suite,</t>
  </si>
  <si>
    <t xml:space="preserve">             lwe_fully_secure_suite,</t>
  </si>
  <si>
    <t xml:space="preserve">             paillier_suite,</t>
  </si>
  <si>
    <t>@@ -54,6 +57,7 @@ int main(int argc, char *argv[]) {</t>
  </si>
  <si>
    <t xml:space="preserve">             data_ser_suite,</t>
  </si>
  <si>
    <t xml:space="preserve">             fame_ser_suite,</t>
  </si>
  <si>
    <t xml:space="preserve">             gpsw_ser_suite,</t>
  </si>
  <si>
    <t xml:space="preserve">             {NULL, NULL, NULL, 0, MUNIT_SUITE_OPTION_NONE}</t>
  </si>
  <si>
    <t xml:space="preserve">     };</t>
  </si>
  <si>
    <t>Get code from: https://github.com/fentec-project/CiFEr</t>
  </si>
  <si>
    <t xml:space="preserve"> +    size_t modulus_len = 2048;</t>
  </si>
  <si>
    <t>TTP</t>
  </si>
  <si>
    <t>Data-procurement time</t>
  </si>
  <si>
    <t>ABY</t>
  </si>
  <si>
    <t>Check the test.sh file to understand how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</si>
</sst>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8497B0"/>
      <name val="Arial"/>
      <family val="2"/>
      <charset val="1"/>
    </font>
    <font>
      <sz val="10"/>
      <name val="Arial Unicode MS"/>
      <charset val="1"/>
    </font>
    <font>
      <b/>
      <sz val="14"/>
      <name val="Arial"/>
      <family val="2"/>
      <charset val="1"/>
    </font>
    <font>
      <sz val="8"/>
      <color rgb="FF6A9955"/>
      <name val="Consolas"/>
      <family val="3"/>
    </font>
    <font>
      <sz val="10"/>
      <color theme="2" tint="-0.249977111117893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2" tint="-0.499984740745262"/>
      <name val="Arial"/>
      <family val="2"/>
      <charset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0066CC"/>
      </patternFill>
    </fill>
    <fill>
      <patternFill patternType="solid">
        <fgColor rgb="FFB4C7DC"/>
        <bgColor rgb="FFBDD7EE"/>
      </patternFill>
    </fill>
    <fill>
      <patternFill patternType="solid">
        <fgColor rgb="FF729FCF"/>
        <bgColor rgb="FF8497B0"/>
      </patternFill>
    </fill>
    <fill>
      <patternFill patternType="solid">
        <fgColor rgb="FFBDD7EE"/>
        <bgColor rgb="FFB4C7DC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3" fillId="3" borderId="10" xfId="0" applyFont="1" applyFill="1" applyBorder="1"/>
    <xf numFmtId="0" fontId="3" fillId="3" borderId="10" xfId="0" applyFont="1" applyFill="1" applyBorder="1" applyAlignment="1">
      <alignment wrapText="1"/>
    </xf>
    <xf numFmtId="0" fontId="0" fillId="0" borderId="10" xfId="0" applyBorder="1"/>
    <xf numFmtId="0" fontId="3" fillId="0" borderId="10" xfId="0" applyFont="1" applyBorder="1"/>
    <xf numFmtId="0" fontId="0" fillId="4" borderId="0" xfId="0" applyFill="1" applyAlignment="1">
      <alignment wrapText="1"/>
    </xf>
    <xf numFmtId="0" fontId="4" fillId="0" borderId="0" xfId="0" applyFont="1"/>
    <xf numFmtId="0" fontId="0" fillId="0" borderId="11" xfId="0" applyBorder="1"/>
    <xf numFmtId="0" fontId="1" fillId="0" borderId="11" xfId="0" applyFont="1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5" fillId="0" borderId="0" xfId="0" applyFont="1"/>
    <xf numFmtId="0" fontId="6" fillId="0" borderId="0" xfId="0" applyFont="1" applyAlignment="1">
      <alignment vertical="center"/>
    </xf>
    <xf numFmtId="0" fontId="1" fillId="5" borderId="11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A5A5A5"/>
      <rgbColor rgb="FF729FC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Setup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Comparison!$D$25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Comparison!$A$26:$A$34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Comparison!$D$26:$D$34</c:f>
              <c:numCache>
                <c:formatCode>General</c:formatCode>
                <c:ptCount val="5"/>
                <c:pt idx="0">
                  <c:v>5.8346584513849988</c:v>
                </c:pt>
                <c:pt idx="1">
                  <c:v>5.8453864398550328</c:v>
                </c:pt>
                <c:pt idx="2">
                  <c:v>5.8482938278592815</c:v>
                </c:pt>
                <c:pt idx="3">
                  <c:v>5.8323786048145045</c:v>
                </c:pt>
                <c:pt idx="4">
                  <c:v>5.8454397573410439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B-4F4E-89C1-4328A5B329AA}"/>
            </c:ext>
          </c:extLst>
        </c:ser>
        <c:ser>
          <c:idx val="3"/>
          <c:order val="1"/>
          <c:tx>
            <c:strRef>
              <c:f>Comparison!$E$25</c:f>
              <c:strCache>
                <c:ptCount val="1"/>
                <c:pt idx="0">
                  <c:v>CiFEr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Comparison!$A$26:$A$34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Comparison!$E$26:$E$34</c:f>
              <c:numCache>
                <c:formatCode>General</c:formatCode>
                <c:ptCount val="5"/>
                <c:pt idx="0">
                  <c:v>4.1222158782728267</c:v>
                </c:pt>
                <c:pt idx="1">
                  <c:v>4.9243206454716457</c:v>
                </c:pt>
                <c:pt idx="2">
                  <c:v>5.8966028185166746</c:v>
                </c:pt>
                <c:pt idx="3">
                  <c:v>6.8935882314628838</c:v>
                </c:pt>
                <c:pt idx="4">
                  <c:v>7.894020309387801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B-4F4E-89C1-4328A5B329AA}"/>
            </c:ext>
          </c:extLst>
        </c:ser>
        <c:ser>
          <c:idx val="1"/>
          <c:order val="2"/>
          <c:tx>
            <c:strRef>
              <c:f>Comparison!$C$25</c:f>
              <c:strCache>
                <c:ptCount val="1"/>
                <c:pt idx="0">
                  <c:v>TTP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Comparison!$A$26:$A$34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Comparison!$C$26:$C$34</c:f>
              <c:numCache>
                <c:formatCode>General</c:formatCode>
                <c:ptCount val="5"/>
                <c:pt idx="0">
                  <c:v>5.0018764355491063</c:v>
                </c:pt>
                <c:pt idx="1">
                  <c:v>5.0238489474480126</c:v>
                </c:pt>
                <c:pt idx="2">
                  <c:v>4.9928935746442198</c:v>
                </c:pt>
                <c:pt idx="3">
                  <c:v>5.0156614768569225</c:v>
                </c:pt>
                <c:pt idx="4">
                  <c:v>5.0037663262939862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B-4F4E-89C1-4328A5B329AA}"/>
            </c:ext>
          </c:extLst>
        </c:ser>
        <c:ser>
          <c:idx val="0"/>
          <c:order val="3"/>
          <c:tx>
            <c:strRef>
              <c:f>Comparison!$B$25</c:f>
              <c:strCache>
                <c:ptCount val="1"/>
                <c:pt idx="0">
                  <c:v>Without any privacy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numRef>
              <c:f>Comparison!$A$26:$A$34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Comparison!$B$26:$B$34</c:f>
            </c:numRef>
          </c:val>
          <c:extLst>
            <c:ext xmlns:c16="http://schemas.microsoft.com/office/drawing/2014/chart" uri="{C3380CC4-5D6E-409C-BE32-E72D297353CC}">
              <c16:uniqueId val="{00000000-AADB-4F4E-89C1-4328A5B3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1638"/>
        <c:axId val="81020133"/>
      </c:barChart>
      <c:catAx>
        <c:axId val="33716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CA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400" b="0" strike="noStrike" spc="-1">
                    <a:solidFill>
                      <a:srgbClr val="595959"/>
                    </a:solidFill>
                    <a:latin typeface="Calibri"/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020133"/>
        <c:crosses val="autoZero"/>
        <c:auto val="1"/>
        <c:lblAlgn val="ctr"/>
        <c:lblOffset val="100"/>
        <c:noMultiLvlLbl val="0"/>
      </c:catAx>
      <c:valAx>
        <c:axId val="81020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600" b="1" strike="noStrike" spc="-1">
                    <a:solidFill>
                      <a:srgbClr val="595959"/>
                    </a:solidFill>
                    <a:latin typeface="Calibri"/>
                  </a:rPr>
                  <a:t>log10  (time in µs)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1638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Data-procurement</a:t>
            </a:r>
            <a:r>
              <a:rPr lang="en-CA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Comparison!$H$25</c:f>
              <c:strCache>
                <c:ptCount val="1"/>
                <c:pt idx="0">
                  <c:v>non-priv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Comparison!$G$26:$G$34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Comparison!$H$26:$H$34</c:f>
              <c:numCache>
                <c:formatCode>General</c:formatCode>
                <c:ptCount val="5"/>
                <c:pt idx="0">
                  <c:v>4.6927411957853531</c:v>
                </c:pt>
                <c:pt idx="1">
                  <c:v>4.676080593389865</c:v>
                </c:pt>
                <c:pt idx="2">
                  <c:v>4.6655247073085322</c:v>
                </c:pt>
                <c:pt idx="3">
                  <c:v>4.7145728295481639</c:v>
                </c:pt>
                <c:pt idx="4">
                  <c:v>4.6615098038359228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0-483A-8701-EE8D1680D0A2}"/>
            </c:ext>
          </c:extLst>
        </c:ser>
        <c:ser>
          <c:idx val="2"/>
          <c:order val="1"/>
          <c:tx>
            <c:strRef>
              <c:f>Comparison!$J$25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Comparison!$G$26:$G$34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Comparison!$J$26:$J$34</c:f>
              <c:numCache>
                <c:formatCode>General</c:formatCode>
                <c:ptCount val="5"/>
                <c:pt idx="0">
                  <c:v>3.0906107078284069</c:v>
                </c:pt>
                <c:pt idx="1">
                  <c:v>3.0718820073061255</c:v>
                </c:pt>
                <c:pt idx="2">
                  <c:v>3.457124626303409</c:v>
                </c:pt>
                <c:pt idx="3">
                  <c:v>4.3461377301604438</c:v>
                </c:pt>
                <c:pt idx="4">
                  <c:v>5.1456748922526634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0-483A-8701-EE8D1680D0A2}"/>
            </c:ext>
          </c:extLst>
        </c:ser>
        <c:ser>
          <c:idx val="1"/>
          <c:order val="2"/>
          <c:tx>
            <c:strRef>
              <c:f>Comparison!$I$25</c:f>
              <c:strCache>
                <c:ptCount val="1"/>
                <c:pt idx="0">
                  <c:v>TTP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Comparison!$G$26:$G$34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Comparison!$I$26:$I$34</c:f>
              <c:numCache>
                <c:formatCode>General</c:formatCode>
                <c:ptCount val="5"/>
                <c:pt idx="0">
                  <c:v>5.1894341634010281</c:v>
                </c:pt>
                <c:pt idx="1">
                  <c:v>5.1998237157972769</c:v>
                </c:pt>
                <c:pt idx="2">
                  <c:v>5.192302558859347</c:v>
                </c:pt>
                <c:pt idx="3">
                  <c:v>5.194655846102374</c:v>
                </c:pt>
                <c:pt idx="4">
                  <c:v>5.1963889952410103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0-483A-8701-EE8D1680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74811"/>
        <c:axId val="83764712"/>
      </c:barChart>
      <c:catAx>
        <c:axId val="507748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CA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400" b="0" strike="noStrike" spc="-1">
                    <a:solidFill>
                      <a:srgbClr val="595959"/>
                    </a:solidFill>
                    <a:latin typeface="Calibri"/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764712"/>
        <c:crosses val="autoZero"/>
        <c:auto val="1"/>
        <c:lblAlgn val="ctr"/>
        <c:lblOffset val="100"/>
        <c:noMultiLvlLbl val="0"/>
      </c:catAx>
      <c:valAx>
        <c:axId val="837647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600" b="1" strike="noStrike" spc="-1">
                    <a:solidFill>
                      <a:srgbClr val="595959"/>
                    </a:solidFill>
                    <a:latin typeface="Calibri"/>
                  </a:rPr>
                  <a:t>log10  (time in µs)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774811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Computation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Comparison!$N$25</c:f>
              <c:strCache>
                <c:ptCount val="1"/>
                <c:pt idx="0">
                  <c:v>non-priv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Comparison!$M$26:$M$34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Comparison!$N$26:$N$34</c:f>
              <c:numCache>
                <c:formatCode>General</c:formatCode>
                <c:ptCount val="5"/>
                <c:pt idx="0">
                  <c:v>1.7781512503836436</c:v>
                </c:pt>
                <c:pt idx="1">
                  <c:v>1.8260748027008264</c:v>
                </c:pt>
                <c:pt idx="2">
                  <c:v>2.1003705451175629</c:v>
                </c:pt>
                <c:pt idx="3">
                  <c:v>2.7427251313046983</c:v>
                </c:pt>
                <c:pt idx="4">
                  <c:v>3.7567121601647715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1-45D4-AC1E-2FB6F0DAE507}"/>
            </c:ext>
          </c:extLst>
        </c:ser>
        <c:ser>
          <c:idx val="2"/>
          <c:order val="1"/>
          <c:tx>
            <c:strRef>
              <c:f>Comparison!$P$25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Comparison!$M$26:$M$34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Comparison!$P$26:$P$34</c:f>
              <c:numCache>
                <c:formatCode>General</c:formatCode>
                <c:ptCount val="5"/>
                <c:pt idx="0">
                  <c:v>3.0982975364946976</c:v>
                </c:pt>
                <c:pt idx="1">
                  <c:v>3.0799044676667209</c:v>
                </c:pt>
                <c:pt idx="2">
                  <c:v>3.4613484336479829</c:v>
                </c:pt>
                <c:pt idx="3">
                  <c:v>4.3475251599986899</c:v>
                </c:pt>
                <c:pt idx="4">
                  <c:v>5.1474722660898395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1-45D4-AC1E-2FB6F0DAE507}"/>
            </c:ext>
          </c:extLst>
        </c:ser>
        <c:ser>
          <c:idx val="3"/>
          <c:order val="2"/>
          <c:tx>
            <c:strRef>
              <c:f>Comparison!$Q$25</c:f>
              <c:strCache>
                <c:ptCount val="1"/>
                <c:pt idx="0">
                  <c:v>CiFEr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Comparison!$M$26:$M$34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Comparison!$Q$26:$Q$34</c:f>
              <c:numCache>
                <c:formatCode>General</c:formatCode>
                <c:ptCount val="5"/>
                <c:pt idx="0">
                  <c:v>4.0682600937746995</c:v>
                </c:pt>
                <c:pt idx="1">
                  <c:v>4.07903645708749</c:v>
                </c:pt>
                <c:pt idx="2">
                  <c:v>4.838383075703911</c:v>
                </c:pt>
                <c:pt idx="3">
                  <c:v>4.9940310489136417</c:v>
                </c:pt>
                <c:pt idx="4">
                  <c:v>5.9597085477325829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1-45D4-AC1E-2FB6F0DAE507}"/>
            </c:ext>
          </c:extLst>
        </c:ser>
        <c:ser>
          <c:idx val="1"/>
          <c:order val="3"/>
          <c:tx>
            <c:strRef>
              <c:f>Comparison!$O$25</c:f>
              <c:strCache>
                <c:ptCount val="1"/>
                <c:pt idx="0">
                  <c:v>TTP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Comparison!$M$26:$M$34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Comparison!$O$26:$O$34</c:f>
              <c:numCache>
                <c:formatCode>General</c:formatCode>
                <c:ptCount val="5"/>
                <c:pt idx="0">
                  <c:v>2.828015064223977</c:v>
                </c:pt>
                <c:pt idx="1">
                  <c:v>2.8481891169913989</c:v>
                </c:pt>
                <c:pt idx="2">
                  <c:v>2.8904210188009141</c:v>
                </c:pt>
                <c:pt idx="3">
                  <c:v>3.1667260555800518</c:v>
                </c:pt>
                <c:pt idx="4">
                  <c:v>3.9136019497291574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1-45D4-AC1E-2FB6F0DAE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2432"/>
        <c:axId val="89534899"/>
      </c:barChart>
      <c:catAx>
        <c:axId val="162824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CA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400" b="0" strike="noStrike" spc="-1">
                    <a:solidFill>
                      <a:srgbClr val="595959"/>
                    </a:solidFill>
                    <a:latin typeface="Calibri"/>
                  </a:rPr>
                  <a:t>Number of attributes</a:t>
                </a:r>
              </a:p>
            </c:rich>
          </c:tx>
          <c:layout>
            <c:manualLayout>
              <c:xMode val="edge"/>
              <c:yMode val="edge"/>
              <c:x val="0.41653580402009999"/>
              <c:y val="0.809599051945486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534899"/>
        <c:crosses val="autoZero"/>
        <c:auto val="1"/>
        <c:lblAlgn val="ctr"/>
        <c:lblOffset val="100"/>
        <c:noMultiLvlLbl val="0"/>
      </c:catAx>
      <c:valAx>
        <c:axId val="89534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600" b="1" strike="noStrike" spc="-1">
                    <a:solidFill>
                      <a:srgbClr val="595959"/>
                    </a:solidFill>
                    <a:latin typeface="Calibri"/>
                  </a:rPr>
                  <a:t>log10  (time in µs)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282432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3"/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217800</xdr:colOff>
      <xdr:row>37</xdr:row>
      <xdr:rowOff>43560</xdr:rowOff>
    </xdr:from>
    <xdr:to>
      <xdr:col>9</xdr:col>
      <xdr:colOff>522000</xdr:colOff>
      <xdr:row>57</xdr:row>
      <xdr:rowOff>28800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343080</xdr:colOff>
      <xdr:row>41</xdr:row>
      <xdr:rowOff>32760</xdr:rowOff>
    </xdr:from>
    <xdr:to>
      <xdr:col>19</xdr:col>
      <xdr:colOff>37440</xdr:colOff>
      <xdr:row>63</xdr:row>
      <xdr:rowOff>35280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175320</xdr:colOff>
      <xdr:row>31</xdr:row>
      <xdr:rowOff>141480</xdr:rowOff>
    </xdr:from>
    <xdr:to>
      <xdr:col>26</xdr:col>
      <xdr:colOff>479520</xdr:colOff>
      <xdr:row>54</xdr:row>
      <xdr:rowOff>98280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ibr-ds/sgx-per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zoomScale="80" zoomScaleNormal="80" workbookViewId="0">
      <selection activeCell="E49" sqref="E49"/>
    </sheetView>
  </sheetViews>
  <sheetFormatPr defaultColWidth="11.77734375" defaultRowHeight="13.2"/>
  <cols>
    <col min="1" max="1" width="17.77734375" customWidth="1"/>
    <col min="6" max="6" width="18.5546875" customWidth="1"/>
  </cols>
  <sheetData>
    <row r="1" spans="1:16">
      <c r="A1" s="1" t="s">
        <v>0</v>
      </c>
      <c r="F1" s="1" t="s">
        <v>1</v>
      </c>
      <c r="M1" s="1" t="s">
        <v>2</v>
      </c>
    </row>
    <row r="3" spans="1:16">
      <c r="A3" t="s">
        <v>3</v>
      </c>
      <c r="B3" t="s">
        <v>4</v>
      </c>
      <c r="C3" t="s">
        <v>5</v>
      </c>
      <c r="D3" t="s">
        <v>6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M3" t="s">
        <v>3</v>
      </c>
      <c r="N3" t="s">
        <v>4</v>
      </c>
      <c r="O3" t="s">
        <v>5</v>
      </c>
      <c r="P3" t="s">
        <v>6</v>
      </c>
    </row>
    <row r="4" spans="1:16">
      <c r="A4">
        <v>1</v>
      </c>
      <c r="B4">
        <v>542883</v>
      </c>
      <c r="C4">
        <v>727653</v>
      </c>
      <c r="D4">
        <f>C4-B4</f>
        <v>184770</v>
      </c>
      <c r="F4">
        <v>1</v>
      </c>
      <c r="G4">
        <v>727786</v>
      </c>
      <c r="H4">
        <v>920597</v>
      </c>
      <c r="I4">
        <f t="shared" ref="I4:I12" si="0">H4-G4</f>
        <v>192811</v>
      </c>
      <c r="M4">
        <v>1</v>
      </c>
      <c r="N4">
        <v>778008</v>
      </c>
      <c r="O4">
        <v>780874</v>
      </c>
      <c r="P4">
        <f t="shared" ref="P4:P12" si="1">O4-N4</f>
        <v>2866</v>
      </c>
    </row>
    <row r="5" spans="1:16">
      <c r="A5">
        <v>5</v>
      </c>
      <c r="B5">
        <v>602570</v>
      </c>
      <c r="C5">
        <v>761467</v>
      </c>
      <c r="D5">
        <f>C5-B5</f>
        <v>158897</v>
      </c>
      <c r="F5">
        <v>5</v>
      </c>
      <c r="G5">
        <v>761595</v>
      </c>
      <c r="H5">
        <v>956655</v>
      </c>
      <c r="I5">
        <f t="shared" si="0"/>
        <v>195060</v>
      </c>
      <c r="M5">
        <v>5</v>
      </c>
      <c r="N5">
        <v>815968</v>
      </c>
      <c r="O5">
        <v>818834</v>
      </c>
      <c r="P5">
        <f t="shared" si="1"/>
        <v>2866</v>
      </c>
    </row>
    <row r="6" spans="1:16">
      <c r="A6">
        <v>10</v>
      </c>
      <c r="B6">
        <v>787256</v>
      </c>
      <c r="C6">
        <v>990805</v>
      </c>
      <c r="D6">
        <f>C6-B6</f>
        <v>203549</v>
      </c>
      <c r="F6">
        <v>10</v>
      </c>
      <c r="G6">
        <v>991004</v>
      </c>
      <c r="H6">
        <v>1184677</v>
      </c>
      <c r="I6">
        <f t="shared" si="0"/>
        <v>193673</v>
      </c>
      <c r="M6">
        <v>10</v>
      </c>
      <c r="N6">
        <v>44071</v>
      </c>
      <c r="O6">
        <v>46968</v>
      </c>
      <c r="P6">
        <f t="shared" si="1"/>
        <v>2897</v>
      </c>
    </row>
    <row r="7" spans="1:16">
      <c r="A7">
        <v>50</v>
      </c>
      <c r="B7">
        <v>786221</v>
      </c>
      <c r="C7">
        <v>958034</v>
      </c>
      <c r="D7">
        <f>C7-B7</f>
        <v>171813</v>
      </c>
      <c r="F7">
        <v>50</v>
      </c>
      <c r="G7">
        <v>958175</v>
      </c>
      <c r="H7">
        <v>1148649</v>
      </c>
      <c r="I7">
        <f t="shared" si="0"/>
        <v>190474</v>
      </c>
      <c r="M7">
        <v>50</v>
      </c>
      <c r="N7">
        <v>9161</v>
      </c>
      <c r="O7">
        <v>12085</v>
      </c>
      <c r="P7">
        <f t="shared" si="1"/>
        <v>2924</v>
      </c>
    </row>
    <row r="8" spans="1:16">
      <c r="A8">
        <v>100</v>
      </c>
      <c r="B8">
        <v>888018</v>
      </c>
      <c r="C8">
        <v>1074983</v>
      </c>
      <c r="D8">
        <f>C10-B10</f>
        <v>177509</v>
      </c>
      <c r="F8">
        <v>100</v>
      </c>
      <c r="G8">
        <v>75116</v>
      </c>
      <c r="H8">
        <v>269040</v>
      </c>
      <c r="I8">
        <f t="shared" si="0"/>
        <v>193924</v>
      </c>
      <c r="M8">
        <v>100</v>
      </c>
      <c r="N8">
        <v>129756</v>
      </c>
      <c r="O8">
        <v>132782</v>
      </c>
      <c r="P8">
        <f t="shared" si="1"/>
        <v>3026</v>
      </c>
    </row>
    <row r="9" spans="1:16">
      <c r="A9">
        <v>500</v>
      </c>
      <c r="B9">
        <v>485112</v>
      </c>
      <c r="C9">
        <v>656453</v>
      </c>
      <c r="D9">
        <f>C9-B9</f>
        <v>171341</v>
      </c>
      <c r="F9">
        <v>500</v>
      </c>
      <c r="G9">
        <v>656597</v>
      </c>
      <c r="H9">
        <v>865223</v>
      </c>
      <c r="I9">
        <f t="shared" si="0"/>
        <v>208626</v>
      </c>
      <c r="M9">
        <v>500</v>
      </c>
      <c r="N9">
        <v>710425</v>
      </c>
      <c r="O9">
        <v>713749</v>
      </c>
      <c r="P9">
        <f t="shared" si="1"/>
        <v>3324</v>
      </c>
    </row>
    <row r="10" spans="1:16">
      <c r="A10">
        <v>1000</v>
      </c>
      <c r="B10">
        <v>836932</v>
      </c>
      <c r="C10">
        <v>1014441</v>
      </c>
      <c r="D10">
        <f>C10-B10</f>
        <v>177509</v>
      </c>
      <c r="F10">
        <v>1000</v>
      </c>
      <c r="G10">
        <v>14572</v>
      </c>
      <c r="H10">
        <v>214208</v>
      </c>
      <c r="I10">
        <f t="shared" si="0"/>
        <v>199636</v>
      </c>
      <c r="M10">
        <v>1000</v>
      </c>
      <c r="N10">
        <v>79337</v>
      </c>
      <c r="O10">
        <v>83283</v>
      </c>
      <c r="P10">
        <f t="shared" si="1"/>
        <v>3946</v>
      </c>
    </row>
    <row r="11" spans="1:16">
      <c r="A11">
        <v>5000</v>
      </c>
      <c r="B11">
        <v>280425</v>
      </c>
      <c r="C11">
        <v>416447</v>
      </c>
      <c r="D11">
        <f>C11-B11</f>
        <v>136022</v>
      </c>
      <c r="F11">
        <v>5000</v>
      </c>
      <c r="G11">
        <v>416619</v>
      </c>
      <c r="H11">
        <v>634646</v>
      </c>
      <c r="I11">
        <f t="shared" si="0"/>
        <v>218027</v>
      </c>
      <c r="M11">
        <v>5000</v>
      </c>
      <c r="N11">
        <v>471863</v>
      </c>
      <c r="O11">
        <v>479828</v>
      </c>
      <c r="P11">
        <f t="shared" si="1"/>
        <v>7965</v>
      </c>
    </row>
    <row r="12" spans="1:16">
      <c r="A12">
        <v>10000</v>
      </c>
      <c r="B12">
        <v>371375</v>
      </c>
      <c r="C12">
        <v>584844</v>
      </c>
      <c r="D12">
        <f>C12-B12</f>
        <v>213469</v>
      </c>
      <c r="F12">
        <v>10000</v>
      </c>
      <c r="G12">
        <v>584931</v>
      </c>
      <c r="H12">
        <v>823731</v>
      </c>
      <c r="I12">
        <f t="shared" si="0"/>
        <v>238800</v>
      </c>
      <c r="M12">
        <v>10000</v>
      </c>
      <c r="N12">
        <v>635921</v>
      </c>
      <c r="O12">
        <v>649389</v>
      </c>
      <c r="P12">
        <f t="shared" si="1"/>
        <v>13468</v>
      </c>
    </row>
    <row r="14" spans="1:16">
      <c r="F14" t="s">
        <v>8</v>
      </c>
    </row>
    <row r="15" spans="1:16">
      <c r="F15">
        <v>1</v>
      </c>
      <c r="G15">
        <v>767885</v>
      </c>
      <c r="H15">
        <v>957278</v>
      </c>
      <c r="I15">
        <f t="shared" ref="I15:I24" si="2">H15-G15</f>
        <v>189393</v>
      </c>
    </row>
    <row r="16" spans="1:16">
      <c r="F16">
        <v>10</v>
      </c>
      <c r="G16">
        <v>825062</v>
      </c>
      <c r="H16">
        <v>1032954</v>
      </c>
      <c r="I16">
        <f t="shared" si="2"/>
        <v>207892</v>
      </c>
    </row>
    <row r="17" spans="1:9">
      <c r="F17">
        <v>100</v>
      </c>
      <c r="G17">
        <v>385361</v>
      </c>
      <c r="H17">
        <v>577221</v>
      </c>
      <c r="I17">
        <f t="shared" si="2"/>
        <v>191860</v>
      </c>
    </row>
    <row r="18" spans="1:9">
      <c r="F18">
        <v>1000</v>
      </c>
      <c r="G18">
        <v>772211</v>
      </c>
      <c r="H18">
        <v>964960</v>
      </c>
      <c r="I18">
        <f t="shared" si="2"/>
        <v>192749</v>
      </c>
    </row>
    <row r="19" spans="1:9">
      <c r="F19">
        <v>10000</v>
      </c>
      <c r="G19">
        <v>631417</v>
      </c>
      <c r="H19">
        <v>825059</v>
      </c>
      <c r="I19">
        <f t="shared" si="2"/>
        <v>193642</v>
      </c>
    </row>
    <row r="20" spans="1:9">
      <c r="I20">
        <f t="shared" si="2"/>
        <v>0</v>
      </c>
    </row>
    <row r="21" spans="1:9">
      <c r="I21">
        <f t="shared" si="2"/>
        <v>0</v>
      </c>
    </row>
    <row r="22" spans="1:9">
      <c r="I22">
        <f t="shared" si="2"/>
        <v>0</v>
      </c>
    </row>
    <row r="23" spans="1:9">
      <c r="A23" s="2" t="s">
        <v>9</v>
      </c>
      <c r="I23">
        <f t="shared" si="2"/>
        <v>0</v>
      </c>
    </row>
    <row r="24" spans="1:9">
      <c r="I24">
        <f t="shared" si="2"/>
        <v>0</v>
      </c>
    </row>
    <row r="27" spans="1:9" ht="26.4">
      <c r="F27" s="3" t="s">
        <v>10</v>
      </c>
      <c r="G27">
        <v>700919</v>
      </c>
      <c r="H27">
        <v>789074</v>
      </c>
      <c r="I27">
        <f>H27-G27</f>
        <v>88155</v>
      </c>
    </row>
    <row r="28" spans="1:9">
      <c r="F28" t="s">
        <v>11</v>
      </c>
      <c r="G28">
        <v>789783</v>
      </c>
      <c r="H28">
        <v>791603</v>
      </c>
      <c r="I28">
        <f>H28-G28</f>
        <v>1820</v>
      </c>
    </row>
    <row r="29" spans="1:9">
      <c r="F29" t="s">
        <v>12</v>
      </c>
      <c r="G29">
        <v>791821</v>
      </c>
      <c r="H29">
        <v>833809</v>
      </c>
      <c r="I29">
        <f>H29-G29</f>
        <v>41988</v>
      </c>
    </row>
    <row r="31" spans="1:9">
      <c r="G31">
        <v>620966</v>
      </c>
      <c r="H31">
        <v>715836</v>
      </c>
      <c r="I31">
        <f>H31-G31</f>
        <v>94870</v>
      </c>
    </row>
    <row r="33" spans="6:9">
      <c r="F33">
        <v>1</v>
      </c>
      <c r="G33">
        <v>927371</v>
      </c>
      <c r="H33">
        <v>973035</v>
      </c>
      <c r="I33">
        <f t="shared" ref="I33:I41" si="3">H33-G33</f>
        <v>45664</v>
      </c>
    </row>
    <row r="34" spans="6:9">
      <c r="F34">
        <v>10</v>
      </c>
      <c r="G34">
        <v>920441</v>
      </c>
      <c r="H34">
        <v>964935</v>
      </c>
      <c r="I34">
        <f t="shared" si="3"/>
        <v>44494</v>
      </c>
    </row>
    <row r="35" spans="6:9">
      <c r="F35">
        <v>100</v>
      </c>
      <c r="G35">
        <v>313307</v>
      </c>
      <c r="H35">
        <v>356995</v>
      </c>
      <c r="I35">
        <f t="shared" si="3"/>
        <v>43688</v>
      </c>
    </row>
    <row r="36" spans="6:9">
      <c r="F36">
        <v>1000</v>
      </c>
      <c r="G36">
        <v>336230</v>
      </c>
      <c r="H36">
        <v>381504</v>
      </c>
      <c r="I36">
        <f t="shared" si="3"/>
        <v>45274</v>
      </c>
    </row>
    <row r="37" spans="6:9">
      <c r="F37">
        <v>10000</v>
      </c>
      <c r="G37">
        <v>507798</v>
      </c>
      <c r="H37">
        <v>553931</v>
      </c>
      <c r="I37">
        <f t="shared" si="3"/>
        <v>46133</v>
      </c>
    </row>
    <row r="38" spans="6:9">
      <c r="I38">
        <f t="shared" si="3"/>
        <v>0</v>
      </c>
    </row>
    <row r="39" spans="6:9">
      <c r="I39">
        <f t="shared" si="3"/>
        <v>0</v>
      </c>
    </row>
    <row r="40" spans="6:9">
      <c r="I40">
        <f t="shared" si="3"/>
        <v>0</v>
      </c>
    </row>
    <row r="41" spans="6:9">
      <c r="I41">
        <f t="shared" si="3"/>
        <v>0</v>
      </c>
    </row>
  </sheetData>
  <hyperlinks>
    <hyperlink ref="A23" r:id="rId1" xr:uid="{00000000-0004-0000-0000-000000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84"/>
  <sheetViews>
    <sheetView topLeftCell="A164" zoomScaleNormal="100" workbookViewId="0">
      <selection activeCell="B163" sqref="B163"/>
    </sheetView>
  </sheetViews>
  <sheetFormatPr defaultColWidth="11.5546875" defaultRowHeight="13.2"/>
  <sheetData>
    <row r="2" spans="2:2">
      <c r="B2" t="s">
        <v>188</v>
      </c>
    </row>
    <row r="3" spans="2:2">
      <c r="B3" t="s">
        <v>189</v>
      </c>
    </row>
    <row r="4" spans="2:2">
      <c r="B4" t="s">
        <v>190</v>
      </c>
    </row>
    <row r="5" spans="2:2">
      <c r="B5" t="s">
        <v>191</v>
      </c>
    </row>
    <row r="6" spans="2:2">
      <c r="B6" t="s">
        <v>192</v>
      </c>
    </row>
    <row r="7" spans="2:2">
      <c r="B7" t="s">
        <v>193</v>
      </c>
    </row>
    <row r="8" spans="2:2">
      <c r="B8" t="s">
        <v>130</v>
      </c>
    </row>
    <row r="9" spans="2:2">
      <c r="B9" t="s">
        <v>194</v>
      </c>
    </row>
    <row r="10" spans="2:2">
      <c r="B10" t="s">
        <v>195</v>
      </c>
    </row>
    <row r="11" spans="2:2">
      <c r="B11" t="s">
        <v>196</v>
      </c>
    </row>
    <row r="12" spans="2:2">
      <c r="B12" t="s">
        <v>197</v>
      </c>
    </row>
    <row r="13" spans="2:2">
      <c r="B13" t="s">
        <v>198</v>
      </c>
    </row>
    <row r="14" spans="2:2">
      <c r="B14" t="s">
        <v>199</v>
      </c>
    </row>
    <row r="15" spans="2:2">
      <c r="B15" t="s">
        <v>200</v>
      </c>
    </row>
    <row r="16" spans="2:2">
      <c r="B16" t="s">
        <v>197</v>
      </c>
    </row>
    <row r="17" spans="2:2">
      <c r="B17" t="s">
        <v>150</v>
      </c>
    </row>
    <row r="18" spans="2:2">
      <c r="B18" t="s">
        <v>150</v>
      </c>
    </row>
    <row r="19" spans="2:2">
      <c r="B19" t="s">
        <v>201</v>
      </c>
    </row>
    <row r="20" spans="2:2">
      <c r="B20" t="s">
        <v>130</v>
      </c>
    </row>
    <row r="21" spans="2:2">
      <c r="B21" t="s">
        <v>202</v>
      </c>
    </row>
    <row r="22" spans="2:2">
      <c r="B22" t="s">
        <v>203</v>
      </c>
    </row>
    <row r="23" spans="2:2">
      <c r="B23" t="s">
        <v>130</v>
      </c>
    </row>
    <row r="24" spans="2:2">
      <c r="B24" t="s">
        <v>204</v>
      </c>
    </row>
    <row r="25" spans="2:2">
      <c r="B25" t="s">
        <v>205</v>
      </c>
    </row>
    <row r="26" spans="2:2">
      <c r="B26" t="s">
        <v>150</v>
      </c>
    </row>
    <row r="27" spans="2:2">
      <c r="B27" t="s">
        <v>206</v>
      </c>
    </row>
    <row r="28" spans="2:2">
      <c r="B28" t="s">
        <v>207</v>
      </c>
    </row>
    <row r="29" spans="2:2">
      <c r="B29" t="s">
        <v>208</v>
      </c>
    </row>
    <row r="30" spans="2:2">
      <c r="B30" t="s">
        <v>209</v>
      </c>
    </row>
    <row r="31" spans="2:2">
      <c r="B31" t="s">
        <v>210</v>
      </c>
    </row>
    <row r="32" spans="2:2">
      <c r="B32" t="s">
        <v>211</v>
      </c>
    </row>
    <row r="33" spans="2:2">
      <c r="B33" t="s">
        <v>212</v>
      </c>
    </row>
    <row r="34" spans="2:2">
      <c r="B34" t="s">
        <v>150</v>
      </c>
    </row>
    <row r="35" spans="2:2">
      <c r="B35" t="s">
        <v>213</v>
      </c>
    </row>
    <row r="36" spans="2:2">
      <c r="B36" t="s">
        <v>214</v>
      </c>
    </row>
    <row r="37" spans="2:2">
      <c r="B37" t="s">
        <v>215</v>
      </c>
    </row>
    <row r="38" spans="2:2">
      <c r="B38" t="s">
        <v>216</v>
      </c>
    </row>
    <row r="39" spans="2:2">
      <c r="B39" t="s">
        <v>217</v>
      </c>
    </row>
    <row r="40" spans="2:2">
      <c r="B40" t="s">
        <v>218</v>
      </c>
    </row>
    <row r="41" spans="2:2">
      <c r="B41" t="s">
        <v>219</v>
      </c>
    </row>
    <row r="42" spans="2:2">
      <c r="B42" t="s">
        <v>220</v>
      </c>
    </row>
    <row r="43" spans="2:2">
      <c r="B43" t="s">
        <v>221</v>
      </c>
    </row>
    <row r="44" spans="2:2">
      <c r="B44" t="s">
        <v>150</v>
      </c>
    </row>
    <row r="45" spans="2:2">
      <c r="B45" t="s">
        <v>150</v>
      </c>
    </row>
    <row r="46" spans="2:2">
      <c r="B46" t="s">
        <v>150</v>
      </c>
    </row>
    <row r="47" spans="2:2">
      <c r="B47" t="s">
        <v>222</v>
      </c>
    </row>
    <row r="48" spans="2:2">
      <c r="B48" t="s">
        <v>223</v>
      </c>
    </row>
    <row r="49" spans="2:2">
      <c r="B49" t="s">
        <v>224</v>
      </c>
    </row>
    <row r="50" spans="2:2">
      <c r="B50" t="s">
        <v>225</v>
      </c>
    </row>
    <row r="51" spans="2:2">
      <c r="B51" t="s">
        <v>226</v>
      </c>
    </row>
    <row r="52" spans="2:2">
      <c r="B52" t="s">
        <v>227</v>
      </c>
    </row>
    <row r="53" spans="2:2">
      <c r="B53" t="s">
        <v>228</v>
      </c>
    </row>
    <row r="54" spans="2:2">
      <c r="B54" t="s">
        <v>229</v>
      </c>
    </row>
    <row r="55" spans="2:2">
      <c r="B55" t="s">
        <v>230</v>
      </c>
    </row>
    <row r="56" spans="2:2">
      <c r="B56" t="s">
        <v>130</v>
      </c>
    </row>
    <row r="57" spans="2:2">
      <c r="B57" t="s">
        <v>231</v>
      </c>
    </row>
    <row r="58" spans="2:2">
      <c r="B58" t="s">
        <v>232</v>
      </c>
    </row>
    <row r="59" spans="2:2">
      <c r="B59" t="s">
        <v>233</v>
      </c>
    </row>
    <row r="60" spans="2:2">
      <c r="B60" t="s">
        <v>234</v>
      </c>
    </row>
    <row r="61" spans="2:2">
      <c r="B61" t="s">
        <v>235</v>
      </c>
    </row>
    <row r="62" spans="2:2">
      <c r="B62" t="s">
        <v>236</v>
      </c>
    </row>
    <row r="63" spans="2:2">
      <c r="B63" t="s">
        <v>237</v>
      </c>
    </row>
    <row r="64" spans="2:2">
      <c r="B64" t="s">
        <v>238</v>
      </c>
    </row>
    <row r="65" spans="2:2">
      <c r="B65" t="s">
        <v>239</v>
      </c>
    </row>
    <row r="66" spans="2:2">
      <c r="B66" t="s">
        <v>240</v>
      </c>
    </row>
    <row r="67" spans="2:2">
      <c r="B67" t="s">
        <v>241</v>
      </c>
    </row>
    <row r="68" spans="2:2">
      <c r="B68" t="s">
        <v>242</v>
      </c>
    </row>
    <row r="69" spans="2:2">
      <c r="B69" t="s">
        <v>243</v>
      </c>
    </row>
    <row r="70" spans="2:2">
      <c r="B70" t="s">
        <v>330</v>
      </c>
    </row>
    <row r="71" spans="2:2">
      <c r="B71" t="s">
        <v>244</v>
      </c>
    </row>
    <row r="72" spans="2:2">
      <c r="B72" t="s">
        <v>245</v>
      </c>
    </row>
    <row r="73" spans="2:2">
      <c r="B73" t="s">
        <v>130</v>
      </c>
    </row>
    <row r="74" spans="2:2">
      <c r="B74" t="s">
        <v>246</v>
      </c>
    </row>
    <row r="75" spans="2:2">
      <c r="B75" t="s">
        <v>244</v>
      </c>
    </row>
    <row r="76" spans="2:2">
      <c r="B76" t="s">
        <v>247</v>
      </c>
    </row>
    <row r="77" spans="2:2">
      <c r="B77" t="s">
        <v>248</v>
      </c>
    </row>
    <row r="78" spans="2:2">
      <c r="B78" t="s">
        <v>249</v>
      </c>
    </row>
    <row r="79" spans="2:2">
      <c r="B79" t="s">
        <v>250</v>
      </c>
    </row>
    <row r="80" spans="2:2">
      <c r="B80" t="s">
        <v>251</v>
      </c>
    </row>
    <row r="81" spans="2:2">
      <c r="B81" t="s">
        <v>252</v>
      </c>
    </row>
    <row r="82" spans="2:2">
      <c r="B82" t="s">
        <v>130</v>
      </c>
    </row>
    <row r="83" spans="2:2">
      <c r="B83" t="s">
        <v>244</v>
      </c>
    </row>
    <row r="84" spans="2:2">
      <c r="B84" t="s">
        <v>253</v>
      </c>
    </row>
    <row r="85" spans="2:2">
      <c r="B85" t="s">
        <v>244</v>
      </c>
    </row>
    <row r="86" spans="2:2">
      <c r="B86" t="s">
        <v>254</v>
      </c>
    </row>
    <row r="87" spans="2:2">
      <c r="B87" t="s">
        <v>244</v>
      </c>
    </row>
    <row r="88" spans="2:2">
      <c r="B88" t="s">
        <v>255</v>
      </c>
    </row>
    <row r="89" spans="2:2">
      <c r="B89" t="s">
        <v>150</v>
      </c>
    </row>
    <row r="90" spans="2:2">
      <c r="B90" t="s">
        <v>130</v>
      </c>
    </row>
    <row r="91" spans="2:2">
      <c r="B91" t="s">
        <v>256</v>
      </c>
    </row>
    <row r="92" spans="2:2">
      <c r="B92" t="s">
        <v>257</v>
      </c>
    </row>
    <row r="93" spans="2:2">
      <c r="B93" t="s">
        <v>258</v>
      </c>
    </row>
    <row r="94" spans="2:2">
      <c r="B94" t="s">
        <v>259</v>
      </c>
    </row>
    <row r="95" spans="2:2">
      <c r="B95" t="s">
        <v>260</v>
      </c>
    </row>
    <row r="96" spans="2:2">
      <c r="B96" t="s">
        <v>261</v>
      </c>
    </row>
    <row r="97" spans="2:2">
      <c r="B97" t="s">
        <v>262</v>
      </c>
    </row>
    <row r="98" spans="2:2">
      <c r="B98" t="s">
        <v>263</v>
      </c>
    </row>
    <row r="99" spans="2:2">
      <c r="B99" t="s">
        <v>244</v>
      </c>
    </row>
    <row r="100" spans="2:2">
      <c r="B100" t="s">
        <v>264</v>
      </c>
    </row>
    <row r="101" spans="2:2">
      <c r="B101" t="s">
        <v>265</v>
      </c>
    </row>
    <row r="102" spans="2:2">
      <c r="B102" t="s">
        <v>266</v>
      </c>
    </row>
    <row r="103" spans="2:2">
      <c r="B103" t="s">
        <v>267</v>
      </c>
    </row>
    <row r="104" spans="2:2">
      <c r="B104" t="s">
        <v>268</v>
      </c>
    </row>
    <row r="105" spans="2:2">
      <c r="B105" t="s">
        <v>269</v>
      </c>
    </row>
    <row r="106" spans="2:2">
      <c r="B106" t="s">
        <v>270</v>
      </c>
    </row>
    <row r="107" spans="2:2">
      <c r="B107" t="s">
        <v>271</v>
      </c>
    </row>
    <row r="108" spans="2:2">
      <c r="B108" t="s">
        <v>272</v>
      </c>
    </row>
    <row r="109" spans="2:2">
      <c r="B109" t="s">
        <v>273</v>
      </c>
    </row>
    <row r="110" spans="2:2">
      <c r="B110" t="s">
        <v>274</v>
      </c>
    </row>
    <row r="111" spans="2:2">
      <c r="B111" t="s">
        <v>150</v>
      </c>
    </row>
    <row r="112" spans="2:2">
      <c r="B112" t="s">
        <v>267</v>
      </c>
    </row>
    <row r="113" spans="2:2">
      <c r="B113" t="s">
        <v>275</v>
      </c>
    </row>
    <row r="114" spans="2:2">
      <c r="B114" t="s">
        <v>276</v>
      </c>
    </row>
    <row r="115" spans="2:2">
      <c r="B115" t="s">
        <v>277</v>
      </c>
    </row>
    <row r="116" spans="2:2">
      <c r="B116" t="s">
        <v>278</v>
      </c>
    </row>
    <row r="117" spans="2:2">
      <c r="B117" t="s">
        <v>279</v>
      </c>
    </row>
    <row r="118" spans="2:2">
      <c r="B118" t="s">
        <v>280</v>
      </c>
    </row>
    <row r="119" spans="2:2">
      <c r="B119" t="s">
        <v>274</v>
      </c>
    </row>
    <row r="120" spans="2:2">
      <c r="B120" t="s">
        <v>150</v>
      </c>
    </row>
    <row r="121" spans="2:2">
      <c r="B121" t="s">
        <v>159</v>
      </c>
    </row>
    <row r="122" spans="2:2">
      <c r="B122" t="s">
        <v>150</v>
      </c>
    </row>
    <row r="123" spans="2:2">
      <c r="B123" t="s">
        <v>281</v>
      </c>
    </row>
    <row r="124" spans="2:2">
      <c r="B124" t="s">
        <v>130</v>
      </c>
    </row>
    <row r="125" spans="2:2">
      <c r="B125" t="s">
        <v>282</v>
      </c>
    </row>
    <row r="126" spans="2:2">
      <c r="B126" t="s">
        <v>244</v>
      </c>
    </row>
    <row r="127" spans="2:2">
      <c r="B127" t="s">
        <v>283</v>
      </c>
    </row>
    <row r="128" spans="2:2">
      <c r="B128" t="s">
        <v>244</v>
      </c>
    </row>
    <row r="129" spans="2:2">
      <c r="B129" t="s">
        <v>284</v>
      </c>
    </row>
    <row r="130" spans="2:2">
      <c r="B130" t="s">
        <v>244</v>
      </c>
    </row>
    <row r="131" spans="2:2">
      <c r="B131" t="s">
        <v>263</v>
      </c>
    </row>
    <row r="132" spans="2:2">
      <c r="B132" t="s">
        <v>244</v>
      </c>
    </row>
    <row r="133" spans="2:2">
      <c r="B133" t="s">
        <v>285</v>
      </c>
    </row>
    <row r="134" spans="2:2">
      <c r="B134" t="s">
        <v>130</v>
      </c>
    </row>
    <row r="135" spans="2:2">
      <c r="B135" t="s">
        <v>286</v>
      </c>
    </row>
    <row r="136" spans="2:2">
      <c r="B136" t="s">
        <v>130</v>
      </c>
    </row>
    <row r="137" spans="2:2">
      <c r="B137" t="s">
        <v>287</v>
      </c>
    </row>
    <row r="138" spans="2:2">
      <c r="B138" t="s">
        <v>288</v>
      </c>
    </row>
    <row r="139" spans="2:2">
      <c r="B139" t="s">
        <v>130</v>
      </c>
    </row>
    <row r="140" spans="2:2">
      <c r="B140" t="s">
        <v>289</v>
      </c>
    </row>
    <row r="141" spans="2:2">
      <c r="B141" t="s">
        <v>290</v>
      </c>
    </row>
    <row r="142" spans="2:2">
      <c r="B142" t="s">
        <v>291</v>
      </c>
    </row>
    <row r="143" spans="2:2">
      <c r="B143" t="s">
        <v>292</v>
      </c>
    </row>
    <row r="144" spans="2:2">
      <c r="B144" t="s">
        <v>293</v>
      </c>
    </row>
    <row r="145" spans="2:2">
      <c r="B145" t="s">
        <v>294</v>
      </c>
    </row>
    <row r="146" spans="2:2">
      <c r="B146" t="s">
        <v>295</v>
      </c>
    </row>
    <row r="147" spans="2:2">
      <c r="B147" t="s">
        <v>296</v>
      </c>
    </row>
    <row r="148" spans="2:2">
      <c r="B148" t="s">
        <v>297</v>
      </c>
    </row>
    <row r="149" spans="2:2">
      <c r="B149" t="s">
        <v>298</v>
      </c>
    </row>
    <row r="150" spans="2:2">
      <c r="B150" t="s">
        <v>299</v>
      </c>
    </row>
    <row r="151" spans="2:2">
      <c r="B151" t="s">
        <v>300</v>
      </c>
    </row>
    <row r="152" spans="2:2">
      <c r="B152" t="s">
        <v>301</v>
      </c>
    </row>
    <row r="153" spans="2:2">
      <c r="B153" t="s">
        <v>302</v>
      </c>
    </row>
    <row r="154" spans="2:2">
      <c r="B154" t="s">
        <v>130</v>
      </c>
    </row>
    <row r="155" spans="2:2">
      <c r="B155" t="s">
        <v>303</v>
      </c>
    </row>
    <row r="156" spans="2:2">
      <c r="B156" t="s">
        <v>304</v>
      </c>
    </row>
    <row r="157" spans="2:2">
      <c r="B157" t="s">
        <v>305</v>
      </c>
    </row>
    <row r="158" spans="2:2">
      <c r="B158" t="s">
        <v>306</v>
      </c>
    </row>
    <row r="159" spans="2:2">
      <c r="B159" t="s">
        <v>307</v>
      </c>
    </row>
    <row r="160" spans="2:2">
      <c r="B160" t="s">
        <v>308</v>
      </c>
    </row>
    <row r="161" spans="2:2">
      <c r="B161" t="s">
        <v>130</v>
      </c>
    </row>
    <row r="162" spans="2:2">
      <c r="B162" t="s">
        <v>309</v>
      </c>
    </row>
    <row r="163" spans="2:2">
      <c r="B163" t="s">
        <v>310</v>
      </c>
    </row>
    <row r="164" spans="2:2">
      <c r="B164" t="s">
        <v>311</v>
      </c>
    </row>
    <row r="165" spans="2:2">
      <c r="B165" t="s">
        <v>312</v>
      </c>
    </row>
    <row r="166" spans="2:2">
      <c r="B166" t="s">
        <v>313</v>
      </c>
    </row>
    <row r="167" spans="2:2">
      <c r="B167" t="s">
        <v>314</v>
      </c>
    </row>
    <row r="168" spans="2:2">
      <c r="B168" t="s">
        <v>315</v>
      </c>
    </row>
    <row r="169" spans="2:2">
      <c r="B169" t="s">
        <v>316</v>
      </c>
    </row>
    <row r="170" spans="2:2">
      <c r="B170" t="s">
        <v>317</v>
      </c>
    </row>
    <row r="171" spans="2:2">
      <c r="B171" t="s">
        <v>318</v>
      </c>
    </row>
    <row r="172" spans="2:2">
      <c r="B172" t="s">
        <v>159</v>
      </c>
    </row>
    <row r="173" spans="2:2">
      <c r="B173" t="s">
        <v>319</v>
      </c>
    </row>
    <row r="174" spans="2:2">
      <c r="B174" t="s">
        <v>311</v>
      </c>
    </row>
    <row r="175" spans="2:2">
      <c r="B175" t="s">
        <v>320</v>
      </c>
    </row>
    <row r="176" spans="2:2">
      <c r="B176" t="s">
        <v>321</v>
      </c>
    </row>
    <row r="177" spans="2:2">
      <c r="B177" t="s">
        <v>322</v>
      </c>
    </row>
    <row r="178" spans="2:2">
      <c r="B178" t="s">
        <v>323</v>
      </c>
    </row>
    <row r="179" spans="2:2">
      <c r="B179" t="s">
        <v>324</v>
      </c>
    </row>
    <row r="180" spans="2:2">
      <c r="B180" t="s">
        <v>325</v>
      </c>
    </row>
    <row r="181" spans="2:2">
      <c r="B181" t="s">
        <v>326</v>
      </c>
    </row>
    <row r="182" spans="2:2">
      <c r="B182" t="s">
        <v>159</v>
      </c>
    </row>
    <row r="183" spans="2:2">
      <c r="B183" t="s">
        <v>327</v>
      </c>
    </row>
    <row r="184" spans="2:2">
      <c r="B184" t="s">
        <v>328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zoomScale="80" zoomScaleNormal="80" workbookViewId="0">
      <selection activeCell="F26" sqref="F26"/>
    </sheetView>
  </sheetViews>
  <sheetFormatPr defaultColWidth="11.77734375" defaultRowHeight="13.2"/>
  <cols>
    <col min="1" max="1" width="18.5546875" customWidth="1"/>
    <col min="1020" max="1024" width="11.5546875" customWidth="1"/>
  </cols>
  <sheetData>
    <row r="1" spans="1:11">
      <c r="A1" s="1" t="s">
        <v>13</v>
      </c>
      <c r="H1" s="1" t="s">
        <v>14</v>
      </c>
    </row>
    <row r="3" spans="1:11">
      <c r="A3" t="s">
        <v>3</v>
      </c>
      <c r="B3" t="s">
        <v>4</v>
      </c>
      <c r="C3" t="s">
        <v>5</v>
      </c>
      <c r="D3" t="s">
        <v>6</v>
      </c>
      <c r="E3" t="s">
        <v>7</v>
      </c>
      <c r="H3" t="s">
        <v>3</v>
      </c>
      <c r="I3" t="s">
        <v>4</v>
      </c>
      <c r="J3" t="s">
        <v>5</v>
      </c>
      <c r="K3" t="s">
        <v>6</v>
      </c>
    </row>
    <row r="4" spans="1:11">
      <c r="A4">
        <v>1</v>
      </c>
      <c r="B4">
        <v>618045</v>
      </c>
      <c r="C4">
        <v>667333</v>
      </c>
      <c r="D4">
        <f t="shared" ref="D4:D12" si="0">C4-B4</f>
        <v>49288</v>
      </c>
      <c r="E4">
        <v>1602</v>
      </c>
      <c r="H4">
        <v>1</v>
      </c>
      <c r="I4">
        <v>673416</v>
      </c>
      <c r="J4">
        <v>673476</v>
      </c>
      <c r="K4">
        <f t="shared" ref="K4:K12" si="1">J4-I4</f>
        <v>60</v>
      </c>
    </row>
    <row r="5" spans="1:11">
      <c r="A5">
        <v>5</v>
      </c>
      <c r="D5">
        <f t="shared" si="0"/>
        <v>0</v>
      </c>
      <c r="E5">
        <v>1663</v>
      </c>
      <c r="H5">
        <v>5</v>
      </c>
      <c r="K5">
        <f t="shared" si="1"/>
        <v>0</v>
      </c>
    </row>
    <row r="6" spans="1:11">
      <c r="A6">
        <v>10</v>
      </c>
      <c r="B6">
        <v>631995</v>
      </c>
      <c r="C6">
        <v>679428</v>
      </c>
      <c r="D6">
        <f t="shared" si="0"/>
        <v>47433</v>
      </c>
      <c r="E6">
        <v>1740</v>
      </c>
      <c r="H6">
        <v>10</v>
      </c>
      <c r="I6">
        <v>685612</v>
      </c>
      <c r="J6">
        <v>685679</v>
      </c>
      <c r="K6">
        <f t="shared" si="1"/>
        <v>67</v>
      </c>
    </row>
    <row r="7" spans="1:11">
      <c r="A7">
        <v>50</v>
      </c>
      <c r="D7">
        <f t="shared" si="0"/>
        <v>0</v>
      </c>
      <c r="E7">
        <v>2394</v>
      </c>
      <c r="H7">
        <v>50</v>
      </c>
      <c r="K7">
        <f t="shared" si="1"/>
        <v>0</v>
      </c>
    </row>
    <row r="8" spans="1:11">
      <c r="A8">
        <v>100</v>
      </c>
      <c r="B8">
        <v>744926</v>
      </c>
      <c r="C8">
        <v>791220</v>
      </c>
      <c r="D8">
        <f t="shared" si="0"/>
        <v>46294</v>
      </c>
      <c r="E8">
        <v>3207</v>
      </c>
      <c r="H8">
        <v>100</v>
      </c>
      <c r="I8">
        <v>797418</v>
      </c>
      <c r="J8">
        <v>797544</v>
      </c>
      <c r="K8">
        <f t="shared" si="1"/>
        <v>126</v>
      </c>
    </row>
    <row r="9" spans="1:11">
      <c r="A9">
        <v>500</v>
      </c>
      <c r="D9">
        <f t="shared" si="0"/>
        <v>0</v>
      </c>
      <c r="E9">
        <v>10755</v>
      </c>
      <c r="H9">
        <v>500</v>
      </c>
      <c r="K9">
        <f t="shared" si="1"/>
        <v>0</v>
      </c>
    </row>
    <row r="10" spans="1:11">
      <c r="A10">
        <v>1000</v>
      </c>
      <c r="B10">
        <v>503369</v>
      </c>
      <c r="C10">
        <v>555198</v>
      </c>
      <c r="D10">
        <f t="shared" si="0"/>
        <v>51829</v>
      </c>
      <c r="E10">
        <v>20237</v>
      </c>
      <c r="H10">
        <v>1000</v>
      </c>
      <c r="I10">
        <v>561009</v>
      </c>
      <c r="J10">
        <v>561562</v>
      </c>
      <c r="K10">
        <f t="shared" si="1"/>
        <v>553</v>
      </c>
    </row>
    <row r="11" spans="1:11">
      <c r="A11">
        <v>5000</v>
      </c>
      <c r="D11">
        <f t="shared" si="0"/>
        <v>0</v>
      </c>
      <c r="E11">
        <v>101491</v>
      </c>
      <c r="H11">
        <v>5000</v>
      </c>
      <c r="K11">
        <f t="shared" si="1"/>
        <v>0</v>
      </c>
    </row>
    <row r="12" spans="1:11">
      <c r="A12">
        <v>10000</v>
      </c>
      <c r="B12">
        <v>833511</v>
      </c>
      <c r="C12">
        <v>879379</v>
      </c>
      <c r="D12">
        <f t="shared" si="0"/>
        <v>45868</v>
      </c>
      <c r="E12">
        <v>203054</v>
      </c>
      <c r="H12">
        <v>10000</v>
      </c>
      <c r="I12">
        <v>885928</v>
      </c>
      <c r="J12">
        <v>891639</v>
      </c>
      <c r="K12">
        <f t="shared" si="1"/>
        <v>5711</v>
      </c>
    </row>
    <row r="15" spans="1:11">
      <c r="A15" s="1"/>
      <c r="B15" t="s">
        <v>15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6"/>
  <sheetViews>
    <sheetView topLeftCell="A13" zoomScale="80" zoomScaleNormal="80" workbookViewId="0">
      <selection activeCell="I12" sqref="I12"/>
    </sheetView>
  </sheetViews>
  <sheetFormatPr defaultColWidth="11.77734375" defaultRowHeight="13.2"/>
  <cols>
    <col min="1" max="1" width="17.77734375" customWidth="1"/>
    <col min="6" max="6" width="18.5546875" customWidth="1"/>
    <col min="13" max="13" width="60.109375" customWidth="1"/>
  </cols>
  <sheetData>
    <row r="1" spans="1:16">
      <c r="A1" s="1" t="s">
        <v>0</v>
      </c>
      <c r="F1" s="1" t="s">
        <v>1</v>
      </c>
      <c r="M1" s="1" t="s">
        <v>2</v>
      </c>
    </row>
    <row r="3" spans="1:16">
      <c r="A3" t="s">
        <v>3</v>
      </c>
      <c r="B3" t="s">
        <v>4</v>
      </c>
      <c r="C3" t="s">
        <v>5</v>
      </c>
      <c r="D3" t="s">
        <v>6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M3" t="s">
        <v>3</v>
      </c>
      <c r="N3" t="s">
        <v>4</v>
      </c>
      <c r="O3" t="s">
        <v>5</v>
      </c>
      <c r="P3" t="s">
        <v>6</v>
      </c>
    </row>
    <row r="4" spans="1:16">
      <c r="A4">
        <v>1</v>
      </c>
      <c r="B4">
        <v>916191</v>
      </c>
      <c r="C4">
        <v>1016624</v>
      </c>
      <c r="D4">
        <f t="shared" ref="D4:D12" si="0">C4-B4</f>
        <v>100433</v>
      </c>
      <c r="F4">
        <v>1</v>
      </c>
      <c r="G4">
        <v>16704</v>
      </c>
      <c r="H4">
        <v>171384</v>
      </c>
      <c r="I4">
        <f t="shared" ref="I4:I12" si="1">H4-G4</f>
        <v>154680</v>
      </c>
      <c r="J4">
        <v>1602</v>
      </c>
      <c r="M4">
        <v>1</v>
      </c>
      <c r="N4">
        <v>71908</v>
      </c>
      <c r="O4">
        <v>72581</v>
      </c>
      <c r="P4">
        <f t="shared" ref="P4:P12" si="2">O4-N4</f>
        <v>673</v>
      </c>
    </row>
    <row r="5" spans="1:16">
      <c r="A5">
        <v>5</v>
      </c>
      <c r="B5">
        <v>930964</v>
      </c>
      <c r="C5">
        <v>1031137</v>
      </c>
      <c r="D5">
        <f t="shared" si="0"/>
        <v>100173</v>
      </c>
      <c r="F5">
        <v>5</v>
      </c>
      <c r="G5">
        <v>31216</v>
      </c>
      <c r="H5">
        <v>187261</v>
      </c>
      <c r="I5">
        <f t="shared" si="1"/>
        <v>156045</v>
      </c>
      <c r="J5">
        <v>1663</v>
      </c>
      <c r="M5">
        <v>5</v>
      </c>
      <c r="N5">
        <v>86572</v>
      </c>
      <c r="O5">
        <v>87276</v>
      </c>
      <c r="P5">
        <f t="shared" si="2"/>
        <v>704</v>
      </c>
    </row>
    <row r="6" spans="1:16">
      <c r="A6">
        <v>10</v>
      </c>
      <c r="B6">
        <v>739041</v>
      </c>
      <c r="C6">
        <v>844686</v>
      </c>
      <c r="D6">
        <f t="shared" si="0"/>
        <v>105645</v>
      </c>
      <c r="F6">
        <v>10</v>
      </c>
      <c r="G6">
        <v>844787</v>
      </c>
      <c r="H6">
        <v>1003212</v>
      </c>
      <c r="I6">
        <f t="shared" si="1"/>
        <v>158425</v>
      </c>
      <c r="J6">
        <v>1740</v>
      </c>
      <c r="M6">
        <v>10</v>
      </c>
      <c r="N6">
        <v>900656</v>
      </c>
      <c r="O6">
        <v>901361</v>
      </c>
      <c r="P6">
        <f t="shared" si="2"/>
        <v>705</v>
      </c>
    </row>
    <row r="7" spans="1:16">
      <c r="A7">
        <v>50</v>
      </c>
      <c r="B7">
        <v>112355</v>
      </c>
      <c r="C7">
        <v>214712</v>
      </c>
      <c r="D7">
        <f t="shared" si="0"/>
        <v>102357</v>
      </c>
      <c r="F7">
        <v>50</v>
      </c>
      <c r="G7">
        <v>214790</v>
      </c>
      <c r="H7">
        <v>371274</v>
      </c>
      <c r="I7">
        <f t="shared" si="1"/>
        <v>156484</v>
      </c>
      <c r="J7">
        <v>2394</v>
      </c>
      <c r="M7">
        <v>50</v>
      </c>
      <c r="N7">
        <v>271803</v>
      </c>
      <c r="O7">
        <v>272511</v>
      </c>
      <c r="P7">
        <f t="shared" si="2"/>
        <v>708</v>
      </c>
    </row>
    <row r="8" spans="1:16">
      <c r="A8">
        <v>100</v>
      </c>
      <c r="B8">
        <v>985055</v>
      </c>
      <c r="C8">
        <v>1083432</v>
      </c>
      <c r="D8">
        <f t="shared" si="0"/>
        <v>98377</v>
      </c>
      <c r="F8">
        <v>100</v>
      </c>
      <c r="G8">
        <v>83576</v>
      </c>
      <c r="H8">
        <v>239281</v>
      </c>
      <c r="I8">
        <f t="shared" si="1"/>
        <v>155705</v>
      </c>
      <c r="J8">
        <v>3207</v>
      </c>
      <c r="M8">
        <v>100</v>
      </c>
      <c r="N8">
        <v>137881</v>
      </c>
      <c r="O8">
        <v>138658</v>
      </c>
      <c r="P8">
        <f t="shared" si="2"/>
        <v>777</v>
      </c>
    </row>
    <row r="9" spans="1:16">
      <c r="A9">
        <v>500</v>
      </c>
      <c r="B9">
        <v>251599</v>
      </c>
      <c r="C9">
        <v>351673</v>
      </c>
      <c r="D9">
        <f t="shared" si="0"/>
        <v>100074</v>
      </c>
      <c r="F9">
        <v>500</v>
      </c>
      <c r="G9">
        <v>351751</v>
      </c>
      <c r="H9">
        <v>507899</v>
      </c>
      <c r="I9">
        <f t="shared" si="1"/>
        <v>156148</v>
      </c>
      <c r="J9">
        <v>10755</v>
      </c>
      <c r="M9">
        <v>500</v>
      </c>
      <c r="N9">
        <v>406651</v>
      </c>
      <c r="O9">
        <v>407746</v>
      </c>
      <c r="P9">
        <f t="shared" si="2"/>
        <v>1095</v>
      </c>
    </row>
    <row r="10" spans="1:16">
      <c r="A10">
        <v>1000</v>
      </c>
      <c r="B10">
        <v>707167</v>
      </c>
      <c r="C10">
        <v>810839</v>
      </c>
      <c r="D10">
        <f t="shared" si="0"/>
        <v>103672</v>
      </c>
      <c r="F10">
        <v>1000</v>
      </c>
      <c r="G10">
        <v>810916</v>
      </c>
      <c r="H10">
        <v>967467</v>
      </c>
      <c r="I10">
        <f t="shared" si="1"/>
        <v>156551</v>
      </c>
      <c r="J10">
        <v>20237</v>
      </c>
      <c r="M10">
        <v>1000</v>
      </c>
      <c r="N10">
        <v>866298</v>
      </c>
      <c r="O10">
        <v>867766</v>
      </c>
      <c r="P10">
        <f t="shared" si="2"/>
        <v>1468</v>
      </c>
    </row>
    <row r="11" spans="1:16">
      <c r="A11">
        <v>5000</v>
      </c>
      <c r="B11">
        <v>253124</v>
      </c>
      <c r="C11">
        <v>352258</v>
      </c>
      <c r="D11">
        <f t="shared" si="0"/>
        <v>99134</v>
      </c>
      <c r="F11">
        <v>5000</v>
      </c>
      <c r="G11">
        <v>352335</v>
      </c>
      <c r="H11">
        <v>507435</v>
      </c>
      <c r="I11">
        <f t="shared" si="1"/>
        <v>155100</v>
      </c>
      <c r="J11">
        <v>101491</v>
      </c>
      <c r="M11">
        <v>5000</v>
      </c>
      <c r="N11">
        <v>406680</v>
      </c>
      <c r="O11">
        <v>411234</v>
      </c>
      <c r="P11">
        <f t="shared" si="2"/>
        <v>4554</v>
      </c>
    </row>
    <row r="12" spans="1:16">
      <c r="A12">
        <v>10000</v>
      </c>
      <c r="B12">
        <v>961455</v>
      </c>
      <c r="C12">
        <v>1062326</v>
      </c>
      <c r="D12">
        <f t="shared" si="0"/>
        <v>100871</v>
      </c>
      <c r="F12">
        <v>10000</v>
      </c>
      <c r="G12">
        <v>62405</v>
      </c>
      <c r="H12">
        <v>219582</v>
      </c>
      <c r="I12">
        <f t="shared" si="1"/>
        <v>157177</v>
      </c>
      <c r="J12">
        <v>203054</v>
      </c>
      <c r="M12">
        <v>10000</v>
      </c>
      <c r="N12">
        <v>118157</v>
      </c>
      <c r="O12">
        <v>126353</v>
      </c>
      <c r="P12">
        <f t="shared" si="2"/>
        <v>8196</v>
      </c>
    </row>
    <row r="14" spans="1:16">
      <c r="B14" s="1" t="s">
        <v>16</v>
      </c>
    </row>
    <row r="15" spans="1:16">
      <c r="C15" t="s">
        <v>17</v>
      </c>
    </row>
    <row r="16" spans="1:16">
      <c r="C16" t="s">
        <v>18</v>
      </c>
    </row>
    <row r="17" spans="3:4">
      <c r="C17" t="s">
        <v>19</v>
      </c>
    </row>
    <row r="18" spans="3:4">
      <c r="D18" t="s">
        <v>20</v>
      </c>
    </row>
    <row r="19" spans="3:4">
      <c r="C19" t="s">
        <v>21</v>
      </c>
    </row>
    <row r="20" spans="3:4">
      <c r="C20" t="s">
        <v>22</v>
      </c>
    </row>
    <row r="21" spans="3:4">
      <c r="C21" t="s">
        <v>23</v>
      </c>
    </row>
    <row r="22" spans="3:4">
      <c r="C22" t="s">
        <v>24</v>
      </c>
    </row>
    <row r="23" spans="3:4">
      <c r="C23" t="s">
        <v>25</v>
      </c>
    </row>
    <row r="24" spans="3:4">
      <c r="C24" t="s">
        <v>26</v>
      </c>
    </row>
    <row r="25" spans="3:4">
      <c r="D25" t="s">
        <v>27</v>
      </c>
    </row>
    <row r="27" spans="3:4">
      <c r="C27" t="s">
        <v>28</v>
      </c>
    </row>
    <row r="28" spans="3:4">
      <c r="D28" t="s">
        <v>29</v>
      </c>
    </row>
    <row r="29" spans="3:4">
      <c r="D29" t="s">
        <v>30</v>
      </c>
    </row>
    <row r="30" spans="3:4">
      <c r="D30" t="s">
        <v>31</v>
      </c>
    </row>
    <row r="32" spans="3:4">
      <c r="C32" t="s">
        <v>32</v>
      </c>
    </row>
    <row r="33" spans="1:14">
      <c r="D33" t="s">
        <v>33</v>
      </c>
    </row>
    <row r="36" spans="1:14">
      <c r="A36" s="1" t="s">
        <v>34</v>
      </c>
    </row>
    <row r="37" spans="1:14">
      <c r="B37" t="s">
        <v>35</v>
      </c>
    </row>
    <row r="38" spans="1:14">
      <c r="C38" t="s">
        <v>36</v>
      </c>
      <c r="M38" s="4" t="s">
        <v>37</v>
      </c>
      <c r="N38" s="5" t="s">
        <v>38</v>
      </c>
    </row>
    <row r="39" spans="1:14">
      <c r="M39" s="6" t="s">
        <v>39</v>
      </c>
      <c r="N39" s="7">
        <v>937</v>
      </c>
    </row>
    <row r="40" spans="1:14">
      <c r="M40" s="8" t="s">
        <v>40</v>
      </c>
      <c r="N40" s="9">
        <v>650</v>
      </c>
    </row>
    <row r="41" spans="1:14">
      <c r="M41" s="8" t="s">
        <v>41</v>
      </c>
      <c r="N41" s="9">
        <v>293</v>
      </c>
    </row>
    <row r="42" spans="1:14">
      <c r="M42" s="8" t="s">
        <v>42</v>
      </c>
      <c r="N42" s="9">
        <v>269</v>
      </c>
    </row>
    <row r="43" spans="1:14">
      <c r="M43" s="8" t="s">
        <v>43</v>
      </c>
      <c r="N43" s="9">
        <v>82</v>
      </c>
    </row>
    <row r="44" spans="1:14">
      <c r="M44" s="8" t="s">
        <v>44</v>
      </c>
      <c r="N44" s="9">
        <v>66</v>
      </c>
    </row>
    <row r="45" spans="1:14">
      <c r="M45" s="10" t="s">
        <v>45</v>
      </c>
      <c r="N45" s="11">
        <f>SUM(N39:N44)</f>
        <v>2297</v>
      </c>
    </row>
    <row r="46" spans="1:14">
      <c r="M46" s="12" t="s">
        <v>46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04A4-FED6-4B89-B843-57E1F2F8256F}">
  <dimension ref="A1:P55"/>
  <sheetViews>
    <sheetView tabSelected="1" zoomScale="80" zoomScaleNormal="80" workbookViewId="0">
      <selection activeCell="P4" sqref="P4:P8"/>
    </sheetView>
  </sheetViews>
  <sheetFormatPr defaultColWidth="11.77734375" defaultRowHeight="13.2"/>
  <cols>
    <col min="1" max="1" width="17.77734375" customWidth="1"/>
    <col min="6" max="6" width="18.5546875" customWidth="1"/>
    <col min="13" max="13" width="60.109375" customWidth="1"/>
  </cols>
  <sheetData>
    <row r="1" spans="1:16">
      <c r="A1" s="1" t="s">
        <v>0</v>
      </c>
      <c r="F1" s="1" t="s">
        <v>1</v>
      </c>
      <c r="M1" s="1" t="s">
        <v>2</v>
      </c>
    </row>
    <row r="3" spans="1:16">
      <c r="A3" t="s">
        <v>3</v>
      </c>
      <c r="B3" t="s">
        <v>4</v>
      </c>
      <c r="C3" t="s">
        <v>5</v>
      </c>
      <c r="D3" t="s">
        <v>6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M3" t="s">
        <v>3</v>
      </c>
      <c r="N3" t="s">
        <v>4</v>
      </c>
      <c r="O3" t="s">
        <v>5</v>
      </c>
      <c r="P3" t="s">
        <v>6</v>
      </c>
    </row>
    <row r="4" spans="1:16">
      <c r="A4">
        <v>20</v>
      </c>
      <c r="B4">
        <v>724581</v>
      </c>
      <c r="C4">
        <v>919510</v>
      </c>
      <c r="D4" s="29">
        <f t="shared" ref="D4:D8" si="0">C4-B4</f>
        <v>194929</v>
      </c>
      <c r="F4">
        <v>20</v>
      </c>
      <c r="G4">
        <v>919639</v>
      </c>
      <c r="H4">
        <v>1168380</v>
      </c>
      <c r="I4" s="29">
        <f t="shared" ref="I4:I8" si="1">H4-G4</f>
        <v>248741</v>
      </c>
      <c r="J4" s="30">
        <v>1632</v>
      </c>
      <c r="M4">
        <v>20</v>
      </c>
      <c r="N4">
        <v>160204</v>
      </c>
      <c r="O4">
        <v>160814</v>
      </c>
      <c r="P4">
        <f t="shared" ref="P4:P8" si="2">O4-N4</f>
        <v>610</v>
      </c>
    </row>
    <row r="5" spans="1:16">
      <c r="A5">
        <v>40</v>
      </c>
      <c r="B5">
        <v>160942</v>
      </c>
      <c r="C5">
        <v>262309</v>
      </c>
      <c r="D5">
        <f t="shared" si="0"/>
        <v>101367</v>
      </c>
      <c r="F5">
        <v>40</v>
      </c>
      <c r="G5">
        <v>262456</v>
      </c>
      <c r="H5">
        <v>423896</v>
      </c>
      <c r="I5">
        <f t="shared" si="1"/>
        <v>161440</v>
      </c>
      <c r="J5" s="30">
        <v>1650</v>
      </c>
      <c r="M5">
        <v>40</v>
      </c>
      <c r="N5">
        <v>526290</v>
      </c>
      <c r="O5">
        <v>526904</v>
      </c>
      <c r="P5">
        <f t="shared" si="2"/>
        <v>614</v>
      </c>
    </row>
    <row r="6" spans="1:16">
      <c r="A6">
        <v>60</v>
      </c>
      <c r="B6">
        <v>925621</v>
      </c>
      <c r="C6">
        <v>1020966</v>
      </c>
      <c r="D6">
        <f t="shared" si="0"/>
        <v>95345</v>
      </c>
      <c r="F6">
        <v>60</v>
      </c>
      <c r="G6">
        <v>21107</v>
      </c>
      <c r="H6">
        <v>184096</v>
      </c>
      <c r="I6">
        <f t="shared" si="1"/>
        <v>162989</v>
      </c>
      <c r="J6" s="30">
        <v>1666</v>
      </c>
      <c r="M6">
        <v>60</v>
      </c>
      <c r="N6">
        <v>418408</v>
      </c>
      <c r="O6">
        <v>419027</v>
      </c>
      <c r="P6">
        <f t="shared" si="2"/>
        <v>619</v>
      </c>
    </row>
    <row r="7" spans="1:16">
      <c r="A7">
        <v>80</v>
      </c>
      <c r="B7">
        <v>195668</v>
      </c>
      <c r="C7">
        <v>297737</v>
      </c>
      <c r="D7">
        <f t="shared" si="0"/>
        <v>102069</v>
      </c>
      <c r="F7">
        <v>80</v>
      </c>
      <c r="G7">
        <v>297883</v>
      </c>
      <c r="H7">
        <v>463955</v>
      </c>
      <c r="I7">
        <f t="shared" si="1"/>
        <v>166072</v>
      </c>
      <c r="J7" s="30">
        <v>1682</v>
      </c>
      <c r="M7">
        <v>80</v>
      </c>
      <c r="N7">
        <v>176792</v>
      </c>
      <c r="O7">
        <v>177453</v>
      </c>
      <c r="P7">
        <f t="shared" si="2"/>
        <v>661</v>
      </c>
    </row>
    <row r="8" spans="1:16">
      <c r="A8">
        <v>100</v>
      </c>
      <c r="B8">
        <v>735213</v>
      </c>
      <c r="C8">
        <v>828933</v>
      </c>
      <c r="D8">
        <f t="shared" si="0"/>
        <v>93720</v>
      </c>
      <c r="F8">
        <v>100</v>
      </c>
      <c r="G8">
        <v>829033</v>
      </c>
      <c r="H8">
        <v>987926</v>
      </c>
      <c r="I8">
        <f t="shared" si="1"/>
        <v>158893</v>
      </c>
      <c r="J8" s="30">
        <v>1698</v>
      </c>
      <c r="M8">
        <v>100</v>
      </c>
      <c r="N8">
        <v>491626</v>
      </c>
      <c r="O8">
        <v>492294</v>
      </c>
      <c r="P8">
        <f t="shared" si="2"/>
        <v>668</v>
      </c>
    </row>
    <row r="10" spans="1:16">
      <c r="A10" s="28" t="s">
        <v>3</v>
      </c>
      <c r="B10" s="28" t="s">
        <v>4</v>
      </c>
      <c r="C10" s="28" t="s">
        <v>5</v>
      </c>
      <c r="D10" s="28" t="s">
        <v>6</v>
      </c>
      <c r="E10" s="28"/>
      <c r="F10" s="28" t="s">
        <v>3</v>
      </c>
      <c r="G10" s="28" t="s">
        <v>4</v>
      </c>
      <c r="H10" s="28" t="s">
        <v>5</v>
      </c>
      <c r="I10" s="28" t="s">
        <v>6</v>
      </c>
      <c r="J10" s="28" t="s">
        <v>7</v>
      </c>
      <c r="K10" s="28"/>
      <c r="L10" s="28"/>
      <c r="M10" s="28" t="s">
        <v>3</v>
      </c>
      <c r="N10" s="28" t="s">
        <v>4</v>
      </c>
      <c r="O10" s="28" t="s">
        <v>5</v>
      </c>
      <c r="P10" s="28" t="s">
        <v>6</v>
      </c>
    </row>
    <row r="11" spans="1:16">
      <c r="A11" s="28">
        <v>1</v>
      </c>
      <c r="B11" s="28">
        <v>916191</v>
      </c>
      <c r="C11" s="28">
        <v>1016624</v>
      </c>
      <c r="D11" s="28">
        <f t="shared" ref="D11:D19" si="3">C11-B11</f>
        <v>100433</v>
      </c>
      <c r="E11" s="28"/>
      <c r="F11" s="28">
        <v>1</v>
      </c>
      <c r="G11" s="28">
        <v>16704</v>
      </c>
      <c r="H11" s="28">
        <v>171384</v>
      </c>
      <c r="I11" s="28">
        <f t="shared" ref="I11:I19" si="4">H11-G11</f>
        <v>154680</v>
      </c>
      <c r="J11" s="28">
        <v>1602</v>
      </c>
      <c r="K11" s="28"/>
      <c r="L11" s="28"/>
      <c r="M11" s="28">
        <v>1</v>
      </c>
      <c r="N11" s="28">
        <v>71908</v>
      </c>
      <c r="O11" s="28">
        <v>72581</v>
      </c>
      <c r="P11" s="28">
        <f t="shared" ref="P11:P19" si="5">O11-N11</f>
        <v>673</v>
      </c>
    </row>
    <row r="12" spans="1:16">
      <c r="A12" s="28">
        <v>5</v>
      </c>
      <c r="B12" s="28">
        <v>930964</v>
      </c>
      <c r="C12" s="28">
        <v>1031137</v>
      </c>
      <c r="D12" s="28">
        <f t="shared" si="3"/>
        <v>100173</v>
      </c>
      <c r="E12" s="28"/>
      <c r="F12" s="28">
        <v>5</v>
      </c>
      <c r="G12" s="28">
        <v>31216</v>
      </c>
      <c r="H12" s="28">
        <v>187261</v>
      </c>
      <c r="I12" s="28">
        <f t="shared" si="4"/>
        <v>156045</v>
      </c>
      <c r="J12" s="28">
        <v>1663</v>
      </c>
      <c r="K12" s="28"/>
      <c r="L12" s="28"/>
      <c r="M12" s="28">
        <v>5</v>
      </c>
      <c r="N12" s="28">
        <v>86572</v>
      </c>
      <c r="O12" s="28">
        <v>87276</v>
      </c>
      <c r="P12" s="28">
        <f t="shared" si="5"/>
        <v>704</v>
      </c>
    </row>
    <row r="13" spans="1:16">
      <c r="A13" s="28">
        <v>10</v>
      </c>
      <c r="B13" s="28">
        <v>739041</v>
      </c>
      <c r="C13" s="28">
        <v>844686</v>
      </c>
      <c r="D13" s="28">
        <f t="shared" si="3"/>
        <v>105645</v>
      </c>
      <c r="E13" s="28"/>
      <c r="F13" s="28">
        <v>10</v>
      </c>
      <c r="G13" s="28">
        <v>844787</v>
      </c>
      <c r="H13" s="28">
        <v>1003212</v>
      </c>
      <c r="I13" s="28">
        <f t="shared" si="4"/>
        <v>158425</v>
      </c>
      <c r="J13" s="28">
        <v>1740</v>
      </c>
      <c r="K13" s="28"/>
      <c r="L13" s="28"/>
      <c r="M13" s="28">
        <v>10</v>
      </c>
      <c r="N13" s="28">
        <v>900656</v>
      </c>
      <c r="O13" s="28">
        <v>901361</v>
      </c>
      <c r="P13" s="28">
        <f t="shared" si="5"/>
        <v>705</v>
      </c>
    </row>
    <row r="14" spans="1:16">
      <c r="A14" s="28">
        <v>50</v>
      </c>
      <c r="B14" s="28">
        <v>112355</v>
      </c>
      <c r="C14" s="28">
        <v>214712</v>
      </c>
      <c r="D14" s="28">
        <f t="shared" si="3"/>
        <v>102357</v>
      </c>
      <c r="E14" s="28"/>
      <c r="F14" s="28">
        <v>50</v>
      </c>
      <c r="G14" s="28">
        <v>214790</v>
      </c>
      <c r="H14" s="28">
        <v>371274</v>
      </c>
      <c r="I14" s="28">
        <f t="shared" si="4"/>
        <v>156484</v>
      </c>
      <c r="J14" s="28">
        <v>2394</v>
      </c>
      <c r="K14" s="28"/>
      <c r="L14" s="28"/>
      <c r="M14" s="28">
        <v>50</v>
      </c>
      <c r="N14" s="28">
        <v>271803</v>
      </c>
      <c r="O14" s="28">
        <v>272511</v>
      </c>
      <c r="P14" s="28">
        <f t="shared" si="5"/>
        <v>708</v>
      </c>
    </row>
    <row r="15" spans="1:16">
      <c r="A15" s="28">
        <v>100</v>
      </c>
      <c r="B15" s="28">
        <v>985055</v>
      </c>
      <c r="C15" s="28">
        <v>1083432</v>
      </c>
      <c r="D15" s="28">
        <f t="shared" si="3"/>
        <v>98377</v>
      </c>
      <c r="E15" s="28"/>
      <c r="F15" s="28">
        <v>100</v>
      </c>
      <c r="G15" s="28">
        <v>83576</v>
      </c>
      <c r="H15" s="28">
        <v>239281</v>
      </c>
      <c r="I15" s="28">
        <f t="shared" si="4"/>
        <v>155705</v>
      </c>
      <c r="J15" s="28">
        <v>3207</v>
      </c>
      <c r="K15" s="28"/>
      <c r="L15" s="28"/>
      <c r="M15" s="28">
        <v>100</v>
      </c>
      <c r="N15" s="28">
        <v>137881</v>
      </c>
      <c r="O15" s="28">
        <v>138658</v>
      </c>
      <c r="P15" s="28">
        <f t="shared" si="5"/>
        <v>777</v>
      </c>
    </row>
    <row r="16" spans="1:16">
      <c r="A16" s="28">
        <v>500</v>
      </c>
      <c r="B16" s="28">
        <v>251599</v>
      </c>
      <c r="C16" s="28">
        <v>351673</v>
      </c>
      <c r="D16" s="28">
        <f t="shared" si="3"/>
        <v>100074</v>
      </c>
      <c r="E16" s="28"/>
      <c r="F16" s="28">
        <v>500</v>
      </c>
      <c r="G16" s="28">
        <v>351751</v>
      </c>
      <c r="H16" s="28">
        <v>507899</v>
      </c>
      <c r="I16" s="28">
        <f t="shared" si="4"/>
        <v>156148</v>
      </c>
      <c r="J16" s="28">
        <v>10755</v>
      </c>
      <c r="K16" s="28"/>
      <c r="L16" s="28"/>
      <c r="M16" s="28">
        <v>500</v>
      </c>
      <c r="N16" s="28">
        <v>406651</v>
      </c>
      <c r="O16" s="28">
        <v>407746</v>
      </c>
      <c r="P16" s="28">
        <f t="shared" si="5"/>
        <v>1095</v>
      </c>
    </row>
    <row r="17" spans="1:16">
      <c r="A17" s="28">
        <v>1000</v>
      </c>
      <c r="B17" s="28">
        <v>707167</v>
      </c>
      <c r="C17" s="28">
        <v>810839</v>
      </c>
      <c r="D17" s="28">
        <f t="shared" si="3"/>
        <v>103672</v>
      </c>
      <c r="E17" s="28"/>
      <c r="F17" s="28">
        <v>1000</v>
      </c>
      <c r="G17" s="28">
        <v>810916</v>
      </c>
      <c r="H17" s="28">
        <v>967467</v>
      </c>
      <c r="I17" s="28">
        <f t="shared" si="4"/>
        <v>156551</v>
      </c>
      <c r="J17" s="28">
        <v>20237</v>
      </c>
      <c r="K17" s="28"/>
      <c r="L17" s="28"/>
      <c r="M17" s="28">
        <v>1000</v>
      </c>
      <c r="N17" s="28">
        <v>866298</v>
      </c>
      <c r="O17" s="28">
        <v>867766</v>
      </c>
      <c r="P17" s="28">
        <f t="shared" si="5"/>
        <v>1468</v>
      </c>
    </row>
    <row r="18" spans="1:16">
      <c r="A18" s="28">
        <v>5000</v>
      </c>
      <c r="B18" s="28">
        <v>253124</v>
      </c>
      <c r="C18" s="28">
        <v>352258</v>
      </c>
      <c r="D18" s="28">
        <f t="shared" si="3"/>
        <v>99134</v>
      </c>
      <c r="E18" s="28"/>
      <c r="F18" s="28">
        <v>5000</v>
      </c>
      <c r="G18" s="28">
        <v>352335</v>
      </c>
      <c r="H18" s="28">
        <v>507435</v>
      </c>
      <c r="I18" s="28">
        <f t="shared" si="4"/>
        <v>155100</v>
      </c>
      <c r="J18" s="28">
        <v>101491</v>
      </c>
      <c r="K18" s="28"/>
      <c r="L18" s="28"/>
      <c r="M18" s="28">
        <v>5000</v>
      </c>
      <c r="N18" s="28">
        <v>406680</v>
      </c>
      <c r="O18" s="28">
        <v>411234</v>
      </c>
      <c r="P18" s="28">
        <f t="shared" si="5"/>
        <v>4554</v>
      </c>
    </row>
    <row r="19" spans="1:16">
      <c r="A19" s="28">
        <v>10000</v>
      </c>
      <c r="B19" s="28">
        <v>961455</v>
      </c>
      <c r="C19" s="28">
        <v>1062326</v>
      </c>
      <c r="D19" s="28">
        <f t="shared" si="3"/>
        <v>100871</v>
      </c>
      <c r="E19" s="28"/>
      <c r="F19" s="28">
        <v>10000</v>
      </c>
      <c r="G19" s="28">
        <v>62405</v>
      </c>
      <c r="H19" s="28">
        <v>219582</v>
      </c>
      <c r="I19" s="28">
        <f t="shared" si="4"/>
        <v>157177</v>
      </c>
      <c r="J19" s="28">
        <v>203054</v>
      </c>
      <c r="K19" s="28"/>
      <c r="L19" s="28"/>
      <c r="M19" s="28">
        <v>10000</v>
      </c>
      <c r="N19" s="28">
        <v>118157</v>
      </c>
      <c r="O19" s="28">
        <v>126353</v>
      </c>
      <c r="P19" s="28">
        <f t="shared" si="5"/>
        <v>8196</v>
      </c>
    </row>
    <row r="22" spans="1:16">
      <c r="B22" s="1" t="s">
        <v>16</v>
      </c>
    </row>
    <row r="23" spans="1:16">
      <c r="B23" s="1"/>
      <c r="C23" s="32" t="s">
        <v>334</v>
      </c>
    </row>
    <row r="24" spans="1:16">
      <c r="C24" s="31" t="s">
        <v>17</v>
      </c>
    </row>
    <row r="25" spans="1:16">
      <c r="C25" s="31" t="s">
        <v>18</v>
      </c>
    </row>
    <row r="26" spans="1:16">
      <c r="C26" s="31" t="s">
        <v>19</v>
      </c>
    </row>
    <row r="27" spans="1:16">
      <c r="C27" s="31"/>
      <c r="D27" s="31" t="s">
        <v>20</v>
      </c>
    </row>
    <row r="28" spans="1:16">
      <c r="C28" s="31" t="s">
        <v>21</v>
      </c>
    </row>
    <row r="29" spans="1:16">
      <c r="C29" s="31" t="s">
        <v>22</v>
      </c>
    </row>
    <row r="30" spans="1:16">
      <c r="C30" s="31" t="s">
        <v>23</v>
      </c>
    </row>
    <row r="31" spans="1:16">
      <c r="C31" s="31" t="s">
        <v>24</v>
      </c>
    </row>
    <row r="32" spans="1:16">
      <c r="C32" s="31" t="s">
        <v>25</v>
      </c>
    </row>
    <row r="33" spans="1:14">
      <c r="C33" s="31" t="s">
        <v>26</v>
      </c>
    </row>
    <row r="34" spans="1:14">
      <c r="D34" s="31" t="s">
        <v>27</v>
      </c>
    </row>
    <row r="36" spans="1:14">
      <c r="C36" t="s">
        <v>28</v>
      </c>
    </row>
    <row r="37" spans="1:14">
      <c r="D37" t="s">
        <v>29</v>
      </c>
    </row>
    <row r="38" spans="1:14">
      <c r="D38" t="s">
        <v>30</v>
      </c>
    </row>
    <row r="39" spans="1:14">
      <c r="D39" t="s">
        <v>31</v>
      </c>
    </row>
    <row r="41" spans="1:14">
      <c r="C41" t="s">
        <v>32</v>
      </c>
    </row>
    <row r="42" spans="1:14">
      <c r="D42" t="s">
        <v>33</v>
      </c>
    </row>
    <row r="45" spans="1:14">
      <c r="A45" s="1" t="s">
        <v>34</v>
      </c>
    </row>
    <row r="46" spans="1:14" ht="13.8" thickBot="1">
      <c r="B46" t="s">
        <v>35</v>
      </c>
    </row>
    <row r="47" spans="1:14" ht="13.8" thickBot="1">
      <c r="C47" t="s">
        <v>36</v>
      </c>
      <c r="M47" s="4" t="s">
        <v>37</v>
      </c>
      <c r="N47" s="5" t="s">
        <v>38</v>
      </c>
    </row>
    <row r="48" spans="1:14">
      <c r="M48" s="6" t="s">
        <v>39</v>
      </c>
      <c r="N48" s="7">
        <v>937</v>
      </c>
    </row>
    <row r="49" spans="13:14">
      <c r="M49" s="8" t="s">
        <v>40</v>
      </c>
      <c r="N49" s="9">
        <v>650</v>
      </c>
    </row>
    <row r="50" spans="13:14">
      <c r="M50" s="8" t="s">
        <v>41</v>
      </c>
      <c r="N50" s="9">
        <v>293</v>
      </c>
    </row>
    <row r="51" spans="13:14">
      <c r="M51" s="8" t="s">
        <v>42</v>
      </c>
      <c r="N51" s="9">
        <v>269</v>
      </c>
    </row>
    <row r="52" spans="13:14">
      <c r="M52" s="8" t="s">
        <v>43</v>
      </c>
      <c r="N52" s="9">
        <v>82</v>
      </c>
    </row>
    <row r="53" spans="13:14">
      <c r="M53" s="8" t="s">
        <v>44</v>
      </c>
      <c r="N53" s="9">
        <v>66</v>
      </c>
    </row>
    <row r="54" spans="13:14" ht="13.8" thickBot="1">
      <c r="M54" s="10" t="s">
        <v>45</v>
      </c>
      <c r="N54" s="11">
        <f>SUM(N48:N53)</f>
        <v>2297</v>
      </c>
    </row>
    <row r="55" spans="13:14">
      <c r="M55" s="12" t="s">
        <v>46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1"/>
  <sheetViews>
    <sheetView topLeftCell="A25" zoomScale="80" zoomScaleNormal="80" workbookViewId="0">
      <selection activeCell="M43" sqref="M43:M51"/>
    </sheetView>
  </sheetViews>
  <sheetFormatPr defaultColWidth="11.6640625" defaultRowHeight="13.2"/>
  <cols>
    <col min="1" max="1" width="18" customWidth="1"/>
    <col min="2" max="2" width="14.5546875" customWidth="1"/>
    <col min="8" max="8" width="13" customWidth="1"/>
  </cols>
  <sheetData>
    <row r="1" spans="1:2">
      <c r="A1" s="1" t="s">
        <v>47</v>
      </c>
      <c r="B1" t="s">
        <v>48</v>
      </c>
    </row>
    <row r="3" spans="1:2">
      <c r="A3" s="1" t="s">
        <v>49</v>
      </c>
    </row>
    <row r="4" spans="1:2">
      <c r="B4" t="s">
        <v>50</v>
      </c>
    </row>
    <row r="6" spans="1:2">
      <c r="A6" s="1" t="s">
        <v>51</v>
      </c>
    </row>
    <row r="7" spans="1:2">
      <c r="B7" t="s">
        <v>52</v>
      </c>
    </row>
    <row r="9" spans="1:2">
      <c r="A9" s="1" t="s">
        <v>53</v>
      </c>
    </row>
    <row r="10" spans="1:2">
      <c r="B10" t="s">
        <v>54</v>
      </c>
    </row>
    <row r="11" spans="1:2">
      <c r="B11" t="s">
        <v>55</v>
      </c>
    </row>
    <row r="12" spans="1:2">
      <c r="B12" t="s">
        <v>56</v>
      </c>
    </row>
    <row r="13" spans="1:2">
      <c r="B13" t="s">
        <v>57</v>
      </c>
    </row>
    <row r="14" spans="1:2">
      <c r="B14" t="s">
        <v>58</v>
      </c>
    </row>
    <row r="16" spans="1:2">
      <c r="B16" t="s">
        <v>59</v>
      </c>
    </row>
    <row r="19" spans="1:21" ht="76.5" customHeight="1">
      <c r="A19" s="13" t="s">
        <v>3</v>
      </c>
      <c r="B19" s="14" t="s">
        <v>60</v>
      </c>
      <c r="C19" s="13" t="s">
        <v>61</v>
      </c>
      <c r="D19" s="14" t="s">
        <v>62</v>
      </c>
      <c r="E19" s="14" t="s">
        <v>63</v>
      </c>
      <c r="F19" s="13" t="s">
        <v>64</v>
      </c>
      <c r="G19" s="14" t="s">
        <v>65</v>
      </c>
      <c r="H19" s="14" t="s">
        <v>66</v>
      </c>
      <c r="I19" s="14" t="s">
        <v>67</v>
      </c>
      <c r="J19" s="14" t="s">
        <v>68</v>
      </c>
      <c r="L19" s="15"/>
      <c r="M19" s="16"/>
      <c r="N19" s="15"/>
      <c r="O19" s="16"/>
      <c r="P19" s="16"/>
      <c r="Q19" s="15"/>
      <c r="R19" s="16"/>
      <c r="S19" s="16"/>
      <c r="T19" s="16"/>
      <c r="U19" s="16"/>
    </row>
    <row r="20" spans="1:21">
      <c r="A20" s="17">
        <v>1</v>
      </c>
      <c r="B20" s="17">
        <v>1.254</v>
      </c>
      <c r="C20" s="17">
        <v>187.93</v>
      </c>
      <c r="D20" s="17">
        <v>3.9E-2</v>
      </c>
      <c r="E20" s="17">
        <v>6710.4</v>
      </c>
      <c r="F20" s="17">
        <v>495.40499999999997</v>
      </c>
      <c r="G20" s="17">
        <v>0.92800000000000005</v>
      </c>
      <c r="H20" s="17">
        <v>0.90700000000000003</v>
      </c>
      <c r="I20" s="17">
        <v>2E-3</v>
      </c>
      <c r="J20" s="17">
        <v>0.32500000000000001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>
      <c r="A21" s="17">
        <v>5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>
      <c r="A22" s="17">
        <v>10</v>
      </c>
      <c r="B22" s="17">
        <v>1.202</v>
      </c>
      <c r="C22" s="17">
        <v>187.48500000000001</v>
      </c>
      <c r="D22" s="17">
        <v>4.2999999999999997E-2</v>
      </c>
      <c r="E22" s="17">
        <v>5661.32</v>
      </c>
      <c r="F22" s="17">
        <v>512.93700000000001</v>
      </c>
      <c r="G22" s="17">
        <v>0.88600000000000001</v>
      </c>
      <c r="H22" s="17">
        <v>0.86399999999999999</v>
      </c>
      <c r="I22" s="17">
        <v>1E-3</v>
      </c>
      <c r="J22" s="17">
        <v>0.316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>
      <c r="A23" s="17">
        <v>50</v>
      </c>
      <c r="B23" s="17"/>
      <c r="C23" s="17"/>
      <c r="D23" s="17"/>
      <c r="E23" s="17"/>
      <c r="F23" s="17"/>
      <c r="G23" s="17"/>
      <c r="H23" s="17"/>
      <c r="I23" s="17"/>
      <c r="J23" s="17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>
      <c r="A24" s="17">
        <v>100</v>
      </c>
      <c r="B24" s="17">
        <v>2.8929999999999998</v>
      </c>
      <c r="C24" s="17">
        <v>189.65899999999999</v>
      </c>
      <c r="D24" s="17">
        <v>4.2000000000000003E-2</v>
      </c>
      <c r="E24" s="17">
        <v>4107.5600000000004</v>
      </c>
      <c r="F24" s="17">
        <v>515.46900000000005</v>
      </c>
      <c r="G24" s="17">
        <v>2.613</v>
      </c>
      <c r="H24" s="17">
        <v>2.585</v>
      </c>
      <c r="I24" s="17">
        <v>1E-3</v>
      </c>
      <c r="J24" s="17">
        <v>0.28000000000000003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>
      <c r="A25" s="17">
        <v>500</v>
      </c>
      <c r="B25" s="17"/>
      <c r="C25" s="17"/>
      <c r="D25" s="17"/>
      <c r="E25" s="17"/>
      <c r="F25" s="17"/>
      <c r="G25" s="17"/>
      <c r="H25" s="17"/>
      <c r="I25" s="17"/>
      <c r="J25" s="17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>
      <c r="A26" s="17">
        <v>1000</v>
      </c>
      <c r="B26" s="17">
        <v>22.26</v>
      </c>
      <c r="C26" s="17">
        <v>189.333</v>
      </c>
      <c r="D26" s="17">
        <v>4.2000000000000003E-2</v>
      </c>
      <c r="E26" s="17">
        <v>5371.06</v>
      </c>
      <c r="F26" s="17">
        <v>490.42099999999999</v>
      </c>
      <c r="G26" s="17">
        <v>21.222999999999999</v>
      </c>
      <c r="H26" s="17">
        <v>21.152000000000001</v>
      </c>
      <c r="I26" s="17">
        <v>2E-3</v>
      </c>
      <c r="J26" s="17">
        <v>1.0369999999999999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>
      <c r="A27" s="17">
        <v>5000</v>
      </c>
      <c r="B27" s="17"/>
      <c r="C27" s="17"/>
      <c r="D27" s="17"/>
      <c r="E27" s="17"/>
      <c r="F27" s="17"/>
      <c r="G27" s="17"/>
      <c r="H27" s="17"/>
      <c r="I27" s="17"/>
      <c r="J27" s="17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>
      <c r="A28" s="17">
        <v>10000</v>
      </c>
      <c r="B28" s="17">
        <v>140.434</v>
      </c>
      <c r="C28" s="17">
        <v>187.649</v>
      </c>
      <c r="D28" s="17">
        <v>0.04</v>
      </c>
      <c r="E28" s="17">
        <v>6266.21</v>
      </c>
      <c r="F28" s="17">
        <v>512.86199999999997</v>
      </c>
      <c r="G28" s="17">
        <v>133.584</v>
      </c>
      <c r="H28" s="17">
        <v>133.00399999999999</v>
      </c>
      <c r="I28" s="17">
        <v>2E-3</v>
      </c>
      <c r="J28" s="17">
        <v>6.85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21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 spans="1:21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21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40" spans="1:14">
      <c r="A40" s="1" t="s">
        <v>69</v>
      </c>
    </row>
    <row r="42" spans="1:14" ht="66">
      <c r="A42" s="13" t="s">
        <v>3</v>
      </c>
      <c r="B42" s="14" t="s">
        <v>60</v>
      </c>
      <c r="C42" s="13" t="s">
        <v>61</v>
      </c>
      <c r="D42" s="14" t="s">
        <v>62</v>
      </c>
      <c r="E42" s="14" t="s">
        <v>63</v>
      </c>
      <c r="F42" s="13" t="s">
        <v>64</v>
      </c>
      <c r="G42" s="14" t="s">
        <v>65</v>
      </c>
      <c r="H42" s="14" t="s">
        <v>66</v>
      </c>
      <c r="I42" s="14" t="s">
        <v>67</v>
      </c>
      <c r="J42" s="14" t="s">
        <v>68</v>
      </c>
      <c r="L42" s="19" t="s">
        <v>70</v>
      </c>
      <c r="M42" s="19" t="s">
        <v>13</v>
      </c>
      <c r="N42" s="19" t="s">
        <v>71</v>
      </c>
    </row>
    <row r="43" spans="1:14">
      <c r="A43" s="17">
        <v>1</v>
      </c>
      <c r="B43" s="17">
        <f t="shared" ref="B43:J43" si="0">B20*1000</f>
        <v>1254</v>
      </c>
      <c r="C43" s="17">
        <f t="shared" si="0"/>
        <v>187930</v>
      </c>
      <c r="D43" s="17">
        <f t="shared" si="0"/>
        <v>39</v>
      </c>
      <c r="E43" s="17">
        <f t="shared" si="0"/>
        <v>6710400</v>
      </c>
      <c r="F43" s="17">
        <f t="shared" si="0"/>
        <v>495405</v>
      </c>
      <c r="G43" s="17">
        <f t="shared" si="0"/>
        <v>928</v>
      </c>
      <c r="H43" s="17">
        <f t="shared" si="0"/>
        <v>907</v>
      </c>
      <c r="I43" s="17">
        <f t="shared" si="0"/>
        <v>2</v>
      </c>
      <c r="J43" s="17">
        <f t="shared" si="0"/>
        <v>325</v>
      </c>
      <c r="L43">
        <f t="shared" ref="L43:L51" si="1">C43+F43+D43</f>
        <v>683374</v>
      </c>
      <c r="M43">
        <f>J43+H43</f>
        <v>1232</v>
      </c>
      <c r="N43">
        <f t="shared" ref="N43:N61" si="2">B43</f>
        <v>1254</v>
      </c>
    </row>
    <row r="44" spans="1:14">
      <c r="A44" s="17">
        <v>5</v>
      </c>
      <c r="B44" s="17">
        <f t="shared" ref="B44:J44" si="3">B21*1000</f>
        <v>0</v>
      </c>
      <c r="C44" s="17">
        <f t="shared" si="3"/>
        <v>0</v>
      </c>
      <c r="D44" s="17">
        <f t="shared" si="3"/>
        <v>0</v>
      </c>
      <c r="E44" s="17">
        <f t="shared" si="3"/>
        <v>0</v>
      </c>
      <c r="F44" s="17">
        <f t="shared" si="3"/>
        <v>0</v>
      </c>
      <c r="G44" s="17">
        <f t="shared" si="3"/>
        <v>0</v>
      </c>
      <c r="H44" s="17">
        <f t="shared" si="3"/>
        <v>0</v>
      </c>
      <c r="I44" s="17">
        <f t="shared" si="3"/>
        <v>0</v>
      </c>
      <c r="J44" s="17">
        <f t="shared" si="3"/>
        <v>0</v>
      </c>
      <c r="L44">
        <f t="shared" si="1"/>
        <v>0</v>
      </c>
      <c r="M44">
        <f t="shared" ref="M44:M51" si="4">J44+H44</f>
        <v>0</v>
      </c>
      <c r="N44">
        <f t="shared" si="2"/>
        <v>0</v>
      </c>
    </row>
    <row r="45" spans="1:14">
      <c r="A45" s="17">
        <v>10</v>
      </c>
      <c r="B45" s="17">
        <f t="shared" ref="B45:J45" si="5">B22*1000</f>
        <v>1202</v>
      </c>
      <c r="C45" s="17">
        <f t="shared" si="5"/>
        <v>187485</v>
      </c>
      <c r="D45" s="17">
        <f t="shared" si="5"/>
        <v>43</v>
      </c>
      <c r="E45" s="17">
        <f t="shared" si="5"/>
        <v>5661320</v>
      </c>
      <c r="F45" s="17">
        <f t="shared" si="5"/>
        <v>512937</v>
      </c>
      <c r="G45" s="17">
        <f t="shared" si="5"/>
        <v>886</v>
      </c>
      <c r="H45" s="17">
        <f t="shared" si="5"/>
        <v>864</v>
      </c>
      <c r="I45" s="17">
        <f t="shared" si="5"/>
        <v>1</v>
      </c>
      <c r="J45" s="17">
        <f t="shared" si="5"/>
        <v>316</v>
      </c>
      <c r="L45">
        <f t="shared" si="1"/>
        <v>700465</v>
      </c>
      <c r="M45">
        <f t="shared" si="4"/>
        <v>1180</v>
      </c>
      <c r="N45">
        <f t="shared" si="2"/>
        <v>1202</v>
      </c>
    </row>
    <row r="46" spans="1:14">
      <c r="A46" s="17">
        <v>50</v>
      </c>
      <c r="B46" s="17">
        <f t="shared" ref="B46:J46" si="6">B23*1000</f>
        <v>0</v>
      </c>
      <c r="C46" s="17">
        <f t="shared" si="6"/>
        <v>0</v>
      </c>
      <c r="D46" s="17">
        <f t="shared" si="6"/>
        <v>0</v>
      </c>
      <c r="E46" s="17">
        <f t="shared" si="6"/>
        <v>0</v>
      </c>
      <c r="F46" s="17">
        <f t="shared" si="6"/>
        <v>0</v>
      </c>
      <c r="G46" s="17">
        <f t="shared" si="6"/>
        <v>0</v>
      </c>
      <c r="H46" s="17">
        <f t="shared" si="6"/>
        <v>0</v>
      </c>
      <c r="I46" s="17">
        <f t="shared" si="6"/>
        <v>0</v>
      </c>
      <c r="J46" s="17">
        <f t="shared" si="6"/>
        <v>0</v>
      </c>
      <c r="L46">
        <f t="shared" si="1"/>
        <v>0</v>
      </c>
      <c r="M46">
        <f t="shared" si="4"/>
        <v>0</v>
      </c>
      <c r="N46">
        <f t="shared" si="2"/>
        <v>0</v>
      </c>
    </row>
    <row r="47" spans="1:14">
      <c r="A47" s="17">
        <v>100</v>
      </c>
      <c r="B47" s="17">
        <f t="shared" ref="B47:J47" si="7">B24*1000</f>
        <v>2893</v>
      </c>
      <c r="C47" s="17">
        <f t="shared" si="7"/>
        <v>189659</v>
      </c>
      <c r="D47" s="17">
        <f t="shared" si="7"/>
        <v>42</v>
      </c>
      <c r="E47" s="17">
        <f t="shared" si="7"/>
        <v>4107560.0000000005</v>
      </c>
      <c r="F47" s="17">
        <f t="shared" si="7"/>
        <v>515469.00000000006</v>
      </c>
      <c r="G47" s="17">
        <f t="shared" si="7"/>
        <v>2613</v>
      </c>
      <c r="H47" s="17">
        <f t="shared" si="7"/>
        <v>2585</v>
      </c>
      <c r="I47" s="17">
        <f t="shared" si="7"/>
        <v>1</v>
      </c>
      <c r="J47" s="17">
        <f t="shared" si="7"/>
        <v>280</v>
      </c>
      <c r="L47">
        <f t="shared" si="1"/>
        <v>705170</v>
      </c>
      <c r="M47">
        <f t="shared" si="4"/>
        <v>2865</v>
      </c>
      <c r="N47">
        <f t="shared" si="2"/>
        <v>2893</v>
      </c>
    </row>
    <row r="48" spans="1:14">
      <c r="A48" s="17">
        <v>500</v>
      </c>
      <c r="B48" s="17">
        <f t="shared" ref="B48:J48" si="8">B25*1000</f>
        <v>0</v>
      </c>
      <c r="C48" s="17">
        <f t="shared" si="8"/>
        <v>0</v>
      </c>
      <c r="D48" s="17">
        <f t="shared" si="8"/>
        <v>0</v>
      </c>
      <c r="E48" s="17">
        <f t="shared" si="8"/>
        <v>0</v>
      </c>
      <c r="F48" s="17">
        <f t="shared" si="8"/>
        <v>0</v>
      </c>
      <c r="G48" s="17">
        <f t="shared" si="8"/>
        <v>0</v>
      </c>
      <c r="H48" s="17">
        <f t="shared" si="8"/>
        <v>0</v>
      </c>
      <c r="I48" s="17">
        <f t="shared" si="8"/>
        <v>0</v>
      </c>
      <c r="J48" s="17">
        <f t="shared" si="8"/>
        <v>0</v>
      </c>
      <c r="L48">
        <f t="shared" si="1"/>
        <v>0</v>
      </c>
      <c r="M48">
        <f t="shared" si="4"/>
        <v>0</v>
      </c>
      <c r="N48">
        <f t="shared" si="2"/>
        <v>0</v>
      </c>
    </row>
    <row r="49" spans="1:14">
      <c r="A49" s="17">
        <v>1000</v>
      </c>
      <c r="B49" s="17">
        <f t="shared" ref="B49:J49" si="9">B26*1000</f>
        <v>22260</v>
      </c>
      <c r="C49" s="17">
        <f t="shared" si="9"/>
        <v>189333</v>
      </c>
      <c r="D49" s="17">
        <f t="shared" si="9"/>
        <v>42</v>
      </c>
      <c r="E49" s="17">
        <f t="shared" si="9"/>
        <v>5371060</v>
      </c>
      <c r="F49" s="17">
        <f t="shared" si="9"/>
        <v>490421</v>
      </c>
      <c r="G49" s="17">
        <f t="shared" si="9"/>
        <v>21223</v>
      </c>
      <c r="H49" s="17">
        <f t="shared" si="9"/>
        <v>21152</v>
      </c>
      <c r="I49" s="17">
        <f t="shared" si="9"/>
        <v>2</v>
      </c>
      <c r="J49" s="17">
        <f t="shared" si="9"/>
        <v>1037</v>
      </c>
      <c r="L49">
        <f t="shared" si="1"/>
        <v>679796</v>
      </c>
      <c r="M49">
        <f t="shared" si="4"/>
        <v>22189</v>
      </c>
      <c r="N49">
        <f t="shared" si="2"/>
        <v>22260</v>
      </c>
    </row>
    <row r="50" spans="1:14">
      <c r="A50" s="17">
        <v>5000</v>
      </c>
      <c r="B50" s="17">
        <f t="shared" ref="B50:J50" si="10">B27*1000</f>
        <v>0</v>
      </c>
      <c r="C50" s="17">
        <f t="shared" si="10"/>
        <v>0</v>
      </c>
      <c r="D50" s="17">
        <f t="shared" si="10"/>
        <v>0</v>
      </c>
      <c r="E50" s="17">
        <f t="shared" si="10"/>
        <v>0</v>
      </c>
      <c r="F50" s="17">
        <f t="shared" si="10"/>
        <v>0</v>
      </c>
      <c r="G50" s="17">
        <f t="shared" si="10"/>
        <v>0</v>
      </c>
      <c r="H50" s="17">
        <f t="shared" si="10"/>
        <v>0</v>
      </c>
      <c r="I50" s="17">
        <f t="shared" si="10"/>
        <v>0</v>
      </c>
      <c r="J50" s="17">
        <f t="shared" si="10"/>
        <v>0</v>
      </c>
      <c r="L50">
        <f t="shared" si="1"/>
        <v>0</v>
      </c>
      <c r="M50">
        <f t="shared" si="4"/>
        <v>0</v>
      </c>
      <c r="N50">
        <f t="shared" si="2"/>
        <v>0</v>
      </c>
    </row>
    <row r="51" spans="1:14">
      <c r="A51" s="17">
        <v>10000</v>
      </c>
      <c r="B51" s="17">
        <f t="shared" ref="B51:J51" si="11">B28*1000</f>
        <v>140434</v>
      </c>
      <c r="C51" s="17">
        <f t="shared" si="11"/>
        <v>187649</v>
      </c>
      <c r="D51" s="17">
        <f t="shared" si="11"/>
        <v>40</v>
      </c>
      <c r="E51" s="17">
        <f t="shared" si="11"/>
        <v>6266210</v>
      </c>
      <c r="F51" s="17">
        <f t="shared" si="11"/>
        <v>512861.99999999994</v>
      </c>
      <c r="G51" s="17">
        <f t="shared" si="11"/>
        <v>133584</v>
      </c>
      <c r="H51" s="17">
        <f t="shared" si="11"/>
        <v>133004</v>
      </c>
      <c r="I51" s="17">
        <f t="shared" si="11"/>
        <v>2</v>
      </c>
      <c r="J51" s="17">
        <f t="shared" si="11"/>
        <v>6850</v>
      </c>
      <c r="L51">
        <f t="shared" si="1"/>
        <v>700551</v>
      </c>
      <c r="M51">
        <f t="shared" si="4"/>
        <v>139854</v>
      </c>
      <c r="N51">
        <f t="shared" si="2"/>
        <v>140434</v>
      </c>
    </row>
    <row r="52" spans="1:14">
      <c r="A52" s="17"/>
      <c r="B52" s="17"/>
      <c r="C52" s="17"/>
      <c r="D52" s="17"/>
      <c r="E52" s="17"/>
      <c r="F52" s="17"/>
      <c r="G52" s="17"/>
      <c r="H52" s="17"/>
      <c r="I52" s="17"/>
      <c r="J52" s="17"/>
      <c r="L52">
        <f t="shared" ref="L52:L61" si="12">C52+F52</f>
        <v>0</v>
      </c>
      <c r="M52">
        <f t="shared" ref="M52:M61" si="13">J52</f>
        <v>0</v>
      </c>
      <c r="N52">
        <f t="shared" si="2"/>
        <v>0</v>
      </c>
    </row>
    <row r="53" spans="1:14">
      <c r="A53" s="17"/>
      <c r="B53" s="17"/>
      <c r="C53" s="17"/>
      <c r="D53" s="17"/>
      <c r="E53" s="17"/>
      <c r="F53" s="17"/>
      <c r="G53" s="17"/>
      <c r="H53" s="17"/>
      <c r="I53" s="17"/>
      <c r="J53" s="17"/>
      <c r="L53">
        <f t="shared" si="12"/>
        <v>0</v>
      </c>
      <c r="M53">
        <f t="shared" si="13"/>
        <v>0</v>
      </c>
      <c r="N53">
        <f t="shared" si="2"/>
        <v>0</v>
      </c>
    </row>
    <row r="54" spans="1:14">
      <c r="A54" s="17"/>
      <c r="B54" s="17"/>
      <c r="C54" s="17"/>
      <c r="D54" s="17"/>
      <c r="E54" s="17"/>
      <c r="F54" s="17"/>
      <c r="G54" s="17"/>
      <c r="H54" s="17"/>
      <c r="I54" s="17"/>
      <c r="J54" s="17"/>
      <c r="L54">
        <f t="shared" si="12"/>
        <v>0</v>
      </c>
      <c r="M54">
        <f t="shared" si="13"/>
        <v>0</v>
      </c>
      <c r="N54">
        <f t="shared" si="2"/>
        <v>0</v>
      </c>
    </row>
    <row r="55" spans="1:14">
      <c r="A55" s="17"/>
      <c r="B55" s="17"/>
      <c r="C55" s="17"/>
      <c r="D55" s="17"/>
      <c r="E55" s="17"/>
      <c r="F55" s="17"/>
      <c r="G55" s="17"/>
      <c r="H55" s="17"/>
      <c r="I55" s="17"/>
      <c r="J55" s="17"/>
      <c r="L55">
        <f t="shared" si="12"/>
        <v>0</v>
      </c>
      <c r="M55">
        <f t="shared" si="13"/>
        <v>0</v>
      </c>
      <c r="N55">
        <f t="shared" si="2"/>
        <v>0</v>
      </c>
    </row>
    <row r="56" spans="1:14">
      <c r="A56" s="17"/>
      <c r="B56" s="17"/>
      <c r="C56" s="17"/>
      <c r="D56" s="17"/>
      <c r="E56" s="17"/>
      <c r="F56" s="17"/>
      <c r="G56" s="17"/>
      <c r="H56" s="17"/>
      <c r="I56" s="17"/>
      <c r="J56" s="17"/>
      <c r="L56">
        <f t="shared" si="12"/>
        <v>0</v>
      </c>
      <c r="M56">
        <f t="shared" si="13"/>
        <v>0</v>
      </c>
      <c r="N56">
        <f t="shared" si="2"/>
        <v>0</v>
      </c>
    </row>
    <row r="57" spans="1:14">
      <c r="A57" s="17"/>
      <c r="B57" s="17"/>
      <c r="C57" s="17"/>
      <c r="D57" s="17"/>
      <c r="E57" s="17"/>
      <c r="F57" s="17"/>
      <c r="G57" s="17"/>
      <c r="H57" s="17"/>
      <c r="I57" s="17"/>
      <c r="J57" s="17"/>
      <c r="L57">
        <f t="shared" si="12"/>
        <v>0</v>
      </c>
      <c r="M57">
        <f t="shared" si="13"/>
        <v>0</v>
      </c>
      <c r="N57">
        <f t="shared" si="2"/>
        <v>0</v>
      </c>
    </row>
    <row r="58" spans="1:14">
      <c r="A58" s="17"/>
      <c r="B58" s="17"/>
      <c r="C58" s="17"/>
      <c r="D58" s="17"/>
      <c r="E58" s="17"/>
      <c r="F58" s="17"/>
      <c r="G58" s="17"/>
      <c r="H58" s="17"/>
      <c r="I58" s="17"/>
      <c r="J58" s="17"/>
      <c r="L58">
        <f t="shared" si="12"/>
        <v>0</v>
      </c>
      <c r="M58">
        <f t="shared" si="13"/>
        <v>0</v>
      </c>
      <c r="N58">
        <f t="shared" si="2"/>
        <v>0</v>
      </c>
    </row>
    <row r="59" spans="1:14">
      <c r="A59" s="17"/>
      <c r="B59" s="17"/>
      <c r="C59" s="17"/>
      <c r="D59" s="17"/>
      <c r="E59" s="17"/>
      <c r="F59" s="17"/>
      <c r="G59" s="17"/>
      <c r="H59" s="17"/>
      <c r="I59" s="17"/>
      <c r="J59" s="17"/>
      <c r="L59">
        <f t="shared" si="12"/>
        <v>0</v>
      </c>
      <c r="M59">
        <f t="shared" si="13"/>
        <v>0</v>
      </c>
      <c r="N59">
        <f t="shared" si="2"/>
        <v>0</v>
      </c>
    </row>
    <row r="60" spans="1:14">
      <c r="A60" s="17"/>
      <c r="B60" s="17"/>
      <c r="C60" s="17"/>
      <c r="D60" s="17"/>
      <c r="E60" s="17"/>
      <c r="F60" s="17"/>
      <c r="G60" s="17"/>
      <c r="H60" s="17"/>
      <c r="I60" s="17"/>
      <c r="J60" s="17"/>
      <c r="L60">
        <f t="shared" si="12"/>
        <v>0</v>
      </c>
      <c r="M60">
        <f t="shared" si="13"/>
        <v>0</v>
      </c>
      <c r="N60">
        <f t="shared" si="2"/>
        <v>0</v>
      </c>
    </row>
    <row r="61" spans="1:14">
      <c r="A61" s="17"/>
      <c r="B61" s="17"/>
      <c r="C61" s="17"/>
      <c r="D61" s="17"/>
      <c r="E61" s="17"/>
      <c r="F61" s="17"/>
      <c r="G61" s="17"/>
      <c r="H61" s="17"/>
      <c r="I61" s="17"/>
      <c r="J61" s="17"/>
      <c r="L61">
        <f t="shared" si="12"/>
        <v>0</v>
      </c>
      <c r="M61">
        <f t="shared" si="13"/>
        <v>0</v>
      </c>
      <c r="N6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8"/>
  <sheetViews>
    <sheetView topLeftCell="A13" zoomScaleNormal="100" workbookViewId="0">
      <selection activeCell="M17" sqref="M17:V28"/>
    </sheetView>
  </sheetViews>
  <sheetFormatPr defaultColWidth="11.5546875" defaultRowHeight="13.2"/>
  <sheetData>
    <row r="1" spans="1:3">
      <c r="A1" t="s">
        <v>329</v>
      </c>
    </row>
    <row r="3" spans="1:3">
      <c r="A3" t="s">
        <v>72</v>
      </c>
    </row>
    <row r="4" spans="1:3">
      <c r="B4" t="s">
        <v>73</v>
      </c>
    </row>
    <row r="5" spans="1:3">
      <c r="C5" s="20" t="s">
        <v>74</v>
      </c>
    </row>
    <row r="6" spans="1:3">
      <c r="B6" t="s">
        <v>75</v>
      </c>
      <c r="C6" s="20"/>
    </row>
    <row r="7" spans="1:3">
      <c r="C7" t="s">
        <v>76</v>
      </c>
    </row>
    <row r="9" spans="1:3">
      <c r="A9" t="s">
        <v>77</v>
      </c>
      <c r="C9" t="s">
        <v>78</v>
      </c>
    </row>
    <row r="12" spans="1:3">
      <c r="A12" t="s">
        <v>79</v>
      </c>
      <c r="C12" t="s">
        <v>80</v>
      </c>
    </row>
    <row r="14" spans="1:3">
      <c r="A14" t="s">
        <v>81</v>
      </c>
    </row>
    <row r="15" spans="1:3">
      <c r="B15" t="s">
        <v>82</v>
      </c>
    </row>
    <row r="16" spans="1:3">
      <c r="B16" t="s">
        <v>83</v>
      </c>
    </row>
    <row r="17" spans="1:21">
      <c r="A17" s="1" t="s">
        <v>84</v>
      </c>
      <c r="G17" s="1" t="s">
        <v>85</v>
      </c>
      <c r="M17" s="1"/>
      <c r="S17" s="1"/>
    </row>
    <row r="19" spans="1:21">
      <c r="A19" t="s">
        <v>3</v>
      </c>
      <c r="B19" t="s">
        <v>4</v>
      </c>
      <c r="C19" t="s">
        <v>5</v>
      </c>
      <c r="D19" t="s">
        <v>6</v>
      </c>
      <c r="G19" t="s">
        <v>3</v>
      </c>
      <c r="H19" t="s">
        <v>4</v>
      </c>
      <c r="I19" t="s">
        <v>5</v>
      </c>
      <c r="J19" t="s">
        <v>6</v>
      </c>
    </row>
    <row r="20" spans="1:21">
      <c r="A20">
        <v>1</v>
      </c>
      <c r="B20">
        <v>920874</v>
      </c>
      <c r="C20">
        <v>934124</v>
      </c>
      <c r="D20">
        <f t="shared" ref="D20:D28" si="0">C20-B20</f>
        <v>13250</v>
      </c>
      <c r="G20">
        <v>1</v>
      </c>
      <c r="H20">
        <v>934127</v>
      </c>
      <c r="I20">
        <v>945829</v>
      </c>
      <c r="J20">
        <f t="shared" ref="J20:J28" si="1">I20-H20</f>
        <v>11702</v>
      </c>
      <c r="T20" s="26"/>
      <c r="U20" s="26"/>
    </row>
    <row r="21" spans="1:21">
      <c r="A21">
        <v>5</v>
      </c>
      <c r="D21">
        <f t="shared" si="0"/>
        <v>0</v>
      </c>
      <c r="G21">
        <v>5</v>
      </c>
      <c r="J21">
        <f t="shared" si="1"/>
        <v>0</v>
      </c>
    </row>
    <row r="22" spans="1:21">
      <c r="A22">
        <v>10</v>
      </c>
      <c r="B22">
        <v>946309</v>
      </c>
      <c r="C22">
        <v>1030317</v>
      </c>
      <c r="D22">
        <f t="shared" si="0"/>
        <v>84008</v>
      </c>
      <c r="G22">
        <v>10</v>
      </c>
      <c r="H22">
        <v>30321</v>
      </c>
      <c r="I22">
        <v>42317</v>
      </c>
      <c r="J22">
        <f t="shared" si="1"/>
        <v>11996</v>
      </c>
    </row>
    <row r="23" spans="1:21">
      <c r="A23">
        <v>50</v>
      </c>
      <c r="D23">
        <f t="shared" si="0"/>
        <v>0</v>
      </c>
      <c r="G23">
        <v>50</v>
      </c>
      <c r="J23">
        <f t="shared" si="1"/>
        <v>0</v>
      </c>
    </row>
    <row r="24" spans="1:21">
      <c r="A24">
        <v>100</v>
      </c>
      <c r="B24">
        <v>43033</v>
      </c>
      <c r="C24">
        <v>831172</v>
      </c>
      <c r="D24">
        <f t="shared" si="0"/>
        <v>788139</v>
      </c>
      <c r="G24">
        <v>100</v>
      </c>
      <c r="H24">
        <v>831182</v>
      </c>
      <c r="I24">
        <v>900108</v>
      </c>
      <c r="J24">
        <f t="shared" si="1"/>
        <v>68926</v>
      </c>
    </row>
    <row r="25" spans="1:21">
      <c r="A25">
        <v>500</v>
      </c>
      <c r="D25">
        <f t="shared" si="0"/>
        <v>0</v>
      </c>
      <c r="G25">
        <v>500</v>
      </c>
      <c r="J25">
        <f t="shared" si="1"/>
        <v>0</v>
      </c>
    </row>
    <row r="26" spans="1:21">
      <c r="A26">
        <v>1000</v>
      </c>
      <c r="B26">
        <v>902483</v>
      </c>
      <c r="C26">
        <v>8729355</v>
      </c>
      <c r="D26">
        <f t="shared" si="0"/>
        <v>7826872</v>
      </c>
      <c r="G26">
        <v>1000</v>
      </c>
      <c r="H26">
        <v>729376</v>
      </c>
      <c r="I26">
        <v>828011</v>
      </c>
      <c r="J26">
        <f t="shared" si="1"/>
        <v>98635</v>
      </c>
    </row>
    <row r="27" spans="1:21">
      <c r="A27">
        <v>5000</v>
      </c>
      <c r="D27">
        <f t="shared" si="0"/>
        <v>0</v>
      </c>
      <c r="G27">
        <v>5000</v>
      </c>
      <c r="J27">
        <f t="shared" si="1"/>
        <v>0</v>
      </c>
    </row>
    <row r="28" spans="1:21">
      <c r="A28">
        <v>10000</v>
      </c>
      <c r="B28">
        <v>844898</v>
      </c>
      <c r="C28">
        <v>79191526</v>
      </c>
      <c r="D28">
        <f t="shared" si="0"/>
        <v>78346628</v>
      </c>
      <c r="G28">
        <v>10000</v>
      </c>
      <c r="H28">
        <v>191544</v>
      </c>
      <c r="I28">
        <v>1102943</v>
      </c>
      <c r="J28">
        <f t="shared" si="1"/>
        <v>911399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"/>
  <sheetViews>
    <sheetView zoomScale="80" zoomScaleNormal="80" workbookViewId="0">
      <selection activeCell="A6" sqref="A6"/>
    </sheetView>
  </sheetViews>
  <sheetFormatPr defaultColWidth="11.6640625" defaultRowHeight="13.2"/>
  <cols>
    <col min="1" max="1" width="17.88671875" customWidth="1"/>
    <col min="2" max="9" width="17.88671875" style="3" customWidth="1"/>
    <col min="10" max="10" width="18.33203125" customWidth="1"/>
  </cols>
  <sheetData>
    <row r="1" spans="1:15" ht="66">
      <c r="B1" s="3" t="s">
        <v>86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</row>
    <row r="2" spans="1:15">
      <c r="B2" s="3">
        <v>209953</v>
      </c>
      <c r="C2" s="3">
        <v>210314</v>
      </c>
      <c r="D2" s="3">
        <v>217393</v>
      </c>
      <c r="E2" s="3">
        <v>225905</v>
      </c>
      <c r="F2" s="3">
        <v>225965</v>
      </c>
      <c r="G2" s="3">
        <v>226100</v>
      </c>
      <c r="H2" s="3">
        <v>226645</v>
      </c>
      <c r="I2" s="3">
        <v>228109</v>
      </c>
      <c r="J2">
        <v>228339</v>
      </c>
      <c r="K2">
        <v>228413</v>
      </c>
      <c r="L2">
        <v>229290</v>
      </c>
      <c r="M2">
        <v>229314</v>
      </c>
    </row>
    <row r="3" spans="1:15">
      <c r="C3" s="3">
        <f t="shared" ref="C3:M3" si="0">C2-B2</f>
        <v>361</v>
      </c>
      <c r="D3" s="3">
        <f t="shared" si="0"/>
        <v>7079</v>
      </c>
      <c r="E3" s="3">
        <f t="shared" si="0"/>
        <v>8512</v>
      </c>
      <c r="F3" s="3">
        <f t="shared" si="0"/>
        <v>60</v>
      </c>
      <c r="G3" s="3">
        <f t="shared" si="0"/>
        <v>135</v>
      </c>
      <c r="H3" s="3">
        <f t="shared" si="0"/>
        <v>545</v>
      </c>
      <c r="I3" s="3">
        <f t="shared" si="0"/>
        <v>1464</v>
      </c>
      <c r="J3" s="3">
        <f t="shared" si="0"/>
        <v>230</v>
      </c>
      <c r="K3" s="3">
        <f t="shared" si="0"/>
        <v>74</v>
      </c>
      <c r="L3" s="3">
        <f t="shared" si="0"/>
        <v>877</v>
      </c>
      <c r="M3" s="3">
        <f t="shared" si="0"/>
        <v>24</v>
      </c>
    </row>
    <row r="6" spans="1:15">
      <c r="A6" s="1" t="s">
        <v>98</v>
      </c>
    </row>
    <row r="8" spans="1:15">
      <c r="A8" t="s">
        <v>99</v>
      </c>
      <c r="B8" s="3">
        <v>68</v>
      </c>
      <c r="C8" s="3">
        <v>76</v>
      </c>
      <c r="D8" s="3">
        <v>85</v>
      </c>
      <c r="E8" s="3">
        <v>87</v>
      </c>
      <c r="F8" s="3">
        <v>89</v>
      </c>
      <c r="G8" s="3">
        <v>92</v>
      </c>
      <c r="H8" s="3">
        <v>98</v>
      </c>
      <c r="I8" s="3">
        <v>102</v>
      </c>
      <c r="J8" s="3">
        <v>104</v>
      </c>
      <c r="K8">
        <v>108</v>
      </c>
      <c r="L8">
        <v>111</v>
      </c>
      <c r="M8">
        <v>114</v>
      </c>
    </row>
    <row r="9" spans="1:15">
      <c r="A9" t="s">
        <v>100</v>
      </c>
      <c r="B9" s="3">
        <v>84326</v>
      </c>
      <c r="C9" s="3">
        <v>84398</v>
      </c>
      <c r="D9" s="3">
        <v>86503</v>
      </c>
      <c r="E9" s="3">
        <v>86518</v>
      </c>
      <c r="F9" s="3">
        <v>86528</v>
      </c>
      <c r="G9" s="3">
        <v>4064441</v>
      </c>
      <c r="H9" s="3">
        <v>4064593</v>
      </c>
      <c r="I9" s="3">
        <v>4064616</v>
      </c>
      <c r="J9" s="3">
        <v>4064625</v>
      </c>
      <c r="K9">
        <v>6080608</v>
      </c>
      <c r="L9">
        <v>6080617</v>
      </c>
      <c r="M9">
        <v>6249707</v>
      </c>
    </row>
    <row r="10" spans="1:15">
      <c r="A10" t="s">
        <v>101</v>
      </c>
      <c r="C10" s="3">
        <f t="shared" ref="C10:M10" si="1">C9-B9</f>
        <v>72</v>
      </c>
      <c r="D10" s="3">
        <f t="shared" si="1"/>
        <v>2105</v>
      </c>
      <c r="E10" s="3">
        <f t="shared" si="1"/>
        <v>15</v>
      </c>
      <c r="F10" s="3">
        <f t="shared" si="1"/>
        <v>10</v>
      </c>
      <c r="G10" s="3">
        <f t="shared" si="1"/>
        <v>3977913</v>
      </c>
      <c r="H10" s="3">
        <f t="shared" si="1"/>
        <v>152</v>
      </c>
      <c r="I10" s="3">
        <f t="shared" si="1"/>
        <v>23</v>
      </c>
      <c r="J10" s="3">
        <f t="shared" si="1"/>
        <v>9</v>
      </c>
      <c r="K10" s="3">
        <f t="shared" si="1"/>
        <v>2015983</v>
      </c>
      <c r="L10" s="3">
        <f t="shared" si="1"/>
        <v>9</v>
      </c>
      <c r="M10" s="3">
        <f t="shared" si="1"/>
        <v>169090</v>
      </c>
      <c r="N10" s="3"/>
      <c r="O10" s="3"/>
    </row>
    <row r="11" spans="1:15">
      <c r="A11" t="s">
        <v>102</v>
      </c>
      <c r="C11" s="3" t="s">
        <v>61</v>
      </c>
      <c r="D11" s="3" t="s">
        <v>103</v>
      </c>
      <c r="E11" s="3" t="s">
        <v>104</v>
      </c>
      <c r="F11" s="3" t="s">
        <v>105</v>
      </c>
      <c r="G11" s="3" t="s">
        <v>106</v>
      </c>
      <c r="H11" s="3" t="s">
        <v>107</v>
      </c>
      <c r="I11" s="3" t="s">
        <v>108</v>
      </c>
      <c r="J11" t="s">
        <v>109</v>
      </c>
      <c r="K11" t="s">
        <v>110</v>
      </c>
      <c r="L11" t="s">
        <v>111</v>
      </c>
      <c r="M11" t="s">
        <v>112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4"/>
  <sheetViews>
    <sheetView topLeftCell="A25" zoomScale="70" zoomScaleNormal="70" workbookViewId="0">
      <selection activeCell="J58" sqref="J58"/>
    </sheetView>
  </sheetViews>
  <sheetFormatPr defaultColWidth="8.6640625" defaultRowHeight="13.2"/>
  <cols>
    <col min="2" max="2" width="9" hidden="1" customWidth="1"/>
  </cols>
  <sheetData>
    <row r="1" spans="1:19">
      <c r="A1" t="s">
        <v>113</v>
      </c>
    </row>
    <row r="2" spans="1:19">
      <c r="C2" t="s">
        <v>114</v>
      </c>
    </row>
    <row r="3" spans="1:19">
      <c r="C3" t="s">
        <v>115</v>
      </c>
    </row>
    <row r="4" spans="1:19">
      <c r="C4" t="s">
        <v>116</v>
      </c>
    </row>
    <row r="5" spans="1:19">
      <c r="C5" t="s">
        <v>98</v>
      </c>
    </row>
    <row r="7" spans="1:19">
      <c r="A7" s="27" t="s">
        <v>117</v>
      </c>
      <c r="B7" s="27"/>
      <c r="C7" s="27"/>
      <c r="D7" s="27"/>
      <c r="E7" s="27"/>
      <c r="G7" s="27" t="s">
        <v>332</v>
      </c>
      <c r="H7" s="27"/>
      <c r="I7" s="27"/>
      <c r="J7" s="27"/>
      <c r="K7" s="27"/>
      <c r="M7" s="27" t="s">
        <v>118</v>
      </c>
      <c r="N7" s="27"/>
      <c r="O7" s="27"/>
      <c r="P7" s="27"/>
      <c r="Q7" s="27"/>
    </row>
    <row r="8" spans="1:19">
      <c r="A8" s="27"/>
      <c r="B8" s="27"/>
      <c r="C8" s="27"/>
      <c r="D8" s="27"/>
      <c r="E8" s="27"/>
      <c r="G8" s="27"/>
      <c r="H8" s="27"/>
      <c r="I8" s="27"/>
      <c r="J8" s="27"/>
      <c r="K8" s="27"/>
      <c r="M8" s="27"/>
      <c r="N8" s="27"/>
      <c r="O8" s="27"/>
      <c r="P8" s="27"/>
      <c r="Q8" s="27"/>
    </row>
    <row r="9" spans="1:19" ht="39.6">
      <c r="A9" s="21"/>
      <c r="B9" s="22" t="s">
        <v>119</v>
      </c>
      <c r="C9" s="23" t="s">
        <v>115</v>
      </c>
      <c r="D9" s="23" t="s">
        <v>116</v>
      </c>
      <c r="E9" s="23" t="s">
        <v>98</v>
      </c>
      <c r="G9" s="21"/>
      <c r="H9" s="22" t="s">
        <v>119</v>
      </c>
      <c r="I9" s="23" t="s">
        <v>115</v>
      </c>
      <c r="J9" s="23" t="s">
        <v>116</v>
      </c>
      <c r="K9" s="23" t="s">
        <v>98</v>
      </c>
      <c r="L9" s="24" t="s">
        <v>120</v>
      </c>
      <c r="M9" s="21"/>
      <c r="N9" s="22" t="s">
        <v>119</v>
      </c>
      <c r="O9" s="23" t="s">
        <v>115</v>
      </c>
      <c r="P9" s="23" t="s">
        <v>116</v>
      </c>
      <c r="Q9" s="23" t="s">
        <v>98</v>
      </c>
      <c r="S9" s="24" t="s">
        <v>120</v>
      </c>
    </row>
    <row r="10" spans="1:19">
      <c r="A10" s="21">
        <v>1</v>
      </c>
      <c r="B10" s="21">
        <v>0</v>
      </c>
      <c r="C10" s="21">
        <f>Our_Implementation!D4</f>
        <v>100433</v>
      </c>
      <c r="D10" s="21">
        <f>ABY_2PC!L43</f>
        <v>683374</v>
      </c>
      <c r="E10" s="21">
        <f>FE_CiFEr!D20</f>
        <v>13250</v>
      </c>
      <c r="G10" s="21">
        <v>1</v>
      </c>
      <c r="H10" s="21">
        <f>Insecure_communication!D4</f>
        <v>49288</v>
      </c>
      <c r="I10" s="21">
        <f>Our_Implementation!I4</f>
        <v>154680</v>
      </c>
      <c r="J10" s="21">
        <f>ABY_2PC!M43</f>
        <v>1232</v>
      </c>
      <c r="K10" s="21"/>
      <c r="L10">
        <f t="shared" ref="L10:L18" si="0">((I10-H10)/H10)*100</f>
        <v>213.82892387599415</v>
      </c>
      <c r="M10" s="21">
        <v>1</v>
      </c>
      <c r="N10" s="21">
        <f>Insecure_communication!K4</f>
        <v>60</v>
      </c>
      <c r="O10" s="21">
        <f>Our_Implementation!P4</f>
        <v>673</v>
      </c>
      <c r="P10" s="21">
        <f>ABY_2PC!N43</f>
        <v>1254</v>
      </c>
      <c r="Q10" s="21">
        <f>FE_CiFEr!J20</f>
        <v>11702</v>
      </c>
      <c r="S10">
        <f t="shared" ref="S10:S18" si="1">((P10-O10)/O10)*100</f>
        <v>86.329866270430912</v>
      </c>
    </row>
    <row r="11" spans="1:19">
      <c r="A11" s="21">
        <v>5</v>
      </c>
      <c r="B11" s="21">
        <v>0</v>
      </c>
      <c r="C11" s="21">
        <f>Our_Implementation!D5</f>
        <v>100173</v>
      </c>
      <c r="D11" s="21">
        <f>ABY_2PC!L44</f>
        <v>0</v>
      </c>
      <c r="E11" s="21">
        <f>FE_CiFEr!D21</f>
        <v>0</v>
      </c>
      <c r="G11" s="21">
        <v>5</v>
      </c>
      <c r="H11" s="21">
        <f>Insecure_communication!D5</f>
        <v>0</v>
      </c>
      <c r="I11" s="21">
        <f>Our_Implementation!I5</f>
        <v>156045</v>
      </c>
      <c r="J11" s="21">
        <f>ABY_2PC!M44</f>
        <v>0</v>
      </c>
      <c r="K11" s="21"/>
      <c r="L11" t="e">
        <f t="shared" si="0"/>
        <v>#DIV/0!</v>
      </c>
      <c r="M11" s="21">
        <v>5</v>
      </c>
      <c r="N11" s="21">
        <f>Insecure_communication!K5</f>
        <v>0</v>
      </c>
      <c r="O11" s="21">
        <f>Our_Implementation!P5</f>
        <v>704</v>
      </c>
      <c r="P11" s="21">
        <f>ABY_2PC!N44</f>
        <v>0</v>
      </c>
      <c r="Q11" s="21">
        <f>FE_CiFEr!J21</f>
        <v>0</v>
      </c>
      <c r="S11">
        <f t="shared" si="1"/>
        <v>-100</v>
      </c>
    </row>
    <row r="12" spans="1:19">
      <c r="A12" s="21">
        <v>10</v>
      </c>
      <c r="B12" s="21">
        <v>0</v>
      </c>
      <c r="C12" s="21">
        <f>Our_Implementation!D6</f>
        <v>105645</v>
      </c>
      <c r="D12" s="21">
        <f>ABY_2PC!L45</f>
        <v>700465</v>
      </c>
      <c r="E12" s="21">
        <f>FE_CiFEr!D22</f>
        <v>84008</v>
      </c>
      <c r="G12" s="21">
        <v>10</v>
      </c>
      <c r="H12" s="21">
        <f>Insecure_communication!D6</f>
        <v>47433</v>
      </c>
      <c r="I12" s="21">
        <f>Our_Implementation!I6</f>
        <v>158425</v>
      </c>
      <c r="J12" s="21">
        <f>ABY_2PC!M45</f>
        <v>1180</v>
      </c>
      <c r="K12" s="21"/>
      <c r="L12">
        <f t="shared" si="0"/>
        <v>233.99742795100457</v>
      </c>
      <c r="M12" s="21">
        <v>10</v>
      </c>
      <c r="N12" s="21">
        <f>Insecure_communication!K6</f>
        <v>67</v>
      </c>
      <c r="O12" s="21">
        <f>Our_Implementation!P6</f>
        <v>705</v>
      </c>
      <c r="P12" s="21">
        <f>ABY_2PC!N45</f>
        <v>1202</v>
      </c>
      <c r="Q12" s="21">
        <f>FE_CiFEr!J22</f>
        <v>11996</v>
      </c>
      <c r="S12">
        <f t="shared" si="1"/>
        <v>70.496453900709227</v>
      </c>
    </row>
    <row r="13" spans="1:19">
      <c r="A13" s="21">
        <v>50</v>
      </c>
      <c r="B13" s="21">
        <v>0</v>
      </c>
      <c r="C13" s="21">
        <f>Our_Implementation!D7</f>
        <v>102357</v>
      </c>
      <c r="D13" s="21">
        <f>ABY_2PC!L46</f>
        <v>0</v>
      </c>
      <c r="E13" s="21">
        <f>FE_CiFEr!D23</f>
        <v>0</v>
      </c>
      <c r="G13" s="21">
        <v>50</v>
      </c>
      <c r="H13" s="21">
        <f>Insecure_communication!D7</f>
        <v>0</v>
      </c>
      <c r="I13" s="21">
        <f>Our_Implementation!I7</f>
        <v>156484</v>
      </c>
      <c r="J13" s="21">
        <f>ABY_2PC!M46</f>
        <v>0</v>
      </c>
      <c r="K13" s="21"/>
      <c r="L13" t="e">
        <f t="shared" si="0"/>
        <v>#DIV/0!</v>
      </c>
      <c r="M13" s="21">
        <v>50</v>
      </c>
      <c r="N13" s="21">
        <f>Insecure_communication!K7</f>
        <v>0</v>
      </c>
      <c r="O13" s="21">
        <f>Our_Implementation!P7</f>
        <v>708</v>
      </c>
      <c r="P13" s="21">
        <f>ABY_2PC!N46</f>
        <v>0</v>
      </c>
      <c r="Q13" s="21">
        <f>FE_CiFEr!J23</f>
        <v>0</v>
      </c>
      <c r="S13">
        <f t="shared" si="1"/>
        <v>-100</v>
      </c>
    </row>
    <row r="14" spans="1:19">
      <c r="A14" s="21">
        <v>100</v>
      </c>
      <c r="B14" s="21">
        <v>0</v>
      </c>
      <c r="C14" s="21">
        <f>Our_Implementation!D8</f>
        <v>98377</v>
      </c>
      <c r="D14" s="21">
        <f>ABY_2PC!L47</f>
        <v>705170</v>
      </c>
      <c r="E14" s="21">
        <f>FE_CiFEr!D24</f>
        <v>788139</v>
      </c>
      <c r="G14" s="21">
        <v>100</v>
      </c>
      <c r="H14" s="21">
        <f>Insecure_communication!D8</f>
        <v>46294</v>
      </c>
      <c r="I14" s="21">
        <f>Our_Implementation!I8</f>
        <v>155705</v>
      </c>
      <c r="J14" s="21">
        <f>ABY_2PC!M47</f>
        <v>2865</v>
      </c>
      <c r="K14" s="21"/>
      <c r="L14">
        <f t="shared" si="0"/>
        <v>236.33948243832896</v>
      </c>
      <c r="M14" s="21">
        <v>100</v>
      </c>
      <c r="N14" s="21">
        <f>Insecure_communication!K8</f>
        <v>126</v>
      </c>
      <c r="O14" s="21">
        <f>Our_Implementation!P8</f>
        <v>777</v>
      </c>
      <c r="P14" s="21">
        <f>ABY_2PC!N47</f>
        <v>2893</v>
      </c>
      <c r="Q14" s="21">
        <f>FE_CiFEr!J24</f>
        <v>68926</v>
      </c>
      <c r="S14">
        <f t="shared" si="1"/>
        <v>272.32947232947231</v>
      </c>
    </row>
    <row r="15" spans="1:19">
      <c r="A15" s="21">
        <v>500</v>
      </c>
      <c r="B15" s="21">
        <v>0</v>
      </c>
      <c r="C15" s="21">
        <f>Our_Implementation!D9</f>
        <v>100074</v>
      </c>
      <c r="D15" s="21">
        <f>ABY_2PC!L48</f>
        <v>0</v>
      </c>
      <c r="E15" s="21">
        <f>FE_CiFEr!D25</f>
        <v>0</v>
      </c>
      <c r="G15" s="21">
        <v>500</v>
      </c>
      <c r="H15" s="21">
        <f>Insecure_communication!D9</f>
        <v>0</v>
      </c>
      <c r="I15" s="21">
        <f>Our_Implementation!I9</f>
        <v>156148</v>
      </c>
      <c r="J15" s="21">
        <f>ABY_2PC!M48</f>
        <v>0</v>
      </c>
      <c r="K15" s="21"/>
      <c r="L15" t="e">
        <f t="shared" si="0"/>
        <v>#DIV/0!</v>
      </c>
      <c r="M15" s="21">
        <v>500</v>
      </c>
      <c r="N15" s="21">
        <f>Insecure_communication!K9</f>
        <v>0</v>
      </c>
      <c r="O15" s="21">
        <f>Our_Implementation!P9</f>
        <v>1095</v>
      </c>
      <c r="P15" s="21">
        <f>ABY_2PC!N48</f>
        <v>0</v>
      </c>
      <c r="Q15" s="21">
        <f>FE_CiFEr!J25</f>
        <v>0</v>
      </c>
      <c r="S15">
        <f t="shared" si="1"/>
        <v>-100</v>
      </c>
    </row>
    <row r="16" spans="1:19">
      <c r="A16" s="21">
        <v>1000</v>
      </c>
      <c r="B16" s="21">
        <v>0</v>
      </c>
      <c r="C16" s="21">
        <f>Our_Implementation!D10</f>
        <v>103672</v>
      </c>
      <c r="D16" s="21">
        <f>ABY_2PC!L49</f>
        <v>679796</v>
      </c>
      <c r="E16" s="21">
        <f>FE_CiFEr!D26</f>
        <v>7826872</v>
      </c>
      <c r="G16" s="21">
        <v>1000</v>
      </c>
      <c r="H16" s="21">
        <f>Insecure_communication!D10</f>
        <v>51829</v>
      </c>
      <c r="I16" s="21">
        <f>Our_Implementation!I10</f>
        <v>156551</v>
      </c>
      <c r="J16" s="21">
        <f>ABY_2PC!M49</f>
        <v>22189</v>
      </c>
      <c r="K16" s="21"/>
      <c r="L16">
        <f t="shared" si="0"/>
        <v>202.05290474444811</v>
      </c>
      <c r="M16" s="21">
        <v>1000</v>
      </c>
      <c r="N16" s="21">
        <f>Insecure_communication!K10</f>
        <v>553</v>
      </c>
      <c r="O16" s="21">
        <f>Our_Implementation!P10</f>
        <v>1468</v>
      </c>
      <c r="P16" s="21">
        <f>ABY_2PC!N49</f>
        <v>22260</v>
      </c>
      <c r="Q16" s="21">
        <f>FE_CiFEr!J26</f>
        <v>98635</v>
      </c>
      <c r="S16">
        <f t="shared" si="1"/>
        <v>1416.3487738419619</v>
      </c>
    </row>
    <row r="17" spans="1:19">
      <c r="A17" s="21">
        <v>5000</v>
      </c>
      <c r="B17" s="21">
        <v>0</v>
      </c>
      <c r="C17" s="21">
        <f>Our_Implementation!D11</f>
        <v>99134</v>
      </c>
      <c r="D17" s="21">
        <f>ABY_2PC!L50</f>
        <v>0</v>
      </c>
      <c r="E17" s="21">
        <f>FE_CiFEr!D27</f>
        <v>0</v>
      </c>
      <c r="G17" s="21">
        <v>5000</v>
      </c>
      <c r="H17" s="21">
        <f>Insecure_communication!D11</f>
        <v>0</v>
      </c>
      <c r="I17" s="21">
        <f>Our_Implementation!I11</f>
        <v>155100</v>
      </c>
      <c r="J17" s="21">
        <f>ABY_2PC!M50</f>
        <v>0</v>
      </c>
      <c r="K17" s="21"/>
      <c r="L17" t="e">
        <f t="shared" si="0"/>
        <v>#DIV/0!</v>
      </c>
      <c r="M17" s="21">
        <v>5000</v>
      </c>
      <c r="N17" s="21">
        <f>Insecure_communication!K11</f>
        <v>0</v>
      </c>
      <c r="O17" s="21">
        <f>Our_Implementation!P11</f>
        <v>4554</v>
      </c>
      <c r="P17" s="21">
        <f>ABY_2PC!N50</f>
        <v>0</v>
      </c>
      <c r="Q17" s="21">
        <f>FE_CiFEr!J27</f>
        <v>0</v>
      </c>
      <c r="S17">
        <f t="shared" si="1"/>
        <v>-100</v>
      </c>
    </row>
    <row r="18" spans="1:19">
      <c r="A18" s="21">
        <v>10000</v>
      </c>
      <c r="B18" s="21">
        <v>0</v>
      </c>
      <c r="C18" s="21">
        <f>Our_Implementation!D12</f>
        <v>100871</v>
      </c>
      <c r="D18" s="21">
        <f>ABY_2PC!L51</f>
        <v>700551</v>
      </c>
      <c r="E18" s="21">
        <f>FE_CiFEr!D28</f>
        <v>78346628</v>
      </c>
      <c r="G18" s="21">
        <v>10000</v>
      </c>
      <c r="H18" s="21">
        <f>Insecure_communication!D12</f>
        <v>45868</v>
      </c>
      <c r="I18" s="21">
        <f>Our_Implementation!I12</f>
        <v>157177</v>
      </c>
      <c r="J18" s="21">
        <f>ABY_2PC!M51</f>
        <v>139854</v>
      </c>
      <c r="K18" s="21"/>
      <c r="L18">
        <f t="shared" si="0"/>
        <v>242.67245138222725</v>
      </c>
      <c r="M18" s="21">
        <v>10000</v>
      </c>
      <c r="N18" s="21">
        <f>Insecure_communication!K12</f>
        <v>5711</v>
      </c>
      <c r="O18" s="21">
        <f>Our_Implementation!P12</f>
        <v>8196</v>
      </c>
      <c r="P18" s="21">
        <f>ABY_2PC!N51</f>
        <v>140434</v>
      </c>
      <c r="Q18" s="21">
        <f>FE_CiFEr!J28</f>
        <v>911399</v>
      </c>
      <c r="S18">
        <f t="shared" si="1"/>
        <v>1613.4455832113226</v>
      </c>
    </row>
    <row r="21" spans="1:19" ht="17.399999999999999">
      <c r="A21" s="25" t="s">
        <v>121</v>
      </c>
    </row>
    <row r="23" spans="1:19">
      <c r="A23" s="27" t="s">
        <v>117</v>
      </c>
      <c r="B23" s="27"/>
      <c r="C23" s="27"/>
      <c r="D23" s="27"/>
      <c r="E23" s="27"/>
      <c r="G23" s="27" t="s">
        <v>332</v>
      </c>
      <c r="H23" s="27"/>
      <c r="I23" s="27"/>
      <c r="J23" s="27"/>
      <c r="K23" s="27"/>
      <c r="M23" s="27" t="s">
        <v>118</v>
      </c>
      <c r="N23" s="27"/>
      <c r="O23" s="27"/>
      <c r="P23" s="27"/>
      <c r="Q23" s="27"/>
    </row>
    <row r="24" spans="1:19">
      <c r="A24" s="27"/>
      <c r="B24" s="27"/>
      <c r="C24" s="27"/>
      <c r="D24" s="27"/>
      <c r="E24" s="27"/>
      <c r="G24" s="27"/>
      <c r="H24" s="27"/>
      <c r="I24" s="27"/>
      <c r="J24" s="27"/>
      <c r="K24" s="27"/>
      <c r="M24" s="27"/>
      <c r="N24" s="27"/>
      <c r="O24" s="27"/>
      <c r="P24" s="27"/>
      <c r="Q24" s="27"/>
    </row>
    <row r="25" spans="1:19" ht="39.6">
      <c r="A25" s="21"/>
      <c r="B25" s="22" t="s">
        <v>119</v>
      </c>
      <c r="C25" s="23" t="s">
        <v>331</v>
      </c>
      <c r="D25" s="23" t="s">
        <v>333</v>
      </c>
      <c r="E25" s="23" t="s">
        <v>98</v>
      </c>
      <c r="G25" s="21"/>
      <c r="H25" s="22" t="s">
        <v>122</v>
      </c>
      <c r="I25" s="23" t="s">
        <v>331</v>
      </c>
      <c r="J25" s="23" t="s">
        <v>333</v>
      </c>
      <c r="K25" s="23" t="s">
        <v>98</v>
      </c>
      <c r="M25" s="21"/>
      <c r="N25" s="22" t="s">
        <v>122</v>
      </c>
      <c r="O25" s="23" t="s">
        <v>331</v>
      </c>
      <c r="P25" s="23" t="s">
        <v>333</v>
      </c>
      <c r="Q25" s="23" t="s">
        <v>98</v>
      </c>
    </row>
    <row r="26" spans="1:19">
      <c r="A26" s="21">
        <v>1</v>
      </c>
      <c r="B26" s="21" t="e">
        <f t="shared" ref="B26:E34" si="2">LOG10(B10)</f>
        <v>#NUM!</v>
      </c>
      <c r="C26" s="21">
        <f t="shared" si="2"/>
        <v>5.0018764355491063</v>
      </c>
      <c r="D26" s="21">
        <f t="shared" si="2"/>
        <v>5.8346584513849988</v>
      </c>
      <c r="E26" s="21">
        <f t="shared" si="2"/>
        <v>4.1222158782728267</v>
      </c>
      <c r="G26" s="21">
        <v>1</v>
      </c>
      <c r="H26" s="21">
        <f t="shared" ref="H26:J34" si="3">LOG10(H10)</f>
        <v>4.6927411957853531</v>
      </c>
      <c r="I26" s="21">
        <f t="shared" si="3"/>
        <v>5.1894341634010281</v>
      </c>
      <c r="J26" s="21">
        <f t="shared" si="3"/>
        <v>3.0906107078284069</v>
      </c>
      <c r="K26" s="21"/>
      <c r="M26" s="21">
        <v>1</v>
      </c>
      <c r="N26" s="21">
        <f t="shared" ref="N26:Q34" si="4">LOG10(N10)</f>
        <v>1.7781512503836436</v>
      </c>
      <c r="O26" s="21">
        <f t="shared" si="4"/>
        <v>2.828015064223977</v>
      </c>
      <c r="P26" s="21">
        <f t="shared" si="4"/>
        <v>3.0982975364946976</v>
      </c>
      <c r="Q26" s="21">
        <f t="shared" si="4"/>
        <v>4.0682600937746995</v>
      </c>
    </row>
    <row r="27" spans="1:19" hidden="1">
      <c r="A27" s="21">
        <v>5</v>
      </c>
      <c r="B27" s="21" t="e">
        <f t="shared" si="2"/>
        <v>#NUM!</v>
      </c>
      <c r="C27" s="21">
        <f t="shared" si="2"/>
        <v>5.0007506803022954</v>
      </c>
      <c r="D27" s="21" t="e">
        <f t="shared" si="2"/>
        <v>#NUM!</v>
      </c>
      <c r="E27" s="21" t="e">
        <f t="shared" si="2"/>
        <v>#NUM!</v>
      </c>
      <c r="G27" s="21">
        <v>5</v>
      </c>
      <c r="H27" s="21" t="e">
        <f t="shared" si="3"/>
        <v>#NUM!</v>
      </c>
      <c r="I27" s="21">
        <f t="shared" si="3"/>
        <v>5.1932498575434964</v>
      </c>
      <c r="J27" s="21" t="e">
        <f t="shared" si="3"/>
        <v>#NUM!</v>
      </c>
      <c r="K27" s="21"/>
      <c r="M27" s="21">
        <v>5</v>
      </c>
      <c r="N27" s="21" t="e">
        <f t="shared" si="4"/>
        <v>#NUM!</v>
      </c>
      <c r="O27" s="21">
        <f t="shared" si="4"/>
        <v>2.847572659142112</v>
      </c>
      <c r="P27" s="21" t="e">
        <f t="shared" si="4"/>
        <v>#NUM!</v>
      </c>
      <c r="Q27" s="21" t="e">
        <f t="shared" si="4"/>
        <v>#NUM!</v>
      </c>
    </row>
    <row r="28" spans="1:19">
      <c r="A28" s="21">
        <v>10</v>
      </c>
      <c r="B28" s="21" t="e">
        <f t="shared" si="2"/>
        <v>#NUM!</v>
      </c>
      <c r="C28" s="21">
        <f t="shared" si="2"/>
        <v>5.0238489474480126</v>
      </c>
      <c r="D28" s="21">
        <f t="shared" si="2"/>
        <v>5.8453864398550328</v>
      </c>
      <c r="E28" s="21">
        <f t="shared" si="2"/>
        <v>4.9243206454716457</v>
      </c>
      <c r="G28" s="21">
        <v>10</v>
      </c>
      <c r="H28" s="21">
        <f t="shared" si="3"/>
        <v>4.676080593389865</v>
      </c>
      <c r="I28" s="21">
        <f t="shared" si="3"/>
        <v>5.1998237157972769</v>
      </c>
      <c r="J28" s="21">
        <f t="shared" si="3"/>
        <v>3.0718820073061255</v>
      </c>
      <c r="K28" s="21"/>
      <c r="M28" s="21">
        <v>10</v>
      </c>
      <c r="N28" s="21">
        <f t="shared" si="4"/>
        <v>1.8260748027008264</v>
      </c>
      <c r="O28" s="21">
        <f t="shared" si="4"/>
        <v>2.8481891169913989</v>
      </c>
      <c r="P28" s="21">
        <f t="shared" si="4"/>
        <v>3.0799044676667209</v>
      </c>
      <c r="Q28" s="21">
        <f t="shared" si="4"/>
        <v>4.07903645708749</v>
      </c>
    </row>
    <row r="29" spans="1:19" hidden="1">
      <c r="A29" s="21">
        <v>50</v>
      </c>
      <c r="B29" s="21" t="e">
        <f t="shared" si="2"/>
        <v>#NUM!</v>
      </c>
      <c r="C29" s="21">
        <f t="shared" si="2"/>
        <v>5.0101175485854217</v>
      </c>
      <c r="D29" s="21" t="e">
        <f t="shared" si="2"/>
        <v>#NUM!</v>
      </c>
      <c r="E29" s="21" t="e">
        <f t="shared" si="2"/>
        <v>#NUM!</v>
      </c>
      <c r="G29" s="21">
        <v>50</v>
      </c>
      <c r="H29" s="21" t="e">
        <f t="shared" si="3"/>
        <v>#NUM!</v>
      </c>
      <c r="I29" s="21">
        <f t="shared" si="3"/>
        <v>5.1944699388988225</v>
      </c>
      <c r="J29" s="21" t="e">
        <f t="shared" si="3"/>
        <v>#NUM!</v>
      </c>
      <c r="K29" s="21"/>
      <c r="M29" s="21">
        <v>50</v>
      </c>
      <c r="N29" s="21" t="e">
        <f t="shared" si="4"/>
        <v>#NUM!</v>
      </c>
      <c r="O29" s="21">
        <f t="shared" si="4"/>
        <v>2.8500332576897689</v>
      </c>
      <c r="P29" s="21" t="e">
        <f t="shared" si="4"/>
        <v>#NUM!</v>
      </c>
      <c r="Q29" s="21" t="e">
        <f t="shared" si="4"/>
        <v>#NUM!</v>
      </c>
    </row>
    <row r="30" spans="1:19">
      <c r="A30" s="21">
        <v>100</v>
      </c>
      <c r="B30" s="21" t="e">
        <f t="shared" si="2"/>
        <v>#NUM!</v>
      </c>
      <c r="C30" s="21">
        <f t="shared" si="2"/>
        <v>4.9928935746442198</v>
      </c>
      <c r="D30" s="21">
        <f t="shared" si="2"/>
        <v>5.8482938278592815</v>
      </c>
      <c r="E30" s="21">
        <f t="shared" si="2"/>
        <v>5.8966028185166746</v>
      </c>
      <c r="G30" s="21">
        <v>100</v>
      </c>
      <c r="H30" s="21">
        <f t="shared" si="3"/>
        <v>4.6655247073085322</v>
      </c>
      <c r="I30" s="21">
        <f t="shared" si="3"/>
        <v>5.192302558859347</v>
      </c>
      <c r="J30" s="21">
        <f t="shared" si="3"/>
        <v>3.457124626303409</v>
      </c>
      <c r="K30" s="21"/>
      <c r="M30" s="21">
        <v>100</v>
      </c>
      <c r="N30" s="21">
        <f t="shared" si="4"/>
        <v>2.1003705451175629</v>
      </c>
      <c r="O30" s="21">
        <f t="shared" si="4"/>
        <v>2.8904210188009141</v>
      </c>
      <c r="P30" s="21">
        <f t="shared" si="4"/>
        <v>3.4613484336479829</v>
      </c>
      <c r="Q30" s="21">
        <f t="shared" si="4"/>
        <v>4.838383075703911</v>
      </c>
    </row>
    <row r="31" spans="1:19" hidden="1">
      <c r="A31" s="21">
        <v>500</v>
      </c>
      <c r="B31" s="21" t="e">
        <f t="shared" si="2"/>
        <v>#NUM!</v>
      </c>
      <c r="C31" s="21">
        <f t="shared" si="2"/>
        <v>5.0003212590654087</v>
      </c>
      <c r="D31" s="21" t="e">
        <f t="shared" si="2"/>
        <v>#NUM!</v>
      </c>
      <c r="E31" s="21" t="e">
        <f t="shared" si="2"/>
        <v>#NUM!</v>
      </c>
      <c r="G31" s="21">
        <v>500</v>
      </c>
      <c r="H31" s="21" t="e">
        <f t="shared" si="3"/>
        <v>#NUM!</v>
      </c>
      <c r="I31" s="21">
        <f t="shared" si="3"/>
        <v>5.1935364260012067</v>
      </c>
      <c r="J31" s="21" t="e">
        <f t="shared" si="3"/>
        <v>#NUM!</v>
      </c>
      <c r="K31" s="21"/>
      <c r="M31" s="21">
        <v>500</v>
      </c>
      <c r="N31" s="21" t="e">
        <f t="shared" si="4"/>
        <v>#NUM!</v>
      </c>
      <c r="O31" s="21">
        <f t="shared" si="4"/>
        <v>3.0394141191761372</v>
      </c>
      <c r="P31" s="21" t="e">
        <f t="shared" si="4"/>
        <v>#NUM!</v>
      </c>
      <c r="Q31" s="21" t="e">
        <f t="shared" si="4"/>
        <v>#NUM!</v>
      </c>
    </row>
    <row r="32" spans="1:19">
      <c r="A32" s="21">
        <v>1000</v>
      </c>
      <c r="B32" s="21" t="e">
        <f t="shared" si="2"/>
        <v>#NUM!</v>
      </c>
      <c r="C32" s="21">
        <f t="shared" si="2"/>
        <v>5.0156614768569225</v>
      </c>
      <c r="D32" s="21">
        <f t="shared" si="2"/>
        <v>5.8323786048145045</v>
      </c>
      <c r="E32" s="21">
        <f t="shared" si="2"/>
        <v>6.8935882314628838</v>
      </c>
      <c r="G32" s="21">
        <v>1000</v>
      </c>
      <c r="H32" s="21">
        <f t="shared" si="3"/>
        <v>4.7145728295481639</v>
      </c>
      <c r="I32" s="21">
        <f t="shared" si="3"/>
        <v>5.194655846102374</v>
      </c>
      <c r="J32" s="21">
        <f t="shared" si="3"/>
        <v>4.3461377301604438</v>
      </c>
      <c r="K32" s="21"/>
      <c r="M32" s="21">
        <v>1000</v>
      </c>
      <c r="N32" s="21">
        <f t="shared" si="4"/>
        <v>2.7427251313046983</v>
      </c>
      <c r="O32" s="21">
        <f t="shared" si="4"/>
        <v>3.1667260555800518</v>
      </c>
      <c r="P32" s="21">
        <f t="shared" si="4"/>
        <v>4.3475251599986899</v>
      </c>
      <c r="Q32" s="21">
        <f t="shared" si="4"/>
        <v>4.9940310489136417</v>
      </c>
    </row>
    <row r="33" spans="1:17" hidden="1">
      <c r="A33" s="21">
        <v>5000</v>
      </c>
      <c r="B33" s="21" t="e">
        <f t="shared" si="2"/>
        <v>#NUM!</v>
      </c>
      <c r="C33" s="21">
        <f t="shared" si="2"/>
        <v>4.9962226300649384</v>
      </c>
      <c r="D33" s="21" t="e">
        <f t="shared" si="2"/>
        <v>#NUM!</v>
      </c>
      <c r="E33" s="21" t="e">
        <f t="shared" si="2"/>
        <v>#NUM!</v>
      </c>
      <c r="G33" s="21">
        <v>5000</v>
      </c>
      <c r="H33" s="21" t="e">
        <f t="shared" si="3"/>
        <v>#NUM!</v>
      </c>
      <c r="I33" s="21">
        <f t="shared" si="3"/>
        <v>5.190611797813605</v>
      </c>
      <c r="J33" s="21" t="e">
        <f t="shared" si="3"/>
        <v>#NUM!</v>
      </c>
      <c r="K33" s="21"/>
      <c r="M33" s="21">
        <v>5000</v>
      </c>
      <c r="N33" s="21" t="e">
        <f t="shared" si="4"/>
        <v>#NUM!</v>
      </c>
      <c r="O33" s="21">
        <f t="shared" si="4"/>
        <v>3.658393026279124</v>
      </c>
      <c r="P33" s="21" t="e">
        <f t="shared" si="4"/>
        <v>#NUM!</v>
      </c>
      <c r="Q33" s="21" t="e">
        <f t="shared" si="4"/>
        <v>#NUM!</v>
      </c>
    </row>
    <row r="34" spans="1:17">
      <c r="A34" s="21">
        <v>10000</v>
      </c>
      <c r="B34" s="21" t="e">
        <f t="shared" si="2"/>
        <v>#NUM!</v>
      </c>
      <c r="C34" s="21">
        <f t="shared" si="2"/>
        <v>5.0037663262939862</v>
      </c>
      <c r="D34" s="21">
        <f t="shared" si="2"/>
        <v>5.8454397573410439</v>
      </c>
      <c r="E34" s="21">
        <f t="shared" si="2"/>
        <v>7.894020309387801</v>
      </c>
      <c r="G34" s="21">
        <v>10000</v>
      </c>
      <c r="H34" s="21">
        <f t="shared" si="3"/>
        <v>4.6615098038359228</v>
      </c>
      <c r="I34" s="21">
        <f t="shared" si="3"/>
        <v>5.1963889952410103</v>
      </c>
      <c r="J34" s="21">
        <f t="shared" si="3"/>
        <v>5.1456748922526634</v>
      </c>
      <c r="K34" s="21"/>
      <c r="M34" s="21">
        <v>10000</v>
      </c>
      <c r="N34" s="21">
        <f t="shared" si="4"/>
        <v>3.7567121601647715</v>
      </c>
      <c r="O34" s="21">
        <f t="shared" si="4"/>
        <v>3.9136019497291574</v>
      </c>
      <c r="P34" s="21">
        <f t="shared" si="4"/>
        <v>5.1474722660898395</v>
      </c>
      <c r="Q34" s="21">
        <f t="shared" si="4"/>
        <v>5.9597085477325829</v>
      </c>
    </row>
  </sheetData>
  <mergeCells count="6">
    <mergeCell ref="A7:E8"/>
    <mergeCell ref="G7:K8"/>
    <mergeCell ref="M7:Q8"/>
    <mergeCell ref="A23:E24"/>
    <mergeCell ref="G23:K24"/>
    <mergeCell ref="M23:Q24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91"/>
  <sheetViews>
    <sheetView zoomScaleNormal="100" workbookViewId="0">
      <selection activeCell="J53" sqref="J53"/>
    </sheetView>
  </sheetViews>
  <sheetFormatPr defaultColWidth="11.5546875" defaultRowHeight="13.2"/>
  <sheetData>
    <row r="3" spans="2:2">
      <c r="B3" t="s">
        <v>123</v>
      </c>
    </row>
    <row r="4" spans="2:2">
      <c r="B4" t="s">
        <v>124</v>
      </c>
    </row>
    <row r="5" spans="2:2">
      <c r="B5" t="s">
        <v>125</v>
      </c>
    </row>
    <row r="6" spans="2:2">
      <c r="B6" t="s">
        <v>126</v>
      </c>
    </row>
    <row r="7" spans="2:2">
      <c r="B7" t="s">
        <v>127</v>
      </c>
    </row>
    <row r="8" spans="2:2">
      <c r="B8" t="s">
        <v>128</v>
      </c>
    </row>
    <row r="9" spans="2:2">
      <c r="B9" t="s">
        <v>129</v>
      </c>
    </row>
    <row r="10" spans="2:2">
      <c r="B10" t="s">
        <v>130</v>
      </c>
    </row>
    <row r="11" spans="2:2">
      <c r="B11" t="s">
        <v>131</v>
      </c>
    </row>
    <row r="12" spans="2:2">
      <c r="B12" t="s">
        <v>132</v>
      </c>
    </row>
    <row r="13" spans="2:2">
      <c r="B13" t="s">
        <v>133</v>
      </c>
    </row>
    <row r="14" spans="2:2">
      <c r="B14" t="s">
        <v>134</v>
      </c>
    </row>
    <row r="15" spans="2:2">
      <c r="B15" t="s">
        <v>135</v>
      </c>
    </row>
    <row r="16" spans="2:2">
      <c r="B16" t="s">
        <v>130</v>
      </c>
    </row>
    <row r="17" spans="2:2">
      <c r="B17" t="s">
        <v>136</v>
      </c>
    </row>
    <row r="18" spans="2:2">
      <c r="B18" t="s">
        <v>137</v>
      </c>
    </row>
    <row r="19" spans="2:2">
      <c r="B19" t="s">
        <v>130</v>
      </c>
    </row>
    <row r="20" spans="2:2">
      <c r="B20" t="s">
        <v>138</v>
      </c>
    </row>
    <row r="21" spans="2:2">
      <c r="B21" t="s">
        <v>130</v>
      </c>
    </row>
    <row r="22" spans="2:2">
      <c r="B22" t="s">
        <v>139</v>
      </c>
    </row>
    <row r="23" spans="2:2">
      <c r="B23" t="s">
        <v>140</v>
      </c>
    </row>
    <row r="24" spans="2:2">
      <c r="B24" t="s">
        <v>141</v>
      </c>
    </row>
    <row r="25" spans="2:2">
      <c r="B25" t="s">
        <v>142</v>
      </c>
    </row>
    <row r="26" spans="2:2">
      <c r="B26" t="s">
        <v>143</v>
      </c>
    </row>
    <row r="27" spans="2:2">
      <c r="B27" t="s">
        <v>144</v>
      </c>
    </row>
    <row r="28" spans="2:2">
      <c r="B28" t="s">
        <v>145</v>
      </c>
    </row>
    <row r="29" spans="2:2">
      <c r="B29" t="s">
        <v>146</v>
      </c>
    </row>
    <row r="30" spans="2:2">
      <c r="B30" t="s">
        <v>147</v>
      </c>
    </row>
    <row r="31" spans="2:2">
      <c r="B31" t="s">
        <v>148</v>
      </c>
    </row>
    <row r="32" spans="2:2">
      <c r="B32" t="s">
        <v>149</v>
      </c>
    </row>
    <row r="33" spans="2:2">
      <c r="B33" t="s">
        <v>150</v>
      </c>
    </row>
    <row r="34" spans="2:2">
      <c r="B34" t="s">
        <v>151</v>
      </c>
    </row>
    <row r="35" spans="2:2">
      <c r="B35" t="s">
        <v>150</v>
      </c>
    </row>
    <row r="36" spans="2:2">
      <c r="B36" t="s">
        <v>152</v>
      </c>
    </row>
    <row r="37" spans="2:2">
      <c r="B37" t="s">
        <v>153</v>
      </c>
    </row>
    <row r="38" spans="2:2">
      <c r="B38" t="s">
        <v>154</v>
      </c>
    </row>
    <row r="39" spans="2:2">
      <c r="B39" t="s">
        <v>155</v>
      </c>
    </row>
    <row r="40" spans="2:2">
      <c r="B40" t="s">
        <v>130</v>
      </c>
    </row>
    <row r="41" spans="2:2">
      <c r="B41" t="s">
        <v>156</v>
      </c>
    </row>
    <row r="42" spans="2:2">
      <c r="B42" t="s">
        <v>130</v>
      </c>
    </row>
    <row r="43" spans="2:2">
      <c r="B43" t="s">
        <v>157</v>
      </c>
    </row>
    <row r="44" spans="2:2">
      <c r="B44" t="s">
        <v>158</v>
      </c>
    </row>
    <row r="45" spans="2:2">
      <c r="B45" t="s">
        <v>159</v>
      </c>
    </row>
    <row r="46" spans="2:2">
      <c r="B46" t="s">
        <v>130</v>
      </c>
    </row>
    <row r="47" spans="2:2">
      <c r="B47" t="s">
        <v>160</v>
      </c>
    </row>
    <row r="48" spans="2:2">
      <c r="B48" t="s">
        <v>161</v>
      </c>
    </row>
    <row r="49" spans="2:2">
      <c r="B49" t="s">
        <v>162</v>
      </c>
    </row>
    <row r="50" spans="2:2">
      <c r="B50" t="s">
        <v>163</v>
      </c>
    </row>
    <row r="51" spans="2:2">
      <c r="B51" t="s">
        <v>146</v>
      </c>
    </row>
    <row r="52" spans="2:2">
      <c r="B52" t="s">
        <v>164</v>
      </c>
    </row>
    <row r="53" spans="2:2">
      <c r="B53" t="s">
        <v>165</v>
      </c>
    </row>
    <row r="54" spans="2:2">
      <c r="B54" t="s">
        <v>166</v>
      </c>
    </row>
    <row r="55" spans="2:2">
      <c r="B55" t="s">
        <v>167</v>
      </c>
    </row>
    <row r="56" spans="2:2">
      <c r="B56" t="s">
        <v>168</v>
      </c>
    </row>
    <row r="57" spans="2:2">
      <c r="B57" t="s">
        <v>169</v>
      </c>
    </row>
    <row r="58" spans="2:2">
      <c r="B58" t="s">
        <v>154</v>
      </c>
    </row>
    <row r="59" spans="2:2">
      <c r="B59" t="s">
        <v>170</v>
      </c>
    </row>
    <row r="60" spans="2:2">
      <c r="B60" t="s">
        <v>171</v>
      </c>
    </row>
    <row r="61" spans="2:2">
      <c r="B61" t="s">
        <v>159</v>
      </c>
    </row>
    <row r="62" spans="2:2">
      <c r="B62" t="s">
        <v>130</v>
      </c>
    </row>
    <row r="63" spans="2:2">
      <c r="B63" t="s">
        <v>172</v>
      </c>
    </row>
    <row r="64" spans="2:2">
      <c r="B64" t="s">
        <v>130</v>
      </c>
    </row>
    <row r="65" spans="2:2">
      <c r="B65" t="s">
        <v>173</v>
      </c>
    </row>
    <row r="66" spans="2:2">
      <c r="B66" t="s">
        <v>174</v>
      </c>
    </row>
    <row r="67" spans="2:2">
      <c r="B67" t="s">
        <v>175</v>
      </c>
    </row>
    <row r="68" spans="2:2">
      <c r="B68" t="s">
        <v>130</v>
      </c>
    </row>
    <row r="69" spans="2:2">
      <c r="B69" t="s">
        <v>148</v>
      </c>
    </row>
    <row r="70" spans="2:2">
      <c r="B70" t="s">
        <v>176</v>
      </c>
    </row>
    <row r="71" spans="2:2">
      <c r="B71" t="s">
        <v>177</v>
      </c>
    </row>
    <row r="72" spans="2:2">
      <c r="B72" t="s">
        <v>154</v>
      </c>
    </row>
    <row r="73" spans="2:2">
      <c r="B73" t="s">
        <v>178</v>
      </c>
    </row>
    <row r="74" spans="2:2">
      <c r="B74" t="s">
        <v>179</v>
      </c>
    </row>
    <row r="75" spans="2:2">
      <c r="B75" t="s">
        <v>159</v>
      </c>
    </row>
    <row r="76" spans="2:2">
      <c r="B76" t="s">
        <v>130</v>
      </c>
    </row>
    <row r="77" spans="2:2">
      <c r="B77" t="s">
        <v>144</v>
      </c>
    </row>
    <row r="78" spans="2:2">
      <c r="B78" t="s">
        <v>180</v>
      </c>
    </row>
    <row r="79" spans="2:2">
      <c r="B79" t="s">
        <v>181</v>
      </c>
    </row>
    <row r="80" spans="2:2">
      <c r="B80" t="s">
        <v>144</v>
      </c>
    </row>
    <row r="81" spans="2:2">
      <c r="B81" t="s">
        <v>182</v>
      </c>
    </row>
    <row r="82" spans="2:2">
      <c r="B82" t="s">
        <v>146</v>
      </c>
    </row>
    <row r="83" spans="2:2">
      <c r="B83" t="s">
        <v>148</v>
      </c>
    </row>
    <row r="84" spans="2:2">
      <c r="B84" t="s">
        <v>183</v>
      </c>
    </row>
    <row r="85" spans="2:2">
      <c r="B85" t="s">
        <v>154</v>
      </c>
    </row>
    <row r="86" spans="2:2">
      <c r="B86" t="s">
        <v>184</v>
      </c>
    </row>
    <row r="87" spans="2:2">
      <c r="B87" t="s">
        <v>159</v>
      </c>
    </row>
    <row r="88" spans="2:2">
      <c r="B88" t="s">
        <v>130</v>
      </c>
    </row>
    <row r="89" spans="2:2">
      <c r="B89" t="s">
        <v>185</v>
      </c>
    </row>
    <row r="90" spans="2:2">
      <c r="B90" t="s">
        <v>186</v>
      </c>
    </row>
    <row r="91" spans="2:2">
      <c r="B91" t="s">
        <v>187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Our_Implementation_2048_bit_Pub</vt:lpstr>
      <vt:lpstr>Insecure_communication</vt:lpstr>
      <vt:lpstr>Our_Implementation</vt:lpstr>
      <vt:lpstr>Our_Implementation IEEE_CSR</vt:lpstr>
      <vt:lpstr>ABY_2PC</vt:lpstr>
      <vt:lpstr>FE_CiFEr</vt:lpstr>
      <vt:lpstr>Rough</vt:lpstr>
      <vt:lpstr>Comparison</vt:lpstr>
      <vt:lpstr>Modification over ABY_2PC</vt:lpstr>
      <vt:lpstr>Modification over CiFEr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Sumit Paul</cp:lastModifiedBy>
  <cp:revision>286</cp:revision>
  <dcterms:created xsi:type="dcterms:W3CDTF">2023-02-17T13:16:37Z</dcterms:created>
  <dcterms:modified xsi:type="dcterms:W3CDTF">2024-04-18T00:18:12Z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