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Lectures/OR_assignments/"/>
    </mc:Choice>
  </mc:AlternateContent>
  <xr:revisionPtr revIDLastSave="1" documentId="11_1BA068631F35117DCF797B9ECFEE4863244AC92C" xr6:coauthVersionLast="47" xr6:coauthVersionMax="47" xr10:uidLastSave="{EB8E3B80-770D-4CC3-8BBA-1585276FFD76}"/>
  <bookViews>
    <workbookView xWindow="-108" yWindow="-108" windowWidth="23256" windowHeight="13176" activeTab="5" xr2:uid="{00000000-000D-0000-FFFF-FFFF00000000}"/>
  </bookViews>
  <sheets>
    <sheet name="3" sheetId="1" r:id="rId1"/>
    <sheet name="4" sheetId="2" r:id="rId2"/>
    <sheet name="5" sheetId="3" r:id="rId3"/>
    <sheet name="7" sheetId="4" r:id="rId4"/>
    <sheet name="7 i" sheetId="5" r:id="rId5"/>
    <sheet name="8" sheetId="6" r:id="rId6"/>
    <sheet name="10" sheetId="7" r:id="rId7"/>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D22" i="4"/>
  <c r="C46" i="4"/>
  <c r="D25" i="5"/>
  <c r="D23" i="5"/>
  <c r="C10" i="5"/>
  <c r="D22" i="5"/>
  <c r="H5" i="5"/>
  <c r="N5" i="7"/>
  <c r="O5" i="7"/>
  <c r="M5" i="7"/>
  <c r="F6" i="7"/>
  <c r="F7" i="7"/>
  <c r="F5" i="7"/>
  <c r="J6" i="6"/>
  <c r="J7" i="6"/>
  <c r="J17" i="6"/>
  <c r="V27" i="6"/>
  <c r="I6" i="6"/>
  <c r="I7" i="6"/>
  <c r="I17" i="6"/>
  <c r="U27" i="6"/>
  <c r="H6" i="6"/>
  <c r="H7" i="6"/>
  <c r="H17" i="6"/>
  <c r="T27" i="6"/>
  <c r="G6" i="6"/>
  <c r="G7" i="6"/>
  <c r="G17" i="6"/>
  <c r="S27" i="6"/>
  <c r="F6" i="6"/>
  <c r="F7" i="6"/>
  <c r="F17" i="6"/>
  <c r="R27" i="6"/>
  <c r="E6" i="6"/>
  <c r="E7" i="6"/>
  <c r="E17" i="6"/>
  <c r="Q27" i="6"/>
  <c r="D6" i="6"/>
  <c r="D7" i="6"/>
  <c r="D17" i="6"/>
  <c r="P27" i="6"/>
  <c r="C6" i="6"/>
  <c r="C7" i="6"/>
  <c r="C17" i="6"/>
  <c r="O27" i="6"/>
  <c r="J16" i="6"/>
  <c r="V26" i="6"/>
  <c r="I16" i="6"/>
  <c r="U26" i="6"/>
  <c r="H16" i="6"/>
  <c r="T26" i="6"/>
  <c r="G16" i="6"/>
  <c r="S26" i="6"/>
  <c r="F16" i="6"/>
  <c r="R26" i="6"/>
  <c r="E16" i="6"/>
  <c r="Q26" i="6"/>
  <c r="D16" i="6"/>
  <c r="P26" i="6"/>
  <c r="C16" i="6"/>
  <c r="O26" i="6"/>
  <c r="V25" i="6"/>
  <c r="U25" i="6"/>
  <c r="T25" i="6"/>
  <c r="S25" i="6"/>
  <c r="R25" i="6"/>
  <c r="Q25" i="6"/>
  <c r="P25" i="6"/>
  <c r="O25" i="6"/>
  <c r="K25" i="6"/>
  <c r="J27" i="6"/>
  <c r="I27" i="6"/>
  <c r="H27" i="6"/>
  <c r="G27" i="6"/>
  <c r="F27" i="6"/>
  <c r="E27" i="6"/>
  <c r="D27" i="6"/>
  <c r="C27" i="6"/>
  <c r="J26" i="6"/>
  <c r="I26" i="6"/>
  <c r="H26" i="6"/>
  <c r="G26" i="6"/>
  <c r="F26" i="6"/>
  <c r="E26" i="6"/>
  <c r="D26" i="6"/>
  <c r="C26" i="6"/>
  <c r="O16" i="6"/>
  <c r="P16" i="6"/>
  <c r="Q16" i="6"/>
  <c r="R16" i="6"/>
  <c r="S16" i="6"/>
  <c r="T16" i="6"/>
  <c r="U16" i="6"/>
  <c r="V16" i="6"/>
  <c r="W16" i="6"/>
  <c r="O17" i="6"/>
  <c r="P17" i="6"/>
  <c r="Q17" i="6"/>
  <c r="R17" i="6"/>
  <c r="S17" i="6"/>
  <c r="T17" i="6"/>
  <c r="U17" i="6"/>
  <c r="V17" i="6"/>
  <c r="W17" i="6"/>
  <c r="O15" i="6"/>
  <c r="P15" i="6"/>
  <c r="Q15" i="6"/>
  <c r="R15" i="6"/>
  <c r="S15" i="6"/>
  <c r="T15" i="6"/>
  <c r="U15" i="6"/>
  <c r="V15" i="6"/>
  <c r="W15" i="6"/>
  <c r="K15" i="6"/>
  <c r="K16" i="6"/>
  <c r="K17" i="6"/>
  <c r="W5" i="6"/>
  <c r="O6" i="6"/>
  <c r="P6" i="6"/>
  <c r="Q6" i="6"/>
  <c r="R6" i="6"/>
  <c r="S6" i="6"/>
  <c r="T6" i="6"/>
  <c r="U6" i="6"/>
  <c r="V6" i="6"/>
  <c r="W6" i="6"/>
  <c r="O7" i="6"/>
  <c r="P7" i="6"/>
  <c r="Q7" i="6"/>
  <c r="R7" i="6"/>
  <c r="S7" i="6"/>
  <c r="T7" i="6"/>
  <c r="U7" i="6"/>
  <c r="V7" i="6"/>
  <c r="W7" i="6"/>
  <c r="D10" i="5"/>
  <c r="E10" i="5"/>
  <c r="F10" i="5"/>
  <c r="G10" i="5"/>
  <c r="H10" i="5"/>
  <c r="I10" i="5"/>
  <c r="J10" i="5"/>
  <c r="K10" i="5"/>
  <c r="L10" i="5"/>
  <c r="M10" i="5"/>
  <c r="N10" i="5"/>
  <c r="D5" i="5"/>
  <c r="E5" i="5"/>
  <c r="F5" i="5"/>
  <c r="G5" i="5"/>
  <c r="I5" i="5"/>
  <c r="J5" i="5"/>
  <c r="K5" i="5"/>
  <c r="L5" i="5"/>
  <c r="M5" i="5"/>
  <c r="N5" i="5"/>
  <c r="D15" i="5"/>
  <c r="E15" i="5"/>
  <c r="F15" i="5"/>
  <c r="G15" i="5"/>
  <c r="H15" i="5"/>
  <c r="I15" i="5"/>
  <c r="J15" i="5"/>
  <c r="K15" i="5"/>
  <c r="L15" i="5"/>
  <c r="M15" i="5"/>
  <c r="C15" i="5"/>
  <c r="D14" i="5"/>
  <c r="E14" i="5"/>
  <c r="F14" i="5"/>
  <c r="G14" i="5"/>
  <c r="H14" i="5"/>
  <c r="I14" i="5"/>
  <c r="J14" i="5"/>
  <c r="K14" i="5"/>
  <c r="L14" i="5"/>
  <c r="M14" i="5"/>
  <c r="C14" i="5"/>
  <c r="D13" i="5"/>
  <c r="E13" i="5"/>
  <c r="F13" i="5"/>
  <c r="G13" i="5"/>
  <c r="H13" i="5"/>
  <c r="I13" i="5"/>
  <c r="J13" i="5"/>
  <c r="K13" i="5"/>
  <c r="L13" i="5"/>
  <c r="M13" i="5"/>
  <c r="C13" i="5"/>
  <c r="D12" i="5"/>
  <c r="E12" i="5"/>
  <c r="F12" i="5"/>
  <c r="G12" i="5"/>
  <c r="H12" i="5"/>
  <c r="I12" i="5"/>
  <c r="J12" i="5"/>
  <c r="K12" i="5"/>
  <c r="L12" i="5"/>
  <c r="M12" i="5"/>
  <c r="C12" i="5"/>
  <c r="D11" i="5"/>
  <c r="E11" i="5"/>
  <c r="F11" i="5"/>
  <c r="G11" i="5"/>
  <c r="H11" i="5"/>
  <c r="I11" i="5"/>
  <c r="J11" i="5"/>
  <c r="K11" i="5"/>
  <c r="L11" i="5"/>
  <c r="M11" i="5"/>
  <c r="C11" i="5"/>
  <c r="M9" i="5"/>
  <c r="L9" i="5"/>
  <c r="K9" i="5"/>
  <c r="J9" i="5"/>
  <c r="I9" i="5"/>
  <c r="H9" i="5"/>
  <c r="G9" i="5"/>
  <c r="F9" i="5"/>
  <c r="E9" i="5"/>
  <c r="D9" i="5"/>
  <c r="C9" i="5"/>
  <c r="M8" i="5"/>
  <c r="L8" i="5"/>
  <c r="K8" i="5"/>
  <c r="J8" i="5"/>
  <c r="I8" i="5"/>
  <c r="H8" i="5"/>
  <c r="G8" i="5"/>
  <c r="F8" i="5"/>
  <c r="E8" i="5"/>
  <c r="D8" i="5"/>
  <c r="C8" i="5"/>
  <c r="M7" i="5"/>
  <c r="L7" i="5"/>
  <c r="K7" i="5"/>
  <c r="J7" i="5"/>
  <c r="I7" i="5"/>
  <c r="H7" i="5"/>
  <c r="G7" i="5"/>
  <c r="F7" i="5"/>
  <c r="E7" i="5"/>
  <c r="D7" i="5"/>
  <c r="C7" i="5"/>
  <c r="M6" i="5"/>
  <c r="L6" i="5"/>
  <c r="K6" i="5"/>
  <c r="J6" i="5"/>
  <c r="I6" i="5"/>
  <c r="H6" i="5"/>
  <c r="G6" i="5"/>
  <c r="F6" i="5"/>
  <c r="E6" i="5"/>
  <c r="D6" i="5"/>
  <c r="C6" i="5"/>
  <c r="E34" i="3"/>
  <c r="C34" i="3"/>
  <c r="D5" i="4"/>
  <c r="D6" i="4"/>
  <c r="D23" i="4"/>
  <c r="D7" i="4"/>
  <c r="D8" i="4"/>
  <c r="D9" i="4"/>
  <c r="D10" i="4"/>
  <c r="D11" i="4"/>
  <c r="D12" i="4"/>
  <c r="D13" i="4"/>
  <c r="D14" i="4"/>
  <c r="D15" i="4"/>
  <c r="D65" i="4"/>
  <c r="E5" i="4"/>
  <c r="E6" i="4"/>
  <c r="E7" i="4"/>
  <c r="E8" i="4"/>
  <c r="E9" i="4"/>
  <c r="E10" i="4"/>
  <c r="E11" i="4"/>
  <c r="E12" i="4"/>
  <c r="E13" i="4"/>
  <c r="E14" i="4"/>
  <c r="E15" i="4"/>
  <c r="E65" i="4"/>
  <c r="F5" i="4"/>
  <c r="F6" i="4"/>
  <c r="F7" i="4"/>
  <c r="F8" i="4"/>
  <c r="F9" i="4"/>
  <c r="F10" i="4"/>
  <c r="F11" i="4"/>
  <c r="F12" i="4"/>
  <c r="F13" i="4"/>
  <c r="F14" i="4"/>
  <c r="F15" i="4"/>
  <c r="F65" i="4"/>
  <c r="G5" i="4"/>
  <c r="G6" i="4"/>
  <c r="G7" i="4"/>
  <c r="G8" i="4"/>
  <c r="G9" i="4"/>
  <c r="G10" i="4"/>
  <c r="G11" i="4"/>
  <c r="G12" i="4"/>
  <c r="G13" i="4"/>
  <c r="G14" i="4"/>
  <c r="G15" i="4"/>
  <c r="G65" i="4"/>
  <c r="H5" i="4"/>
  <c r="H6" i="4"/>
  <c r="H7" i="4"/>
  <c r="H8" i="4"/>
  <c r="H9" i="4"/>
  <c r="H10" i="4"/>
  <c r="H11" i="4"/>
  <c r="H12" i="4"/>
  <c r="H13" i="4"/>
  <c r="H14" i="4"/>
  <c r="H15" i="4"/>
  <c r="H65" i="4"/>
  <c r="I5" i="4"/>
  <c r="I6" i="4"/>
  <c r="I7" i="4"/>
  <c r="I8" i="4"/>
  <c r="I9" i="4"/>
  <c r="I10" i="4"/>
  <c r="I11" i="4"/>
  <c r="I12" i="4"/>
  <c r="I13" i="4"/>
  <c r="I14" i="4"/>
  <c r="I15" i="4"/>
  <c r="I65" i="4"/>
  <c r="J5" i="4"/>
  <c r="J6" i="4"/>
  <c r="J7" i="4"/>
  <c r="J8" i="4"/>
  <c r="J9" i="4"/>
  <c r="J10" i="4"/>
  <c r="J11" i="4"/>
  <c r="J12" i="4"/>
  <c r="J13" i="4"/>
  <c r="J14" i="4"/>
  <c r="J15" i="4"/>
  <c r="J65" i="4"/>
  <c r="K5" i="4"/>
  <c r="K6" i="4"/>
  <c r="K7" i="4"/>
  <c r="K8" i="4"/>
  <c r="K9" i="4"/>
  <c r="K10" i="4"/>
  <c r="K11" i="4"/>
  <c r="K12" i="4"/>
  <c r="K13" i="4"/>
  <c r="K14" i="4"/>
  <c r="K15" i="4"/>
  <c r="K65" i="4"/>
  <c r="L5" i="4"/>
  <c r="L6" i="4"/>
  <c r="L7" i="4"/>
  <c r="L8" i="4"/>
  <c r="L9" i="4"/>
  <c r="L10" i="4"/>
  <c r="L11" i="4"/>
  <c r="L12" i="4"/>
  <c r="L13" i="4"/>
  <c r="L14" i="4"/>
  <c r="L15" i="4"/>
  <c r="L65" i="4"/>
  <c r="M5" i="4"/>
  <c r="M6" i="4"/>
  <c r="M7" i="4"/>
  <c r="M8" i="4"/>
  <c r="M9" i="4"/>
  <c r="M10" i="4"/>
  <c r="M11" i="4"/>
  <c r="M12" i="4"/>
  <c r="M13" i="4"/>
  <c r="M14" i="4"/>
  <c r="M15" i="4"/>
  <c r="M65" i="4"/>
  <c r="C5" i="4"/>
  <c r="C6" i="4"/>
  <c r="C7" i="4"/>
  <c r="C8" i="4"/>
  <c r="C9" i="4"/>
  <c r="C10" i="4"/>
  <c r="C11" i="4"/>
  <c r="C12" i="4"/>
  <c r="C13" i="4"/>
  <c r="C14" i="4"/>
  <c r="C15" i="4"/>
  <c r="C65" i="4"/>
  <c r="AB47" i="4"/>
  <c r="AB48" i="4"/>
  <c r="AB49" i="4"/>
  <c r="AB50" i="4"/>
  <c r="AB51" i="4"/>
  <c r="AB52" i="4"/>
  <c r="AB53" i="4"/>
  <c r="AB54" i="4"/>
  <c r="AB55" i="4"/>
  <c r="AB56" i="4"/>
  <c r="AB46" i="4"/>
  <c r="D46" i="4"/>
  <c r="E46" i="4"/>
  <c r="F46" i="4"/>
  <c r="G46" i="4"/>
  <c r="H46" i="4"/>
  <c r="I46" i="4"/>
  <c r="J46" i="4"/>
  <c r="K46" i="4"/>
  <c r="L46" i="4"/>
  <c r="M46" i="4"/>
  <c r="N46" i="4"/>
  <c r="M56" i="4"/>
  <c r="L56" i="4"/>
  <c r="K56" i="4"/>
  <c r="J56" i="4"/>
  <c r="I56" i="4"/>
  <c r="H56" i="4"/>
  <c r="G56" i="4"/>
  <c r="F56" i="4"/>
  <c r="E56" i="4"/>
  <c r="D56" i="4"/>
  <c r="C56" i="4"/>
  <c r="M55" i="4"/>
  <c r="L55" i="4"/>
  <c r="K55" i="4"/>
  <c r="J55" i="4"/>
  <c r="I55" i="4"/>
  <c r="H55" i="4"/>
  <c r="G55" i="4"/>
  <c r="F55" i="4"/>
  <c r="E55" i="4"/>
  <c r="D55" i="4"/>
  <c r="C55" i="4"/>
  <c r="M54" i="4"/>
  <c r="L54" i="4"/>
  <c r="K54" i="4"/>
  <c r="J54" i="4"/>
  <c r="I54" i="4"/>
  <c r="H54" i="4"/>
  <c r="G54" i="4"/>
  <c r="F54" i="4"/>
  <c r="E54" i="4"/>
  <c r="D54" i="4"/>
  <c r="C54" i="4"/>
  <c r="M53" i="4"/>
  <c r="L53" i="4"/>
  <c r="K53" i="4"/>
  <c r="J53" i="4"/>
  <c r="I53" i="4"/>
  <c r="H53" i="4"/>
  <c r="G53" i="4"/>
  <c r="F53" i="4"/>
  <c r="E53" i="4"/>
  <c r="D53" i="4"/>
  <c r="C53" i="4"/>
  <c r="M52" i="4"/>
  <c r="L52" i="4"/>
  <c r="K52" i="4"/>
  <c r="J52" i="4"/>
  <c r="I52" i="4"/>
  <c r="H52" i="4"/>
  <c r="G52" i="4"/>
  <c r="F52" i="4"/>
  <c r="E52" i="4"/>
  <c r="D52" i="4"/>
  <c r="C52" i="4"/>
  <c r="M51" i="4"/>
  <c r="L51" i="4"/>
  <c r="K51" i="4"/>
  <c r="J51" i="4"/>
  <c r="I51" i="4"/>
  <c r="H51" i="4"/>
  <c r="G51" i="4"/>
  <c r="F51" i="4"/>
  <c r="E51" i="4"/>
  <c r="D51" i="4"/>
  <c r="C51" i="4"/>
  <c r="M50" i="4"/>
  <c r="L50" i="4"/>
  <c r="K50" i="4"/>
  <c r="J50" i="4"/>
  <c r="I50" i="4"/>
  <c r="H50" i="4"/>
  <c r="G50" i="4"/>
  <c r="F50" i="4"/>
  <c r="E50" i="4"/>
  <c r="D50" i="4"/>
  <c r="C50" i="4"/>
  <c r="M49" i="4"/>
  <c r="L49" i="4"/>
  <c r="K49" i="4"/>
  <c r="J49" i="4"/>
  <c r="I49" i="4"/>
  <c r="H49" i="4"/>
  <c r="G49" i="4"/>
  <c r="F49" i="4"/>
  <c r="E49" i="4"/>
  <c r="D49" i="4"/>
  <c r="C49" i="4"/>
  <c r="M48" i="4"/>
  <c r="L48" i="4"/>
  <c r="K48" i="4"/>
  <c r="J48" i="4"/>
  <c r="I48" i="4"/>
  <c r="H48" i="4"/>
  <c r="G48" i="4"/>
  <c r="F48" i="4"/>
  <c r="E48" i="4"/>
  <c r="D48" i="4"/>
  <c r="C48" i="4"/>
  <c r="M47" i="4"/>
  <c r="L47" i="4"/>
  <c r="K47" i="4"/>
  <c r="J47" i="4"/>
  <c r="I47" i="4"/>
  <c r="H47" i="4"/>
  <c r="G47" i="4"/>
  <c r="F47" i="4"/>
  <c r="E47" i="4"/>
  <c r="D47" i="4"/>
  <c r="C47" i="4"/>
  <c r="C28" i="4"/>
  <c r="D28" i="4"/>
  <c r="E28" i="4"/>
  <c r="F28" i="4"/>
  <c r="G28" i="4"/>
  <c r="H28" i="4"/>
  <c r="I28" i="4"/>
  <c r="J28" i="4"/>
  <c r="K28" i="4"/>
  <c r="L28" i="4"/>
  <c r="M28" i="4"/>
  <c r="N28" i="4"/>
  <c r="M29" i="4"/>
  <c r="M30" i="4"/>
  <c r="M31" i="4"/>
  <c r="M32" i="4"/>
  <c r="M33" i="4"/>
  <c r="M34" i="4"/>
  <c r="M35" i="4"/>
  <c r="M36" i="4"/>
  <c r="M37" i="4"/>
  <c r="M38" i="4"/>
  <c r="L29" i="4"/>
  <c r="L30" i="4"/>
  <c r="L31" i="4"/>
  <c r="L32" i="4"/>
  <c r="L33" i="4"/>
  <c r="L34" i="4"/>
  <c r="L35" i="4"/>
  <c r="L36" i="4"/>
  <c r="L37" i="4"/>
  <c r="L38" i="4"/>
  <c r="K38" i="4"/>
  <c r="K29" i="4"/>
  <c r="K30" i="4"/>
  <c r="K31" i="4"/>
  <c r="K32" i="4"/>
  <c r="K33" i="4"/>
  <c r="K34" i="4"/>
  <c r="K35" i="4"/>
  <c r="K36" i="4"/>
  <c r="K37" i="4"/>
  <c r="J29" i="4"/>
  <c r="J30" i="4"/>
  <c r="J31" i="4"/>
  <c r="J32" i="4"/>
  <c r="J33" i="4"/>
  <c r="J34" i="4"/>
  <c r="J35" i="4"/>
  <c r="J36" i="4"/>
  <c r="J37" i="4"/>
  <c r="J38" i="4"/>
  <c r="I29" i="4"/>
  <c r="I30" i="4"/>
  <c r="I31" i="4"/>
  <c r="I32" i="4"/>
  <c r="I33" i="4"/>
  <c r="I34" i="4"/>
  <c r="I35" i="4"/>
  <c r="I36" i="4"/>
  <c r="I37" i="4"/>
  <c r="I38" i="4"/>
  <c r="H29" i="4"/>
  <c r="H30" i="4"/>
  <c r="H31" i="4"/>
  <c r="H32" i="4"/>
  <c r="H33" i="4"/>
  <c r="H34" i="4"/>
  <c r="H35" i="4"/>
  <c r="H36" i="4"/>
  <c r="H37" i="4"/>
  <c r="H38" i="4"/>
  <c r="G29" i="4"/>
  <c r="G30" i="4"/>
  <c r="G31" i="4"/>
  <c r="G32" i="4"/>
  <c r="G33" i="4"/>
  <c r="G34" i="4"/>
  <c r="G35" i="4"/>
  <c r="G36" i="4"/>
  <c r="G37" i="4"/>
  <c r="G38" i="4"/>
  <c r="F29" i="4"/>
  <c r="F30" i="4"/>
  <c r="F31" i="4"/>
  <c r="F32" i="4"/>
  <c r="F33" i="4"/>
  <c r="F34" i="4"/>
  <c r="F35" i="4"/>
  <c r="F36" i="4"/>
  <c r="F37" i="4"/>
  <c r="F38" i="4"/>
  <c r="E29" i="4"/>
  <c r="E30" i="4"/>
  <c r="E31" i="4"/>
  <c r="E32" i="4"/>
  <c r="E33" i="4"/>
  <c r="E34" i="4"/>
  <c r="E35" i="4"/>
  <c r="E36" i="4"/>
  <c r="E37" i="4"/>
  <c r="E38" i="4"/>
  <c r="D29" i="4"/>
  <c r="D30" i="4"/>
  <c r="D31" i="4"/>
  <c r="D32" i="4"/>
  <c r="D33" i="4"/>
  <c r="D34" i="4"/>
  <c r="D35" i="4"/>
  <c r="D36" i="4"/>
  <c r="D37" i="4"/>
  <c r="D38" i="4"/>
  <c r="C36" i="4"/>
  <c r="C29" i="4"/>
  <c r="C30" i="4"/>
  <c r="C31" i="4"/>
  <c r="C32" i="4"/>
  <c r="C33" i="4"/>
  <c r="C34" i="4"/>
  <c r="C35" i="4"/>
  <c r="C37" i="4"/>
  <c r="C38" i="4"/>
  <c r="J15" i="3"/>
  <c r="I15" i="3"/>
  <c r="K15" i="3"/>
  <c r="L15" i="3"/>
  <c r="N29" i="4"/>
  <c r="N30" i="4"/>
  <c r="N31" i="4"/>
  <c r="N32" i="4"/>
  <c r="N33" i="4"/>
  <c r="N34" i="4"/>
  <c r="N35" i="4"/>
  <c r="N36" i="4"/>
  <c r="N37" i="4"/>
  <c r="N38" i="4"/>
  <c r="Q29" i="4"/>
  <c r="R29" i="4"/>
  <c r="S29" i="4"/>
  <c r="T29" i="4"/>
  <c r="U29" i="4"/>
  <c r="V29" i="4"/>
  <c r="W29" i="4"/>
  <c r="X29" i="4"/>
  <c r="Y29" i="4"/>
  <c r="Z29" i="4"/>
  <c r="AA29" i="4"/>
  <c r="AB29" i="4"/>
  <c r="Q30" i="4"/>
  <c r="R30" i="4"/>
  <c r="S30" i="4"/>
  <c r="T30" i="4"/>
  <c r="U30" i="4"/>
  <c r="V30" i="4"/>
  <c r="W30" i="4"/>
  <c r="X30" i="4"/>
  <c r="Y30" i="4"/>
  <c r="Z30" i="4"/>
  <c r="AA30" i="4"/>
  <c r="AB30" i="4"/>
  <c r="Q31" i="4"/>
  <c r="R31" i="4"/>
  <c r="S31" i="4"/>
  <c r="T31" i="4"/>
  <c r="U31" i="4"/>
  <c r="V31" i="4"/>
  <c r="W31" i="4"/>
  <c r="X31" i="4"/>
  <c r="Y31" i="4"/>
  <c r="Z31" i="4"/>
  <c r="AA31" i="4"/>
  <c r="AB31" i="4"/>
  <c r="Q32" i="4"/>
  <c r="R32" i="4"/>
  <c r="S32" i="4"/>
  <c r="T32" i="4"/>
  <c r="U32" i="4"/>
  <c r="V32" i="4"/>
  <c r="W32" i="4"/>
  <c r="X32" i="4"/>
  <c r="Y32" i="4"/>
  <c r="Z32" i="4"/>
  <c r="AA32" i="4"/>
  <c r="AB32" i="4"/>
  <c r="Q33" i="4"/>
  <c r="R33" i="4"/>
  <c r="S33" i="4"/>
  <c r="T33" i="4"/>
  <c r="U33" i="4"/>
  <c r="V33" i="4"/>
  <c r="W33" i="4"/>
  <c r="X33" i="4"/>
  <c r="Y33" i="4"/>
  <c r="Z33" i="4"/>
  <c r="AA33" i="4"/>
  <c r="AB33" i="4"/>
  <c r="Q34" i="4"/>
  <c r="R34" i="4"/>
  <c r="S34" i="4"/>
  <c r="T34" i="4"/>
  <c r="U34" i="4"/>
  <c r="V34" i="4"/>
  <c r="W34" i="4"/>
  <c r="X34" i="4"/>
  <c r="Y34" i="4"/>
  <c r="Z34" i="4"/>
  <c r="AA34" i="4"/>
  <c r="AB34" i="4"/>
  <c r="Q35" i="4"/>
  <c r="R35" i="4"/>
  <c r="S35" i="4"/>
  <c r="T35" i="4"/>
  <c r="U35" i="4"/>
  <c r="V35" i="4"/>
  <c r="W35" i="4"/>
  <c r="X35" i="4"/>
  <c r="Y35" i="4"/>
  <c r="Z35" i="4"/>
  <c r="AA35" i="4"/>
  <c r="AB35" i="4"/>
  <c r="Q36" i="4"/>
  <c r="R36" i="4"/>
  <c r="S36" i="4"/>
  <c r="T36" i="4"/>
  <c r="U36" i="4"/>
  <c r="V36" i="4"/>
  <c r="W36" i="4"/>
  <c r="X36" i="4"/>
  <c r="Y36" i="4"/>
  <c r="Z36" i="4"/>
  <c r="AA36" i="4"/>
  <c r="AB36" i="4"/>
  <c r="Q37" i="4"/>
  <c r="R37" i="4"/>
  <c r="S37" i="4"/>
  <c r="T37" i="4"/>
  <c r="U37" i="4"/>
  <c r="V37" i="4"/>
  <c r="W37" i="4"/>
  <c r="X37" i="4"/>
  <c r="Y37" i="4"/>
  <c r="Z37" i="4"/>
  <c r="AA37" i="4"/>
  <c r="AB37" i="4"/>
  <c r="Q38" i="4"/>
  <c r="R38" i="4"/>
  <c r="S38" i="4"/>
  <c r="T38" i="4"/>
  <c r="U38" i="4"/>
  <c r="V38" i="4"/>
  <c r="W38" i="4"/>
  <c r="X38" i="4"/>
  <c r="Y38" i="4"/>
  <c r="Z38" i="4"/>
  <c r="AA38" i="4"/>
  <c r="AB38" i="4"/>
  <c r="Q28" i="4"/>
  <c r="R28" i="4"/>
  <c r="S28" i="4"/>
  <c r="T28" i="4"/>
  <c r="U28" i="4"/>
  <c r="V28" i="4"/>
  <c r="W28" i="4"/>
  <c r="X28" i="4"/>
  <c r="Y28" i="4"/>
  <c r="Z28" i="4"/>
  <c r="AA28" i="4"/>
  <c r="AB28" i="4"/>
  <c r="Q6" i="4"/>
  <c r="R6" i="4"/>
  <c r="S6" i="4"/>
  <c r="T6" i="4"/>
  <c r="U6" i="4"/>
  <c r="V6" i="4"/>
  <c r="W6" i="4"/>
  <c r="X6" i="4"/>
  <c r="Y6" i="4"/>
  <c r="Z6" i="4"/>
  <c r="AA6" i="4"/>
  <c r="AB6" i="4"/>
  <c r="Q7" i="4"/>
  <c r="R7" i="4"/>
  <c r="S7" i="4"/>
  <c r="T7" i="4"/>
  <c r="U7" i="4"/>
  <c r="V7" i="4"/>
  <c r="W7" i="4"/>
  <c r="X7" i="4"/>
  <c r="Y7" i="4"/>
  <c r="Z7" i="4"/>
  <c r="AA7" i="4"/>
  <c r="AB7" i="4"/>
  <c r="Q8" i="4"/>
  <c r="R8" i="4"/>
  <c r="S8" i="4"/>
  <c r="T8" i="4"/>
  <c r="U8" i="4"/>
  <c r="V8" i="4"/>
  <c r="W8" i="4"/>
  <c r="X8" i="4"/>
  <c r="Y8" i="4"/>
  <c r="Z8" i="4"/>
  <c r="AA8" i="4"/>
  <c r="AB8" i="4"/>
  <c r="Q9" i="4"/>
  <c r="R9" i="4"/>
  <c r="S9" i="4"/>
  <c r="T9" i="4"/>
  <c r="U9" i="4"/>
  <c r="V9" i="4"/>
  <c r="W9" i="4"/>
  <c r="X9" i="4"/>
  <c r="Y9" i="4"/>
  <c r="Z9" i="4"/>
  <c r="AA9" i="4"/>
  <c r="AB9" i="4"/>
  <c r="Q10" i="4"/>
  <c r="R10" i="4"/>
  <c r="S10" i="4"/>
  <c r="T10" i="4"/>
  <c r="U10" i="4"/>
  <c r="V10" i="4"/>
  <c r="W10" i="4"/>
  <c r="X10" i="4"/>
  <c r="Y10" i="4"/>
  <c r="Z10" i="4"/>
  <c r="AA10" i="4"/>
  <c r="AB10" i="4"/>
  <c r="Q11" i="4"/>
  <c r="R11" i="4"/>
  <c r="S11" i="4"/>
  <c r="T11" i="4"/>
  <c r="U11" i="4"/>
  <c r="V11" i="4"/>
  <c r="W11" i="4"/>
  <c r="X11" i="4"/>
  <c r="Y11" i="4"/>
  <c r="Z11" i="4"/>
  <c r="AA11" i="4"/>
  <c r="AB11" i="4"/>
  <c r="Q12" i="4"/>
  <c r="R12" i="4"/>
  <c r="S12" i="4"/>
  <c r="T12" i="4"/>
  <c r="U12" i="4"/>
  <c r="V12" i="4"/>
  <c r="W12" i="4"/>
  <c r="X12" i="4"/>
  <c r="Y12" i="4"/>
  <c r="Z12" i="4"/>
  <c r="AA12" i="4"/>
  <c r="AB12" i="4"/>
  <c r="Q13" i="4"/>
  <c r="R13" i="4"/>
  <c r="S13" i="4"/>
  <c r="T13" i="4"/>
  <c r="U13" i="4"/>
  <c r="V13" i="4"/>
  <c r="W13" i="4"/>
  <c r="X13" i="4"/>
  <c r="Y13" i="4"/>
  <c r="Z13" i="4"/>
  <c r="AA13" i="4"/>
  <c r="AB13" i="4"/>
  <c r="Q14" i="4"/>
  <c r="R14" i="4"/>
  <c r="S14" i="4"/>
  <c r="T14" i="4"/>
  <c r="U14" i="4"/>
  <c r="V14" i="4"/>
  <c r="W14" i="4"/>
  <c r="X14" i="4"/>
  <c r="Y14" i="4"/>
  <c r="Z14" i="4"/>
  <c r="AA14" i="4"/>
  <c r="AB14" i="4"/>
  <c r="Q15" i="4"/>
  <c r="R15" i="4"/>
  <c r="S15" i="4"/>
  <c r="T15" i="4"/>
  <c r="U15" i="4"/>
  <c r="V15" i="4"/>
  <c r="W15" i="4"/>
  <c r="X15" i="4"/>
  <c r="Y15" i="4"/>
  <c r="Z15" i="4"/>
  <c r="AA15" i="4"/>
  <c r="AB15" i="4"/>
  <c r="R5" i="4"/>
  <c r="AA5" i="4"/>
  <c r="Z5" i="4"/>
  <c r="Y5" i="4"/>
  <c r="X5" i="4"/>
  <c r="W5" i="4"/>
  <c r="V5" i="4"/>
  <c r="U5" i="4"/>
  <c r="T5" i="4"/>
  <c r="S5" i="4"/>
  <c r="Q5" i="4"/>
  <c r="AB5" i="4"/>
  <c r="D34" i="3"/>
  <c r="L26" i="3"/>
  <c r="L25" i="3"/>
  <c r="F26" i="3"/>
  <c r="F25" i="3"/>
  <c r="I16" i="3"/>
  <c r="J16" i="3"/>
  <c r="K16" i="3"/>
  <c r="L16" i="3"/>
  <c r="F16" i="3"/>
  <c r="F15" i="3"/>
  <c r="L6" i="3"/>
  <c r="L5" i="3"/>
  <c r="L28" i="2"/>
  <c r="L29" i="2"/>
  <c r="L27" i="2"/>
  <c r="K28" i="2"/>
  <c r="K29" i="2"/>
  <c r="K27" i="2"/>
  <c r="J28" i="2"/>
  <c r="J29" i="2"/>
  <c r="J27" i="2"/>
  <c r="F28" i="2"/>
  <c r="F29" i="2"/>
  <c r="F27" i="2"/>
  <c r="J18" i="2"/>
  <c r="K18" i="2"/>
  <c r="L18" i="2"/>
  <c r="M18" i="2"/>
  <c r="J19" i="2"/>
  <c r="K19" i="2"/>
  <c r="L19" i="2"/>
  <c r="M19" i="2"/>
  <c r="J17" i="2"/>
  <c r="K17" i="2"/>
  <c r="L17" i="2"/>
  <c r="M17" i="2"/>
  <c r="F18" i="2"/>
  <c r="F19" i="2"/>
  <c r="F17" i="2"/>
  <c r="M7" i="2"/>
  <c r="M8" i="2"/>
  <c r="M6" i="2"/>
  <c r="J17" i="1"/>
  <c r="K17" i="1"/>
  <c r="L17" i="1"/>
  <c r="M17" i="1"/>
  <c r="J18" i="1"/>
  <c r="K18" i="1"/>
  <c r="L18" i="1"/>
  <c r="M18" i="1"/>
  <c r="J16" i="1"/>
  <c r="K16" i="1"/>
  <c r="L16" i="1"/>
  <c r="M16" i="1"/>
  <c r="F17" i="1"/>
  <c r="F18" i="1"/>
  <c r="F16" i="1"/>
  <c r="M6" i="1"/>
  <c r="M7" i="1"/>
  <c r="M5" i="1"/>
  <c r="M29" i="2"/>
  <c r="M28" i="2"/>
  <c r="M27" i="2"/>
  <c r="N56" i="4"/>
  <c r="N55" i="4"/>
  <c r="N54" i="4"/>
  <c r="N53" i="4"/>
  <c r="N52" i="4"/>
  <c r="N51" i="4"/>
  <c r="N50" i="4"/>
  <c r="N49" i="4"/>
  <c r="N48" i="4"/>
  <c r="N47" i="4"/>
  <c r="F34" i="3"/>
  <c r="F36" i="3"/>
  <c r="F37" i="3"/>
  <c r="N65" i="4"/>
  <c r="N67" i="4"/>
  <c r="N15" i="5"/>
  <c r="N14" i="5"/>
  <c r="N13" i="5"/>
  <c r="N12" i="5"/>
  <c r="N11" i="5"/>
  <c r="N9" i="5"/>
  <c r="N8" i="5"/>
  <c r="N7" i="5"/>
  <c r="N6" i="5"/>
  <c r="K27" i="6"/>
  <c r="K26" i="6"/>
  <c r="W25" i="6"/>
  <c r="W27" i="6"/>
  <c r="W26" i="6"/>
  <c r="P5" i="7"/>
  <c r="P7" i="7"/>
  <c r="Y21" i="7"/>
</calcChain>
</file>

<file path=xl/sharedStrings.xml><?xml version="1.0" encoding="utf-8"?>
<sst xmlns="http://schemas.openxmlformats.org/spreadsheetml/2006/main" count="321" uniqueCount="112">
  <si>
    <t>Decision</t>
  </si>
  <si>
    <t>State of Nature</t>
  </si>
  <si>
    <t>A</t>
  </si>
  <si>
    <t>B</t>
  </si>
  <si>
    <t>C</t>
  </si>
  <si>
    <t>Payoff matrix</t>
  </si>
  <si>
    <t>Maximax method</t>
  </si>
  <si>
    <t>Max</t>
  </si>
  <si>
    <t>Option A is selected</t>
  </si>
  <si>
    <t>Maximin method</t>
  </si>
  <si>
    <t>Min</t>
  </si>
  <si>
    <t>Option B is selected</t>
  </si>
  <si>
    <t>Minimax regret Decision rule</t>
  </si>
  <si>
    <t>Either option A or Option B can be selected as they both have minimum value</t>
  </si>
  <si>
    <t>As the probability of occurance of any event is not given these are the only 3 methods that can used in this question and among all these methods option 3 wasn't selected. Hence, we can say that the decision maker never selects option C.</t>
  </si>
  <si>
    <t>Size of order</t>
  </si>
  <si>
    <t>Heavy</t>
  </si>
  <si>
    <t>Normal</t>
  </si>
  <si>
    <t>Light</t>
  </si>
  <si>
    <t>Amount of snow</t>
  </si>
  <si>
    <t>Large</t>
  </si>
  <si>
    <t xml:space="preserve">Medium </t>
  </si>
  <si>
    <t>Small</t>
  </si>
  <si>
    <t>Payoff Matrix</t>
  </si>
  <si>
    <t>Payoffs are in $1000s</t>
  </si>
  <si>
    <t>Probabilities</t>
  </si>
  <si>
    <t>Large size of order is selected</t>
  </si>
  <si>
    <t>Medium size order is selected</t>
  </si>
  <si>
    <t>EMV</t>
  </si>
  <si>
    <t>EOL</t>
  </si>
  <si>
    <t>a) Maximax method</t>
  </si>
  <si>
    <t>b) Maximin method</t>
  </si>
  <si>
    <t>c) Minimax regret</t>
  </si>
  <si>
    <t xml:space="preserve">d) EMV </t>
  </si>
  <si>
    <t>e) EOL</t>
  </si>
  <si>
    <t>Investemnts</t>
  </si>
  <si>
    <t>CD</t>
  </si>
  <si>
    <t>Stock</t>
  </si>
  <si>
    <t>good</t>
  </si>
  <si>
    <t xml:space="preserve">average </t>
  </si>
  <si>
    <t>poor</t>
  </si>
  <si>
    <t>Return of stock in diff market conditions</t>
  </si>
  <si>
    <t xml:space="preserve">Probability </t>
  </si>
  <si>
    <t>a) Payoff matrix</t>
  </si>
  <si>
    <t>b) Maximax method</t>
  </si>
  <si>
    <t>Investing on Stock is selected</t>
  </si>
  <si>
    <t>c) Maximin Method</t>
  </si>
  <si>
    <t xml:space="preserve">Min </t>
  </si>
  <si>
    <t>Investing on Certificate of deposite (CD) is selected</t>
  </si>
  <si>
    <t>d) Minimax regret</t>
  </si>
  <si>
    <t>e) EMV</t>
  </si>
  <si>
    <t>f) EOL</t>
  </si>
  <si>
    <t>g) EVPI</t>
  </si>
  <si>
    <t>Payoff of decision made with perfect information</t>
  </si>
  <si>
    <t>EVPI</t>
  </si>
  <si>
    <t>Max amount of money for best result</t>
  </si>
  <si>
    <t>Money to be invested</t>
  </si>
  <si>
    <t>Hence, should be willing to pay amount not more than $150 to obtain a market forecast that is 100% accurate</t>
  </si>
  <si>
    <t>average</t>
  </si>
  <si>
    <t>Order</t>
  </si>
  <si>
    <t xml:space="preserve">Demand </t>
  </si>
  <si>
    <t xml:space="preserve">We have, </t>
  </si>
  <si>
    <t>Cost price per trout=</t>
  </si>
  <si>
    <t>Selling price per trout=</t>
  </si>
  <si>
    <t>Surplus price per trout=</t>
  </si>
  <si>
    <t>Profit per trout=</t>
  </si>
  <si>
    <t>loss per trout whe sold at  surplus price=</t>
  </si>
  <si>
    <t xml:space="preserve">Ordering 20 trouts is selected </t>
  </si>
  <si>
    <t>Ordering 10 trouts is selected</t>
  </si>
  <si>
    <t>c) Minimax regret method</t>
  </si>
  <si>
    <t>Probability</t>
  </si>
  <si>
    <t>Ordering 16 trouts is selected</t>
  </si>
  <si>
    <t>Ordering 15 trouts is selected</t>
  </si>
  <si>
    <t>d) Maximin method</t>
  </si>
  <si>
    <t>Payoff decision made with maximum payoff</t>
  </si>
  <si>
    <t>The owner must be willing to pay maximum $2.59 for 100% accurate result</t>
  </si>
  <si>
    <t>Hence, among the methods from b to f I would suggest the company to either go for EMV or EOL method as in includes the probability of occurance of demand which provides more accurate data. If the owner finds any professional to work under $2.59 he could go with that to get 100% accurate result</t>
  </si>
  <si>
    <t>Cost price per trout for order equual or more than 15=</t>
  </si>
  <si>
    <t>profit when order is equal or  &gt; 15=</t>
  </si>
  <si>
    <t>Hence, if the cost price is reduced to $2.25 for purchase or 15 or more than 15 I would select to buy 16 trouts</t>
  </si>
  <si>
    <t>Alternatives</t>
  </si>
  <si>
    <t>Hail damage (in $1000)</t>
  </si>
  <si>
    <t>Full insurance</t>
  </si>
  <si>
    <t>Partial insurance</t>
  </si>
  <si>
    <t>None</t>
  </si>
  <si>
    <t>Not getting any insurance is selected</t>
  </si>
  <si>
    <t>c) Maximin method</t>
  </si>
  <si>
    <t>Getting full insurance is selected</t>
  </si>
  <si>
    <t>d) Minimax regret method</t>
  </si>
  <si>
    <t>Getting patial insurance is selected</t>
  </si>
  <si>
    <t>Size of Development</t>
  </si>
  <si>
    <t>Market Demand</t>
  </si>
  <si>
    <t>Low</t>
  </si>
  <si>
    <t>Medium</t>
  </si>
  <si>
    <t>High</t>
  </si>
  <si>
    <t>Payoffs (in $1000)</t>
  </si>
  <si>
    <t>b)</t>
  </si>
  <si>
    <t>Medium sized development the optimal from this method without using consultant and the size of its EMV IS 434.75</t>
  </si>
  <si>
    <t>Small Development</t>
  </si>
  <si>
    <t>Medium Development</t>
  </si>
  <si>
    <t>Large Development</t>
  </si>
  <si>
    <t>Payoff</t>
  </si>
  <si>
    <t>Low (21.75%)</t>
  </si>
  <si>
    <t>Medium (35.50%)</t>
  </si>
  <si>
    <t>High (42.75%)</t>
  </si>
  <si>
    <t>Market demand</t>
  </si>
  <si>
    <t>EEMV</t>
  </si>
  <si>
    <t>Decision tree:</t>
  </si>
  <si>
    <t>c) If consultant hired at $0 it is fruitful to use the consultant for 100% efficency</t>
  </si>
  <si>
    <t>The decision tree would be:</t>
  </si>
  <si>
    <t>d) The optimal EMV after consultant would be 606.5</t>
  </si>
  <si>
    <t>e) The maximum price that Morely properties should be willing to pay the consultant is $171.75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</si>
</sst>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00"/>
    <numFmt numFmtId="165" formatCode="&quot;$&quot;#,##0.000"/>
  </numFmts>
  <fonts count="7" x14ac:knownFonts="1">
    <font>
      <sz val="11"/>
      <color theme="1"/>
      <name val="Calibri"/>
      <family val="2"/>
      <scheme val="minor"/>
    </font>
    <font>
      <sz val="11"/>
      <color rgb="FF9C6500"/>
      <name val="Calibri"/>
      <family val="2"/>
      <scheme val="minor"/>
    </font>
    <font>
      <sz val="11"/>
      <color rgb="FF3F3F76"/>
      <name val="Calibri"/>
      <family val="2"/>
      <scheme val="minor"/>
    </font>
    <font>
      <b/>
      <sz val="11"/>
      <color theme="1"/>
      <name val="Calibri"/>
      <family val="2"/>
      <scheme val="minor"/>
    </font>
    <font>
      <b/>
      <sz val="11"/>
      <color rgb="FF9C6500"/>
      <name val="Calibri"/>
      <family val="2"/>
      <scheme val="minor"/>
    </font>
    <font>
      <sz val="10"/>
      <name val="Arial"/>
      <family val="2"/>
    </font>
    <font>
      <b/>
      <sz val="11"/>
      <color rgb="FF3F3F76"/>
      <name val="Calibri"/>
      <family val="2"/>
      <scheme val="minor"/>
    </font>
  </fonts>
  <fills count="5">
    <fill>
      <patternFill patternType="none"/>
    </fill>
    <fill>
      <patternFill patternType="gray125"/>
    </fill>
    <fill>
      <patternFill patternType="solid">
        <fgColor rgb="FFFFEB9C"/>
      </patternFill>
    </fill>
    <fill>
      <patternFill patternType="solid">
        <fgColor rgb="FFFFCC99"/>
      </patternFill>
    </fill>
    <fill>
      <patternFill patternType="solid">
        <fgColor theme="9" tint="0.59999389629810485"/>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rgb="FF7F7F7F"/>
      </left>
      <right style="thin">
        <color rgb="FF7F7F7F"/>
      </right>
      <top style="thin">
        <color rgb="FF7F7F7F"/>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93">
    <xf numFmtId="0" fontId="0" fillId="0" borderId="0" xfId="0"/>
    <xf numFmtId="0" fontId="0" fillId="0" borderId="5" xfId="0" applyBorder="1"/>
    <xf numFmtId="0" fontId="0" fillId="0" borderId="6" xfId="0" applyBorder="1"/>
    <xf numFmtId="0" fontId="0" fillId="0" borderId="1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4" borderId="15" xfId="0" applyFill="1" applyBorder="1"/>
    <xf numFmtId="0" fontId="3" fillId="0" borderId="14" xfId="0" applyFont="1" applyBorder="1"/>
    <xf numFmtId="0" fontId="3" fillId="0" borderId="10" xfId="0" applyFont="1" applyBorder="1"/>
    <xf numFmtId="0" fontId="3" fillId="0" borderId="15" xfId="0" applyFont="1" applyBorder="1"/>
    <xf numFmtId="0" fontId="0" fillId="0" borderId="2" xfId="0" applyBorder="1"/>
    <xf numFmtId="0" fontId="0" fillId="0" borderId="11" xfId="0" applyBorder="1"/>
    <xf numFmtId="0" fontId="0" fillId="0" borderId="19" xfId="0" applyBorder="1"/>
    <xf numFmtId="0" fontId="0" fillId="0" borderId="20" xfId="0" applyBorder="1"/>
    <xf numFmtId="0" fontId="6" fillId="3" borderId="21" xfId="2" applyFont="1" applyBorder="1"/>
    <xf numFmtId="6" fontId="6" fillId="3" borderId="21" xfId="2" applyNumberFormat="1" applyFont="1" applyBorder="1"/>
    <xf numFmtId="9" fontId="0" fillId="0" borderId="10" xfId="0" applyNumberFormat="1" applyBorder="1"/>
    <xf numFmtId="0" fontId="0" fillId="0" borderId="10" xfId="0" applyBorder="1" applyAlignment="1">
      <alignment horizontal="center" vertical="center" wrapText="1"/>
    </xf>
    <xf numFmtId="0" fontId="5" fillId="0" borderId="14" xfId="0" applyFont="1" applyBorder="1" applyAlignment="1">
      <alignment horizontal="center" vertical="center" wrapText="1"/>
    </xf>
    <xf numFmtId="10" fontId="0" fillId="0" borderId="15" xfId="0" applyNumberFormat="1" applyBorder="1"/>
    <xf numFmtId="8" fontId="0" fillId="0" borderId="15" xfId="0" applyNumberFormat="1" applyBorder="1"/>
    <xf numFmtId="0" fontId="0" fillId="0" borderId="0" xfId="0" applyAlignment="1">
      <alignment wrapText="1"/>
    </xf>
    <xf numFmtId="9" fontId="0" fillId="0" borderId="15" xfId="0" applyNumberFormat="1" applyBorder="1"/>
    <xf numFmtId="9" fontId="0" fillId="4" borderId="15" xfId="0" applyNumberFormat="1" applyFill="1" applyBorder="1"/>
    <xf numFmtId="0" fontId="0" fillId="0" borderId="3" xfId="0" applyBorder="1"/>
    <xf numFmtId="0" fontId="0" fillId="0" borderId="4" xfId="0" applyBorder="1"/>
    <xf numFmtId="10" fontId="0" fillId="4" borderId="15" xfId="0" applyNumberFormat="1" applyFill="1" applyBorder="1"/>
    <xf numFmtId="0" fontId="0" fillId="0" borderId="0" xfId="0" applyAlignment="1">
      <alignment horizontal="center"/>
    </xf>
    <xf numFmtId="164" fontId="0" fillId="0" borderId="10" xfId="0" applyNumberFormat="1" applyBorder="1"/>
    <xf numFmtId="164" fontId="0" fillId="0" borderId="15" xfId="0" applyNumberFormat="1" applyBorder="1"/>
    <xf numFmtId="0" fontId="0" fillId="0" borderId="7" xfId="0" applyBorder="1"/>
    <xf numFmtId="0" fontId="0" fillId="0" borderId="8" xfId="0" applyBorder="1"/>
    <xf numFmtId="0" fontId="0" fillId="0" borderId="9" xfId="0" applyBorder="1"/>
    <xf numFmtId="165" fontId="0" fillId="0" borderId="15" xfId="0" applyNumberFormat="1" applyBorder="1"/>
    <xf numFmtId="165" fontId="0" fillId="4" borderId="15" xfId="0" applyNumberFormat="1" applyFill="1" applyBorder="1"/>
    <xf numFmtId="164" fontId="0" fillId="4" borderId="15" xfId="0" applyNumberFormat="1" applyFill="1" applyBorder="1"/>
    <xf numFmtId="164" fontId="0" fillId="0" borderId="17" xfId="0" applyNumberFormat="1" applyBorder="1"/>
    <xf numFmtId="164" fontId="0" fillId="0" borderId="18" xfId="0" applyNumberFormat="1" applyBorder="1"/>
    <xf numFmtId="8" fontId="0" fillId="0" borderId="6" xfId="0" applyNumberFormat="1" applyBorder="1"/>
    <xf numFmtId="8" fontId="0" fillId="0" borderId="9" xfId="0" applyNumberFormat="1" applyBorder="1"/>
    <xf numFmtId="8" fontId="0" fillId="4" borderId="15" xfId="0" applyNumberFormat="1" applyFill="1" applyBorder="1"/>
    <xf numFmtId="0" fontId="0" fillId="0" borderId="13" xfId="0" applyBorder="1"/>
    <xf numFmtId="0" fontId="0" fillId="4" borderId="0" xfId="0" applyFill="1"/>
    <xf numFmtId="10" fontId="0" fillId="0" borderId="0" xfId="0" applyNumberFormat="1"/>
    <xf numFmtId="0" fontId="0" fillId="0" borderId="0" xfId="0" applyAlignment="1">
      <alignment vertic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0" xfId="0" applyFont="1" applyBorder="1" applyAlignment="1">
      <alignment horizontal="center"/>
    </xf>
    <xf numFmtId="0" fontId="3" fillId="0" borderId="5" xfId="0" applyFont="1" applyBorder="1" applyAlignment="1">
      <alignment horizontal="center" wrapText="1"/>
    </xf>
    <xf numFmtId="0" fontId="3" fillId="0" borderId="0" xfId="0" applyFont="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15" xfId="0" applyFont="1" applyBorder="1" applyAlignment="1">
      <alignment horizontal="center"/>
    </xf>
    <xf numFmtId="0" fontId="4" fillId="2" borderId="0" xfId="1" applyFont="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wrapText="1"/>
    </xf>
    <xf numFmtId="0" fontId="0" fillId="0" borderId="0" xfId="0"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4" xfId="0" applyBorder="1" applyAlignment="1">
      <alignment horizontal="center" wrapText="1"/>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cellXfs>
  <cellStyles count="3">
    <cellStyle name="Input" xfId="2"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47625</xdr:colOff>
      <xdr:row>13</xdr:row>
      <xdr:rowOff>95250</xdr:rowOff>
    </xdr:from>
    <xdr:to>
      <xdr:col>6</xdr:col>
      <xdr:colOff>66675</xdr:colOff>
      <xdr:row>17</xdr:row>
      <xdr:rowOff>0</xdr:rowOff>
    </xdr:to>
    <xdr:sp macro="" textlink="">
      <xdr:nvSpPr>
        <xdr:cNvPr id="3" name="Oval 2" descr="b28029f4-b1a0-40b9-8417-36da77482621">
          <a:extLst>
            <a:ext uri="{FF2B5EF4-FFF2-40B4-BE49-F238E27FC236}">
              <a16:creationId xmlns:a16="http://schemas.microsoft.com/office/drawing/2014/main" id="{00000000-0008-0000-0600-000003000000}"/>
            </a:ext>
          </a:extLst>
        </xdr:cNvPr>
        <xdr:cNvSpPr/>
      </xdr:nvSpPr>
      <xdr:spPr>
        <a:xfrm>
          <a:off x="3819525" y="2571750"/>
          <a:ext cx="628650" cy="66675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aseline="0">
              <a:solidFill>
                <a:sysClr val="windowText" lastClr="000000"/>
              </a:solidFill>
            </a:rPr>
            <a:t>   1</a:t>
          </a:r>
        </a:p>
      </xdr:txBody>
    </xdr:sp>
    <xdr:clientData/>
  </xdr:twoCellAnchor>
  <xdr:twoCellAnchor>
    <xdr:from>
      <xdr:col>1</xdr:col>
      <xdr:colOff>219075</xdr:colOff>
      <xdr:row>22</xdr:row>
      <xdr:rowOff>9525</xdr:rowOff>
    </xdr:from>
    <xdr:to>
      <xdr:col>1</xdr:col>
      <xdr:colOff>971550</xdr:colOff>
      <xdr:row>25</xdr:row>
      <xdr:rowOff>171450</xdr:rowOff>
    </xdr:to>
    <xdr:sp macro="" textlink="">
      <xdr:nvSpPr>
        <xdr:cNvPr id="6" name="Rectangle 5" descr="2c55b3a3-5a84-4143-a148-487effca76b5">
          <a:extLst>
            <a:ext uri="{FF2B5EF4-FFF2-40B4-BE49-F238E27FC236}">
              <a16:creationId xmlns:a16="http://schemas.microsoft.com/office/drawing/2014/main" id="{00000000-0008-0000-0600-000006000000}"/>
            </a:ext>
          </a:extLst>
        </xdr:cNvPr>
        <xdr:cNvSpPr/>
      </xdr:nvSpPr>
      <xdr:spPr>
        <a:xfrm>
          <a:off x="828675" y="4200525"/>
          <a:ext cx="752475" cy="7334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       0</a:t>
          </a:r>
        </a:p>
      </xdr:txBody>
    </xdr:sp>
    <xdr:clientData/>
  </xdr:twoCellAnchor>
  <xdr:twoCellAnchor>
    <xdr:from>
      <xdr:col>1</xdr:col>
      <xdr:colOff>981075</xdr:colOff>
      <xdr:row>23</xdr:row>
      <xdr:rowOff>185738</xdr:rowOff>
    </xdr:from>
    <xdr:to>
      <xdr:col>5</xdr:col>
      <xdr:colOff>95250</xdr:colOff>
      <xdr:row>24</xdr:row>
      <xdr:rowOff>9525</xdr:rowOff>
    </xdr:to>
    <xdr:cxnSp macro="">
      <xdr:nvCxnSpPr>
        <xdr:cNvPr id="10" name="Straight Connector 9">
          <a:extLst>
            <a:ext uri="{FF2B5EF4-FFF2-40B4-BE49-F238E27FC236}">
              <a16:creationId xmlns:a16="http://schemas.microsoft.com/office/drawing/2014/main" id="{00000000-0008-0000-0600-00000A000000}"/>
            </a:ext>
          </a:extLst>
        </xdr:cNvPr>
        <xdr:cNvCxnSpPr/>
      </xdr:nvCxnSpPr>
      <xdr:spPr>
        <a:xfrm>
          <a:off x="1590675" y="4567238"/>
          <a:ext cx="2276475" cy="142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971550</xdr:colOff>
      <xdr:row>23</xdr:row>
      <xdr:rowOff>185738</xdr:rowOff>
    </xdr:from>
    <xdr:to>
      <xdr:col>3</xdr:col>
      <xdr:colOff>238125</xdr:colOff>
      <xdr:row>32</xdr:row>
      <xdr:rowOff>76200</xdr:rowOff>
    </xdr:to>
    <xdr:cxnSp macro="">
      <xdr:nvCxnSpPr>
        <xdr:cNvPr id="12" name="Straight Connector 11">
          <a:extLst>
            <a:ext uri="{FF2B5EF4-FFF2-40B4-BE49-F238E27FC236}">
              <a16:creationId xmlns:a16="http://schemas.microsoft.com/office/drawing/2014/main" id="{00000000-0008-0000-0600-00000C000000}"/>
            </a:ext>
          </a:extLst>
        </xdr:cNvPr>
        <xdr:cNvCxnSpPr>
          <a:stCxn id="6" idx="3"/>
        </xdr:cNvCxnSpPr>
      </xdr:nvCxnSpPr>
      <xdr:spPr>
        <a:xfrm>
          <a:off x="1581150" y="4567238"/>
          <a:ext cx="1209675" cy="16049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228600</xdr:colOff>
      <xdr:row>32</xdr:row>
      <xdr:rowOff>85725</xdr:rowOff>
    </xdr:from>
    <xdr:to>
      <xdr:col>5</xdr:col>
      <xdr:colOff>133350</xdr:colOff>
      <xdr:row>32</xdr:row>
      <xdr:rowOff>95250</xdr:rowOff>
    </xdr:to>
    <xdr:cxnSp macro="">
      <xdr:nvCxnSpPr>
        <xdr:cNvPr id="15" name="Straight Connector 14">
          <a:extLst>
            <a:ext uri="{FF2B5EF4-FFF2-40B4-BE49-F238E27FC236}">
              <a16:creationId xmlns:a16="http://schemas.microsoft.com/office/drawing/2014/main" id="{00000000-0008-0000-0600-00000F000000}"/>
            </a:ext>
          </a:extLst>
        </xdr:cNvPr>
        <xdr:cNvCxnSpPr/>
      </xdr:nvCxnSpPr>
      <xdr:spPr>
        <a:xfrm>
          <a:off x="2781300" y="6181725"/>
          <a:ext cx="1123950"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971550</xdr:colOff>
      <xdr:row>15</xdr:row>
      <xdr:rowOff>66675</xdr:rowOff>
    </xdr:from>
    <xdr:to>
      <xdr:col>3</xdr:col>
      <xdr:colOff>352425</xdr:colOff>
      <xdr:row>23</xdr:row>
      <xdr:rowOff>185738</xdr:rowOff>
    </xdr:to>
    <xdr:cxnSp macro="">
      <xdr:nvCxnSpPr>
        <xdr:cNvPr id="18" name="Straight Connector 17">
          <a:extLst>
            <a:ext uri="{FF2B5EF4-FFF2-40B4-BE49-F238E27FC236}">
              <a16:creationId xmlns:a16="http://schemas.microsoft.com/office/drawing/2014/main" id="{00000000-0008-0000-0600-000012000000}"/>
            </a:ext>
          </a:extLst>
        </xdr:cNvPr>
        <xdr:cNvCxnSpPr>
          <a:stCxn id="6" idx="3"/>
        </xdr:cNvCxnSpPr>
      </xdr:nvCxnSpPr>
      <xdr:spPr>
        <a:xfrm flipV="1">
          <a:off x="1581150" y="2924175"/>
          <a:ext cx="1323975" cy="16430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352425</xdr:colOff>
      <xdr:row>15</xdr:row>
      <xdr:rowOff>47625</xdr:rowOff>
    </xdr:from>
    <xdr:to>
      <xdr:col>5</xdr:col>
      <xdr:colOff>47625</xdr:colOff>
      <xdr:row>15</xdr:row>
      <xdr:rowOff>57150</xdr:rowOff>
    </xdr:to>
    <xdr:cxnSp macro="">
      <xdr:nvCxnSpPr>
        <xdr:cNvPr id="21" name="Straight Connector 20">
          <a:extLst>
            <a:ext uri="{FF2B5EF4-FFF2-40B4-BE49-F238E27FC236}">
              <a16:creationId xmlns:a16="http://schemas.microsoft.com/office/drawing/2014/main" id="{00000000-0008-0000-0600-000015000000}"/>
            </a:ext>
          </a:extLst>
        </xdr:cNvPr>
        <xdr:cNvCxnSpPr>
          <a:endCxn id="3" idx="2"/>
        </xdr:cNvCxnSpPr>
      </xdr:nvCxnSpPr>
      <xdr:spPr>
        <a:xfrm flipV="1">
          <a:off x="2905125" y="2905125"/>
          <a:ext cx="914400"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66675</xdr:colOff>
      <xdr:row>12</xdr:row>
      <xdr:rowOff>104775</xdr:rowOff>
    </xdr:from>
    <xdr:to>
      <xdr:col>6</xdr:col>
      <xdr:colOff>447675</xdr:colOff>
      <xdr:row>15</xdr:row>
      <xdr:rowOff>47625</xdr:rowOff>
    </xdr:to>
    <xdr:cxnSp macro="">
      <xdr:nvCxnSpPr>
        <xdr:cNvPr id="26" name="Straight Connector 25">
          <a:extLst>
            <a:ext uri="{FF2B5EF4-FFF2-40B4-BE49-F238E27FC236}">
              <a16:creationId xmlns:a16="http://schemas.microsoft.com/office/drawing/2014/main" id="{00000000-0008-0000-0600-00001A000000}"/>
            </a:ext>
          </a:extLst>
        </xdr:cNvPr>
        <xdr:cNvCxnSpPr>
          <a:stCxn id="3" idx="6"/>
        </xdr:cNvCxnSpPr>
      </xdr:nvCxnSpPr>
      <xdr:spPr>
        <a:xfrm flipV="1">
          <a:off x="4448175" y="2390775"/>
          <a:ext cx="381000" cy="514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66675</xdr:colOff>
      <xdr:row>15</xdr:row>
      <xdr:rowOff>47625</xdr:rowOff>
    </xdr:from>
    <xdr:to>
      <xdr:col>6</xdr:col>
      <xdr:colOff>438150</xdr:colOff>
      <xdr:row>17</xdr:row>
      <xdr:rowOff>114300</xdr:rowOff>
    </xdr:to>
    <xdr:cxnSp macro="">
      <xdr:nvCxnSpPr>
        <xdr:cNvPr id="28" name="Straight Connector 27">
          <a:extLst>
            <a:ext uri="{FF2B5EF4-FFF2-40B4-BE49-F238E27FC236}">
              <a16:creationId xmlns:a16="http://schemas.microsoft.com/office/drawing/2014/main" id="{00000000-0008-0000-0600-00001C000000}"/>
            </a:ext>
          </a:extLst>
        </xdr:cNvPr>
        <xdr:cNvCxnSpPr>
          <a:stCxn id="3" idx="6"/>
        </xdr:cNvCxnSpPr>
      </xdr:nvCxnSpPr>
      <xdr:spPr>
        <a:xfrm>
          <a:off x="4448175" y="2905125"/>
          <a:ext cx="371475" cy="4476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66675</xdr:colOff>
      <xdr:row>15</xdr:row>
      <xdr:rowOff>47625</xdr:rowOff>
    </xdr:from>
    <xdr:to>
      <xdr:col>10</xdr:col>
      <xdr:colOff>600075</xdr:colOff>
      <xdr:row>15</xdr:row>
      <xdr:rowOff>66675</xdr:rowOff>
    </xdr:to>
    <xdr:cxnSp macro="">
      <xdr:nvCxnSpPr>
        <xdr:cNvPr id="32" name="Straight Connector 31">
          <a:extLst>
            <a:ext uri="{FF2B5EF4-FFF2-40B4-BE49-F238E27FC236}">
              <a16:creationId xmlns:a16="http://schemas.microsoft.com/office/drawing/2014/main" id="{00000000-0008-0000-0600-000020000000}"/>
            </a:ext>
          </a:extLst>
        </xdr:cNvPr>
        <xdr:cNvCxnSpPr>
          <a:stCxn id="3" idx="6"/>
        </xdr:cNvCxnSpPr>
      </xdr:nvCxnSpPr>
      <xdr:spPr>
        <a:xfrm>
          <a:off x="4448175" y="2905125"/>
          <a:ext cx="29718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457200</xdr:colOff>
      <xdr:row>12</xdr:row>
      <xdr:rowOff>104775</xdr:rowOff>
    </xdr:from>
    <xdr:to>
      <xdr:col>10</xdr:col>
      <xdr:colOff>590550</xdr:colOff>
      <xdr:row>12</xdr:row>
      <xdr:rowOff>104775</xdr:rowOff>
    </xdr:to>
    <xdr:cxnSp macro="">
      <xdr:nvCxnSpPr>
        <xdr:cNvPr id="34" name="Straight Connector 33">
          <a:extLst>
            <a:ext uri="{FF2B5EF4-FFF2-40B4-BE49-F238E27FC236}">
              <a16:creationId xmlns:a16="http://schemas.microsoft.com/office/drawing/2014/main" id="{00000000-0008-0000-0600-000022000000}"/>
            </a:ext>
          </a:extLst>
        </xdr:cNvPr>
        <xdr:cNvCxnSpPr/>
      </xdr:nvCxnSpPr>
      <xdr:spPr>
        <a:xfrm>
          <a:off x="4838700" y="2390775"/>
          <a:ext cx="25717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447675</xdr:colOff>
      <xdr:row>17</xdr:row>
      <xdr:rowOff>95250</xdr:rowOff>
    </xdr:from>
    <xdr:to>
      <xdr:col>11</xdr:col>
      <xdr:colOff>19050</xdr:colOff>
      <xdr:row>17</xdr:row>
      <xdr:rowOff>104775</xdr:rowOff>
    </xdr:to>
    <xdr:cxnSp macro="">
      <xdr:nvCxnSpPr>
        <xdr:cNvPr id="37" name="Straight Connector 36">
          <a:extLst>
            <a:ext uri="{FF2B5EF4-FFF2-40B4-BE49-F238E27FC236}">
              <a16:creationId xmlns:a16="http://schemas.microsoft.com/office/drawing/2014/main" id="{00000000-0008-0000-0600-000025000000}"/>
            </a:ext>
          </a:extLst>
        </xdr:cNvPr>
        <xdr:cNvCxnSpPr/>
      </xdr:nvCxnSpPr>
      <xdr:spPr>
        <a:xfrm flipV="1">
          <a:off x="4829175" y="3333750"/>
          <a:ext cx="26193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22</xdr:row>
      <xdr:rowOff>66675</xdr:rowOff>
    </xdr:from>
    <xdr:to>
      <xdr:col>6</xdr:col>
      <xdr:colOff>114300</xdr:colOff>
      <xdr:row>25</xdr:row>
      <xdr:rowOff>161925</xdr:rowOff>
    </xdr:to>
    <xdr:sp macro="" textlink="">
      <xdr:nvSpPr>
        <xdr:cNvPr id="40" name="Oval 39" descr="4a0811d6-670a-4811-903a-d06f0446102d">
          <a:extLst>
            <a:ext uri="{FF2B5EF4-FFF2-40B4-BE49-F238E27FC236}">
              <a16:creationId xmlns:a16="http://schemas.microsoft.com/office/drawing/2014/main" id="{00000000-0008-0000-0600-000028000000}"/>
            </a:ext>
          </a:extLst>
        </xdr:cNvPr>
        <xdr:cNvSpPr/>
      </xdr:nvSpPr>
      <xdr:spPr>
        <a:xfrm>
          <a:off x="3867150" y="4257675"/>
          <a:ext cx="628650" cy="66675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aseline="0">
              <a:solidFill>
                <a:sysClr val="windowText" lastClr="000000"/>
              </a:solidFill>
            </a:rPr>
            <a:t>    2</a:t>
          </a:r>
          <a:endParaRPr lang="en-US" sz="1100">
            <a:solidFill>
              <a:sysClr val="windowText" lastClr="000000"/>
            </a:solidFill>
          </a:endParaRPr>
        </a:p>
      </xdr:txBody>
    </xdr:sp>
    <xdr:clientData/>
  </xdr:twoCellAnchor>
  <xdr:twoCellAnchor>
    <xdr:from>
      <xdr:col>6</xdr:col>
      <xdr:colOff>114300</xdr:colOff>
      <xdr:row>21</xdr:row>
      <xdr:rowOff>76200</xdr:rowOff>
    </xdr:from>
    <xdr:to>
      <xdr:col>6</xdr:col>
      <xdr:colOff>495300</xdr:colOff>
      <xdr:row>24</xdr:row>
      <xdr:rowOff>19050</xdr:rowOff>
    </xdr:to>
    <xdr:cxnSp macro="">
      <xdr:nvCxnSpPr>
        <xdr:cNvPr id="41" name="Straight Connector 40">
          <a:extLst>
            <a:ext uri="{FF2B5EF4-FFF2-40B4-BE49-F238E27FC236}">
              <a16:creationId xmlns:a16="http://schemas.microsoft.com/office/drawing/2014/main" id="{00000000-0008-0000-0600-000029000000}"/>
            </a:ext>
          </a:extLst>
        </xdr:cNvPr>
        <xdr:cNvCxnSpPr>
          <a:stCxn id="40" idx="6"/>
        </xdr:cNvCxnSpPr>
      </xdr:nvCxnSpPr>
      <xdr:spPr>
        <a:xfrm flipV="1">
          <a:off x="4495800" y="4076700"/>
          <a:ext cx="381000" cy="514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114300</xdr:colOff>
      <xdr:row>24</xdr:row>
      <xdr:rowOff>19050</xdr:rowOff>
    </xdr:from>
    <xdr:to>
      <xdr:col>6</xdr:col>
      <xdr:colOff>485775</xdr:colOff>
      <xdr:row>26</xdr:row>
      <xdr:rowOff>85725</xdr:rowOff>
    </xdr:to>
    <xdr:cxnSp macro="">
      <xdr:nvCxnSpPr>
        <xdr:cNvPr id="42" name="Straight Connector 41">
          <a:extLst>
            <a:ext uri="{FF2B5EF4-FFF2-40B4-BE49-F238E27FC236}">
              <a16:creationId xmlns:a16="http://schemas.microsoft.com/office/drawing/2014/main" id="{00000000-0008-0000-0600-00002A000000}"/>
            </a:ext>
          </a:extLst>
        </xdr:cNvPr>
        <xdr:cNvCxnSpPr>
          <a:stCxn id="40" idx="6"/>
        </xdr:cNvCxnSpPr>
      </xdr:nvCxnSpPr>
      <xdr:spPr>
        <a:xfrm>
          <a:off x="4495800" y="4591050"/>
          <a:ext cx="371475" cy="4476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114300</xdr:colOff>
      <xdr:row>24</xdr:row>
      <xdr:rowOff>19050</xdr:rowOff>
    </xdr:from>
    <xdr:to>
      <xdr:col>10</xdr:col>
      <xdr:colOff>600075</xdr:colOff>
      <xdr:row>24</xdr:row>
      <xdr:rowOff>28575</xdr:rowOff>
    </xdr:to>
    <xdr:cxnSp macro="">
      <xdr:nvCxnSpPr>
        <xdr:cNvPr id="43" name="Straight Connector 42">
          <a:extLst>
            <a:ext uri="{FF2B5EF4-FFF2-40B4-BE49-F238E27FC236}">
              <a16:creationId xmlns:a16="http://schemas.microsoft.com/office/drawing/2014/main" id="{00000000-0008-0000-0600-00002B000000}"/>
            </a:ext>
          </a:extLst>
        </xdr:cNvPr>
        <xdr:cNvCxnSpPr>
          <a:stCxn id="40" idx="6"/>
        </xdr:cNvCxnSpPr>
      </xdr:nvCxnSpPr>
      <xdr:spPr>
        <a:xfrm>
          <a:off x="4495800" y="459105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495300</xdr:colOff>
      <xdr:row>21</xdr:row>
      <xdr:rowOff>57150</xdr:rowOff>
    </xdr:from>
    <xdr:to>
      <xdr:col>11</xdr:col>
      <xdr:colOff>9525</xdr:colOff>
      <xdr:row>21</xdr:row>
      <xdr:rowOff>85725</xdr:rowOff>
    </xdr:to>
    <xdr:cxnSp macro="">
      <xdr:nvCxnSpPr>
        <xdr:cNvPr id="44" name="Straight Connector 43">
          <a:extLst>
            <a:ext uri="{FF2B5EF4-FFF2-40B4-BE49-F238E27FC236}">
              <a16:creationId xmlns:a16="http://schemas.microsoft.com/office/drawing/2014/main" id="{00000000-0008-0000-0600-00002C000000}"/>
            </a:ext>
          </a:extLst>
        </xdr:cNvPr>
        <xdr:cNvCxnSpPr/>
      </xdr:nvCxnSpPr>
      <xdr:spPr>
        <a:xfrm flipV="1">
          <a:off x="4876800" y="4057650"/>
          <a:ext cx="2562225" cy="285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495300</xdr:colOff>
      <xdr:row>26</xdr:row>
      <xdr:rowOff>76200</xdr:rowOff>
    </xdr:from>
    <xdr:to>
      <xdr:col>11</xdr:col>
      <xdr:colOff>19050</xdr:colOff>
      <xdr:row>26</xdr:row>
      <xdr:rowOff>95250</xdr:rowOff>
    </xdr:to>
    <xdr:cxnSp macro="">
      <xdr:nvCxnSpPr>
        <xdr:cNvPr id="45" name="Straight Connector 44">
          <a:extLst>
            <a:ext uri="{FF2B5EF4-FFF2-40B4-BE49-F238E27FC236}">
              <a16:creationId xmlns:a16="http://schemas.microsoft.com/office/drawing/2014/main" id="{00000000-0008-0000-0600-00002D000000}"/>
            </a:ext>
          </a:extLst>
        </xdr:cNvPr>
        <xdr:cNvCxnSpPr/>
      </xdr:nvCxnSpPr>
      <xdr:spPr>
        <a:xfrm>
          <a:off x="4876800" y="5029200"/>
          <a:ext cx="257175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152400</xdr:colOff>
      <xdr:row>30</xdr:row>
      <xdr:rowOff>152400</xdr:rowOff>
    </xdr:from>
    <xdr:to>
      <xdr:col>6</xdr:col>
      <xdr:colOff>171450</xdr:colOff>
      <xdr:row>34</xdr:row>
      <xdr:rowOff>57150</xdr:rowOff>
    </xdr:to>
    <xdr:sp macro="" textlink="">
      <xdr:nvSpPr>
        <xdr:cNvPr id="46" name="Oval 45" descr="2291a458-8e88-452b-8538-cdc879a95229">
          <a:extLst>
            <a:ext uri="{FF2B5EF4-FFF2-40B4-BE49-F238E27FC236}">
              <a16:creationId xmlns:a16="http://schemas.microsoft.com/office/drawing/2014/main" id="{00000000-0008-0000-0600-00002E000000}"/>
            </a:ext>
          </a:extLst>
        </xdr:cNvPr>
        <xdr:cNvSpPr/>
      </xdr:nvSpPr>
      <xdr:spPr>
        <a:xfrm>
          <a:off x="3924300" y="5867400"/>
          <a:ext cx="628650" cy="66675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aseline="0">
              <a:solidFill>
                <a:sysClr val="windowText" lastClr="000000"/>
              </a:solidFill>
            </a:rPr>
            <a:t>   3</a:t>
          </a:r>
          <a:endParaRPr lang="en-US" sz="1100">
            <a:solidFill>
              <a:sysClr val="windowText" lastClr="000000"/>
            </a:solidFill>
          </a:endParaRPr>
        </a:p>
      </xdr:txBody>
    </xdr:sp>
    <xdr:clientData/>
  </xdr:twoCellAnchor>
  <xdr:twoCellAnchor>
    <xdr:from>
      <xdr:col>6</xdr:col>
      <xdr:colOff>171450</xdr:colOff>
      <xdr:row>29</xdr:row>
      <xdr:rowOff>161925</xdr:rowOff>
    </xdr:from>
    <xdr:to>
      <xdr:col>6</xdr:col>
      <xdr:colOff>552450</xdr:colOff>
      <xdr:row>32</xdr:row>
      <xdr:rowOff>104775</xdr:rowOff>
    </xdr:to>
    <xdr:cxnSp macro="">
      <xdr:nvCxnSpPr>
        <xdr:cNvPr id="47" name="Straight Connector 46">
          <a:extLst>
            <a:ext uri="{FF2B5EF4-FFF2-40B4-BE49-F238E27FC236}">
              <a16:creationId xmlns:a16="http://schemas.microsoft.com/office/drawing/2014/main" id="{00000000-0008-0000-0600-00002F000000}"/>
            </a:ext>
          </a:extLst>
        </xdr:cNvPr>
        <xdr:cNvCxnSpPr>
          <a:stCxn id="46" idx="6"/>
        </xdr:cNvCxnSpPr>
      </xdr:nvCxnSpPr>
      <xdr:spPr>
        <a:xfrm flipV="1">
          <a:off x="4552950" y="5686425"/>
          <a:ext cx="381000" cy="514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171450</xdr:colOff>
      <xdr:row>32</xdr:row>
      <xdr:rowOff>104775</xdr:rowOff>
    </xdr:from>
    <xdr:to>
      <xdr:col>6</xdr:col>
      <xdr:colOff>542925</xdr:colOff>
      <xdr:row>34</xdr:row>
      <xdr:rowOff>171450</xdr:rowOff>
    </xdr:to>
    <xdr:cxnSp macro="">
      <xdr:nvCxnSpPr>
        <xdr:cNvPr id="48" name="Straight Connector 47">
          <a:extLst>
            <a:ext uri="{FF2B5EF4-FFF2-40B4-BE49-F238E27FC236}">
              <a16:creationId xmlns:a16="http://schemas.microsoft.com/office/drawing/2014/main" id="{00000000-0008-0000-0600-000030000000}"/>
            </a:ext>
          </a:extLst>
        </xdr:cNvPr>
        <xdr:cNvCxnSpPr>
          <a:stCxn id="46" idx="6"/>
        </xdr:cNvCxnSpPr>
      </xdr:nvCxnSpPr>
      <xdr:spPr>
        <a:xfrm>
          <a:off x="4552950" y="6200775"/>
          <a:ext cx="371475" cy="4476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171450</xdr:colOff>
      <xdr:row>32</xdr:row>
      <xdr:rowOff>104775</xdr:rowOff>
    </xdr:from>
    <xdr:to>
      <xdr:col>11</xdr:col>
      <xdr:colOff>0</xdr:colOff>
      <xdr:row>32</xdr:row>
      <xdr:rowOff>133350</xdr:rowOff>
    </xdr:to>
    <xdr:cxnSp macro="">
      <xdr:nvCxnSpPr>
        <xdr:cNvPr id="49" name="Straight Connector 48">
          <a:extLst>
            <a:ext uri="{FF2B5EF4-FFF2-40B4-BE49-F238E27FC236}">
              <a16:creationId xmlns:a16="http://schemas.microsoft.com/office/drawing/2014/main" id="{00000000-0008-0000-0600-000031000000}"/>
            </a:ext>
          </a:extLst>
        </xdr:cNvPr>
        <xdr:cNvCxnSpPr>
          <a:stCxn id="46" idx="6"/>
        </xdr:cNvCxnSpPr>
      </xdr:nvCxnSpPr>
      <xdr:spPr>
        <a:xfrm>
          <a:off x="4552950" y="6200775"/>
          <a:ext cx="2876550" cy="285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552450</xdr:colOff>
      <xdr:row>29</xdr:row>
      <xdr:rowOff>142875</xdr:rowOff>
    </xdr:from>
    <xdr:to>
      <xdr:col>11</xdr:col>
      <xdr:colOff>0</xdr:colOff>
      <xdr:row>29</xdr:row>
      <xdr:rowOff>171450</xdr:rowOff>
    </xdr:to>
    <xdr:cxnSp macro="">
      <xdr:nvCxnSpPr>
        <xdr:cNvPr id="50" name="Straight Connector 49">
          <a:extLst>
            <a:ext uri="{FF2B5EF4-FFF2-40B4-BE49-F238E27FC236}">
              <a16:creationId xmlns:a16="http://schemas.microsoft.com/office/drawing/2014/main" id="{00000000-0008-0000-0600-000032000000}"/>
            </a:ext>
          </a:extLst>
        </xdr:cNvPr>
        <xdr:cNvCxnSpPr/>
      </xdr:nvCxnSpPr>
      <xdr:spPr>
        <a:xfrm flipV="1">
          <a:off x="4933950" y="5667375"/>
          <a:ext cx="2495550" cy="285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542925</xdr:colOff>
      <xdr:row>34</xdr:row>
      <xdr:rowOff>171450</xdr:rowOff>
    </xdr:from>
    <xdr:to>
      <xdr:col>10</xdr:col>
      <xdr:colOff>590550</xdr:colOff>
      <xdr:row>34</xdr:row>
      <xdr:rowOff>180975</xdr:rowOff>
    </xdr:to>
    <xdr:cxnSp macro="">
      <xdr:nvCxnSpPr>
        <xdr:cNvPr id="51" name="Straight Connector 50">
          <a:extLst>
            <a:ext uri="{FF2B5EF4-FFF2-40B4-BE49-F238E27FC236}">
              <a16:creationId xmlns:a16="http://schemas.microsoft.com/office/drawing/2014/main" id="{00000000-0008-0000-0600-000033000000}"/>
            </a:ext>
          </a:extLst>
        </xdr:cNvPr>
        <xdr:cNvCxnSpPr/>
      </xdr:nvCxnSpPr>
      <xdr:spPr>
        <a:xfrm>
          <a:off x="4924425" y="6648450"/>
          <a:ext cx="248602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47625</xdr:colOff>
      <xdr:row>13</xdr:row>
      <xdr:rowOff>95250</xdr:rowOff>
    </xdr:from>
    <xdr:to>
      <xdr:col>18</xdr:col>
      <xdr:colOff>66675</xdr:colOff>
      <xdr:row>17</xdr:row>
      <xdr:rowOff>0</xdr:rowOff>
    </xdr:to>
    <xdr:sp macro="" textlink="">
      <xdr:nvSpPr>
        <xdr:cNvPr id="66" name="Oval 65" descr="604e157e-7a87-4dec-93a1-72d0fecd175a">
          <a:extLst>
            <a:ext uri="{FF2B5EF4-FFF2-40B4-BE49-F238E27FC236}">
              <a16:creationId xmlns:a16="http://schemas.microsoft.com/office/drawing/2014/main" id="{00000000-0008-0000-0600-000042000000}"/>
            </a:ext>
          </a:extLst>
        </xdr:cNvPr>
        <xdr:cNvSpPr/>
      </xdr:nvSpPr>
      <xdr:spPr>
        <a:xfrm>
          <a:off x="3819525" y="2571750"/>
          <a:ext cx="628650" cy="66675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aseline="0">
              <a:solidFill>
                <a:sysClr val="windowText" lastClr="000000"/>
              </a:solidFill>
            </a:rPr>
            <a:t>   1</a:t>
          </a:r>
        </a:p>
      </xdr:txBody>
    </xdr:sp>
    <xdr:clientData/>
  </xdr:twoCellAnchor>
  <xdr:twoCellAnchor>
    <xdr:from>
      <xdr:col>13</xdr:col>
      <xdr:colOff>219075</xdr:colOff>
      <xdr:row>22</xdr:row>
      <xdr:rowOff>9525</xdr:rowOff>
    </xdr:from>
    <xdr:to>
      <xdr:col>13</xdr:col>
      <xdr:colOff>971550</xdr:colOff>
      <xdr:row>25</xdr:row>
      <xdr:rowOff>171450</xdr:rowOff>
    </xdr:to>
    <xdr:sp macro="" textlink="">
      <xdr:nvSpPr>
        <xdr:cNvPr id="67" name="Rectangle 66" descr="ecc39a38-80a9-4a2c-8358-8df9481d5da8">
          <a:extLst>
            <a:ext uri="{FF2B5EF4-FFF2-40B4-BE49-F238E27FC236}">
              <a16:creationId xmlns:a16="http://schemas.microsoft.com/office/drawing/2014/main" id="{00000000-0008-0000-0600-000043000000}"/>
            </a:ext>
          </a:extLst>
        </xdr:cNvPr>
        <xdr:cNvSpPr/>
      </xdr:nvSpPr>
      <xdr:spPr>
        <a:xfrm>
          <a:off x="828675" y="4200525"/>
          <a:ext cx="752475" cy="7334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       0</a:t>
          </a:r>
        </a:p>
      </xdr:txBody>
    </xdr:sp>
    <xdr:clientData/>
  </xdr:twoCellAnchor>
  <xdr:twoCellAnchor>
    <xdr:from>
      <xdr:col>13</xdr:col>
      <xdr:colOff>981075</xdr:colOff>
      <xdr:row>23</xdr:row>
      <xdr:rowOff>185738</xdr:rowOff>
    </xdr:from>
    <xdr:to>
      <xdr:col>17</xdr:col>
      <xdr:colOff>95250</xdr:colOff>
      <xdr:row>24</xdr:row>
      <xdr:rowOff>9525</xdr:rowOff>
    </xdr:to>
    <xdr:cxnSp macro="">
      <xdr:nvCxnSpPr>
        <xdr:cNvPr id="68" name="Straight Connector 67">
          <a:extLst>
            <a:ext uri="{FF2B5EF4-FFF2-40B4-BE49-F238E27FC236}">
              <a16:creationId xmlns:a16="http://schemas.microsoft.com/office/drawing/2014/main" id="{00000000-0008-0000-0600-000044000000}"/>
            </a:ext>
          </a:extLst>
        </xdr:cNvPr>
        <xdr:cNvCxnSpPr/>
      </xdr:nvCxnSpPr>
      <xdr:spPr>
        <a:xfrm>
          <a:off x="1590675" y="4567238"/>
          <a:ext cx="2276475" cy="142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971550</xdr:colOff>
      <xdr:row>23</xdr:row>
      <xdr:rowOff>185738</xdr:rowOff>
    </xdr:from>
    <xdr:to>
      <xdr:col>15</xdr:col>
      <xdr:colOff>238125</xdr:colOff>
      <xdr:row>32</xdr:row>
      <xdr:rowOff>76200</xdr:rowOff>
    </xdr:to>
    <xdr:cxnSp macro="">
      <xdr:nvCxnSpPr>
        <xdr:cNvPr id="69" name="Straight Connector 68">
          <a:extLst>
            <a:ext uri="{FF2B5EF4-FFF2-40B4-BE49-F238E27FC236}">
              <a16:creationId xmlns:a16="http://schemas.microsoft.com/office/drawing/2014/main" id="{00000000-0008-0000-0600-000045000000}"/>
            </a:ext>
          </a:extLst>
        </xdr:cNvPr>
        <xdr:cNvCxnSpPr>
          <a:stCxn id="67" idx="3"/>
        </xdr:cNvCxnSpPr>
      </xdr:nvCxnSpPr>
      <xdr:spPr>
        <a:xfrm>
          <a:off x="1581150" y="4567238"/>
          <a:ext cx="1209675" cy="16049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228600</xdr:colOff>
      <xdr:row>32</xdr:row>
      <xdr:rowOff>85725</xdr:rowOff>
    </xdr:from>
    <xdr:to>
      <xdr:col>17</xdr:col>
      <xdr:colOff>133350</xdr:colOff>
      <xdr:row>32</xdr:row>
      <xdr:rowOff>95250</xdr:rowOff>
    </xdr:to>
    <xdr:cxnSp macro="">
      <xdr:nvCxnSpPr>
        <xdr:cNvPr id="70" name="Straight Connector 69">
          <a:extLst>
            <a:ext uri="{FF2B5EF4-FFF2-40B4-BE49-F238E27FC236}">
              <a16:creationId xmlns:a16="http://schemas.microsoft.com/office/drawing/2014/main" id="{00000000-0008-0000-0600-000046000000}"/>
            </a:ext>
          </a:extLst>
        </xdr:cNvPr>
        <xdr:cNvCxnSpPr/>
      </xdr:nvCxnSpPr>
      <xdr:spPr>
        <a:xfrm>
          <a:off x="2781300" y="6181725"/>
          <a:ext cx="1123950"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971550</xdr:colOff>
      <xdr:row>15</xdr:row>
      <xdr:rowOff>66675</xdr:rowOff>
    </xdr:from>
    <xdr:to>
      <xdr:col>15</xdr:col>
      <xdr:colOff>352425</xdr:colOff>
      <xdr:row>23</xdr:row>
      <xdr:rowOff>185738</xdr:rowOff>
    </xdr:to>
    <xdr:cxnSp macro="">
      <xdr:nvCxnSpPr>
        <xdr:cNvPr id="71" name="Straight Connector 70">
          <a:extLst>
            <a:ext uri="{FF2B5EF4-FFF2-40B4-BE49-F238E27FC236}">
              <a16:creationId xmlns:a16="http://schemas.microsoft.com/office/drawing/2014/main" id="{00000000-0008-0000-0600-000047000000}"/>
            </a:ext>
          </a:extLst>
        </xdr:cNvPr>
        <xdr:cNvCxnSpPr>
          <a:stCxn id="67" idx="3"/>
        </xdr:cNvCxnSpPr>
      </xdr:nvCxnSpPr>
      <xdr:spPr>
        <a:xfrm flipV="1">
          <a:off x="1581150" y="2924175"/>
          <a:ext cx="1323975" cy="16430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352425</xdr:colOff>
      <xdr:row>15</xdr:row>
      <xdr:rowOff>47625</xdr:rowOff>
    </xdr:from>
    <xdr:to>
      <xdr:col>17</xdr:col>
      <xdr:colOff>47625</xdr:colOff>
      <xdr:row>15</xdr:row>
      <xdr:rowOff>57150</xdr:rowOff>
    </xdr:to>
    <xdr:cxnSp macro="">
      <xdr:nvCxnSpPr>
        <xdr:cNvPr id="72" name="Straight Connector 71">
          <a:extLst>
            <a:ext uri="{FF2B5EF4-FFF2-40B4-BE49-F238E27FC236}">
              <a16:creationId xmlns:a16="http://schemas.microsoft.com/office/drawing/2014/main" id="{00000000-0008-0000-0600-000048000000}"/>
            </a:ext>
          </a:extLst>
        </xdr:cNvPr>
        <xdr:cNvCxnSpPr>
          <a:endCxn id="66" idx="2"/>
        </xdr:cNvCxnSpPr>
      </xdr:nvCxnSpPr>
      <xdr:spPr>
        <a:xfrm flipV="1">
          <a:off x="2905125" y="2905125"/>
          <a:ext cx="914400"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95250</xdr:colOff>
      <xdr:row>22</xdr:row>
      <xdr:rowOff>66675</xdr:rowOff>
    </xdr:from>
    <xdr:to>
      <xdr:col>18</xdr:col>
      <xdr:colOff>114300</xdr:colOff>
      <xdr:row>25</xdr:row>
      <xdr:rowOff>161925</xdr:rowOff>
    </xdr:to>
    <xdr:sp macro="" textlink="">
      <xdr:nvSpPr>
        <xdr:cNvPr id="73" name="Oval 72" descr="5c930242-8ae9-4a21-a345-c516b45fbe8a">
          <a:extLst>
            <a:ext uri="{FF2B5EF4-FFF2-40B4-BE49-F238E27FC236}">
              <a16:creationId xmlns:a16="http://schemas.microsoft.com/office/drawing/2014/main" id="{00000000-0008-0000-0600-000049000000}"/>
            </a:ext>
          </a:extLst>
        </xdr:cNvPr>
        <xdr:cNvSpPr/>
      </xdr:nvSpPr>
      <xdr:spPr>
        <a:xfrm>
          <a:off x="3867150" y="4257675"/>
          <a:ext cx="628650" cy="66675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aseline="0">
              <a:solidFill>
                <a:sysClr val="windowText" lastClr="000000"/>
              </a:solidFill>
            </a:rPr>
            <a:t>    2</a:t>
          </a:r>
          <a:endParaRPr lang="en-US" sz="1100">
            <a:solidFill>
              <a:sysClr val="windowText" lastClr="000000"/>
            </a:solidFill>
          </a:endParaRPr>
        </a:p>
      </xdr:txBody>
    </xdr:sp>
    <xdr:clientData/>
  </xdr:twoCellAnchor>
  <xdr:twoCellAnchor>
    <xdr:from>
      <xdr:col>17</xdr:col>
      <xdr:colOff>152400</xdr:colOff>
      <xdr:row>30</xdr:row>
      <xdr:rowOff>152400</xdr:rowOff>
    </xdr:from>
    <xdr:to>
      <xdr:col>18</xdr:col>
      <xdr:colOff>171450</xdr:colOff>
      <xdr:row>34</xdr:row>
      <xdr:rowOff>57150</xdr:rowOff>
    </xdr:to>
    <xdr:sp macro="" textlink="">
      <xdr:nvSpPr>
        <xdr:cNvPr id="74" name="Oval 73" descr="0e8d735d-a637-490c-bb23-256c2765e4fd">
          <a:extLst>
            <a:ext uri="{FF2B5EF4-FFF2-40B4-BE49-F238E27FC236}">
              <a16:creationId xmlns:a16="http://schemas.microsoft.com/office/drawing/2014/main" id="{00000000-0008-0000-0600-00004A000000}"/>
            </a:ext>
          </a:extLst>
        </xdr:cNvPr>
        <xdr:cNvSpPr/>
      </xdr:nvSpPr>
      <xdr:spPr>
        <a:xfrm>
          <a:off x="3924300" y="5867400"/>
          <a:ext cx="628650" cy="66675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aseline="0">
              <a:solidFill>
                <a:sysClr val="windowText" lastClr="000000"/>
              </a:solidFill>
            </a:rPr>
            <a:t>   3</a:t>
          </a:r>
          <a:endParaRPr lang="en-US" sz="1100">
            <a:solidFill>
              <a:sysClr val="windowText" lastClr="000000"/>
            </a:solidFill>
          </a:endParaRPr>
        </a:p>
      </xdr:txBody>
    </xdr:sp>
    <xdr:clientData/>
  </xdr:twoCellAnchor>
  <xdr:twoCellAnchor>
    <xdr:from>
      <xdr:col>18</xdr:col>
      <xdr:colOff>47625</xdr:colOff>
      <xdr:row>15</xdr:row>
      <xdr:rowOff>171450</xdr:rowOff>
    </xdr:from>
    <xdr:to>
      <xdr:col>23</xdr:col>
      <xdr:colOff>19050</xdr:colOff>
      <xdr:row>15</xdr:row>
      <xdr:rowOff>171450</xdr:rowOff>
    </xdr:to>
    <xdr:cxnSp macro="">
      <xdr:nvCxnSpPr>
        <xdr:cNvPr id="76" name="Straight Connector 75">
          <a:extLst>
            <a:ext uri="{FF2B5EF4-FFF2-40B4-BE49-F238E27FC236}">
              <a16:creationId xmlns:a16="http://schemas.microsoft.com/office/drawing/2014/main" id="{00000000-0008-0000-0600-00004C000000}"/>
            </a:ext>
          </a:extLst>
        </xdr:cNvPr>
        <xdr:cNvCxnSpPr/>
      </xdr:nvCxnSpPr>
      <xdr:spPr>
        <a:xfrm>
          <a:off x="12296775" y="3028950"/>
          <a:ext cx="3019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114300</xdr:colOff>
      <xdr:row>24</xdr:row>
      <xdr:rowOff>0</xdr:rowOff>
    </xdr:from>
    <xdr:to>
      <xdr:col>23</xdr:col>
      <xdr:colOff>19050</xdr:colOff>
      <xdr:row>24</xdr:row>
      <xdr:rowOff>19050</xdr:rowOff>
    </xdr:to>
    <xdr:cxnSp macro="">
      <xdr:nvCxnSpPr>
        <xdr:cNvPr id="77" name="Straight Connector 76">
          <a:extLst>
            <a:ext uri="{FF2B5EF4-FFF2-40B4-BE49-F238E27FC236}">
              <a16:creationId xmlns:a16="http://schemas.microsoft.com/office/drawing/2014/main" id="{00000000-0008-0000-0600-00004D000000}"/>
            </a:ext>
          </a:extLst>
        </xdr:cNvPr>
        <xdr:cNvCxnSpPr/>
      </xdr:nvCxnSpPr>
      <xdr:spPr>
        <a:xfrm flipV="1">
          <a:off x="12363450" y="4572000"/>
          <a:ext cx="295275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161925</xdr:colOff>
      <xdr:row>32</xdr:row>
      <xdr:rowOff>171450</xdr:rowOff>
    </xdr:from>
    <xdr:to>
      <xdr:col>22</xdr:col>
      <xdr:colOff>590550</xdr:colOff>
      <xdr:row>32</xdr:row>
      <xdr:rowOff>180975</xdr:rowOff>
    </xdr:to>
    <xdr:cxnSp macro="">
      <xdr:nvCxnSpPr>
        <xdr:cNvPr id="81" name="Straight Connector 80">
          <a:extLst>
            <a:ext uri="{FF2B5EF4-FFF2-40B4-BE49-F238E27FC236}">
              <a16:creationId xmlns:a16="http://schemas.microsoft.com/office/drawing/2014/main" id="{00000000-0008-0000-0600-000051000000}"/>
            </a:ext>
          </a:extLst>
        </xdr:cNvPr>
        <xdr:cNvCxnSpPr/>
      </xdr:nvCxnSpPr>
      <xdr:spPr>
        <a:xfrm>
          <a:off x="12411075" y="6267450"/>
          <a:ext cx="286702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8"/>
  <sheetViews>
    <sheetView workbookViewId="0">
      <selection activeCell="R13" sqref="R13"/>
    </sheetView>
  </sheetViews>
  <sheetFormatPr defaultRowHeight="14.4" x14ac:dyDescent="0.3"/>
  <sheetData>
    <row r="1" spans="2:13" ht="15" thickBot="1" x14ac:dyDescent="0.35"/>
    <row r="2" spans="2:13" x14ac:dyDescent="0.3">
      <c r="B2" s="48" t="s">
        <v>5</v>
      </c>
      <c r="C2" s="49"/>
      <c r="D2" s="49"/>
      <c r="E2" s="50"/>
      <c r="I2" s="48" t="s">
        <v>6</v>
      </c>
      <c r="J2" s="49"/>
      <c r="K2" s="49"/>
      <c r="L2" s="49"/>
      <c r="M2" s="50"/>
    </row>
    <row r="3" spans="2:13" x14ac:dyDescent="0.3">
      <c r="B3" s="10"/>
      <c r="C3" s="51" t="s">
        <v>1</v>
      </c>
      <c r="D3" s="51"/>
      <c r="E3" s="64"/>
      <c r="I3" s="10"/>
      <c r="J3" s="51" t="s">
        <v>1</v>
      </c>
      <c r="K3" s="51"/>
      <c r="L3" s="51"/>
      <c r="M3" s="12"/>
    </row>
    <row r="4" spans="2:13" x14ac:dyDescent="0.3">
      <c r="B4" s="10" t="s">
        <v>0</v>
      </c>
      <c r="C4" s="11">
        <v>1</v>
      </c>
      <c r="D4" s="11">
        <v>2</v>
      </c>
      <c r="E4" s="12">
        <v>3</v>
      </c>
      <c r="I4" s="10" t="s">
        <v>0</v>
      </c>
      <c r="J4" s="11">
        <v>1</v>
      </c>
      <c r="K4" s="11">
        <v>2</v>
      </c>
      <c r="L4" s="11">
        <v>3</v>
      </c>
      <c r="M4" s="12" t="s">
        <v>7</v>
      </c>
    </row>
    <row r="5" spans="2:13" x14ac:dyDescent="0.3">
      <c r="B5" s="4" t="s">
        <v>2</v>
      </c>
      <c r="C5" s="3">
        <v>50</v>
      </c>
      <c r="D5" s="3">
        <v>75</v>
      </c>
      <c r="E5" s="5">
        <v>35</v>
      </c>
      <c r="I5" s="4" t="s">
        <v>2</v>
      </c>
      <c r="J5" s="3">
        <v>50</v>
      </c>
      <c r="K5" s="3">
        <v>75</v>
      </c>
      <c r="L5" s="3">
        <v>35</v>
      </c>
      <c r="M5" s="9">
        <f>MAX(J5:L5)</f>
        <v>75</v>
      </c>
    </row>
    <row r="6" spans="2:13" x14ac:dyDescent="0.3">
      <c r="B6" s="4" t="s">
        <v>3</v>
      </c>
      <c r="C6" s="3">
        <v>40</v>
      </c>
      <c r="D6" s="3">
        <v>50</v>
      </c>
      <c r="E6" s="5">
        <v>60</v>
      </c>
      <c r="I6" s="4" t="s">
        <v>3</v>
      </c>
      <c r="J6" s="3">
        <v>40</v>
      </c>
      <c r="K6" s="3">
        <v>50</v>
      </c>
      <c r="L6" s="3">
        <v>60</v>
      </c>
      <c r="M6" s="5">
        <f t="shared" ref="M6:M7" si="0">MAX(J6:L6)</f>
        <v>60</v>
      </c>
    </row>
    <row r="7" spans="2:13" ht="15" thickBot="1" x14ac:dyDescent="0.35">
      <c r="B7" s="6" t="s">
        <v>4</v>
      </c>
      <c r="C7" s="7">
        <v>40</v>
      </c>
      <c r="D7" s="7">
        <v>35</v>
      </c>
      <c r="E7" s="8">
        <v>30</v>
      </c>
      <c r="I7" s="4" t="s">
        <v>4</v>
      </c>
      <c r="J7" s="3">
        <v>40</v>
      </c>
      <c r="K7" s="3">
        <v>35</v>
      </c>
      <c r="L7" s="3">
        <v>30</v>
      </c>
      <c r="M7" s="5">
        <f t="shared" si="0"/>
        <v>40</v>
      </c>
    </row>
    <row r="8" spans="2:13" x14ac:dyDescent="0.3">
      <c r="I8" s="1"/>
      <c r="M8" s="2"/>
    </row>
    <row r="9" spans="2:13" ht="15" thickBot="1" x14ac:dyDescent="0.35">
      <c r="I9" s="58" t="s">
        <v>8</v>
      </c>
      <c r="J9" s="59"/>
      <c r="K9" s="59"/>
      <c r="L9" s="59"/>
      <c r="M9" s="60"/>
    </row>
    <row r="12" spans="2:13" ht="15" thickBot="1" x14ac:dyDescent="0.35"/>
    <row r="13" spans="2:13" x14ac:dyDescent="0.3">
      <c r="B13" s="48" t="s">
        <v>9</v>
      </c>
      <c r="C13" s="49"/>
      <c r="D13" s="49"/>
      <c r="E13" s="49"/>
      <c r="F13" s="50"/>
      <c r="I13" s="48" t="s">
        <v>12</v>
      </c>
      <c r="J13" s="49"/>
      <c r="K13" s="49"/>
      <c r="L13" s="49"/>
      <c r="M13" s="50"/>
    </row>
    <row r="14" spans="2:13" x14ac:dyDescent="0.3">
      <c r="B14" s="10"/>
      <c r="C14" s="51" t="s">
        <v>1</v>
      </c>
      <c r="D14" s="51"/>
      <c r="E14" s="51"/>
      <c r="F14" s="12"/>
      <c r="I14" s="10"/>
      <c r="J14" s="51" t="s">
        <v>1</v>
      </c>
      <c r="K14" s="51"/>
      <c r="L14" s="51"/>
      <c r="M14" s="12"/>
    </row>
    <row r="15" spans="2:13" x14ac:dyDescent="0.3">
      <c r="B15" s="10" t="s">
        <v>0</v>
      </c>
      <c r="C15" s="11">
        <v>1</v>
      </c>
      <c r="D15" s="11">
        <v>2</v>
      </c>
      <c r="E15" s="11">
        <v>3</v>
      </c>
      <c r="F15" s="12" t="s">
        <v>10</v>
      </c>
      <c r="I15" s="10" t="s">
        <v>0</v>
      </c>
      <c r="J15" s="11">
        <v>1</v>
      </c>
      <c r="K15" s="11">
        <v>2</v>
      </c>
      <c r="L15" s="11">
        <v>3</v>
      </c>
      <c r="M15" s="12" t="s">
        <v>7</v>
      </c>
    </row>
    <row r="16" spans="2:13" x14ac:dyDescent="0.3">
      <c r="B16" s="4" t="s">
        <v>2</v>
      </c>
      <c r="C16" s="3">
        <v>50</v>
      </c>
      <c r="D16" s="3">
        <v>75</v>
      </c>
      <c r="E16" s="3">
        <v>35</v>
      </c>
      <c r="F16" s="5">
        <f>MIN(C16:E16)</f>
        <v>35</v>
      </c>
      <c r="I16" s="4" t="s">
        <v>2</v>
      </c>
      <c r="J16" s="3">
        <f>MAX($C$5:$C$7)-C5</f>
        <v>0</v>
      </c>
      <c r="K16" s="3">
        <f>MAX($D$5:$D$7)-D5</f>
        <v>0</v>
      </c>
      <c r="L16" s="3">
        <f>MAX($E$5:$E$7)-E5</f>
        <v>25</v>
      </c>
      <c r="M16" s="9">
        <f>MAX(J16:L16)</f>
        <v>25</v>
      </c>
    </row>
    <row r="17" spans="2:15" x14ac:dyDescent="0.3">
      <c r="B17" s="4" t="s">
        <v>3</v>
      </c>
      <c r="C17" s="3">
        <v>40</v>
      </c>
      <c r="D17" s="3">
        <v>50</v>
      </c>
      <c r="E17" s="3">
        <v>60</v>
      </c>
      <c r="F17" s="9">
        <f t="shared" ref="F17:F18" si="1">MIN(C17:E17)</f>
        <v>40</v>
      </c>
      <c r="I17" s="4" t="s">
        <v>3</v>
      </c>
      <c r="J17" s="3">
        <f t="shared" ref="J17:J18" si="2">MAX($C$5:$C$7)-C6</f>
        <v>10</v>
      </c>
      <c r="K17" s="3">
        <f t="shared" ref="K17:K18" si="3">MAX($D$5:$D$7)-D6</f>
        <v>25</v>
      </c>
      <c r="L17" s="3">
        <f t="shared" ref="L17:L18" si="4">MAX($E$5:$E$7)-E6</f>
        <v>0</v>
      </c>
      <c r="M17" s="9">
        <f t="shared" ref="M17:M18" si="5">MAX(J17:L17)</f>
        <v>25</v>
      </c>
    </row>
    <row r="18" spans="2:15" x14ac:dyDescent="0.3">
      <c r="B18" s="4" t="s">
        <v>4</v>
      </c>
      <c r="C18" s="3">
        <v>40</v>
      </c>
      <c r="D18" s="3">
        <v>35</v>
      </c>
      <c r="E18" s="3">
        <v>30</v>
      </c>
      <c r="F18" s="5">
        <f t="shared" si="1"/>
        <v>30</v>
      </c>
      <c r="I18" s="4" t="s">
        <v>4</v>
      </c>
      <c r="J18" s="3">
        <f t="shared" si="2"/>
        <v>10</v>
      </c>
      <c r="K18" s="3">
        <f t="shared" si="3"/>
        <v>40</v>
      </c>
      <c r="L18" s="3">
        <f t="shared" si="4"/>
        <v>30</v>
      </c>
      <c r="M18" s="5">
        <f t="shared" si="5"/>
        <v>40</v>
      </c>
    </row>
    <row r="19" spans="2:15" x14ac:dyDescent="0.3">
      <c r="B19" s="1"/>
      <c r="F19" s="2"/>
      <c r="I19" s="1"/>
      <c r="M19" s="2"/>
    </row>
    <row r="20" spans="2:15" ht="15" thickBot="1" x14ac:dyDescent="0.35">
      <c r="B20" s="58" t="s">
        <v>11</v>
      </c>
      <c r="C20" s="59"/>
      <c r="D20" s="59"/>
      <c r="E20" s="59"/>
      <c r="F20" s="60"/>
      <c r="I20" s="52" t="s">
        <v>13</v>
      </c>
      <c r="J20" s="53"/>
      <c r="K20" s="53"/>
      <c r="L20" s="53"/>
      <c r="M20" s="54"/>
    </row>
    <row r="21" spans="2:15" ht="15" thickBot="1" x14ac:dyDescent="0.35">
      <c r="I21" s="55"/>
      <c r="J21" s="56"/>
      <c r="K21" s="56"/>
      <c r="L21" s="56"/>
      <c r="M21" s="57"/>
    </row>
    <row r="26" spans="2:15" ht="15" thickBot="1" x14ac:dyDescent="0.35"/>
    <row r="27" spans="2:15" x14ac:dyDescent="0.3">
      <c r="B27" s="61" t="s">
        <v>14</v>
      </c>
      <c r="C27" s="62"/>
      <c r="D27" s="62"/>
      <c r="E27" s="62"/>
      <c r="F27" s="62"/>
      <c r="G27" s="62"/>
      <c r="H27" s="62"/>
      <c r="I27" s="62"/>
      <c r="J27" s="62"/>
      <c r="K27" s="62"/>
      <c r="L27" s="62"/>
      <c r="M27" s="62"/>
      <c r="N27" s="62"/>
      <c r="O27" s="63"/>
    </row>
    <row r="28" spans="2:15" ht="15" thickBot="1" x14ac:dyDescent="0.35">
      <c r="B28" s="55"/>
      <c r="C28" s="56"/>
      <c r="D28" s="56"/>
      <c r="E28" s="56"/>
      <c r="F28" s="56"/>
      <c r="G28" s="56"/>
      <c r="H28" s="56"/>
      <c r="I28" s="56"/>
      <c r="J28" s="56"/>
      <c r="K28" s="56"/>
      <c r="L28" s="56"/>
      <c r="M28" s="56"/>
      <c r="N28" s="56"/>
      <c r="O28" s="57"/>
    </row>
  </sheetData>
  <mergeCells count="12">
    <mergeCell ref="I20:M21"/>
    <mergeCell ref="I9:M9"/>
    <mergeCell ref="B20:F20"/>
    <mergeCell ref="B27:O28"/>
    <mergeCell ref="C3:E3"/>
    <mergeCell ref="B2:E2"/>
    <mergeCell ref="J3:L3"/>
    <mergeCell ref="I2:M2"/>
    <mergeCell ref="C14:E14"/>
    <mergeCell ref="J14:L14"/>
    <mergeCell ref="B13:F13"/>
    <mergeCell ref="I13:M13"/>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3"/>
  <sheetViews>
    <sheetView workbookViewId="0">
      <selection activeCell="M28" sqref="M28"/>
    </sheetView>
  </sheetViews>
  <sheetFormatPr defaultRowHeight="14.4" x14ac:dyDescent="0.3"/>
  <cols>
    <col min="2" max="2" width="14.6640625" customWidth="1"/>
    <col min="9" max="9" width="13" customWidth="1"/>
  </cols>
  <sheetData>
    <row r="1" spans="2:13" x14ac:dyDescent="0.3">
      <c r="B1" s="65" t="s">
        <v>24</v>
      </c>
      <c r="C1" s="65"/>
      <c r="D1" s="65"/>
    </row>
    <row r="2" spans="2:13" ht="15" thickBot="1" x14ac:dyDescent="0.35"/>
    <row r="3" spans="2:13" x14ac:dyDescent="0.3">
      <c r="B3" s="14"/>
      <c r="C3" s="67" t="s">
        <v>23</v>
      </c>
      <c r="D3" s="67"/>
      <c r="E3" s="68"/>
      <c r="I3" s="66" t="s">
        <v>30</v>
      </c>
      <c r="J3" s="67"/>
      <c r="K3" s="67"/>
      <c r="L3" s="67"/>
      <c r="M3" s="68"/>
    </row>
    <row r="4" spans="2:13" x14ac:dyDescent="0.3">
      <c r="B4" s="4"/>
      <c r="C4" s="72" t="s">
        <v>19</v>
      </c>
      <c r="D4" s="72"/>
      <c r="E4" s="73"/>
      <c r="I4" s="4"/>
      <c r="J4" s="72" t="s">
        <v>19</v>
      </c>
      <c r="K4" s="72"/>
      <c r="L4" s="72"/>
      <c r="M4" s="5"/>
    </row>
    <row r="5" spans="2:13" x14ac:dyDescent="0.3">
      <c r="B5" s="4" t="s">
        <v>15</v>
      </c>
      <c r="C5" s="3" t="s">
        <v>16</v>
      </c>
      <c r="D5" s="3" t="s">
        <v>17</v>
      </c>
      <c r="E5" s="5" t="s">
        <v>18</v>
      </c>
      <c r="I5" s="4" t="s">
        <v>15</v>
      </c>
      <c r="J5" s="3" t="s">
        <v>16</v>
      </c>
      <c r="K5" s="3" t="s">
        <v>17</v>
      </c>
      <c r="L5" s="3" t="s">
        <v>18</v>
      </c>
      <c r="M5" s="5" t="s">
        <v>7</v>
      </c>
    </row>
    <row r="6" spans="2:13" x14ac:dyDescent="0.3">
      <c r="B6" s="4" t="s">
        <v>20</v>
      </c>
      <c r="C6" s="3">
        <v>10</v>
      </c>
      <c r="D6" s="3">
        <v>7</v>
      </c>
      <c r="E6" s="5">
        <v>3</v>
      </c>
      <c r="I6" s="4" t="s">
        <v>20</v>
      </c>
      <c r="J6" s="3">
        <v>10</v>
      </c>
      <c r="K6" s="3">
        <v>7</v>
      </c>
      <c r="L6" s="3">
        <v>3</v>
      </c>
      <c r="M6" s="9">
        <f>MAX(J6:L6)</f>
        <v>10</v>
      </c>
    </row>
    <row r="7" spans="2:13" x14ac:dyDescent="0.3">
      <c r="B7" s="4" t="s">
        <v>21</v>
      </c>
      <c r="C7" s="3">
        <v>8</v>
      </c>
      <c r="D7" s="3">
        <v>8</v>
      </c>
      <c r="E7" s="5">
        <v>6</v>
      </c>
      <c r="I7" s="4" t="s">
        <v>21</v>
      </c>
      <c r="J7" s="3">
        <v>8</v>
      </c>
      <c r="K7" s="3">
        <v>8</v>
      </c>
      <c r="L7" s="3">
        <v>6</v>
      </c>
      <c r="M7" s="5">
        <f t="shared" ref="M7:M8" si="0">MAX(J7:L7)</f>
        <v>8</v>
      </c>
    </row>
    <row r="8" spans="2:13" x14ac:dyDescent="0.3">
      <c r="B8" s="4" t="s">
        <v>22</v>
      </c>
      <c r="C8" s="3">
        <v>4</v>
      </c>
      <c r="D8" s="3">
        <v>4</v>
      </c>
      <c r="E8" s="5">
        <v>4</v>
      </c>
      <c r="I8" s="4" t="s">
        <v>22</v>
      </c>
      <c r="J8" s="3">
        <v>4</v>
      </c>
      <c r="K8" s="3">
        <v>4</v>
      </c>
      <c r="L8" s="3">
        <v>4</v>
      </c>
      <c r="M8" s="5">
        <f t="shared" si="0"/>
        <v>4</v>
      </c>
    </row>
    <row r="9" spans="2:13" x14ac:dyDescent="0.3">
      <c r="B9" s="1"/>
      <c r="E9" s="2"/>
      <c r="I9" s="1"/>
      <c r="M9" s="2"/>
    </row>
    <row r="10" spans="2:13" ht="15" thickBot="1" x14ac:dyDescent="0.35">
      <c r="B10" s="6" t="s">
        <v>25</v>
      </c>
      <c r="C10" s="7">
        <v>0.25</v>
      </c>
      <c r="D10" s="7">
        <v>0.6</v>
      </c>
      <c r="E10" s="15">
        <v>0.15</v>
      </c>
      <c r="I10" s="69" t="s">
        <v>26</v>
      </c>
      <c r="J10" s="70"/>
      <c r="K10" s="70"/>
      <c r="L10" s="70"/>
      <c r="M10" s="71"/>
    </row>
    <row r="13" spans="2:13" ht="15" thickBot="1" x14ac:dyDescent="0.35"/>
    <row r="14" spans="2:13" x14ac:dyDescent="0.3">
      <c r="B14" s="66" t="s">
        <v>31</v>
      </c>
      <c r="C14" s="67"/>
      <c r="D14" s="67"/>
      <c r="E14" s="67"/>
      <c r="F14" s="68"/>
      <c r="I14" s="66" t="s">
        <v>32</v>
      </c>
      <c r="J14" s="67"/>
      <c r="K14" s="67"/>
      <c r="L14" s="67"/>
      <c r="M14" s="68"/>
    </row>
    <row r="15" spans="2:13" x14ac:dyDescent="0.3">
      <c r="B15" s="4"/>
      <c r="C15" s="72" t="s">
        <v>19</v>
      </c>
      <c r="D15" s="72"/>
      <c r="E15" s="72"/>
      <c r="F15" s="5"/>
      <c r="I15" s="4"/>
      <c r="J15" s="72" t="s">
        <v>19</v>
      </c>
      <c r="K15" s="72"/>
      <c r="L15" s="72"/>
      <c r="M15" s="5"/>
    </row>
    <row r="16" spans="2:13" x14ac:dyDescent="0.3">
      <c r="B16" s="4" t="s">
        <v>15</v>
      </c>
      <c r="C16" s="3" t="s">
        <v>16</v>
      </c>
      <c r="D16" s="3" t="s">
        <v>17</v>
      </c>
      <c r="E16" s="3" t="s">
        <v>18</v>
      </c>
      <c r="F16" s="5" t="s">
        <v>10</v>
      </c>
      <c r="I16" s="4" t="s">
        <v>15</v>
      </c>
      <c r="J16" s="3" t="s">
        <v>16</v>
      </c>
      <c r="K16" s="3" t="s">
        <v>17</v>
      </c>
      <c r="L16" s="3" t="s">
        <v>18</v>
      </c>
      <c r="M16" s="5" t="s">
        <v>7</v>
      </c>
    </row>
    <row r="17" spans="2:13" x14ac:dyDescent="0.3">
      <c r="B17" s="4" t="s">
        <v>20</v>
      </c>
      <c r="C17" s="3">
        <v>10</v>
      </c>
      <c r="D17" s="3">
        <v>7</v>
      </c>
      <c r="E17" s="3">
        <v>3</v>
      </c>
      <c r="F17" s="5">
        <f>MIN(C17:E17)</f>
        <v>3</v>
      </c>
      <c r="I17" s="4" t="s">
        <v>20</v>
      </c>
      <c r="J17" s="3">
        <f>MAX($C$6:$C$8)-C6</f>
        <v>0</v>
      </c>
      <c r="K17" s="3">
        <f>MAX($D$6:$D$8)-D6</f>
        <v>1</v>
      </c>
      <c r="L17" s="3">
        <f>MAX($E$6:$E$8)-E6</f>
        <v>3</v>
      </c>
      <c r="M17" s="5">
        <f>MAX(J17:L17)</f>
        <v>3</v>
      </c>
    </row>
    <row r="18" spans="2:13" x14ac:dyDescent="0.3">
      <c r="B18" s="4" t="s">
        <v>21</v>
      </c>
      <c r="C18" s="3">
        <v>8</v>
      </c>
      <c r="D18" s="3">
        <v>8</v>
      </c>
      <c r="E18" s="3">
        <v>6</v>
      </c>
      <c r="F18" s="9">
        <f t="shared" ref="F18:F19" si="1">MIN(C18:E18)</f>
        <v>6</v>
      </c>
      <c r="I18" s="4" t="s">
        <v>21</v>
      </c>
      <c r="J18" s="3">
        <f t="shared" ref="J18:J19" si="2">MAX($C$6:$C$8)-C7</f>
        <v>2</v>
      </c>
      <c r="K18" s="3">
        <f t="shared" ref="K18:K19" si="3">MAX($D$6:$D$8)-D7</f>
        <v>0</v>
      </c>
      <c r="L18" s="3">
        <f t="shared" ref="L18:L19" si="4">MAX($E$6:$E$8)-E7</f>
        <v>0</v>
      </c>
      <c r="M18" s="9">
        <f t="shared" ref="M18:M19" si="5">MAX(J18:L18)</f>
        <v>2</v>
      </c>
    </row>
    <row r="19" spans="2:13" x14ac:dyDescent="0.3">
      <c r="B19" s="4" t="s">
        <v>22</v>
      </c>
      <c r="C19" s="3">
        <v>4</v>
      </c>
      <c r="D19" s="3">
        <v>4</v>
      </c>
      <c r="E19" s="3">
        <v>4</v>
      </c>
      <c r="F19" s="5">
        <f t="shared" si="1"/>
        <v>4</v>
      </c>
      <c r="I19" s="4" t="s">
        <v>22</v>
      </c>
      <c r="J19" s="3">
        <f t="shared" si="2"/>
        <v>6</v>
      </c>
      <c r="K19" s="3">
        <f t="shared" si="3"/>
        <v>4</v>
      </c>
      <c r="L19" s="3">
        <f t="shared" si="4"/>
        <v>2</v>
      </c>
      <c r="M19" s="5">
        <f t="shared" si="5"/>
        <v>6</v>
      </c>
    </row>
    <row r="20" spans="2:13" x14ac:dyDescent="0.3">
      <c r="B20" s="1"/>
      <c r="F20" s="2"/>
      <c r="I20" s="1"/>
      <c r="M20" s="2"/>
    </row>
    <row r="21" spans="2:13" ht="15" thickBot="1" x14ac:dyDescent="0.35">
      <c r="B21" s="69" t="s">
        <v>27</v>
      </c>
      <c r="C21" s="70"/>
      <c r="D21" s="70"/>
      <c r="E21" s="70"/>
      <c r="F21" s="71"/>
      <c r="I21" s="69" t="s">
        <v>27</v>
      </c>
      <c r="J21" s="70"/>
      <c r="K21" s="70"/>
      <c r="L21" s="70"/>
      <c r="M21" s="71"/>
    </row>
    <row r="23" spans="2:13" ht="15" thickBot="1" x14ac:dyDescent="0.35"/>
    <row r="24" spans="2:13" x14ac:dyDescent="0.3">
      <c r="B24" s="66" t="s">
        <v>33</v>
      </c>
      <c r="C24" s="67"/>
      <c r="D24" s="67"/>
      <c r="E24" s="67"/>
      <c r="F24" s="68"/>
      <c r="I24" s="66" t="s">
        <v>34</v>
      </c>
      <c r="J24" s="67"/>
      <c r="K24" s="67"/>
      <c r="L24" s="67"/>
      <c r="M24" s="68"/>
    </row>
    <row r="25" spans="2:13" x14ac:dyDescent="0.3">
      <c r="B25" s="4"/>
      <c r="C25" s="72" t="s">
        <v>19</v>
      </c>
      <c r="D25" s="72"/>
      <c r="E25" s="72"/>
      <c r="F25" s="5"/>
      <c r="I25" s="4"/>
      <c r="J25" s="72" t="s">
        <v>19</v>
      </c>
      <c r="K25" s="72"/>
      <c r="L25" s="72"/>
      <c r="M25" s="5"/>
    </row>
    <row r="26" spans="2:13" x14ac:dyDescent="0.3">
      <c r="B26" s="4" t="s">
        <v>15</v>
      </c>
      <c r="C26" s="3" t="s">
        <v>16</v>
      </c>
      <c r="D26" s="3" t="s">
        <v>17</v>
      </c>
      <c r="E26" s="3" t="s">
        <v>18</v>
      </c>
      <c r="F26" s="5" t="s">
        <v>28</v>
      </c>
      <c r="I26" s="4" t="s">
        <v>15</v>
      </c>
      <c r="J26" s="3" t="s">
        <v>16</v>
      </c>
      <c r="K26" s="3" t="s">
        <v>17</v>
      </c>
      <c r="L26" s="3" t="s">
        <v>18</v>
      </c>
      <c r="M26" s="5" t="s">
        <v>29</v>
      </c>
    </row>
    <row r="27" spans="2:13" x14ac:dyDescent="0.3">
      <c r="B27" s="4" t="s">
        <v>20</v>
      </c>
      <c r="C27" s="3">
        <v>10</v>
      </c>
      <c r="D27" s="3">
        <v>7</v>
      </c>
      <c r="E27" s="3">
        <v>3</v>
      </c>
      <c r="F27" s="5">
        <f>SUMPRODUCT(C27:E27,$C$31:$E$31)</f>
        <v>7.15</v>
      </c>
      <c r="I27" s="4" t="s">
        <v>20</v>
      </c>
      <c r="J27" s="3">
        <f>MAX($C$6:$C$8)-C6</f>
        <v>0</v>
      </c>
      <c r="K27" s="3">
        <f>MAX($D$6:$D$8)-D6</f>
        <v>1</v>
      </c>
      <c r="L27" s="3">
        <f>MAX($E$6:$E$8)-E6</f>
        <v>3</v>
      </c>
      <c r="M27" s="5">
        <f>SUMPRODUCT(J27:L27,$J$31:$L$31)</f>
        <v>1.0499999999999998</v>
      </c>
    </row>
    <row r="28" spans="2:13" x14ac:dyDescent="0.3">
      <c r="B28" s="4" t="s">
        <v>21</v>
      </c>
      <c r="C28" s="3">
        <v>8</v>
      </c>
      <c r="D28" s="3">
        <v>8</v>
      </c>
      <c r="E28" s="3">
        <v>6</v>
      </c>
      <c r="F28" s="9">
        <f t="shared" ref="F28:F29" si="6">SUMPRODUCT(C28:E28,$C$31:$E$31)</f>
        <v>7.6999999999999993</v>
      </c>
      <c r="I28" s="4" t="s">
        <v>21</v>
      </c>
      <c r="J28" s="3">
        <f t="shared" ref="J28:J29" si="7">MAX($C$6:$C$8)-C7</f>
        <v>2</v>
      </c>
      <c r="K28" s="3">
        <f t="shared" ref="K28:K29" si="8">MAX($D$6:$D$8)-D7</f>
        <v>0</v>
      </c>
      <c r="L28" s="3">
        <f t="shared" ref="L28:L29" si="9">MAX($E$6:$E$8)-E7</f>
        <v>0</v>
      </c>
      <c r="M28" s="9">
        <f t="shared" ref="M28:M29" si="10">SUMPRODUCT(J28:L28,$J$31:$L$31)</f>
        <v>0.5</v>
      </c>
    </row>
    <row r="29" spans="2:13" x14ac:dyDescent="0.3">
      <c r="B29" s="4" t="s">
        <v>22</v>
      </c>
      <c r="C29" s="3">
        <v>4</v>
      </c>
      <c r="D29" s="3">
        <v>4</v>
      </c>
      <c r="E29" s="3">
        <v>4</v>
      </c>
      <c r="F29" s="5">
        <f t="shared" si="6"/>
        <v>4</v>
      </c>
      <c r="I29" s="4" t="s">
        <v>22</v>
      </c>
      <c r="J29" s="3">
        <f t="shared" si="7"/>
        <v>6</v>
      </c>
      <c r="K29" s="3">
        <f t="shared" si="8"/>
        <v>4</v>
      </c>
      <c r="L29" s="3">
        <f t="shared" si="9"/>
        <v>2</v>
      </c>
      <c r="M29" s="5">
        <f t="shared" si="10"/>
        <v>4.2</v>
      </c>
    </row>
    <row r="30" spans="2:13" x14ac:dyDescent="0.3">
      <c r="B30" s="1"/>
      <c r="F30" s="2"/>
      <c r="I30" s="1"/>
      <c r="M30" s="2"/>
    </row>
    <row r="31" spans="2:13" x14ac:dyDescent="0.3">
      <c r="B31" s="4" t="s">
        <v>25</v>
      </c>
      <c r="C31" s="3">
        <v>0.25</v>
      </c>
      <c r="D31" s="3">
        <v>0.6</v>
      </c>
      <c r="E31" s="3">
        <v>0.15</v>
      </c>
      <c r="F31" s="16"/>
      <c r="I31" s="4" t="s">
        <v>25</v>
      </c>
      <c r="J31" s="3">
        <v>0.25</v>
      </c>
      <c r="K31" s="3">
        <v>0.6</v>
      </c>
      <c r="L31" s="3">
        <v>0.15</v>
      </c>
      <c r="M31" s="16"/>
    </row>
    <row r="32" spans="2:13" x14ac:dyDescent="0.3">
      <c r="B32" s="1"/>
      <c r="F32" s="2"/>
      <c r="I32" s="1"/>
      <c r="M32" s="2"/>
    </row>
    <row r="33" spans="2:13" ht="15" thickBot="1" x14ac:dyDescent="0.35">
      <c r="B33" s="69" t="s">
        <v>27</v>
      </c>
      <c r="C33" s="70"/>
      <c r="D33" s="70"/>
      <c r="E33" s="70"/>
      <c r="F33" s="71"/>
      <c r="I33" s="69" t="s">
        <v>27</v>
      </c>
      <c r="J33" s="70"/>
      <c r="K33" s="70"/>
      <c r="L33" s="70"/>
      <c r="M33" s="71"/>
    </row>
  </sheetData>
  <mergeCells count="18">
    <mergeCell ref="C25:E25"/>
    <mergeCell ref="J25:L25"/>
    <mergeCell ref="B33:F33"/>
    <mergeCell ref="I33:M33"/>
    <mergeCell ref="B1:D1"/>
    <mergeCell ref="I3:M3"/>
    <mergeCell ref="B14:F14"/>
    <mergeCell ref="I14:M14"/>
    <mergeCell ref="B24:F24"/>
    <mergeCell ref="I24:M24"/>
    <mergeCell ref="I10:M10"/>
    <mergeCell ref="B21:F21"/>
    <mergeCell ref="I21:M21"/>
    <mergeCell ref="C4:E4"/>
    <mergeCell ref="C3:E3"/>
    <mergeCell ref="J4:L4"/>
    <mergeCell ref="C15:E15"/>
    <mergeCell ref="J15:L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40"/>
  <sheetViews>
    <sheetView topLeftCell="A20" workbookViewId="0">
      <selection activeCell="L25" sqref="L25"/>
    </sheetView>
  </sheetViews>
  <sheetFormatPr defaultRowHeight="14.4" x14ac:dyDescent="0.3"/>
  <cols>
    <col min="2" max="2" width="22.33203125" customWidth="1"/>
    <col min="3" max="3" width="13.44140625" customWidth="1"/>
    <col min="4" max="4" width="12.5546875" customWidth="1"/>
    <col min="5" max="5" width="20" customWidth="1"/>
    <col min="6" max="6" width="9.44140625" customWidth="1"/>
    <col min="7" max="7" width="44.109375" customWidth="1"/>
    <col min="9" max="9" width="13.5546875" customWidth="1"/>
    <col min="10" max="10" width="12.44140625" customWidth="1"/>
    <col min="11" max="11" width="11.33203125" customWidth="1"/>
    <col min="15" max="15" width="10" customWidth="1"/>
  </cols>
  <sheetData>
    <row r="1" spans="2:12" ht="15" thickBot="1" x14ac:dyDescent="0.35">
      <c r="B1" s="17" t="s">
        <v>56</v>
      </c>
      <c r="C1" s="18">
        <v>30000</v>
      </c>
    </row>
    <row r="2" spans="2:12" x14ac:dyDescent="0.3">
      <c r="B2" s="14"/>
      <c r="C2" s="67" t="s">
        <v>43</v>
      </c>
      <c r="D2" s="67"/>
      <c r="E2" s="68"/>
      <c r="H2" s="66" t="s">
        <v>44</v>
      </c>
      <c r="I2" s="67"/>
      <c r="J2" s="67"/>
      <c r="K2" s="67"/>
      <c r="L2" s="68"/>
    </row>
    <row r="3" spans="2:12" ht="15" customHeight="1" x14ac:dyDescent="0.3">
      <c r="B3" s="4"/>
      <c r="C3" s="72" t="s">
        <v>41</v>
      </c>
      <c r="D3" s="72"/>
      <c r="E3" s="73"/>
      <c r="H3" s="4"/>
      <c r="I3" s="72" t="s">
        <v>41</v>
      </c>
      <c r="J3" s="72"/>
      <c r="K3" s="72"/>
      <c r="L3" s="5"/>
    </row>
    <row r="4" spans="2:12" x14ac:dyDescent="0.3">
      <c r="B4" s="4" t="s">
        <v>35</v>
      </c>
      <c r="C4" s="3" t="s">
        <v>38</v>
      </c>
      <c r="D4" s="3" t="s">
        <v>39</v>
      </c>
      <c r="E4" s="5" t="s">
        <v>40</v>
      </c>
      <c r="H4" s="4" t="s">
        <v>35</v>
      </c>
      <c r="I4" s="3" t="s">
        <v>38</v>
      </c>
      <c r="J4" s="3" t="s">
        <v>39</v>
      </c>
      <c r="K4" s="3" t="s">
        <v>40</v>
      </c>
      <c r="L4" s="5" t="s">
        <v>7</v>
      </c>
    </row>
    <row r="5" spans="2:12" x14ac:dyDescent="0.3">
      <c r="B5" s="4" t="s">
        <v>36</v>
      </c>
      <c r="C5" s="19">
        <v>0.08</v>
      </c>
      <c r="D5" s="19">
        <v>0.08</v>
      </c>
      <c r="E5" s="25">
        <v>0.08</v>
      </c>
      <c r="H5" s="4" t="s">
        <v>36</v>
      </c>
      <c r="I5" s="19">
        <v>0.08</v>
      </c>
      <c r="J5" s="19">
        <v>0.08</v>
      </c>
      <c r="K5" s="19">
        <v>0.08</v>
      </c>
      <c r="L5" s="25">
        <f>MAX(I5:K5)</f>
        <v>0.08</v>
      </c>
    </row>
    <row r="6" spans="2:12" x14ac:dyDescent="0.3">
      <c r="B6" s="4" t="s">
        <v>37</v>
      </c>
      <c r="C6" s="19">
        <v>0.16</v>
      </c>
      <c r="D6" s="19">
        <v>0.09</v>
      </c>
      <c r="E6" s="25">
        <v>-0.02</v>
      </c>
      <c r="H6" s="4" t="s">
        <v>37</v>
      </c>
      <c r="I6" s="19">
        <v>0.16</v>
      </c>
      <c r="J6" s="19">
        <v>0.09</v>
      </c>
      <c r="K6" s="19">
        <v>-0.02</v>
      </c>
      <c r="L6" s="26">
        <f>MAX(I6:K6)</f>
        <v>0.16</v>
      </c>
    </row>
    <row r="7" spans="2:12" ht="15" thickBot="1" x14ac:dyDescent="0.35">
      <c r="B7" s="6" t="s">
        <v>42</v>
      </c>
      <c r="C7" s="7">
        <v>0.1</v>
      </c>
      <c r="D7" s="7">
        <v>0.85</v>
      </c>
      <c r="E7" s="8">
        <v>0.05</v>
      </c>
      <c r="H7" s="1"/>
      <c r="L7" s="2"/>
    </row>
    <row r="8" spans="2:12" ht="15" thickBot="1" x14ac:dyDescent="0.35">
      <c r="H8" s="69" t="s">
        <v>45</v>
      </c>
      <c r="I8" s="70"/>
      <c r="J8" s="70"/>
      <c r="K8" s="70"/>
      <c r="L8" s="71"/>
    </row>
    <row r="11" spans="2:12" ht="15" thickBot="1" x14ac:dyDescent="0.35"/>
    <row r="12" spans="2:12" x14ac:dyDescent="0.3">
      <c r="B12" s="66" t="s">
        <v>46</v>
      </c>
      <c r="C12" s="67"/>
      <c r="D12" s="67"/>
      <c r="E12" s="67"/>
      <c r="F12" s="68"/>
      <c r="H12" s="66" t="s">
        <v>49</v>
      </c>
      <c r="I12" s="67"/>
      <c r="J12" s="67"/>
      <c r="K12" s="67"/>
      <c r="L12" s="68"/>
    </row>
    <row r="13" spans="2:12" x14ac:dyDescent="0.3">
      <c r="B13" s="4"/>
      <c r="C13" s="72" t="s">
        <v>41</v>
      </c>
      <c r="D13" s="72"/>
      <c r="E13" s="72"/>
      <c r="F13" s="5"/>
      <c r="H13" s="4"/>
      <c r="I13" s="72" t="s">
        <v>41</v>
      </c>
      <c r="J13" s="72"/>
      <c r="K13" s="72"/>
      <c r="L13" s="5"/>
    </row>
    <row r="14" spans="2:12" x14ac:dyDescent="0.3">
      <c r="B14" s="4" t="s">
        <v>35</v>
      </c>
      <c r="C14" s="3" t="s">
        <v>38</v>
      </c>
      <c r="D14" s="3" t="s">
        <v>39</v>
      </c>
      <c r="E14" s="3" t="s">
        <v>40</v>
      </c>
      <c r="F14" s="5" t="s">
        <v>47</v>
      </c>
      <c r="H14" s="4" t="s">
        <v>35</v>
      </c>
      <c r="I14" s="3" t="s">
        <v>38</v>
      </c>
      <c r="J14" s="3" t="s">
        <v>39</v>
      </c>
      <c r="K14" s="3" t="s">
        <v>40</v>
      </c>
      <c r="L14" s="5" t="s">
        <v>7</v>
      </c>
    </row>
    <row r="15" spans="2:12" x14ac:dyDescent="0.3">
      <c r="B15" s="4" t="s">
        <v>36</v>
      </c>
      <c r="C15" s="19">
        <v>0.08</v>
      </c>
      <c r="D15" s="19">
        <v>0.08</v>
      </c>
      <c r="E15" s="19">
        <v>0.08</v>
      </c>
      <c r="F15" s="26">
        <f>MIN(C15:E15)</f>
        <v>0.08</v>
      </c>
      <c r="H15" s="4" t="s">
        <v>36</v>
      </c>
      <c r="I15" s="19">
        <f>MAX($C$5:$C$6)-C5</f>
        <v>0.08</v>
      </c>
      <c r="J15" s="19">
        <f>MAX($D$5:$D$6)-D5</f>
        <v>9.999999999999995E-3</v>
      </c>
      <c r="K15" s="19">
        <f>MAX($E$5:$E$6)-E5</f>
        <v>0</v>
      </c>
      <c r="L15" s="26">
        <f>MAX(I15:K15)</f>
        <v>0.08</v>
      </c>
    </row>
    <row r="16" spans="2:12" x14ac:dyDescent="0.3">
      <c r="B16" s="4" t="s">
        <v>37</v>
      </c>
      <c r="C16" s="19">
        <v>0.16</v>
      </c>
      <c r="D16" s="19">
        <v>0.09</v>
      </c>
      <c r="E16" s="19">
        <v>-0.02</v>
      </c>
      <c r="F16" s="25">
        <f>MIN(C16:E16)</f>
        <v>-0.02</v>
      </c>
      <c r="H16" s="4" t="s">
        <v>37</v>
      </c>
      <c r="I16" s="19">
        <f>MAX($C$5:$C$6)-C6</f>
        <v>0</v>
      </c>
      <c r="J16" s="19">
        <f>MAX($D$5:$D$6)-D6</f>
        <v>0</v>
      </c>
      <c r="K16" s="19">
        <f>MAX($E$5:$E$6)-E6</f>
        <v>0.1</v>
      </c>
      <c r="L16" s="25">
        <f>MAX(I16:K16)</f>
        <v>0.1</v>
      </c>
    </row>
    <row r="17" spans="2:12" x14ac:dyDescent="0.3">
      <c r="B17" s="1"/>
      <c r="F17" s="2"/>
      <c r="H17" s="1"/>
      <c r="L17" s="2"/>
    </row>
    <row r="18" spans="2:12" ht="15" thickBot="1" x14ac:dyDescent="0.35">
      <c r="B18" s="69" t="s">
        <v>48</v>
      </c>
      <c r="C18" s="70"/>
      <c r="D18" s="70"/>
      <c r="E18" s="70"/>
      <c r="F18" s="71"/>
      <c r="H18" s="69" t="s">
        <v>48</v>
      </c>
      <c r="I18" s="70"/>
      <c r="J18" s="70"/>
      <c r="K18" s="70"/>
      <c r="L18" s="71"/>
    </row>
    <row r="20" spans="2:12" ht="15" thickBot="1" x14ac:dyDescent="0.35"/>
    <row r="21" spans="2:12" ht="15" thickBot="1" x14ac:dyDescent="0.35">
      <c r="B21" s="13"/>
      <c r="C21" s="27"/>
      <c r="D21" s="27"/>
      <c r="E21" s="27"/>
      <c r="F21" s="28"/>
    </row>
    <row r="22" spans="2:12" x14ac:dyDescent="0.3">
      <c r="B22" s="74" t="s">
        <v>50</v>
      </c>
      <c r="C22" s="72"/>
      <c r="D22" s="72"/>
      <c r="E22" s="72"/>
      <c r="F22" s="73"/>
      <c r="H22" s="66" t="s">
        <v>51</v>
      </c>
      <c r="I22" s="67"/>
      <c r="J22" s="67"/>
      <c r="K22" s="67"/>
      <c r="L22" s="68"/>
    </row>
    <row r="23" spans="2:12" x14ac:dyDescent="0.3">
      <c r="B23" s="4"/>
      <c r="C23" s="72" t="s">
        <v>41</v>
      </c>
      <c r="D23" s="72"/>
      <c r="E23" s="72"/>
      <c r="F23" s="5"/>
      <c r="H23" s="4"/>
      <c r="I23" s="3" t="s">
        <v>41</v>
      </c>
      <c r="J23" s="3"/>
      <c r="K23" s="3"/>
      <c r="L23" s="5"/>
    </row>
    <row r="24" spans="2:12" x14ac:dyDescent="0.3">
      <c r="B24" s="4" t="s">
        <v>35</v>
      </c>
      <c r="C24" s="3" t="s">
        <v>38</v>
      </c>
      <c r="D24" s="3" t="s">
        <v>39</v>
      </c>
      <c r="E24" s="3" t="s">
        <v>40</v>
      </c>
      <c r="F24" s="5" t="s">
        <v>28</v>
      </c>
      <c r="H24" s="4" t="s">
        <v>35</v>
      </c>
      <c r="I24" s="3" t="s">
        <v>38</v>
      </c>
      <c r="J24" s="3" t="s">
        <v>39</v>
      </c>
      <c r="K24" s="3" t="s">
        <v>40</v>
      </c>
      <c r="L24" s="5" t="s">
        <v>29</v>
      </c>
    </row>
    <row r="25" spans="2:12" x14ac:dyDescent="0.3">
      <c r="B25" s="4" t="s">
        <v>36</v>
      </c>
      <c r="C25" s="19">
        <v>0.08</v>
      </c>
      <c r="D25" s="19">
        <v>0.08</v>
      </c>
      <c r="E25" s="19">
        <v>0.08</v>
      </c>
      <c r="F25" s="22">
        <f>SUMPRODUCT(C25:E25,$C$27:$E$27)</f>
        <v>8.0000000000000016E-2</v>
      </c>
      <c r="H25" s="4" t="s">
        <v>36</v>
      </c>
      <c r="I25" s="19">
        <v>0.08</v>
      </c>
      <c r="J25" s="19">
        <v>9.999999999999995E-3</v>
      </c>
      <c r="K25" s="19">
        <v>0</v>
      </c>
      <c r="L25" s="25">
        <f>SUMPRODUCT(I25:K25,$I$27:$K$27)</f>
        <v>1.6499999999999994E-2</v>
      </c>
    </row>
    <row r="26" spans="2:12" x14ac:dyDescent="0.3">
      <c r="B26" s="4" t="s">
        <v>37</v>
      </c>
      <c r="C26" s="19">
        <v>0.16</v>
      </c>
      <c r="D26" s="19">
        <v>0.09</v>
      </c>
      <c r="E26" s="19">
        <v>-0.02</v>
      </c>
      <c r="F26" s="29">
        <f>SUMPRODUCT(C26:E26,$C$27:$E$27)</f>
        <v>9.1499999999999998E-2</v>
      </c>
      <c r="H26" s="4" t="s">
        <v>37</v>
      </c>
      <c r="I26" s="19">
        <v>0</v>
      </c>
      <c r="J26" s="19">
        <v>0</v>
      </c>
      <c r="K26" s="19">
        <v>0.1</v>
      </c>
      <c r="L26" s="26">
        <f>SUMPRODUCT(I26:K26,$I$27:$K$27)</f>
        <v>5.000000000000001E-3</v>
      </c>
    </row>
    <row r="27" spans="2:12" x14ac:dyDescent="0.3">
      <c r="B27" s="4" t="s">
        <v>42</v>
      </c>
      <c r="C27" s="3">
        <v>0.1</v>
      </c>
      <c r="D27" s="3">
        <v>0.85</v>
      </c>
      <c r="E27" s="3">
        <v>0.05</v>
      </c>
      <c r="F27" s="5"/>
      <c r="H27" s="4" t="s">
        <v>42</v>
      </c>
      <c r="I27" s="3">
        <v>0.1</v>
      </c>
      <c r="J27" s="3">
        <v>0.85</v>
      </c>
      <c r="K27" s="3">
        <v>0.05</v>
      </c>
      <c r="L27" s="5"/>
    </row>
    <row r="28" spans="2:12" x14ac:dyDescent="0.3">
      <c r="B28" s="1"/>
      <c r="F28" s="2"/>
      <c r="H28" s="1"/>
      <c r="L28" s="2"/>
    </row>
    <row r="29" spans="2:12" ht="15" thickBot="1" x14ac:dyDescent="0.35">
      <c r="B29" s="69" t="s">
        <v>45</v>
      </c>
      <c r="C29" s="70"/>
      <c r="D29" s="70"/>
      <c r="E29" s="70"/>
      <c r="F29" s="71"/>
      <c r="H29" s="69" t="s">
        <v>45</v>
      </c>
      <c r="I29" s="70"/>
      <c r="J29" s="70"/>
      <c r="K29" s="70"/>
      <c r="L29" s="71"/>
    </row>
    <row r="31" spans="2:12" ht="15" thickBot="1" x14ac:dyDescent="0.35"/>
    <row r="32" spans="2:12" x14ac:dyDescent="0.3">
      <c r="B32" s="75" t="s">
        <v>52</v>
      </c>
      <c r="C32" s="76"/>
      <c r="D32" s="76"/>
      <c r="E32" s="76"/>
      <c r="F32" s="77"/>
    </row>
    <row r="33" spans="2:6" ht="23.25" customHeight="1" x14ac:dyDescent="0.3">
      <c r="B33" s="4"/>
      <c r="C33" s="3" t="s">
        <v>38</v>
      </c>
      <c r="D33" s="3" t="s">
        <v>58</v>
      </c>
      <c r="E33" s="3" t="s">
        <v>40</v>
      </c>
      <c r="F33" s="5" t="s">
        <v>28</v>
      </c>
    </row>
    <row r="34" spans="2:6" ht="26.4" x14ac:dyDescent="0.3">
      <c r="B34" s="21" t="s">
        <v>53</v>
      </c>
      <c r="C34" s="19">
        <f>MAX(C5:C6)</f>
        <v>0.16</v>
      </c>
      <c r="D34" s="19">
        <f>MAX(D5:D6)</f>
        <v>0.09</v>
      </c>
      <c r="E34" s="19">
        <f>MAX(E5:E6)</f>
        <v>0.08</v>
      </c>
      <c r="F34" s="22">
        <f>SUMPRODUCT(C34:E34,C27:E27)</f>
        <v>9.6500000000000002E-2</v>
      </c>
    </row>
    <row r="35" spans="2:6" x14ac:dyDescent="0.3">
      <c r="B35" s="1"/>
      <c r="F35" s="2"/>
    </row>
    <row r="36" spans="2:6" ht="17.25" customHeight="1" x14ac:dyDescent="0.3">
      <c r="B36" s="1"/>
      <c r="E36" s="3" t="s">
        <v>54</v>
      </c>
      <c r="F36" s="22">
        <f>F34-F26</f>
        <v>5.0000000000000044E-3</v>
      </c>
    </row>
    <row r="37" spans="2:6" ht="30" customHeight="1" x14ac:dyDescent="0.3">
      <c r="B37" s="1"/>
      <c r="E37" s="20" t="s">
        <v>55</v>
      </c>
      <c r="F37" s="23">
        <f>F36*C1</f>
        <v>150.00000000000014</v>
      </c>
    </row>
    <row r="38" spans="2:6" x14ac:dyDescent="0.3">
      <c r="B38" s="1"/>
      <c r="E38" s="24"/>
      <c r="F38" s="2"/>
    </row>
    <row r="39" spans="2:6" x14ac:dyDescent="0.3">
      <c r="B39" s="78" t="s">
        <v>57</v>
      </c>
      <c r="C39" s="79"/>
      <c r="D39" s="79"/>
      <c r="E39" s="79"/>
      <c r="F39" s="80"/>
    </row>
    <row r="40" spans="2:6" ht="15" thickBot="1" x14ac:dyDescent="0.35">
      <c r="B40" s="81"/>
      <c r="C40" s="82"/>
      <c r="D40" s="82"/>
      <c r="E40" s="82"/>
      <c r="F40" s="83"/>
    </row>
  </sheetData>
  <mergeCells count="18">
    <mergeCell ref="B32:F32"/>
    <mergeCell ref="B39:F40"/>
    <mergeCell ref="H29:L29"/>
    <mergeCell ref="B29:F29"/>
    <mergeCell ref="H18:L18"/>
    <mergeCell ref="B18:F18"/>
    <mergeCell ref="C23:E23"/>
    <mergeCell ref="H2:L2"/>
    <mergeCell ref="B12:F12"/>
    <mergeCell ref="H12:L12"/>
    <mergeCell ref="B22:F22"/>
    <mergeCell ref="H22:L22"/>
    <mergeCell ref="H8:L8"/>
    <mergeCell ref="C2:E2"/>
    <mergeCell ref="C3:E3"/>
    <mergeCell ref="I3:K3"/>
    <mergeCell ref="C13:E13"/>
    <mergeCell ref="I13:K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69"/>
  <sheetViews>
    <sheetView workbookViewId="0">
      <selection activeCell="G19" sqref="G19"/>
    </sheetView>
  </sheetViews>
  <sheetFormatPr defaultRowHeight="14.4" x14ac:dyDescent="0.3"/>
  <cols>
    <col min="1" max="1" width="4.6640625" customWidth="1"/>
    <col min="2" max="2" width="14.6640625" customWidth="1"/>
    <col min="15" max="15" width="26.88671875" customWidth="1"/>
    <col min="16" max="16" width="12.109375" customWidth="1"/>
  </cols>
  <sheetData>
    <row r="1" spans="2:28" ht="15" thickBot="1" x14ac:dyDescent="0.35"/>
    <row r="2" spans="2:28" x14ac:dyDescent="0.3">
      <c r="B2" s="66" t="s">
        <v>43</v>
      </c>
      <c r="C2" s="67"/>
      <c r="D2" s="67"/>
      <c r="E2" s="67"/>
      <c r="F2" s="67"/>
      <c r="G2" s="67"/>
      <c r="H2" s="67"/>
      <c r="I2" s="67"/>
      <c r="J2" s="67"/>
      <c r="K2" s="67"/>
      <c r="L2" s="67"/>
      <c r="M2" s="68"/>
      <c r="P2" s="85" t="s">
        <v>44</v>
      </c>
      <c r="Q2" s="86"/>
      <c r="R2" s="86"/>
      <c r="S2" s="86"/>
      <c r="T2" s="86"/>
      <c r="U2" s="86"/>
      <c r="V2" s="86"/>
      <c r="W2" s="86"/>
      <c r="X2" s="86"/>
      <c r="Y2" s="86"/>
      <c r="Z2" s="86"/>
      <c r="AA2" s="86"/>
      <c r="AB2" s="87"/>
    </row>
    <row r="3" spans="2:28" x14ac:dyDescent="0.3">
      <c r="B3" s="4"/>
      <c r="C3" s="72" t="s">
        <v>60</v>
      </c>
      <c r="D3" s="72"/>
      <c r="E3" s="72"/>
      <c r="F3" s="72"/>
      <c r="G3" s="72"/>
      <c r="H3" s="72"/>
      <c r="I3" s="72"/>
      <c r="J3" s="72"/>
      <c r="K3" s="72"/>
      <c r="L3" s="72"/>
      <c r="M3" s="73"/>
      <c r="P3" s="4"/>
      <c r="Q3" s="72" t="s">
        <v>60</v>
      </c>
      <c r="R3" s="72"/>
      <c r="S3" s="72"/>
      <c r="T3" s="72"/>
      <c r="U3" s="72"/>
      <c r="V3" s="72"/>
      <c r="W3" s="72"/>
      <c r="X3" s="72"/>
      <c r="Y3" s="72"/>
      <c r="Z3" s="72"/>
      <c r="AA3" s="72"/>
      <c r="AB3" s="5"/>
    </row>
    <row r="4" spans="2:28" x14ac:dyDescent="0.3">
      <c r="B4" s="4" t="s">
        <v>59</v>
      </c>
      <c r="C4" s="3">
        <v>10</v>
      </c>
      <c r="D4" s="3">
        <v>11</v>
      </c>
      <c r="E4" s="3">
        <v>12</v>
      </c>
      <c r="F4" s="3">
        <v>13</v>
      </c>
      <c r="G4" s="3">
        <v>14</v>
      </c>
      <c r="H4" s="3">
        <v>15</v>
      </c>
      <c r="I4" s="3">
        <v>16</v>
      </c>
      <c r="J4" s="3">
        <v>17</v>
      </c>
      <c r="K4" s="3">
        <v>18</v>
      </c>
      <c r="L4" s="3">
        <v>19</v>
      </c>
      <c r="M4" s="5">
        <v>20</v>
      </c>
      <c r="P4" s="4" t="s">
        <v>59</v>
      </c>
      <c r="Q4" s="3">
        <v>10</v>
      </c>
      <c r="R4" s="3">
        <v>11</v>
      </c>
      <c r="S4" s="3">
        <v>12</v>
      </c>
      <c r="T4" s="3">
        <v>13</v>
      </c>
      <c r="U4" s="3">
        <v>14</v>
      </c>
      <c r="V4" s="3">
        <v>15</v>
      </c>
      <c r="W4" s="3">
        <v>16</v>
      </c>
      <c r="X4" s="3">
        <v>17</v>
      </c>
      <c r="Y4" s="3">
        <v>18</v>
      </c>
      <c r="Z4" s="3">
        <v>19</v>
      </c>
      <c r="AA4" s="3">
        <v>20</v>
      </c>
      <c r="AB4" s="5" t="s">
        <v>7</v>
      </c>
    </row>
    <row r="5" spans="2:28" x14ac:dyDescent="0.3">
      <c r="B5" s="4">
        <v>10</v>
      </c>
      <c r="C5" s="31">
        <f>IF($B$5&gt;C4,(C4*$D$22)+($B$5-C4)*$D$23,$B$5*$D$22)</f>
        <v>15</v>
      </c>
      <c r="D5" s="31">
        <f t="shared" ref="D5:M5" si="0">IF($B$5&gt;D4,(D4*$D$22)+($B$5-D4)*$D$23,$B$5*$D$22)</f>
        <v>15</v>
      </c>
      <c r="E5" s="31">
        <f t="shared" si="0"/>
        <v>15</v>
      </c>
      <c r="F5" s="31">
        <f t="shared" si="0"/>
        <v>15</v>
      </c>
      <c r="G5" s="31">
        <f t="shared" si="0"/>
        <v>15</v>
      </c>
      <c r="H5" s="31">
        <f t="shared" si="0"/>
        <v>15</v>
      </c>
      <c r="I5" s="31">
        <f t="shared" si="0"/>
        <v>15</v>
      </c>
      <c r="J5" s="31">
        <f t="shared" si="0"/>
        <v>15</v>
      </c>
      <c r="K5" s="31">
        <f t="shared" si="0"/>
        <v>15</v>
      </c>
      <c r="L5" s="31">
        <f t="shared" si="0"/>
        <v>15</v>
      </c>
      <c r="M5" s="32">
        <f t="shared" si="0"/>
        <v>15</v>
      </c>
      <c r="P5" s="4">
        <v>10</v>
      </c>
      <c r="Q5" s="31">
        <f>IF($B$5&gt;Q4,(Q4*$D$22)+($B$5-Q4)*$D$23,$B$5*$D$22)</f>
        <v>15</v>
      </c>
      <c r="R5" s="31">
        <f>IF($B$5&gt;R4,(R4*$D$22)+($B$5-R4)*$D$23,$B$5*$D$22)</f>
        <v>15</v>
      </c>
      <c r="S5" s="31">
        <f t="shared" ref="S5" si="1">IF($B$5&gt;S4,(S4*$D$22)+($B$5-S4)*$D$23,$B$5*$D$22)</f>
        <v>15</v>
      </c>
      <c r="T5" s="31">
        <f t="shared" ref="T5" si="2">IF($B$5&gt;T4,(T4*$D$22)+($B$5-T4)*$D$23,$B$5*$D$22)</f>
        <v>15</v>
      </c>
      <c r="U5" s="31">
        <f t="shared" ref="U5" si="3">IF($B$5&gt;U4,(U4*$D$22)+($B$5-U4)*$D$23,$B$5*$D$22)</f>
        <v>15</v>
      </c>
      <c r="V5" s="31">
        <f t="shared" ref="V5" si="4">IF($B$5&gt;V4,(V4*$D$22)+($B$5-V4)*$D$23,$B$5*$D$22)</f>
        <v>15</v>
      </c>
      <c r="W5" s="31">
        <f t="shared" ref="W5" si="5">IF($B$5&gt;W4,(W4*$D$22)+($B$5-W4)*$D$23,$B$5*$D$22)</f>
        <v>15</v>
      </c>
      <c r="X5" s="31">
        <f t="shared" ref="X5" si="6">IF($B$5&gt;X4,(X4*$D$22)+($B$5-X4)*$D$23,$B$5*$D$22)</f>
        <v>15</v>
      </c>
      <c r="Y5" s="31">
        <f t="shared" ref="Y5" si="7">IF($B$5&gt;Y4,(Y4*$D$22)+($B$5-Y4)*$D$23,$B$5*$D$22)</f>
        <v>15</v>
      </c>
      <c r="Z5" s="31">
        <f t="shared" ref="Z5" si="8">IF($B$5&gt;Z4,(Z4*$D$22)+($B$5-Z4)*$D$23,$B$5*$D$22)</f>
        <v>15</v>
      </c>
      <c r="AA5" s="31">
        <f t="shared" ref="AA5" si="9">IF($B$5&gt;AA4,(AA4*$D$22)+($B$5-AA4)*$D$23,$B$5*$D$22)</f>
        <v>15</v>
      </c>
      <c r="AB5" s="23">
        <f>MAX(Q5:AA5)</f>
        <v>15</v>
      </c>
    </row>
    <row r="6" spans="2:28" x14ac:dyDescent="0.3">
      <c r="B6" s="4">
        <v>11</v>
      </c>
      <c r="C6" s="31">
        <f t="shared" ref="C6:M6" si="10">IF($B$6&gt;C4,(C4*$D$22)+($B$6-C4)*$D$23,$B$6*$D$22)</f>
        <v>13.8</v>
      </c>
      <c r="D6" s="31">
        <f t="shared" si="10"/>
        <v>16.5</v>
      </c>
      <c r="E6" s="31">
        <f t="shared" si="10"/>
        <v>16.5</v>
      </c>
      <c r="F6" s="31">
        <f t="shared" si="10"/>
        <v>16.5</v>
      </c>
      <c r="G6" s="31">
        <f t="shared" si="10"/>
        <v>16.5</v>
      </c>
      <c r="H6" s="31">
        <f t="shared" si="10"/>
        <v>16.5</v>
      </c>
      <c r="I6" s="31">
        <f t="shared" si="10"/>
        <v>16.5</v>
      </c>
      <c r="J6" s="31">
        <f t="shared" si="10"/>
        <v>16.5</v>
      </c>
      <c r="K6" s="31">
        <f t="shared" si="10"/>
        <v>16.5</v>
      </c>
      <c r="L6" s="31">
        <f t="shared" si="10"/>
        <v>16.5</v>
      </c>
      <c r="M6" s="32">
        <f t="shared" si="10"/>
        <v>16.5</v>
      </c>
      <c r="P6" s="4">
        <v>11</v>
      </c>
      <c r="Q6" s="31">
        <f t="shared" ref="Q6:AA6" si="11">IF($B$6&gt;Q4,(Q4*$D$22)+($B$6-Q4)*$D$23,$B$6*$D$22)</f>
        <v>13.8</v>
      </c>
      <c r="R6" s="31">
        <f t="shared" si="11"/>
        <v>16.5</v>
      </c>
      <c r="S6" s="31">
        <f t="shared" si="11"/>
        <v>16.5</v>
      </c>
      <c r="T6" s="31">
        <f t="shared" si="11"/>
        <v>16.5</v>
      </c>
      <c r="U6" s="31">
        <f t="shared" si="11"/>
        <v>16.5</v>
      </c>
      <c r="V6" s="31">
        <f t="shared" si="11"/>
        <v>16.5</v>
      </c>
      <c r="W6" s="31">
        <f t="shared" si="11"/>
        <v>16.5</v>
      </c>
      <c r="X6" s="31">
        <f t="shared" si="11"/>
        <v>16.5</v>
      </c>
      <c r="Y6" s="31">
        <f t="shared" si="11"/>
        <v>16.5</v>
      </c>
      <c r="Z6" s="31">
        <f t="shared" si="11"/>
        <v>16.5</v>
      </c>
      <c r="AA6" s="31">
        <f t="shared" si="11"/>
        <v>16.5</v>
      </c>
      <c r="AB6" s="23">
        <f t="shared" ref="AB6:AB15" si="12">MAX(Q6:AA6)</f>
        <v>16.5</v>
      </c>
    </row>
    <row r="7" spans="2:28" x14ac:dyDescent="0.3">
      <c r="B7" s="4">
        <v>12</v>
      </c>
      <c r="C7" s="31">
        <f t="shared" ref="C7:M7" si="13">IF($B$7&gt;C4,(C4*$D$22)+($B$7-C4)*$D$23,$B$7*$D$22)</f>
        <v>12.6</v>
      </c>
      <c r="D7" s="31">
        <f t="shared" si="13"/>
        <v>15.3</v>
      </c>
      <c r="E7" s="31">
        <f t="shared" si="13"/>
        <v>18</v>
      </c>
      <c r="F7" s="31">
        <f t="shared" si="13"/>
        <v>18</v>
      </c>
      <c r="G7" s="31">
        <f t="shared" si="13"/>
        <v>18</v>
      </c>
      <c r="H7" s="31">
        <f t="shared" si="13"/>
        <v>18</v>
      </c>
      <c r="I7" s="31">
        <f t="shared" si="13"/>
        <v>18</v>
      </c>
      <c r="J7" s="31">
        <f t="shared" si="13"/>
        <v>18</v>
      </c>
      <c r="K7" s="31">
        <f t="shared" si="13"/>
        <v>18</v>
      </c>
      <c r="L7" s="31">
        <f t="shared" si="13"/>
        <v>18</v>
      </c>
      <c r="M7" s="32">
        <f t="shared" si="13"/>
        <v>18</v>
      </c>
      <c r="P7" s="4">
        <v>12</v>
      </c>
      <c r="Q7" s="31">
        <f t="shared" ref="Q7:AA7" si="14">IF($B$7&gt;Q4,(Q4*$D$22)+($B$7-Q4)*$D$23,$B$7*$D$22)</f>
        <v>12.6</v>
      </c>
      <c r="R7" s="31">
        <f t="shared" si="14"/>
        <v>15.3</v>
      </c>
      <c r="S7" s="31">
        <f t="shared" si="14"/>
        <v>18</v>
      </c>
      <c r="T7" s="31">
        <f t="shared" si="14"/>
        <v>18</v>
      </c>
      <c r="U7" s="31">
        <f t="shared" si="14"/>
        <v>18</v>
      </c>
      <c r="V7" s="31">
        <f t="shared" si="14"/>
        <v>18</v>
      </c>
      <c r="W7" s="31">
        <f t="shared" si="14"/>
        <v>18</v>
      </c>
      <c r="X7" s="31">
        <f t="shared" si="14"/>
        <v>18</v>
      </c>
      <c r="Y7" s="31">
        <f t="shared" si="14"/>
        <v>18</v>
      </c>
      <c r="Z7" s="31">
        <f t="shared" si="14"/>
        <v>18</v>
      </c>
      <c r="AA7" s="31">
        <f t="shared" si="14"/>
        <v>18</v>
      </c>
      <c r="AB7" s="23">
        <f t="shared" si="12"/>
        <v>18</v>
      </c>
    </row>
    <row r="8" spans="2:28" x14ac:dyDescent="0.3">
      <c r="B8" s="4">
        <v>13</v>
      </c>
      <c r="C8" s="31">
        <f t="shared" ref="C8:M8" si="15">IF($B$8&gt;C4,(C4*$D$22)+($B$8-C4)*$D$23,$B$8*$D$22)</f>
        <v>11.399999999999999</v>
      </c>
      <c r="D8" s="31">
        <f t="shared" si="15"/>
        <v>14.1</v>
      </c>
      <c r="E8" s="31">
        <f t="shared" si="15"/>
        <v>16.8</v>
      </c>
      <c r="F8" s="31">
        <f t="shared" si="15"/>
        <v>19.5</v>
      </c>
      <c r="G8" s="31">
        <f t="shared" si="15"/>
        <v>19.5</v>
      </c>
      <c r="H8" s="31">
        <f t="shared" si="15"/>
        <v>19.5</v>
      </c>
      <c r="I8" s="31">
        <f t="shared" si="15"/>
        <v>19.5</v>
      </c>
      <c r="J8" s="31">
        <f t="shared" si="15"/>
        <v>19.5</v>
      </c>
      <c r="K8" s="31">
        <f t="shared" si="15"/>
        <v>19.5</v>
      </c>
      <c r="L8" s="31">
        <f t="shared" si="15"/>
        <v>19.5</v>
      </c>
      <c r="M8" s="32">
        <f t="shared" si="15"/>
        <v>19.5</v>
      </c>
      <c r="P8" s="4">
        <v>13</v>
      </c>
      <c r="Q8" s="31">
        <f t="shared" ref="Q8:AA8" si="16">IF($B$8&gt;Q4,(Q4*$D$22)+($B$8-Q4)*$D$23,$B$8*$D$22)</f>
        <v>11.399999999999999</v>
      </c>
      <c r="R8" s="31">
        <f t="shared" si="16"/>
        <v>14.1</v>
      </c>
      <c r="S8" s="31">
        <f t="shared" si="16"/>
        <v>16.8</v>
      </c>
      <c r="T8" s="31">
        <f t="shared" si="16"/>
        <v>19.5</v>
      </c>
      <c r="U8" s="31">
        <f t="shared" si="16"/>
        <v>19.5</v>
      </c>
      <c r="V8" s="31">
        <f t="shared" si="16"/>
        <v>19.5</v>
      </c>
      <c r="W8" s="31">
        <f t="shared" si="16"/>
        <v>19.5</v>
      </c>
      <c r="X8" s="31">
        <f t="shared" si="16"/>
        <v>19.5</v>
      </c>
      <c r="Y8" s="31">
        <f t="shared" si="16"/>
        <v>19.5</v>
      </c>
      <c r="Z8" s="31">
        <f t="shared" si="16"/>
        <v>19.5</v>
      </c>
      <c r="AA8" s="31">
        <f t="shared" si="16"/>
        <v>19.5</v>
      </c>
      <c r="AB8" s="23">
        <f t="shared" si="12"/>
        <v>19.5</v>
      </c>
    </row>
    <row r="9" spans="2:28" x14ac:dyDescent="0.3">
      <c r="B9" s="4">
        <v>14</v>
      </c>
      <c r="C9" s="31">
        <f t="shared" ref="C9:M9" si="17">IF($B$9&gt;C4,(C4*$D$22)+($B$9-C4)*$D$23,$B$9*$D$22)</f>
        <v>10.199999999999999</v>
      </c>
      <c r="D9" s="31">
        <f t="shared" si="17"/>
        <v>12.899999999999999</v>
      </c>
      <c r="E9" s="31">
        <f t="shared" si="17"/>
        <v>15.6</v>
      </c>
      <c r="F9" s="31">
        <f t="shared" si="17"/>
        <v>18.3</v>
      </c>
      <c r="G9" s="31">
        <f t="shared" si="17"/>
        <v>21</v>
      </c>
      <c r="H9" s="31">
        <f t="shared" si="17"/>
        <v>21</v>
      </c>
      <c r="I9" s="31">
        <f t="shared" si="17"/>
        <v>21</v>
      </c>
      <c r="J9" s="31">
        <f t="shared" si="17"/>
        <v>21</v>
      </c>
      <c r="K9" s="31">
        <f t="shared" si="17"/>
        <v>21</v>
      </c>
      <c r="L9" s="31">
        <f t="shared" si="17"/>
        <v>21</v>
      </c>
      <c r="M9" s="32">
        <f t="shared" si="17"/>
        <v>21</v>
      </c>
      <c r="P9" s="4">
        <v>14</v>
      </c>
      <c r="Q9" s="31">
        <f t="shared" ref="Q9:AA9" si="18">IF($B$9&gt;Q4,(Q4*$D$22)+($B$9-Q4)*$D$23,$B$9*$D$22)</f>
        <v>10.199999999999999</v>
      </c>
      <c r="R9" s="31">
        <f t="shared" si="18"/>
        <v>12.899999999999999</v>
      </c>
      <c r="S9" s="31">
        <f t="shared" si="18"/>
        <v>15.6</v>
      </c>
      <c r="T9" s="31">
        <f t="shared" si="18"/>
        <v>18.3</v>
      </c>
      <c r="U9" s="31">
        <f t="shared" si="18"/>
        <v>21</v>
      </c>
      <c r="V9" s="31">
        <f t="shared" si="18"/>
        <v>21</v>
      </c>
      <c r="W9" s="31">
        <f t="shared" si="18"/>
        <v>21</v>
      </c>
      <c r="X9" s="31">
        <f t="shared" si="18"/>
        <v>21</v>
      </c>
      <c r="Y9" s="31">
        <f t="shared" si="18"/>
        <v>21</v>
      </c>
      <c r="Z9" s="31">
        <f t="shared" si="18"/>
        <v>21</v>
      </c>
      <c r="AA9" s="31">
        <f t="shared" si="18"/>
        <v>21</v>
      </c>
      <c r="AB9" s="23">
        <f t="shared" si="12"/>
        <v>21</v>
      </c>
    </row>
    <row r="10" spans="2:28" x14ac:dyDescent="0.3">
      <c r="B10" s="4">
        <v>15</v>
      </c>
      <c r="C10" s="31">
        <f t="shared" ref="C10:M10" si="19">IF($B$10&gt;C4,(C4*$D$22)+($B$10-C4)*$D$23,$B$10*$D$22)</f>
        <v>9</v>
      </c>
      <c r="D10" s="31">
        <f t="shared" si="19"/>
        <v>11.7</v>
      </c>
      <c r="E10" s="31">
        <f t="shared" si="19"/>
        <v>14.399999999999999</v>
      </c>
      <c r="F10" s="31">
        <f t="shared" si="19"/>
        <v>17.100000000000001</v>
      </c>
      <c r="G10" s="31">
        <f t="shared" si="19"/>
        <v>19.8</v>
      </c>
      <c r="H10" s="31">
        <f t="shared" si="19"/>
        <v>22.5</v>
      </c>
      <c r="I10" s="31">
        <f t="shared" si="19"/>
        <v>22.5</v>
      </c>
      <c r="J10" s="31">
        <f t="shared" si="19"/>
        <v>22.5</v>
      </c>
      <c r="K10" s="31">
        <f t="shared" si="19"/>
        <v>22.5</v>
      </c>
      <c r="L10" s="31">
        <f t="shared" si="19"/>
        <v>22.5</v>
      </c>
      <c r="M10" s="32">
        <f t="shared" si="19"/>
        <v>22.5</v>
      </c>
      <c r="P10" s="4">
        <v>15</v>
      </c>
      <c r="Q10" s="31">
        <f t="shared" ref="Q10:AA10" si="20">IF($B$10&gt;Q4,(Q4*$D$22)+($B$10-Q4)*$D$23,$B$10*$D$22)</f>
        <v>9</v>
      </c>
      <c r="R10" s="31">
        <f t="shared" si="20"/>
        <v>11.7</v>
      </c>
      <c r="S10" s="31">
        <f t="shared" si="20"/>
        <v>14.399999999999999</v>
      </c>
      <c r="T10" s="31">
        <f t="shared" si="20"/>
        <v>17.100000000000001</v>
      </c>
      <c r="U10" s="31">
        <f t="shared" si="20"/>
        <v>19.8</v>
      </c>
      <c r="V10" s="31">
        <f t="shared" si="20"/>
        <v>22.5</v>
      </c>
      <c r="W10" s="31">
        <f t="shared" si="20"/>
        <v>22.5</v>
      </c>
      <c r="X10" s="31">
        <f t="shared" si="20"/>
        <v>22.5</v>
      </c>
      <c r="Y10" s="31">
        <f t="shared" si="20"/>
        <v>22.5</v>
      </c>
      <c r="Z10" s="31">
        <f t="shared" si="20"/>
        <v>22.5</v>
      </c>
      <c r="AA10" s="31">
        <f t="shared" si="20"/>
        <v>22.5</v>
      </c>
      <c r="AB10" s="23">
        <f t="shared" si="12"/>
        <v>22.5</v>
      </c>
    </row>
    <row r="11" spans="2:28" x14ac:dyDescent="0.3">
      <c r="B11" s="4">
        <v>16</v>
      </c>
      <c r="C11" s="31">
        <f t="shared" ref="C11:M11" si="21">IF($B$11&gt;C4,(C4*$D$22)+($B$11-C4)*$D$23,$B$11*$D$22)</f>
        <v>7.7999999999999989</v>
      </c>
      <c r="D11" s="31">
        <f t="shared" si="21"/>
        <v>10.5</v>
      </c>
      <c r="E11" s="31">
        <f t="shared" si="21"/>
        <v>13.2</v>
      </c>
      <c r="F11" s="31">
        <f t="shared" si="21"/>
        <v>15.899999999999999</v>
      </c>
      <c r="G11" s="31">
        <f t="shared" si="21"/>
        <v>18.600000000000001</v>
      </c>
      <c r="H11" s="31">
        <f t="shared" si="21"/>
        <v>21.3</v>
      </c>
      <c r="I11" s="31">
        <f t="shared" si="21"/>
        <v>24</v>
      </c>
      <c r="J11" s="31">
        <f t="shared" si="21"/>
        <v>24</v>
      </c>
      <c r="K11" s="31">
        <f t="shared" si="21"/>
        <v>24</v>
      </c>
      <c r="L11" s="31">
        <f t="shared" si="21"/>
        <v>24</v>
      </c>
      <c r="M11" s="32">
        <f t="shared" si="21"/>
        <v>24</v>
      </c>
      <c r="P11" s="4">
        <v>16</v>
      </c>
      <c r="Q11" s="31">
        <f t="shared" ref="Q11:AA11" si="22">IF($B$11&gt;Q4,(Q4*$D$22)+($B$11-Q4)*$D$23,$B$11*$D$22)</f>
        <v>7.7999999999999989</v>
      </c>
      <c r="R11" s="31">
        <f t="shared" si="22"/>
        <v>10.5</v>
      </c>
      <c r="S11" s="31">
        <f t="shared" si="22"/>
        <v>13.2</v>
      </c>
      <c r="T11" s="31">
        <f t="shared" si="22"/>
        <v>15.899999999999999</v>
      </c>
      <c r="U11" s="31">
        <f t="shared" si="22"/>
        <v>18.600000000000001</v>
      </c>
      <c r="V11" s="31">
        <f t="shared" si="22"/>
        <v>21.3</v>
      </c>
      <c r="W11" s="31">
        <f t="shared" si="22"/>
        <v>24</v>
      </c>
      <c r="X11" s="31">
        <f t="shared" si="22"/>
        <v>24</v>
      </c>
      <c r="Y11" s="31">
        <f t="shared" si="22"/>
        <v>24</v>
      </c>
      <c r="Z11" s="31">
        <f t="shared" si="22"/>
        <v>24</v>
      </c>
      <c r="AA11" s="31">
        <f t="shared" si="22"/>
        <v>24</v>
      </c>
      <c r="AB11" s="23">
        <f t="shared" si="12"/>
        <v>24</v>
      </c>
    </row>
    <row r="12" spans="2:28" x14ac:dyDescent="0.3">
      <c r="B12" s="4">
        <v>17</v>
      </c>
      <c r="C12" s="31">
        <f t="shared" ref="C12:M12" si="23">IF($B$12&gt;C4,(C4*$D$22)+($B$12-C4)*$D$23,$B$12*$D$22)</f>
        <v>6.5999999999999979</v>
      </c>
      <c r="D12" s="31">
        <f t="shared" si="23"/>
        <v>9.2999999999999989</v>
      </c>
      <c r="E12" s="31">
        <f t="shared" si="23"/>
        <v>12</v>
      </c>
      <c r="F12" s="31">
        <f t="shared" si="23"/>
        <v>14.7</v>
      </c>
      <c r="G12" s="31">
        <f t="shared" si="23"/>
        <v>17.399999999999999</v>
      </c>
      <c r="H12" s="31">
        <f t="shared" si="23"/>
        <v>20.100000000000001</v>
      </c>
      <c r="I12" s="31">
        <f t="shared" si="23"/>
        <v>22.8</v>
      </c>
      <c r="J12" s="31">
        <f t="shared" si="23"/>
        <v>25.5</v>
      </c>
      <c r="K12" s="31">
        <f t="shared" si="23"/>
        <v>25.5</v>
      </c>
      <c r="L12" s="31">
        <f t="shared" si="23"/>
        <v>25.5</v>
      </c>
      <c r="M12" s="32">
        <f t="shared" si="23"/>
        <v>25.5</v>
      </c>
      <c r="P12" s="4">
        <v>17</v>
      </c>
      <c r="Q12" s="31">
        <f t="shared" ref="Q12:AA12" si="24">IF($B$12&gt;Q4,(Q4*$D$22)+($B$12-Q4)*$D$23,$B$12*$D$22)</f>
        <v>6.5999999999999979</v>
      </c>
      <c r="R12" s="31">
        <f t="shared" si="24"/>
        <v>9.2999999999999989</v>
      </c>
      <c r="S12" s="31">
        <f t="shared" si="24"/>
        <v>12</v>
      </c>
      <c r="T12" s="31">
        <f t="shared" si="24"/>
        <v>14.7</v>
      </c>
      <c r="U12" s="31">
        <f t="shared" si="24"/>
        <v>17.399999999999999</v>
      </c>
      <c r="V12" s="31">
        <f t="shared" si="24"/>
        <v>20.100000000000001</v>
      </c>
      <c r="W12" s="31">
        <f t="shared" si="24"/>
        <v>22.8</v>
      </c>
      <c r="X12" s="31">
        <f t="shared" si="24"/>
        <v>25.5</v>
      </c>
      <c r="Y12" s="31">
        <f t="shared" si="24"/>
        <v>25.5</v>
      </c>
      <c r="Z12" s="31">
        <f t="shared" si="24"/>
        <v>25.5</v>
      </c>
      <c r="AA12" s="31">
        <f t="shared" si="24"/>
        <v>25.5</v>
      </c>
      <c r="AB12" s="23">
        <f t="shared" si="12"/>
        <v>25.5</v>
      </c>
    </row>
    <row r="13" spans="2:28" x14ac:dyDescent="0.3">
      <c r="B13" s="4">
        <v>18</v>
      </c>
      <c r="C13" s="31">
        <f t="shared" ref="C13:M13" si="25">IF($B$13&gt;C4,(C4*$D$22)+($B$13-C4)*$D$23,$B$13*$D$22)</f>
        <v>5.3999999999999986</v>
      </c>
      <c r="D13" s="31">
        <f t="shared" si="25"/>
        <v>8.0999999999999979</v>
      </c>
      <c r="E13" s="31">
        <f t="shared" si="25"/>
        <v>10.799999999999999</v>
      </c>
      <c r="F13" s="31">
        <f t="shared" si="25"/>
        <v>13.5</v>
      </c>
      <c r="G13" s="31">
        <f t="shared" si="25"/>
        <v>16.2</v>
      </c>
      <c r="H13" s="31">
        <f t="shared" si="25"/>
        <v>18.899999999999999</v>
      </c>
      <c r="I13" s="31">
        <f t="shared" si="25"/>
        <v>21.6</v>
      </c>
      <c r="J13" s="31">
        <f t="shared" si="25"/>
        <v>24.3</v>
      </c>
      <c r="K13" s="31">
        <f t="shared" si="25"/>
        <v>27</v>
      </c>
      <c r="L13" s="31">
        <f t="shared" si="25"/>
        <v>27</v>
      </c>
      <c r="M13" s="32">
        <f t="shared" si="25"/>
        <v>27</v>
      </c>
      <c r="P13" s="4">
        <v>18</v>
      </c>
      <c r="Q13" s="31">
        <f t="shared" ref="Q13:AA13" si="26">IF($B$13&gt;Q4,(Q4*$D$22)+($B$13-Q4)*$D$23,$B$13*$D$22)</f>
        <v>5.3999999999999986</v>
      </c>
      <c r="R13" s="31">
        <f t="shared" si="26"/>
        <v>8.0999999999999979</v>
      </c>
      <c r="S13" s="31">
        <f t="shared" si="26"/>
        <v>10.799999999999999</v>
      </c>
      <c r="T13" s="31">
        <f t="shared" si="26"/>
        <v>13.5</v>
      </c>
      <c r="U13" s="31">
        <f t="shared" si="26"/>
        <v>16.2</v>
      </c>
      <c r="V13" s="31">
        <f t="shared" si="26"/>
        <v>18.899999999999999</v>
      </c>
      <c r="W13" s="31">
        <f t="shared" si="26"/>
        <v>21.6</v>
      </c>
      <c r="X13" s="31">
        <f t="shared" si="26"/>
        <v>24.3</v>
      </c>
      <c r="Y13" s="31">
        <f t="shared" si="26"/>
        <v>27</v>
      </c>
      <c r="Z13" s="31">
        <f t="shared" si="26"/>
        <v>27</v>
      </c>
      <c r="AA13" s="31">
        <f t="shared" si="26"/>
        <v>27</v>
      </c>
      <c r="AB13" s="23">
        <f t="shared" si="12"/>
        <v>27</v>
      </c>
    </row>
    <row r="14" spans="2:28" x14ac:dyDescent="0.3">
      <c r="B14" s="4">
        <v>19</v>
      </c>
      <c r="C14" s="31">
        <f t="shared" ref="C14:M14" si="27">IF($B$14&gt;C4,(C4*$D$22)+($B$14-C4)*$D$23,$B$14*$D$22)</f>
        <v>4.1999999999999993</v>
      </c>
      <c r="D14" s="31">
        <f t="shared" si="27"/>
        <v>6.8999999999999986</v>
      </c>
      <c r="E14" s="31">
        <f t="shared" si="27"/>
        <v>9.5999999999999979</v>
      </c>
      <c r="F14" s="31">
        <f t="shared" si="27"/>
        <v>12.299999999999999</v>
      </c>
      <c r="G14" s="31">
        <f t="shared" si="27"/>
        <v>15</v>
      </c>
      <c r="H14" s="31">
        <f t="shared" si="27"/>
        <v>17.7</v>
      </c>
      <c r="I14" s="31">
        <f t="shared" si="27"/>
        <v>20.399999999999999</v>
      </c>
      <c r="J14" s="31">
        <f t="shared" si="27"/>
        <v>23.1</v>
      </c>
      <c r="K14" s="31">
        <f t="shared" si="27"/>
        <v>25.8</v>
      </c>
      <c r="L14" s="31">
        <f t="shared" si="27"/>
        <v>28.5</v>
      </c>
      <c r="M14" s="32">
        <f t="shared" si="27"/>
        <v>28.5</v>
      </c>
      <c r="P14" s="4">
        <v>19</v>
      </c>
      <c r="Q14" s="31">
        <f t="shared" ref="Q14:AA14" si="28">IF($B$14&gt;Q4,(Q4*$D$22)+($B$14-Q4)*$D$23,$B$14*$D$22)</f>
        <v>4.1999999999999993</v>
      </c>
      <c r="R14" s="31">
        <f t="shared" si="28"/>
        <v>6.8999999999999986</v>
      </c>
      <c r="S14" s="31">
        <f t="shared" si="28"/>
        <v>9.5999999999999979</v>
      </c>
      <c r="T14" s="31">
        <f t="shared" si="28"/>
        <v>12.299999999999999</v>
      </c>
      <c r="U14" s="31">
        <f t="shared" si="28"/>
        <v>15</v>
      </c>
      <c r="V14" s="31">
        <f t="shared" si="28"/>
        <v>17.7</v>
      </c>
      <c r="W14" s="31">
        <f t="shared" si="28"/>
        <v>20.399999999999999</v>
      </c>
      <c r="X14" s="31">
        <f t="shared" si="28"/>
        <v>23.1</v>
      </c>
      <c r="Y14" s="31">
        <f t="shared" si="28"/>
        <v>25.8</v>
      </c>
      <c r="Z14" s="31">
        <f t="shared" si="28"/>
        <v>28.5</v>
      </c>
      <c r="AA14" s="31">
        <f t="shared" si="28"/>
        <v>28.5</v>
      </c>
      <c r="AB14" s="23">
        <f t="shared" si="12"/>
        <v>28.5</v>
      </c>
    </row>
    <row r="15" spans="2:28" ht="15" thickBot="1" x14ac:dyDescent="0.35">
      <c r="B15" s="6">
        <v>20</v>
      </c>
      <c r="C15" s="39">
        <f t="shared" ref="C15:M15" si="29">IF($B$15&gt;C4,(C4*$D$22)+($B$15-C4)*$D$23,$B$15*$D$22)</f>
        <v>2.9999999999999982</v>
      </c>
      <c r="D15" s="39">
        <f t="shared" si="29"/>
        <v>5.6999999999999993</v>
      </c>
      <c r="E15" s="39">
        <f t="shared" si="29"/>
        <v>8.3999999999999986</v>
      </c>
      <c r="F15" s="39">
        <f t="shared" si="29"/>
        <v>11.099999999999998</v>
      </c>
      <c r="G15" s="39">
        <f t="shared" si="29"/>
        <v>13.799999999999999</v>
      </c>
      <c r="H15" s="39">
        <f t="shared" si="29"/>
        <v>16.5</v>
      </c>
      <c r="I15" s="39">
        <f t="shared" si="29"/>
        <v>19.2</v>
      </c>
      <c r="J15" s="39">
        <f t="shared" si="29"/>
        <v>21.9</v>
      </c>
      <c r="K15" s="39">
        <f t="shared" si="29"/>
        <v>24.6</v>
      </c>
      <c r="L15" s="39">
        <f t="shared" si="29"/>
        <v>27.3</v>
      </c>
      <c r="M15" s="40">
        <f t="shared" si="29"/>
        <v>30</v>
      </c>
      <c r="P15" s="4">
        <v>20</v>
      </c>
      <c r="Q15" s="31">
        <f t="shared" ref="Q15:AA15" si="30">IF($B$15&gt;Q4,(Q4*$D$22)+($B$15-Q4)*$D$23,$B$15*$D$22)</f>
        <v>2.9999999999999982</v>
      </c>
      <c r="R15" s="31">
        <f t="shared" si="30"/>
        <v>5.6999999999999993</v>
      </c>
      <c r="S15" s="31">
        <f t="shared" si="30"/>
        <v>8.3999999999999986</v>
      </c>
      <c r="T15" s="31">
        <f t="shared" si="30"/>
        <v>11.099999999999998</v>
      </c>
      <c r="U15" s="31">
        <f t="shared" si="30"/>
        <v>13.799999999999999</v>
      </c>
      <c r="V15" s="31">
        <f t="shared" si="30"/>
        <v>16.5</v>
      </c>
      <c r="W15" s="31">
        <f t="shared" si="30"/>
        <v>19.2</v>
      </c>
      <c r="X15" s="31">
        <f t="shared" si="30"/>
        <v>21.9</v>
      </c>
      <c r="Y15" s="31">
        <f t="shared" si="30"/>
        <v>24.6</v>
      </c>
      <c r="Z15" s="31">
        <f t="shared" si="30"/>
        <v>27.3</v>
      </c>
      <c r="AA15" s="31">
        <f t="shared" si="30"/>
        <v>30</v>
      </c>
      <c r="AB15" s="43">
        <f t="shared" si="12"/>
        <v>30</v>
      </c>
    </row>
    <row r="16" spans="2:28" x14ac:dyDescent="0.3">
      <c r="P16" s="1"/>
      <c r="AB16" s="2"/>
    </row>
    <row r="17" spans="1:28" ht="15" thickBot="1" x14ac:dyDescent="0.35">
      <c r="P17" s="33" t="s">
        <v>67</v>
      </c>
      <c r="Q17" s="34"/>
      <c r="R17" s="34"/>
      <c r="S17" s="34"/>
      <c r="T17" s="34"/>
      <c r="U17" s="34"/>
      <c r="V17" s="34"/>
      <c r="W17" s="34"/>
      <c r="X17" s="34"/>
      <c r="Y17" s="34"/>
      <c r="Z17" s="34"/>
      <c r="AA17" s="34"/>
      <c r="AB17" s="35"/>
    </row>
    <row r="18" spans="1:28" x14ac:dyDescent="0.3">
      <c r="B18" s="13" t="s">
        <v>61</v>
      </c>
      <c r="C18" s="27"/>
      <c r="D18" s="28"/>
    </row>
    <row r="19" spans="1:28" x14ac:dyDescent="0.3">
      <c r="B19" s="1" t="s">
        <v>62</v>
      </c>
      <c r="D19" s="41">
        <v>2.4500000000000002</v>
      </c>
    </row>
    <row r="20" spans="1:28" x14ac:dyDescent="0.3">
      <c r="B20" s="1" t="s">
        <v>63</v>
      </c>
      <c r="D20" s="41">
        <v>3.95</v>
      </c>
    </row>
    <row r="21" spans="1:28" x14ac:dyDescent="0.3">
      <c r="B21" s="1" t="s">
        <v>64</v>
      </c>
      <c r="D21" s="41">
        <v>1.25</v>
      </c>
    </row>
    <row r="22" spans="1:28" ht="17.25" customHeight="1" x14ac:dyDescent="0.3">
      <c r="B22" s="1" t="s">
        <v>65</v>
      </c>
      <c r="D22" s="41">
        <f>D20-D19</f>
        <v>1.5</v>
      </c>
    </row>
    <row r="23" spans="1:28" ht="30" customHeight="1" thickBot="1" x14ac:dyDescent="0.35">
      <c r="A23" s="24"/>
      <c r="B23" s="81" t="s">
        <v>66</v>
      </c>
      <c r="C23" s="82"/>
      <c r="D23" s="42">
        <f>D21-D19</f>
        <v>-1.2000000000000002</v>
      </c>
    </row>
    <row r="24" spans="1:28" ht="15" thickBot="1" x14ac:dyDescent="0.35"/>
    <row r="25" spans="1:28" x14ac:dyDescent="0.3">
      <c r="B25" s="66" t="s">
        <v>69</v>
      </c>
      <c r="C25" s="67"/>
      <c r="D25" s="67"/>
      <c r="E25" s="67"/>
      <c r="F25" s="67"/>
      <c r="G25" s="67"/>
      <c r="H25" s="67"/>
      <c r="I25" s="67"/>
      <c r="J25" s="67"/>
      <c r="K25" s="67"/>
      <c r="L25" s="67"/>
      <c r="M25" s="67"/>
      <c r="N25" s="68"/>
      <c r="P25" s="66" t="s">
        <v>73</v>
      </c>
      <c r="Q25" s="67"/>
      <c r="R25" s="67"/>
      <c r="S25" s="67"/>
      <c r="T25" s="67"/>
      <c r="U25" s="67"/>
      <c r="V25" s="67"/>
      <c r="W25" s="67"/>
      <c r="X25" s="67"/>
      <c r="Y25" s="67"/>
      <c r="Z25" s="67"/>
      <c r="AA25" s="67"/>
      <c r="AB25" s="68"/>
    </row>
    <row r="26" spans="1:28" x14ac:dyDescent="0.3">
      <c r="B26" s="4"/>
      <c r="C26" s="72" t="s">
        <v>60</v>
      </c>
      <c r="D26" s="72"/>
      <c r="E26" s="72"/>
      <c r="F26" s="72"/>
      <c r="G26" s="72"/>
      <c r="H26" s="72"/>
      <c r="I26" s="72"/>
      <c r="J26" s="72"/>
      <c r="K26" s="72"/>
      <c r="L26" s="72"/>
      <c r="M26" s="72"/>
      <c r="N26" s="5"/>
      <c r="P26" s="4"/>
      <c r="Q26" s="72" t="s">
        <v>60</v>
      </c>
      <c r="R26" s="72"/>
      <c r="S26" s="72"/>
      <c r="T26" s="72"/>
      <c r="U26" s="72"/>
      <c r="V26" s="72"/>
      <c r="W26" s="72"/>
      <c r="X26" s="72"/>
      <c r="Y26" s="72"/>
      <c r="Z26" s="72"/>
      <c r="AA26" s="72"/>
      <c r="AB26" s="5"/>
    </row>
    <row r="27" spans="1:28" x14ac:dyDescent="0.3">
      <c r="B27" s="4" t="s">
        <v>59</v>
      </c>
      <c r="C27" s="3">
        <v>10</v>
      </c>
      <c r="D27" s="3">
        <v>11</v>
      </c>
      <c r="E27" s="3">
        <v>12</v>
      </c>
      <c r="F27" s="3">
        <v>13</v>
      </c>
      <c r="G27" s="3">
        <v>14</v>
      </c>
      <c r="H27" s="3">
        <v>15</v>
      </c>
      <c r="I27" s="3">
        <v>16</v>
      </c>
      <c r="J27" s="3">
        <v>17</v>
      </c>
      <c r="K27" s="3">
        <v>18</v>
      </c>
      <c r="L27" s="3">
        <v>19</v>
      </c>
      <c r="M27" s="3">
        <v>20</v>
      </c>
      <c r="N27" s="5" t="s">
        <v>7</v>
      </c>
      <c r="P27" s="4" t="s">
        <v>59</v>
      </c>
      <c r="Q27" s="3">
        <v>10</v>
      </c>
      <c r="R27" s="3">
        <v>11</v>
      </c>
      <c r="S27" s="3">
        <v>12</v>
      </c>
      <c r="T27" s="3">
        <v>13</v>
      </c>
      <c r="U27" s="3">
        <v>14</v>
      </c>
      <c r="V27" s="3">
        <v>15</v>
      </c>
      <c r="W27" s="3">
        <v>16</v>
      </c>
      <c r="X27" s="3">
        <v>17</v>
      </c>
      <c r="Y27" s="3">
        <v>18</v>
      </c>
      <c r="Z27" s="3">
        <v>19</v>
      </c>
      <c r="AA27" s="3">
        <v>20</v>
      </c>
      <c r="AB27" s="5" t="s">
        <v>10</v>
      </c>
    </row>
    <row r="28" spans="1:28" x14ac:dyDescent="0.3">
      <c r="B28" s="4">
        <v>10</v>
      </c>
      <c r="C28" s="31">
        <f>MAX($C$5:$C$15)-C5</f>
        <v>0</v>
      </c>
      <c r="D28" s="31">
        <f>MAX($D$5:$D$15)-D5</f>
        <v>1.5</v>
      </c>
      <c r="E28" s="31">
        <f>MAX($E$5:$E$15)-E5</f>
        <v>3</v>
      </c>
      <c r="F28" s="31">
        <f>MAX($F$5:$F$15)-F5</f>
        <v>4.5</v>
      </c>
      <c r="G28" s="31">
        <f>MAX($G$5:$G$15)-G5</f>
        <v>6</v>
      </c>
      <c r="H28" s="31">
        <f>MAX($H$5:$H$15)-H5</f>
        <v>7.5</v>
      </c>
      <c r="I28" s="31">
        <f>MAX($I$5:$I$15)-I5</f>
        <v>9</v>
      </c>
      <c r="J28" s="31">
        <f>MAX($J$5:$J$15)-J5</f>
        <v>10.5</v>
      </c>
      <c r="K28" s="31">
        <f>MAX($K$5:$K$15)-K5</f>
        <v>12</v>
      </c>
      <c r="L28" s="31">
        <f>MAX($L$5:$L$15)-L5</f>
        <v>13.5</v>
      </c>
      <c r="M28" s="31">
        <f>MAX($M$5:$M$15)-M5</f>
        <v>15</v>
      </c>
      <c r="N28" s="32">
        <f>MAX(C28:M28)</f>
        <v>15</v>
      </c>
      <c r="P28" s="4">
        <v>10</v>
      </c>
      <c r="Q28" s="31">
        <f>IF($B$5&gt;Q27,(Q27*$D$22)+($B$5-Q27)*$D$23,$B$5*$D$22)</f>
        <v>15</v>
      </c>
      <c r="R28" s="31">
        <f t="shared" ref="R28" si="31">IF($B$5&gt;R27,(R27*$D$22)+($B$5-R27)*$D$23,$B$5*$D$22)</f>
        <v>15</v>
      </c>
      <c r="S28" s="31">
        <f t="shared" ref="S28" si="32">IF($B$5&gt;S27,(S27*$D$22)+($B$5-S27)*$D$23,$B$5*$D$22)</f>
        <v>15</v>
      </c>
      <c r="T28" s="31">
        <f t="shared" ref="T28" si="33">IF($B$5&gt;T27,(T27*$D$22)+($B$5-T27)*$D$23,$B$5*$D$22)</f>
        <v>15</v>
      </c>
      <c r="U28" s="31">
        <f t="shared" ref="U28" si="34">IF($B$5&gt;U27,(U27*$D$22)+($B$5-U27)*$D$23,$B$5*$D$22)</f>
        <v>15</v>
      </c>
      <c r="V28" s="31">
        <f t="shared" ref="V28" si="35">IF($B$5&gt;V27,(V27*$D$22)+($B$5-V27)*$D$23,$B$5*$D$22)</f>
        <v>15</v>
      </c>
      <c r="W28" s="31">
        <f t="shared" ref="W28" si="36">IF($B$5&gt;W27,(W27*$D$22)+($B$5-W27)*$D$23,$B$5*$D$22)</f>
        <v>15</v>
      </c>
      <c r="X28" s="31">
        <f t="shared" ref="X28" si="37">IF($B$5&gt;X27,(X27*$D$22)+($B$5-X27)*$D$23,$B$5*$D$22)</f>
        <v>15</v>
      </c>
      <c r="Y28" s="31">
        <f t="shared" ref="Y28" si="38">IF($B$5&gt;Y27,(Y27*$D$22)+($B$5-Y27)*$D$23,$B$5*$D$22)</f>
        <v>15</v>
      </c>
      <c r="Z28" s="31">
        <f t="shared" ref="Z28" si="39">IF($B$5&gt;Z27,(Z27*$D$22)+($B$5-Z27)*$D$23,$B$5*$D$22)</f>
        <v>15</v>
      </c>
      <c r="AA28" s="31">
        <f t="shared" ref="AA28" si="40">IF($B$5&gt;AA27,(AA27*$D$22)+($B$5-AA27)*$D$23,$B$5*$D$22)</f>
        <v>15</v>
      </c>
      <c r="AB28" s="38">
        <f>MIN(Q28:AA28)</f>
        <v>15</v>
      </c>
    </row>
    <row r="29" spans="1:28" x14ac:dyDescent="0.3">
      <c r="B29" s="4">
        <v>11</v>
      </c>
      <c r="C29" s="31">
        <f t="shared" ref="C29:C38" si="41">MAX($C$5:$C$15)-C6</f>
        <v>1.1999999999999993</v>
      </c>
      <c r="D29" s="31">
        <f t="shared" ref="D29:D38" si="42">MAX($D$5:$D$15)-D6</f>
        <v>0</v>
      </c>
      <c r="E29" s="31">
        <f t="shared" ref="E29:E38" si="43">MAX($E$5:$E$15)-E6</f>
        <v>1.5</v>
      </c>
      <c r="F29" s="31">
        <f t="shared" ref="F29:F38" si="44">MAX($F$5:$F$15)-F6</f>
        <v>3</v>
      </c>
      <c r="G29" s="31">
        <f t="shared" ref="G29:G38" si="45">MAX($G$5:$G$15)-G6</f>
        <v>4.5</v>
      </c>
      <c r="H29" s="31">
        <f t="shared" ref="H29:H38" si="46">MAX($H$5:$H$15)-H6</f>
        <v>6</v>
      </c>
      <c r="I29" s="31">
        <f t="shared" ref="I29:I38" si="47">MAX($I$5:$I$15)-I6</f>
        <v>7.5</v>
      </c>
      <c r="J29" s="31">
        <f t="shared" ref="J29:J38" si="48">MAX($J$5:$J$15)-J6</f>
        <v>9</v>
      </c>
      <c r="K29" s="31">
        <f t="shared" ref="K29:K37" si="49">MAX($K$5:$K$15)-K6</f>
        <v>10.5</v>
      </c>
      <c r="L29" s="31">
        <f t="shared" ref="L29:L38" si="50">MAX($L$5:$L$15)-L6</f>
        <v>12</v>
      </c>
      <c r="M29" s="31">
        <f t="shared" ref="M29:M38" si="51">MAX($M$5:$M$15)-M6</f>
        <v>13.5</v>
      </c>
      <c r="N29" s="32">
        <f t="shared" ref="N29:N38" si="52">MAX(C29:M29)</f>
        <v>13.5</v>
      </c>
      <c r="P29" s="4">
        <v>11</v>
      </c>
      <c r="Q29" s="31">
        <f t="shared" ref="Q29:AA29" si="53">IF($B$6&gt;Q27,(Q27*$D$22)+($B$6-Q27)*$D$23,$B$6*$D$22)</f>
        <v>13.8</v>
      </c>
      <c r="R29" s="31">
        <f t="shared" si="53"/>
        <v>16.5</v>
      </c>
      <c r="S29" s="31">
        <f t="shared" si="53"/>
        <v>16.5</v>
      </c>
      <c r="T29" s="31">
        <f t="shared" si="53"/>
        <v>16.5</v>
      </c>
      <c r="U29" s="31">
        <f t="shared" si="53"/>
        <v>16.5</v>
      </c>
      <c r="V29" s="31">
        <f t="shared" si="53"/>
        <v>16.5</v>
      </c>
      <c r="W29" s="31">
        <f t="shared" si="53"/>
        <v>16.5</v>
      </c>
      <c r="X29" s="31">
        <f t="shared" si="53"/>
        <v>16.5</v>
      </c>
      <c r="Y29" s="31">
        <f t="shared" si="53"/>
        <v>16.5</v>
      </c>
      <c r="Z29" s="31">
        <f t="shared" si="53"/>
        <v>16.5</v>
      </c>
      <c r="AA29" s="31">
        <f t="shared" si="53"/>
        <v>16.5</v>
      </c>
      <c r="AB29" s="32">
        <f t="shared" ref="AB29:AB38" si="54">MIN(Q29:AA29)</f>
        <v>13.8</v>
      </c>
    </row>
    <row r="30" spans="1:28" x14ac:dyDescent="0.3">
      <c r="B30" s="4">
        <v>12</v>
      </c>
      <c r="C30" s="31">
        <f t="shared" si="41"/>
        <v>2.4000000000000004</v>
      </c>
      <c r="D30" s="31">
        <f t="shared" si="42"/>
        <v>1.1999999999999993</v>
      </c>
      <c r="E30" s="31">
        <f t="shared" si="43"/>
        <v>0</v>
      </c>
      <c r="F30" s="31">
        <f t="shared" si="44"/>
        <v>1.5</v>
      </c>
      <c r="G30" s="31">
        <f t="shared" si="45"/>
        <v>3</v>
      </c>
      <c r="H30" s="31">
        <f t="shared" si="46"/>
        <v>4.5</v>
      </c>
      <c r="I30" s="31">
        <f t="shared" si="47"/>
        <v>6</v>
      </c>
      <c r="J30" s="31">
        <f t="shared" si="48"/>
        <v>7.5</v>
      </c>
      <c r="K30" s="31">
        <f t="shared" si="49"/>
        <v>9</v>
      </c>
      <c r="L30" s="31">
        <f t="shared" si="50"/>
        <v>10.5</v>
      </c>
      <c r="M30" s="31">
        <f t="shared" si="51"/>
        <v>12</v>
      </c>
      <c r="N30" s="32">
        <f t="shared" si="52"/>
        <v>12</v>
      </c>
      <c r="P30" s="4">
        <v>12</v>
      </c>
      <c r="Q30" s="31">
        <f t="shared" ref="Q30:AA30" si="55">IF($B$7&gt;Q27,(Q27*$D$22)+($B$7-Q27)*$D$23,$B$7*$D$22)</f>
        <v>12.6</v>
      </c>
      <c r="R30" s="31">
        <f t="shared" si="55"/>
        <v>15.3</v>
      </c>
      <c r="S30" s="31">
        <f t="shared" si="55"/>
        <v>18</v>
      </c>
      <c r="T30" s="31">
        <f t="shared" si="55"/>
        <v>18</v>
      </c>
      <c r="U30" s="31">
        <f t="shared" si="55"/>
        <v>18</v>
      </c>
      <c r="V30" s="31">
        <f t="shared" si="55"/>
        <v>18</v>
      </c>
      <c r="W30" s="31">
        <f t="shared" si="55"/>
        <v>18</v>
      </c>
      <c r="X30" s="31">
        <f t="shared" si="55"/>
        <v>18</v>
      </c>
      <c r="Y30" s="31">
        <f t="shared" si="55"/>
        <v>18</v>
      </c>
      <c r="Z30" s="31">
        <f t="shared" si="55"/>
        <v>18</v>
      </c>
      <c r="AA30" s="31">
        <f t="shared" si="55"/>
        <v>18</v>
      </c>
      <c r="AB30" s="32">
        <f t="shared" si="54"/>
        <v>12.6</v>
      </c>
    </row>
    <row r="31" spans="1:28" x14ac:dyDescent="0.3">
      <c r="B31" s="4">
        <v>13</v>
      </c>
      <c r="C31" s="31">
        <f t="shared" si="41"/>
        <v>3.6000000000000014</v>
      </c>
      <c r="D31" s="31">
        <f t="shared" si="42"/>
        <v>2.4000000000000004</v>
      </c>
      <c r="E31" s="31">
        <f t="shared" si="43"/>
        <v>1.1999999999999993</v>
      </c>
      <c r="F31" s="31">
        <f t="shared" si="44"/>
        <v>0</v>
      </c>
      <c r="G31" s="31">
        <f t="shared" si="45"/>
        <v>1.5</v>
      </c>
      <c r="H31" s="31">
        <f t="shared" si="46"/>
        <v>3</v>
      </c>
      <c r="I31" s="31">
        <f t="shared" si="47"/>
        <v>4.5</v>
      </c>
      <c r="J31" s="31">
        <f t="shared" si="48"/>
        <v>6</v>
      </c>
      <c r="K31" s="31">
        <f t="shared" si="49"/>
        <v>7.5</v>
      </c>
      <c r="L31" s="31">
        <f t="shared" si="50"/>
        <v>9</v>
      </c>
      <c r="M31" s="31">
        <f t="shared" si="51"/>
        <v>10.5</v>
      </c>
      <c r="N31" s="32">
        <f t="shared" si="52"/>
        <v>10.5</v>
      </c>
      <c r="P31" s="4">
        <v>13</v>
      </c>
      <c r="Q31" s="31">
        <f t="shared" ref="Q31:AA31" si="56">IF($B$8&gt;Q27,(Q27*$D$22)+($B$8-Q27)*$D$23,$B$8*$D$22)</f>
        <v>11.399999999999999</v>
      </c>
      <c r="R31" s="31">
        <f t="shared" si="56"/>
        <v>14.1</v>
      </c>
      <c r="S31" s="31">
        <f t="shared" si="56"/>
        <v>16.8</v>
      </c>
      <c r="T31" s="31">
        <f t="shared" si="56"/>
        <v>19.5</v>
      </c>
      <c r="U31" s="31">
        <f t="shared" si="56"/>
        <v>19.5</v>
      </c>
      <c r="V31" s="31">
        <f t="shared" si="56"/>
        <v>19.5</v>
      </c>
      <c r="W31" s="31">
        <f t="shared" si="56"/>
        <v>19.5</v>
      </c>
      <c r="X31" s="31">
        <f t="shared" si="56"/>
        <v>19.5</v>
      </c>
      <c r="Y31" s="31">
        <f t="shared" si="56"/>
        <v>19.5</v>
      </c>
      <c r="Z31" s="31">
        <f t="shared" si="56"/>
        <v>19.5</v>
      </c>
      <c r="AA31" s="31">
        <f t="shared" si="56"/>
        <v>19.5</v>
      </c>
      <c r="AB31" s="32">
        <f t="shared" si="54"/>
        <v>11.399999999999999</v>
      </c>
    </row>
    <row r="32" spans="1:28" x14ac:dyDescent="0.3">
      <c r="B32" s="4">
        <v>14</v>
      </c>
      <c r="C32" s="31">
        <f t="shared" si="41"/>
        <v>4.8000000000000007</v>
      </c>
      <c r="D32" s="31">
        <f t="shared" si="42"/>
        <v>3.6000000000000014</v>
      </c>
      <c r="E32" s="31">
        <f t="shared" si="43"/>
        <v>2.4000000000000004</v>
      </c>
      <c r="F32" s="31">
        <f t="shared" si="44"/>
        <v>1.1999999999999993</v>
      </c>
      <c r="G32" s="31">
        <f t="shared" si="45"/>
        <v>0</v>
      </c>
      <c r="H32" s="31">
        <f t="shared" si="46"/>
        <v>1.5</v>
      </c>
      <c r="I32" s="31">
        <f t="shared" si="47"/>
        <v>3</v>
      </c>
      <c r="J32" s="31">
        <f t="shared" si="48"/>
        <v>4.5</v>
      </c>
      <c r="K32" s="31">
        <f t="shared" si="49"/>
        <v>6</v>
      </c>
      <c r="L32" s="31">
        <f t="shared" si="50"/>
        <v>7.5</v>
      </c>
      <c r="M32" s="31">
        <f t="shared" si="51"/>
        <v>9</v>
      </c>
      <c r="N32" s="32">
        <f t="shared" si="52"/>
        <v>9</v>
      </c>
      <c r="P32" s="4">
        <v>14</v>
      </c>
      <c r="Q32" s="31">
        <f t="shared" ref="Q32:AA32" si="57">IF($B$9&gt;Q27,(Q27*$D$22)+($B$9-Q27)*$D$23,$B$9*$D$22)</f>
        <v>10.199999999999999</v>
      </c>
      <c r="R32" s="31">
        <f t="shared" si="57"/>
        <v>12.899999999999999</v>
      </c>
      <c r="S32" s="31">
        <f t="shared" si="57"/>
        <v>15.6</v>
      </c>
      <c r="T32" s="31">
        <f t="shared" si="57"/>
        <v>18.3</v>
      </c>
      <c r="U32" s="31">
        <f t="shared" si="57"/>
        <v>21</v>
      </c>
      <c r="V32" s="31">
        <f t="shared" si="57"/>
        <v>21</v>
      </c>
      <c r="W32" s="31">
        <f t="shared" si="57"/>
        <v>21</v>
      </c>
      <c r="X32" s="31">
        <f t="shared" si="57"/>
        <v>21</v>
      </c>
      <c r="Y32" s="31">
        <f t="shared" si="57"/>
        <v>21</v>
      </c>
      <c r="Z32" s="31">
        <f t="shared" si="57"/>
        <v>21</v>
      </c>
      <c r="AA32" s="31">
        <f t="shared" si="57"/>
        <v>21</v>
      </c>
      <c r="AB32" s="32">
        <f t="shared" si="54"/>
        <v>10.199999999999999</v>
      </c>
    </row>
    <row r="33" spans="2:28" x14ac:dyDescent="0.3">
      <c r="B33" s="4">
        <v>15</v>
      </c>
      <c r="C33" s="31">
        <f t="shared" si="41"/>
        <v>6</v>
      </c>
      <c r="D33" s="31">
        <f t="shared" si="42"/>
        <v>4.8000000000000007</v>
      </c>
      <c r="E33" s="31">
        <f t="shared" si="43"/>
        <v>3.6000000000000014</v>
      </c>
      <c r="F33" s="31">
        <f t="shared" si="44"/>
        <v>2.3999999999999986</v>
      </c>
      <c r="G33" s="31">
        <f t="shared" si="45"/>
        <v>1.1999999999999993</v>
      </c>
      <c r="H33" s="31">
        <f t="shared" si="46"/>
        <v>0</v>
      </c>
      <c r="I33" s="31">
        <f t="shared" si="47"/>
        <v>1.5</v>
      </c>
      <c r="J33" s="31">
        <f t="shared" si="48"/>
        <v>3</v>
      </c>
      <c r="K33" s="31">
        <f t="shared" si="49"/>
        <v>4.5</v>
      </c>
      <c r="L33" s="31">
        <f t="shared" si="50"/>
        <v>6</v>
      </c>
      <c r="M33" s="31">
        <f t="shared" si="51"/>
        <v>7.5</v>
      </c>
      <c r="N33" s="32">
        <f t="shared" si="52"/>
        <v>7.5</v>
      </c>
      <c r="P33" s="4">
        <v>15</v>
      </c>
      <c r="Q33" s="31">
        <f t="shared" ref="Q33:AA33" si="58">IF($B$10&gt;Q27,(Q27*$D$22)+($B$10-Q27)*$D$23,$B$10*$D$22)</f>
        <v>9</v>
      </c>
      <c r="R33" s="31">
        <f t="shared" si="58"/>
        <v>11.7</v>
      </c>
      <c r="S33" s="31">
        <f t="shared" si="58"/>
        <v>14.399999999999999</v>
      </c>
      <c r="T33" s="31">
        <f t="shared" si="58"/>
        <v>17.100000000000001</v>
      </c>
      <c r="U33" s="31">
        <f t="shared" si="58"/>
        <v>19.8</v>
      </c>
      <c r="V33" s="31">
        <f t="shared" si="58"/>
        <v>22.5</v>
      </c>
      <c r="W33" s="31">
        <f t="shared" si="58"/>
        <v>22.5</v>
      </c>
      <c r="X33" s="31">
        <f t="shared" si="58"/>
        <v>22.5</v>
      </c>
      <c r="Y33" s="31">
        <f t="shared" si="58"/>
        <v>22.5</v>
      </c>
      <c r="Z33" s="31">
        <f t="shared" si="58"/>
        <v>22.5</v>
      </c>
      <c r="AA33" s="31">
        <f t="shared" si="58"/>
        <v>22.5</v>
      </c>
      <c r="AB33" s="32">
        <f t="shared" si="54"/>
        <v>9</v>
      </c>
    </row>
    <row r="34" spans="2:28" x14ac:dyDescent="0.3">
      <c r="B34" s="4">
        <v>16</v>
      </c>
      <c r="C34" s="31">
        <f t="shared" si="41"/>
        <v>7.2000000000000011</v>
      </c>
      <c r="D34" s="31">
        <f t="shared" si="42"/>
        <v>6</v>
      </c>
      <c r="E34" s="31">
        <f t="shared" si="43"/>
        <v>4.8000000000000007</v>
      </c>
      <c r="F34" s="31">
        <f t="shared" si="44"/>
        <v>3.6000000000000014</v>
      </c>
      <c r="G34" s="31">
        <f t="shared" si="45"/>
        <v>2.3999999999999986</v>
      </c>
      <c r="H34" s="31">
        <f t="shared" si="46"/>
        <v>1.1999999999999993</v>
      </c>
      <c r="I34" s="31">
        <f t="shared" si="47"/>
        <v>0</v>
      </c>
      <c r="J34" s="31">
        <f t="shared" si="48"/>
        <v>1.5</v>
      </c>
      <c r="K34" s="31">
        <f t="shared" si="49"/>
        <v>3</v>
      </c>
      <c r="L34" s="31">
        <f t="shared" si="50"/>
        <v>4.5</v>
      </c>
      <c r="M34" s="31">
        <f t="shared" si="51"/>
        <v>6</v>
      </c>
      <c r="N34" s="38">
        <f t="shared" si="52"/>
        <v>7.2000000000000011</v>
      </c>
      <c r="P34" s="4">
        <v>16</v>
      </c>
      <c r="Q34" s="31">
        <f t="shared" ref="Q34:AA34" si="59">IF($B$11&gt;Q27,(Q27*$D$22)+($B$11-Q27)*$D$23,$B$11*$D$22)</f>
        <v>7.7999999999999989</v>
      </c>
      <c r="R34" s="31">
        <f t="shared" si="59"/>
        <v>10.5</v>
      </c>
      <c r="S34" s="31">
        <f t="shared" si="59"/>
        <v>13.2</v>
      </c>
      <c r="T34" s="31">
        <f t="shared" si="59"/>
        <v>15.899999999999999</v>
      </c>
      <c r="U34" s="31">
        <f t="shared" si="59"/>
        <v>18.600000000000001</v>
      </c>
      <c r="V34" s="31">
        <f t="shared" si="59"/>
        <v>21.3</v>
      </c>
      <c r="W34" s="31">
        <f t="shared" si="59"/>
        <v>24</v>
      </c>
      <c r="X34" s="31">
        <f t="shared" si="59"/>
        <v>24</v>
      </c>
      <c r="Y34" s="31">
        <f t="shared" si="59"/>
        <v>24</v>
      </c>
      <c r="Z34" s="31">
        <f t="shared" si="59"/>
        <v>24</v>
      </c>
      <c r="AA34" s="31">
        <f t="shared" si="59"/>
        <v>24</v>
      </c>
      <c r="AB34" s="32">
        <f t="shared" si="54"/>
        <v>7.7999999999999989</v>
      </c>
    </row>
    <row r="35" spans="2:28" x14ac:dyDescent="0.3">
      <c r="B35" s="4">
        <v>17</v>
      </c>
      <c r="C35" s="31">
        <f t="shared" si="41"/>
        <v>8.4000000000000021</v>
      </c>
      <c r="D35" s="31">
        <f t="shared" si="42"/>
        <v>7.2000000000000011</v>
      </c>
      <c r="E35" s="31">
        <f t="shared" si="43"/>
        <v>6</v>
      </c>
      <c r="F35" s="31">
        <f t="shared" si="44"/>
        <v>4.8000000000000007</v>
      </c>
      <c r="G35" s="31">
        <f t="shared" si="45"/>
        <v>3.6000000000000014</v>
      </c>
      <c r="H35" s="31">
        <f t="shared" si="46"/>
        <v>2.3999999999999986</v>
      </c>
      <c r="I35" s="31">
        <f t="shared" si="47"/>
        <v>1.1999999999999993</v>
      </c>
      <c r="J35" s="31">
        <f t="shared" si="48"/>
        <v>0</v>
      </c>
      <c r="K35" s="31">
        <f t="shared" si="49"/>
        <v>1.5</v>
      </c>
      <c r="L35" s="31">
        <f t="shared" si="50"/>
        <v>3</v>
      </c>
      <c r="M35" s="31">
        <f t="shared" si="51"/>
        <v>4.5</v>
      </c>
      <c r="N35" s="32">
        <f t="shared" si="52"/>
        <v>8.4000000000000021</v>
      </c>
      <c r="P35" s="4">
        <v>17</v>
      </c>
      <c r="Q35" s="31">
        <f t="shared" ref="Q35:AA35" si="60">IF($B$12&gt;Q27,(Q27*$D$22)+($B$12-Q27)*$D$23,$B$12*$D$22)</f>
        <v>6.5999999999999979</v>
      </c>
      <c r="R35" s="31">
        <f t="shared" si="60"/>
        <v>9.2999999999999989</v>
      </c>
      <c r="S35" s="31">
        <f t="shared" si="60"/>
        <v>12</v>
      </c>
      <c r="T35" s="31">
        <f t="shared" si="60"/>
        <v>14.7</v>
      </c>
      <c r="U35" s="31">
        <f t="shared" si="60"/>
        <v>17.399999999999999</v>
      </c>
      <c r="V35" s="31">
        <f t="shared" si="60"/>
        <v>20.100000000000001</v>
      </c>
      <c r="W35" s="31">
        <f t="shared" si="60"/>
        <v>22.8</v>
      </c>
      <c r="X35" s="31">
        <f t="shared" si="60"/>
        <v>25.5</v>
      </c>
      <c r="Y35" s="31">
        <f t="shared" si="60"/>
        <v>25.5</v>
      </c>
      <c r="Z35" s="31">
        <f t="shared" si="60"/>
        <v>25.5</v>
      </c>
      <c r="AA35" s="31">
        <f t="shared" si="60"/>
        <v>25.5</v>
      </c>
      <c r="AB35" s="32">
        <f t="shared" si="54"/>
        <v>6.5999999999999979</v>
      </c>
    </row>
    <row r="36" spans="2:28" x14ac:dyDescent="0.3">
      <c r="B36" s="4">
        <v>18</v>
      </c>
      <c r="C36" s="31">
        <f>MAX($C$5:$C$15)-C13</f>
        <v>9.6000000000000014</v>
      </c>
      <c r="D36" s="31">
        <f t="shared" si="42"/>
        <v>8.4000000000000021</v>
      </c>
      <c r="E36" s="31">
        <f t="shared" si="43"/>
        <v>7.2000000000000011</v>
      </c>
      <c r="F36" s="31">
        <f t="shared" si="44"/>
        <v>6</v>
      </c>
      <c r="G36" s="31">
        <f t="shared" si="45"/>
        <v>4.8000000000000007</v>
      </c>
      <c r="H36" s="31">
        <f t="shared" si="46"/>
        <v>3.6000000000000014</v>
      </c>
      <c r="I36" s="31">
        <f t="shared" si="47"/>
        <v>2.3999999999999986</v>
      </c>
      <c r="J36" s="31">
        <f t="shared" si="48"/>
        <v>1.1999999999999993</v>
      </c>
      <c r="K36" s="31">
        <f t="shared" si="49"/>
        <v>0</v>
      </c>
      <c r="L36" s="31">
        <f t="shared" si="50"/>
        <v>1.5</v>
      </c>
      <c r="M36" s="31">
        <f t="shared" si="51"/>
        <v>3</v>
      </c>
      <c r="N36" s="32">
        <f t="shared" si="52"/>
        <v>9.6000000000000014</v>
      </c>
      <c r="P36" s="4">
        <v>18</v>
      </c>
      <c r="Q36" s="31">
        <f t="shared" ref="Q36:AA36" si="61">IF($B$13&gt;Q27,(Q27*$D$22)+($B$13-Q27)*$D$23,$B$13*$D$22)</f>
        <v>5.3999999999999986</v>
      </c>
      <c r="R36" s="31">
        <f t="shared" si="61"/>
        <v>8.0999999999999979</v>
      </c>
      <c r="S36" s="31">
        <f t="shared" si="61"/>
        <v>10.799999999999999</v>
      </c>
      <c r="T36" s="31">
        <f t="shared" si="61"/>
        <v>13.5</v>
      </c>
      <c r="U36" s="31">
        <f t="shared" si="61"/>
        <v>16.2</v>
      </c>
      <c r="V36" s="31">
        <f t="shared" si="61"/>
        <v>18.899999999999999</v>
      </c>
      <c r="W36" s="31">
        <f t="shared" si="61"/>
        <v>21.6</v>
      </c>
      <c r="X36" s="31">
        <f t="shared" si="61"/>
        <v>24.3</v>
      </c>
      <c r="Y36" s="31">
        <f t="shared" si="61"/>
        <v>27</v>
      </c>
      <c r="Z36" s="31">
        <f t="shared" si="61"/>
        <v>27</v>
      </c>
      <c r="AA36" s="31">
        <f t="shared" si="61"/>
        <v>27</v>
      </c>
      <c r="AB36" s="32">
        <f t="shared" si="54"/>
        <v>5.3999999999999986</v>
      </c>
    </row>
    <row r="37" spans="2:28" x14ac:dyDescent="0.3">
      <c r="B37" s="4">
        <v>19</v>
      </c>
      <c r="C37" s="31">
        <f t="shared" si="41"/>
        <v>10.8</v>
      </c>
      <c r="D37" s="31">
        <f t="shared" si="42"/>
        <v>9.6000000000000014</v>
      </c>
      <c r="E37" s="31">
        <f t="shared" si="43"/>
        <v>8.4000000000000021</v>
      </c>
      <c r="F37" s="31">
        <f t="shared" si="44"/>
        <v>7.2000000000000011</v>
      </c>
      <c r="G37" s="31">
        <f t="shared" si="45"/>
        <v>6</v>
      </c>
      <c r="H37" s="31">
        <f t="shared" si="46"/>
        <v>4.8000000000000007</v>
      </c>
      <c r="I37" s="31">
        <f t="shared" si="47"/>
        <v>3.6000000000000014</v>
      </c>
      <c r="J37" s="31">
        <f t="shared" si="48"/>
        <v>2.3999999999999986</v>
      </c>
      <c r="K37" s="31">
        <f t="shared" si="49"/>
        <v>1.1999999999999993</v>
      </c>
      <c r="L37" s="31">
        <f t="shared" si="50"/>
        <v>0</v>
      </c>
      <c r="M37" s="31">
        <f t="shared" si="51"/>
        <v>1.5</v>
      </c>
      <c r="N37" s="32">
        <f t="shared" si="52"/>
        <v>10.8</v>
      </c>
      <c r="P37" s="4">
        <v>19</v>
      </c>
      <c r="Q37" s="31">
        <f t="shared" ref="Q37:AA37" si="62">IF($B$14&gt;Q27,(Q27*$D$22)+($B$14-Q27)*$D$23,$B$14*$D$22)</f>
        <v>4.1999999999999993</v>
      </c>
      <c r="R37" s="31">
        <f t="shared" si="62"/>
        <v>6.8999999999999986</v>
      </c>
      <c r="S37" s="31">
        <f t="shared" si="62"/>
        <v>9.5999999999999979</v>
      </c>
      <c r="T37" s="31">
        <f t="shared" si="62"/>
        <v>12.299999999999999</v>
      </c>
      <c r="U37" s="31">
        <f t="shared" si="62"/>
        <v>15</v>
      </c>
      <c r="V37" s="31">
        <f t="shared" si="62"/>
        <v>17.7</v>
      </c>
      <c r="W37" s="31">
        <f t="shared" si="62"/>
        <v>20.399999999999999</v>
      </c>
      <c r="X37" s="31">
        <f t="shared" si="62"/>
        <v>23.1</v>
      </c>
      <c r="Y37" s="31">
        <f t="shared" si="62"/>
        <v>25.8</v>
      </c>
      <c r="Z37" s="31">
        <f t="shared" si="62"/>
        <v>28.5</v>
      </c>
      <c r="AA37" s="31">
        <f t="shared" si="62"/>
        <v>28.5</v>
      </c>
      <c r="AB37" s="32">
        <f t="shared" si="54"/>
        <v>4.1999999999999993</v>
      </c>
    </row>
    <row r="38" spans="2:28" x14ac:dyDescent="0.3">
      <c r="B38" s="4">
        <v>20</v>
      </c>
      <c r="C38" s="31">
        <f t="shared" si="41"/>
        <v>12.000000000000002</v>
      </c>
      <c r="D38" s="31">
        <f t="shared" si="42"/>
        <v>10.8</v>
      </c>
      <c r="E38" s="31">
        <f t="shared" si="43"/>
        <v>9.6000000000000014</v>
      </c>
      <c r="F38" s="31">
        <f t="shared" si="44"/>
        <v>8.4000000000000021</v>
      </c>
      <c r="G38" s="31">
        <f t="shared" si="45"/>
        <v>7.2000000000000011</v>
      </c>
      <c r="H38" s="31">
        <f t="shared" si="46"/>
        <v>6</v>
      </c>
      <c r="I38" s="31">
        <f t="shared" si="47"/>
        <v>4.8000000000000007</v>
      </c>
      <c r="J38" s="31">
        <f t="shared" si="48"/>
        <v>3.6000000000000014</v>
      </c>
      <c r="K38" s="31">
        <f>MAX($K$5:$K$15)-K15</f>
        <v>2.3999999999999986</v>
      </c>
      <c r="L38" s="31">
        <f t="shared" si="50"/>
        <v>1.1999999999999993</v>
      </c>
      <c r="M38" s="31">
        <f t="shared" si="51"/>
        <v>0</v>
      </c>
      <c r="N38" s="32">
        <f t="shared" si="52"/>
        <v>12.000000000000002</v>
      </c>
      <c r="P38" s="4">
        <v>20</v>
      </c>
      <c r="Q38" s="31">
        <f t="shared" ref="Q38:AA38" si="63">IF($B$15&gt;Q27,(Q27*$D$22)+($B$15-Q27)*$D$23,$B$15*$D$22)</f>
        <v>2.9999999999999982</v>
      </c>
      <c r="R38" s="31">
        <f t="shared" si="63"/>
        <v>5.6999999999999993</v>
      </c>
      <c r="S38" s="31">
        <f t="shared" si="63"/>
        <v>8.3999999999999986</v>
      </c>
      <c r="T38" s="31">
        <f t="shared" si="63"/>
        <v>11.099999999999998</v>
      </c>
      <c r="U38" s="31">
        <f t="shared" si="63"/>
        <v>13.799999999999999</v>
      </c>
      <c r="V38" s="31">
        <f t="shared" si="63"/>
        <v>16.5</v>
      </c>
      <c r="W38" s="31">
        <f t="shared" si="63"/>
        <v>19.2</v>
      </c>
      <c r="X38" s="31">
        <f t="shared" si="63"/>
        <v>21.9</v>
      </c>
      <c r="Y38" s="31">
        <f t="shared" si="63"/>
        <v>24.6</v>
      </c>
      <c r="Z38" s="31">
        <f t="shared" si="63"/>
        <v>27.3</v>
      </c>
      <c r="AA38" s="31">
        <f t="shared" si="63"/>
        <v>30</v>
      </c>
      <c r="AB38" s="32">
        <f t="shared" si="54"/>
        <v>2.9999999999999982</v>
      </c>
    </row>
    <row r="39" spans="2:28" x14ac:dyDescent="0.3">
      <c r="B39" s="1"/>
      <c r="N39" s="2"/>
      <c r="P39" s="1"/>
      <c r="AB39" s="2"/>
    </row>
    <row r="40" spans="2:28" ht="15" thickBot="1" x14ac:dyDescent="0.35">
      <c r="B40" s="33" t="s">
        <v>71</v>
      </c>
      <c r="C40" s="34"/>
      <c r="D40" s="34"/>
      <c r="E40" s="34"/>
      <c r="F40" s="34"/>
      <c r="G40" s="34"/>
      <c r="H40" s="34"/>
      <c r="I40" s="34"/>
      <c r="J40" s="34"/>
      <c r="K40" s="34"/>
      <c r="L40" s="34"/>
      <c r="M40" s="34"/>
      <c r="N40" s="35"/>
      <c r="P40" s="33" t="s">
        <v>68</v>
      </c>
      <c r="Q40" s="34"/>
      <c r="R40" s="34"/>
      <c r="S40" s="34"/>
      <c r="T40" s="34"/>
      <c r="U40" s="34"/>
      <c r="V40" s="34"/>
      <c r="W40" s="34"/>
      <c r="X40" s="34"/>
      <c r="Y40" s="34"/>
      <c r="Z40" s="34"/>
      <c r="AA40" s="34"/>
      <c r="AB40" s="35"/>
    </row>
    <row r="42" spans="2:28" ht="15" thickBot="1" x14ac:dyDescent="0.35"/>
    <row r="43" spans="2:28" x14ac:dyDescent="0.3">
      <c r="B43" s="66" t="s">
        <v>50</v>
      </c>
      <c r="C43" s="67"/>
      <c r="D43" s="67"/>
      <c r="E43" s="67"/>
      <c r="F43" s="67"/>
      <c r="G43" s="67"/>
      <c r="H43" s="67"/>
      <c r="I43" s="67"/>
      <c r="J43" s="67"/>
      <c r="K43" s="67"/>
      <c r="L43" s="67"/>
      <c r="M43" s="67"/>
      <c r="N43" s="68"/>
      <c r="P43" s="66" t="s">
        <v>51</v>
      </c>
      <c r="Q43" s="67"/>
      <c r="R43" s="67"/>
      <c r="S43" s="67"/>
      <c r="T43" s="67"/>
      <c r="U43" s="67"/>
      <c r="V43" s="67"/>
      <c r="W43" s="67"/>
      <c r="X43" s="67"/>
      <c r="Y43" s="67"/>
      <c r="Z43" s="67"/>
      <c r="AA43" s="67"/>
      <c r="AB43" s="68"/>
    </row>
    <row r="44" spans="2:28" x14ac:dyDescent="0.3">
      <c r="B44" s="4"/>
      <c r="C44" s="72" t="s">
        <v>60</v>
      </c>
      <c r="D44" s="72"/>
      <c r="E44" s="72"/>
      <c r="F44" s="72"/>
      <c r="G44" s="72"/>
      <c r="H44" s="72"/>
      <c r="I44" s="72"/>
      <c r="J44" s="72"/>
      <c r="K44" s="72"/>
      <c r="L44" s="72"/>
      <c r="M44" s="72"/>
      <c r="N44" s="5"/>
      <c r="P44" s="4"/>
      <c r="Q44" s="3" t="s">
        <v>60</v>
      </c>
      <c r="R44" s="3"/>
      <c r="S44" s="3"/>
      <c r="T44" s="3"/>
      <c r="U44" s="3"/>
      <c r="V44" s="3"/>
      <c r="W44" s="3"/>
      <c r="X44" s="3"/>
      <c r="Y44" s="3"/>
      <c r="Z44" s="3"/>
      <c r="AA44" s="3"/>
      <c r="AB44" s="5"/>
    </row>
    <row r="45" spans="2:28" x14ac:dyDescent="0.3">
      <c r="B45" s="4" t="s">
        <v>59</v>
      </c>
      <c r="C45" s="3">
        <v>10</v>
      </c>
      <c r="D45" s="3">
        <v>11</v>
      </c>
      <c r="E45" s="3">
        <v>12</v>
      </c>
      <c r="F45" s="3">
        <v>13</v>
      </c>
      <c r="G45" s="3">
        <v>14</v>
      </c>
      <c r="H45" s="3">
        <v>15</v>
      </c>
      <c r="I45" s="3">
        <v>16</v>
      </c>
      <c r="J45" s="3">
        <v>17</v>
      </c>
      <c r="K45" s="3">
        <v>18</v>
      </c>
      <c r="L45" s="3">
        <v>19</v>
      </c>
      <c r="M45" s="3">
        <v>20</v>
      </c>
      <c r="N45" s="5" t="s">
        <v>28</v>
      </c>
      <c r="P45" s="4" t="s">
        <v>59</v>
      </c>
      <c r="Q45" s="3">
        <v>10</v>
      </c>
      <c r="R45" s="3">
        <v>11</v>
      </c>
      <c r="S45" s="3">
        <v>12</v>
      </c>
      <c r="T45" s="3">
        <v>13</v>
      </c>
      <c r="U45" s="3">
        <v>14</v>
      </c>
      <c r="V45" s="3">
        <v>15</v>
      </c>
      <c r="W45" s="3">
        <v>16</v>
      </c>
      <c r="X45" s="3">
        <v>17</v>
      </c>
      <c r="Y45" s="3">
        <v>18</v>
      </c>
      <c r="Z45" s="3">
        <v>19</v>
      </c>
      <c r="AA45" s="3">
        <v>20</v>
      </c>
      <c r="AB45" s="5" t="s">
        <v>29</v>
      </c>
    </row>
    <row r="46" spans="2:28" x14ac:dyDescent="0.3">
      <c r="B46" s="4">
        <v>10</v>
      </c>
      <c r="C46" s="31">
        <f>IF($B$5&gt;C45,(C45*$D$22)+($B$5-C45)*$D$23,$B$5*$D$22)</f>
        <v>15</v>
      </c>
      <c r="D46" s="31">
        <f t="shared" ref="D46" si="64">IF($B$5&gt;D45,(D45*$D$22)+($B$5-D45)*$D$23,$B$5*$D$22)</f>
        <v>15</v>
      </c>
      <c r="E46" s="31">
        <f t="shared" ref="E46" si="65">IF($B$5&gt;E45,(E45*$D$22)+($B$5-E45)*$D$23,$B$5*$D$22)</f>
        <v>15</v>
      </c>
      <c r="F46" s="31">
        <f t="shared" ref="F46" si="66">IF($B$5&gt;F45,(F45*$D$22)+($B$5-F45)*$D$23,$B$5*$D$22)</f>
        <v>15</v>
      </c>
      <c r="G46" s="31">
        <f t="shared" ref="G46" si="67">IF($B$5&gt;G45,(G45*$D$22)+($B$5-G45)*$D$23,$B$5*$D$22)</f>
        <v>15</v>
      </c>
      <c r="H46" s="31">
        <f t="shared" ref="H46" si="68">IF($B$5&gt;H45,(H45*$D$22)+($B$5-H45)*$D$23,$B$5*$D$22)</f>
        <v>15</v>
      </c>
      <c r="I46" s="31">
        <f t="shared" ref="I46" si="69">IF($B$5&gt;I45,(I45*$D$22)+($B$5-I45)*$D$23,$B$5*$D$22)</f>
        <v>15</v>
      </c>
      <c r="J46" s="31">
        <f t="shared" ref="J46" si="70">IF($B$5&gt;J45,(J45*$D$22)+($B$5-J45)*$D$23,$B$5*$D$22)</f>
        <v>15</v>
      </c>
      <c r="K46" s="31">
        <f t="shared" ref="K46" si="71">IF($B$5&gt;K45,(K45*$D$22)+($B$5-K45)*$D$23,$B$5*$D$22)</f>
        <v>15</v>
      </c>
      <c r="L46" s="31">
        <f t="shared" ref="L46" si="72">IF($B$5&gt;L45,(L45*$D$22)+($B$5-L45)*$D$23,$B$5*$D$22)</f>
        <v>15</v>
      </c>
      <c r="M46" s="31">
        <f t="shared" ref="M46" si="73">IF($B$5&gt;M45,(M45*$D$22)+($B$5-M45)*$D$23,$B$5*$D$22)</f>
        <v>15</v>
      </c>
      <c r="N46" s="32">
        <f>SUMPRODUCT(C46:M46,$C$57:$M$57)</f>
        <v>14.999999999999998</v>
      </c>
      <c r="P46" s="4">
        <v>10</v>
      </c>
      <c r="Q46" s="31">
        <v>0</v>
      </c>
      <c r="R46" s="31">
        <v>1.5</v>
      </c>
      <c r="S46" s="31">
        <v>3</v>
      </c>
      <c r="T46" s="31">
        <v>4.5</v>
      </c>
      <c r="U46" s="31">
        <v>6</v>
      </c>
      <c r="V46" s="31">
        <v>7.5</v>
      </c>
      <c r="W46" s="31">
        <v>9</v>
      </c>
      <c r="X46" s="31">
        <v>10.5</v>
      </c>
      <c r="Y46" s="31">
        <v>12</v>
      </c>
      <c r="Z46" s="31">
        <v>13.5</v>
      </c>
      <c r="AA46" s="31">
        <v>15</v>
      </c>
      <c r="AB46" s="36">
        <f>SUMPRODUCT(Q46:AA46,$Q$57:$AA$57)</f>
        <v>7.5</v>
      </c>
    </row>
    <row r="47" spans="2:28" x14ac:dyDescent="0.3">
      <c r="B47" s="4">
        <v>11</v>
      </c>
      <c r="C47" s="31">
        <f t="shared" ref="C47:M47" si="74">IF($B$6&gt;C45,(C45*$D$22)+($B$6-C45)*$D$23,$B$6*$D$22)</f>
        <v>13.8</v>
      </c>
      <c r="D47" s="31">
        <f t="shared" si="74"/>
        <v>16.5</v>
      </c>
      <c r="E47" s="31">
        <f t="shared" si="74"/>
        <v>16.5</v>
      </c>
      <c r="F47" s="31">
        <f t="shared" si="74"/>
        <v>16.5</v>
      </c>
      <c r="G47" s="31">
        <f t="shared" si="74"/>
        <v>16.5</v>
      </c>
      <c r="H47" s="31">
        <f t="shared" si="74"/>
        <v>16.5</v>
      </c>
      <c r="I47" s="31">
        <f t="shared" si="74"/>
        <v>16.5</v>
      </c>
      <c r="J47" s="31">
        <f t="shared" si="74"/>
        <v>16.5</v>
      </c>
      <c r="K47" s="31">
        <f t="shared" si="74"/>
        <v>16.5</v>
      </c>
      <c r="L47" s="31">
        <f t="shared" si="74"/>
        <v>16.5</v>
      </c>
      <c r="M47" s="31">
        <f t="shared" si="74"/>
        <v>16.5</v>
      </c>
      <c r="N47" s="32">
        <f t="shared" ref="N47:N56" si="75">SUMPRODUCT(C47:M47,$C$57:$M$57)</f>
        <v>16.445999999999998</v>
      </c>
      <c r="P47" s="4">
        <v>11</v>
      </c>
      <c r="Q47" s="31">
        <v>1.1999999999999993</v>
      </c>
      <c r="R47" s="31">
        <v>0</v>
      </c>
      <c r="S47" s="31">
        <v>1.5</v>
      </c>
      <c r="T47" s="31">
        <v>3</v>
      </c>
      <c r="U47" s="31">
        <v>4.5</v>
      </c>
      <c r="V47" s="31">
        <v>6</v>
      </c>
      <c r="W47" s="31">
        <v>7.5</v>
      </c>
      <c r="X47" s="31">
        <v>9</v>
      </c>
      <c r="Y47" s="31">
        <v>10.5</v>
      </c>
      <c r="Z47" s="31">
        <v>12</v>
      </c>
      <c r="AA47" s="31">
        <v>13.5</v>
      </c>
      <c r="AB47" s="36">
        <f t="shared" ref="AB47:AB56" si="76">SUMPRODUCT(Q47:AA47,$Q$57:$AA$57)</f>
        <v>6.0540000000000012</v>
      </c>
    </row>
    <row r="48" spans="2:28" x14ac:dyDescent="0.3">
      <c r="B48" s="4">
        <v>12</v>
      </c>
      <c r="C48" s="31">
        <f t="shared" ref="C48:M48" si="77">IF($B$7&gt;C45,(C45*$D$22)+($B$7-C45)*$D$23,$B$7*$D$22)</f>
        <v>12.6</v>
      </c>
      <c r="D48" s="31">
        <f t="shared" si="77"/>
        <v>15.3</v>
      </c>
      <c r="E48" s="31">
        <f t="shared" si="77"/>
        <v>18</v>
      </c>
      <c r="F48" s="31">
        <f t="shared" si="77"/>
        <v>18</v>
      </c>
      <c r="G48" s="31">
        <f t="shared" si="77"/>
        <v>18</v>
      </c>
      <c r="H48" s="31">
        <f t="shared" si="77"/>
        <v>18</v>
      </c>
      <c r="I48" s="31">
        <f t="shared" si="77"/>
        <v>18</v>
      </c>
      <c r="J48" s="31">
        <f t="shared" si="77"/>
        <v>18</v>
      </c>
      <c r="K48" s="31">
        <f t="shared" si="77"/>
        <v>18</v>
      </c>
      <c r="L48" s="31">
        <f t="shared" si="77"/>
        <v>18</v>
      </c>
      <c r="M48" s="31">
        <f t="shared" si="77"/>
        <v>18</v>
      </c>
      <c r="N48" s="32">
        <f t="shared" si="75"/>
        <v>17.729999999999997</v>
      </c>
      <c r="P48" s="4">
        <v>12</v>
      </c>
      <c r="Q48" s="31">
        <v>2.4000000000000004</v>
      </c>
      <c r="R48" s="31">
        <v>1.1999999999999993</v>
      </c>
      <c r="S48" s="31">
        <v>0</v>
      </c>
      <c r="T48" s="31">
        <v>1.5</v>
      </c>
      <c r="U48" s="31">
        <v>3</v>
      </c>
      <c r="V48" s="31">
        <v>4.5</v>
      </c>
      <c r="W48" s="31">
        <v>6</v>
      </c>
      <c r="X48" s="31">
        <v>7.5</v>
      </c>
      <c r="Y48" s="31">
        <v>9</v>
      </c>
      <c r="Z48" s="31">
        <v>10.5</v>
      </c>
      <c r="AA48" s="31">
        <v>12</v>
      </c>
      <c r="AB48" s="36">
        <f t="shared" si="76"/>
        <v>4.7700000000000005</v>
      </c>
    </row>
    <row r="49" spans="2:28" x14ac:dyDescent="0.3">
      <c r="B49" s="4">
        <v>13</v>
      </c>
      <c r="C49" s="31">
        <f t="shared" ref="C49:M49" si="78">IF($B$8&gt;C45,(C45*$D$22)+($B$8-C45)*$D$23,$B$8*$D$22)</f>
        <v>11.399999999999999</v>
      </c>
      <c r="D49" s="31">
        <f t="shared" si="78"/>
        <v>14.1</v>
      </c>
      <c r="E49" s="31">
        <f t="shared" si="78"/>
        <v>16.8</v>
      </c>
      <c r="F49" s="31">
        <f t="shared" si="78"/>
        <v>19.5</v>
      </c>
      <c r="G49" s="31">
        <f t="shared" si="78"/>
        <v>19.5</v>
      </c>
      <c r="H49" s="31">
        <f t="shared" si="78"/>
        <v>19.5</v>
      </c>
      <c r="I49" s="31">
        <f t="shared" si="78"/>
        <v>19.5</v>
      </c>
      <c r="J49" s="31">
        <f t="shared" si="78"/>
        <v>19.5</v>
      </c>
      <c r="K49" s="31">
        <f t="shared" si="78"/>
        <v>19.5</v>
      </c>
      <c r="L49" s="31">
        <f t="shared" si="78"/>
        <v>19.5</v>
      </c>
      <c r="M49" s="31">
        <f t="shared" si="78"/>
        <v>19.5</v>
      </c>
      <c r="N49" s="32">
        <f t="shared" si="75"/>
        <v>18.771000000000001</v>
      </c>
      <c r="P49" s="4">
        <v>13</v>
      </c>
      <c r="Q49" s="31">
        <v>3.6000000000000014</v>
      </c>
      <c r="R49" s="31">
        <v>2.4000000000000004</v>
      </c>
      <c r="S49" s="31">
        <v>1.1999999999999993</v>
      </c>
      <c r="T49" s="31">
        <v>0</v>
      </c>
      <c r="U49" s="31">
        <v>1.5</v>
      </c>
      <c r="V49" s="31">
        <v>3</v>
      </c>
      <c r="W49" s="31">
        <v>4.5</v>
      </c>
      <c r="X49" s="31">
        <v>6</v>
      </c>
      <c r="Y49" s="31">
        <v>7.5</v>
      </c>
      <c r="Z49" s="31">
        <v>9</v>
      </c>
      <c r="AA49" s="31">
        <v>10.5</v>
      </c>
      <c r="AB49" s="36">
        <f t="shared" si="76"/>
        <v>3.7290000000000001</v>
      </c>
    </row>
    <row r="50" spans="2:28" x14ac:dyDescent="0.3">
      <c r="B50" s="4">
        <v>14</v>
      </c>
      <c r="C50" s="31">
        <f t="shared" ref="C50:M50" si="79">IF($B$9&gt;C45,(C45*$D$22)+($B$9-C45)*$D$23,$B$9*$D$22)</f>
        <v>10.199999999999999</v>
      </c>
      <c r="D50" s="31">
        <f t="shared" si="79"/>
        <v>12.899999999999999</v>
      </c>
      <c r="E50" s="31">
        <f t="shared" si="79"/>
        <v>15.6</v>
      </c>
      <c r="F50" s="31">
        <f t="shared" si="79"/>
        <v>18.3</v>
      </c>
      <c r="G50" s="31">
        <f t="shared" si="79"/>
        <v>21</v>
      </c>
      <c r="H50" s="31">
        <f t="shared" si="79"/>
        <v>21</v>
      </c>
      <c r="I50" s="31">
        <f t="shared" si="79"/>
        <v>21</v>
      </c>
      <c r="J50" s="31">
        <f t="shared" si="79"/>
        <v>21</v>
      </c>
      <c r="K50" s="31">
        <f t="shared" si="79"/>
        <v>21</v>
      </c>
      <c r="L50" s="31">
        <f t="shared" si="79"/>
        <v>21</v>
      </c>
      <c r="M50" s="31">
        <f t="shared" si="79"/>
        <v>21</v>
      </c>
      <c r="N50" s="32">
        <f t="shared" si="75"/>
        <v>19.514999999999997</v>
      </c>
      <c r="P50" s="4">
        <v>14</v>
      </c>
      <c r="Q50" s="31">
        <v>4.8000000000000007</v>
      </c>
      <c r="R50" s="31">
        <v>3.6000000000000014</v>
      </c>
      <c r="S50" s="31">
        <v>2.4000000000000004</v>
      </c>
      <c r="T50" s="31">
        <v>1.1999999999999993</v>
      </c>
      <c r="U50" s="31">
        <v>0</v>
      </c>
      <c r="V50" s="31">
        <v>1.5</v>
      </c>
      <c r="W50" s="31">
        <v>3</v>
      </c>
      <c r="X50" s="31">
        <v>4.5</v>
      </c>
      <c r="Y50" s="31">
        <v>6</v>
      </c>
      <c r="Z50" s="31">
        <v>7.5</v>
      </c>
      <c r="AA50" s="31">
        <v>9</v>
      </c>
      <c r="AB50" s="36">
        <f t="shared" si="76"/>
        <v>2.9849999999999999</v>
      </c>
    </row>
    <row r="51" spans="2:28" x14ac:dyDescent="0.3">
      <c r="B51" s="4">
        <v>15</v>
      </c>
      <c r="C51" s="31">
        <f t="shared" ref="C51:M51" si="80">IF($B$10&gt;C45,(C45*$D$22)+($B$10-C45)*$D$23,$B$10*$D$22)</f>
        <v>9</v>
      </c>
      <c r="D51" s="31">
        <f t="shared" si="80"/>
        <v>11.7</v>
      </c>
      <c r="E51" s="31">
        <f t="shared" si="80"/>
        <v>14.399999999999999</v>
      </c>
      <c r="F51" s="31">
        <f t="shared" si="80"/>
        <v>17.100000000000001</v>
      </c>
      <c r="G51" s="31">
        <f t="shared" si="80"/>
        <v>19.8</v>
      </c>
      <c r="H51" s="31">
        <f t="shared" si="80"/>
        <v>22.5</v>
      </c>
      <c r="I51" s="31">
        <f t="shared" si="80"/>
        <v>22.5</v>
      </c>
      <c r="J51" s="31">
        <f t="shared" si="80"/>
        <v>22.5</v>
      </c>
      <c r="K51" s="31">
        <f t="shared" si="80"/>
        <v>22.5</v>
      </c>
      <c r="L51" s="31">
        <f t="shared" si="80"/>
        <v>22.5</v>
      </c>
      <c r="M51" s="31">
        <f t="shared" si="80"/>
        <v>22.5</v>
      </c>
      <c r="N51" s="38">
        <f t="shared" si="75"/>
        <v>19.908000000000001</v>
      </c>
      <c r="P51" s="4">
        <v>15</v>
      </c>
      <c r="Q51" s="31">
        <v>6</v>
      </c>
      <c r="R51" s="31">
        <v>4.8000000000000007</v>
      </c>
      <c r="S51" s="31">
        <v>3.6000000000000014</v>
      </c>
      <c r="T51" s="31">
        <v>2.3999999999999986</v>
      </c>
      <c r="U51" s="31">
        <v>1.1999999999999993</v>
      </c>
      <c r="V51" s="31">
        <v>0</v>
      </c>
      <c r="W51" s="31">
        <v>1.5</v>
      </c>
      <c r="X51" s="31">
        <v>3</v>
      </c>
      <c r="Y51" s="31">
        <v>4.5</v>
      </c>
      <c r="Z51" s="31">
        <v>6</v>
      </c>
      <c r="AA51" s="31">
        <v>7.5</v>
      </c>
      <c r="AB51" s="37">
        <f t="shared" si="76"/>
        <v>2.5920000000000001</v>
      </c>
    </row>
    <row r="52" spans="2:28" x14ac:dyDescent="0.3">
      <c r="B52" s="4">
        <v>16</v>
      </c>
      <c r="C52" s="31">
        <f t="shared" ref="C52:M52" si="81">IF($B$11&gt;C45,(C45*$D$22)+($B$11-C45)*$D$23,$B$11*$D$22)</f>
        <v>7.7999999999999989</v>
      </c>
      <c r="D52" s="31">
        <f t="shared" si="81"/>
        <v>10.5</v>
      </c>
      <c r="E52" s="31">
        <f t="shared" si="81"/>
        <v>13.2</v>
      </c>
      <c r="F52" s="31">
        <f t="shared" si="81"/>
        <v>15.899999999999999</v>
      </c>
      <c r="G52" s="31">
        <f t="shared" si="81"/>
        <v>18.600000000000001</v>
      </c>
      <c r="H52" s="31">
        <f t="shared" si="81"/>
        <v>21.3</v>
      </c>
      <c r="I52" s="31">
        <f t="shared" si="81"/>
        <v>24</v>
      </c>
      <c r="J52" s="31">
        <f t="shared" si="81"/>
        <v>24</v>
      </c>
      <c r="K52" s="31">
        <f t="shared" si="81"/>
        <v>24</v>
      </c>
      <c r="L52" s="31">
        <f t="shared" si="81"/>
        <v>24</v>
      </c>
      <c r="M52" s="31">
        <f t="shared" si="81"/>
        <v>24</v>
      </c>
      <c r="N52" s="32">
        <f t="shared" si="75"/>
        <v>19.895999999999997</v>
      </c>
      <c r="P52" s="4">
        <v>16</v>
      </c>
      <c r="Q52" s="31">
        <v>7.2000000000000011</v>
      </c>
      <c r="R52" s="31">
        <v>6</v>
      </c>
      <c r="S52" s="31">
        <v>4.8000000000000007</v>
      </c>
      <c r="T52" s="31">
        <v>3.6000000000000014</v>
      </c>
      <c r="U52" s="31">
        <v>2.3999999999999986</v>
      </c>
      <c r="V52" s="31">
        <v>1.1999999999999993</v>
      </c>
      <c r="W52" s="31">
        <v>0</v>
      </c>
      <c r="X52" s="31">
        <v>1.5</v>
      </c>
      <c r="Y52" s="31">
        <v>3</v>
      </c>
      <c r="Z52" s="31">
        <v>4.5</v>
      </c>
      <c r="AA52" s="31">
        <v>6</v>
      </c>
      <c r="AB52" s="36">
        <f t="shared" si="76"/>
        <v>2.6040000000000005</v>
      </c>
    </row>
    <row r="53" spans="2:28" x14ac:dyDescent="0.3">
      <c r="B53" s="4">
        <v>17</v>
      </c>
      <c r="C53" s="31">
        <f t="shared" ref="C53:M53" si="82">IF($B$12&gt;C45,(C45*$D$22)+($B$12-C45)*$D$23,$B$12*$D$22)</f>
        <v>6.5999999999999979</v>
      </c>
      <c r="D53" s="31">
        <f t="shared" si="82"/>
        <v>9.2999999999999989</v>
      </c>
      <c r="E53" s="31">
        <f t="shared" si="82"/>
        <v>12</v>
      </c>
      <c r="F53" s="31">
        <f t="shared" si="82"/>
        <v>14.7</v>
      </c>
      <c r="G53" s="31">
        <f t="shared" si="82"/>
        <v>17.399999999999999</v>
      </c>
      <c r="H53" s="31">
        <f t="shared" si="82"/>
        <v>20.100000000000001</v>
      </c>
      <c r="I53" s="31">
        <f t="shared" si="82"/>
        <v>22.8</v>
      </c>
      <c r="J53" s="31">
        <f t="shared" si="82"/>
        <v>25.5</v>
      </c>
      <c r="K53" s="31">
        <f t="shared" si="82"/>
        <v>25.5</v>
      </c>
      <c r="L53" s="31">
        <f t="shared" si="82"/>
        <v>25.5</v>
      </c>
      <c r="M53" s="31">
        <f t="shared" si="82"/>
        <v>25.5</v>
      </c>
      <c r="N53" s="32">
        <f t="shared" si="75"/>
        <v>19.398</v>
      </c>
      <c r="P53" s="4">
        <v>17</v>
      </c>
      <c r="Q53" s="31">
        <v>8.4000000000000021</v>
      </c>
      <c r="R53" s="31">
        <v>7.2000000000000011</v>
      </c>
      <c r="S53" s="31">
        <v>6</v>
      </c>
      <c r="T53" s="31">
        <v>4.8000000000000007</v>
      </c>
      <c r="U53" s="31">
        <v>3.6000000000000014</v>
      </c>
      <c r="V53" s="31">
        <v>2.3999999999999986</v>
      </c>
      <c r="W53" s="31">
        <v>1.1999999999999993</v>
      </c>
      <c r="X53" s="31">
        <v>0</v>
      </c>
      <c r="Y53" s="31">
        <v>1.5</v>
      </c>
      <c r="Z53" s="31">
        <v>3</v>
      </c>
      <c r="AA53" s="31">
        <v>4.5</v>
      </c>
      <c r="AB53" s="36">
        <f t="shared" si="76"/>
        <v>3.1019999999999994</v>
      </c>
    </row>
    <row r="54" spans="2:28" x14ac:dyDescent="0.3">
      <c r="B54" s="4">
        <v>18</v>
      </c>
      <c r="C54" s="31">
        <f t="shared" ref="C54:M54" si="83">IF($B$13&gt;C45,(C45*$D$22)+($B$13-C45)*$D$23,$B$13*$D$22)</f>
        <v>5.3999999999999986</v>
      </c>
      <c r="D54" s="31">
        <f t="shared" si="83"/>
        <v>8.0999999999999979</v>
      </c>
      <c r="E54" s="31">
        <f t="shared" si="83"/>
        <v>10.799999999999999</v>
      </c>
      <c r="F54" s="31">
        <f t="shared" si="83"/>
        <v>13.5</v>
      </c>
      <c r="G54" s="31">
        <f t="shared" si="83"/>
        <v>16.2</v>
      </c>
      <c r="H54" s="31">
        <f t="shared" si="83"/>
        <v>18.899999999999999</v>
      </c>
      <c r="I54" s="31">
        <f t="shared" si="83"/>
        <v>21.6</v>
      </c>
      <c r="J54" s="31">
        <f t="shared" si="83"/>
        <v>24.3</v>
      </c>
      <c r="K54" s="31">
        <f t="shared" si="83"/>
        <v>27</v>
      </c>
      <c r="L54" s="31">
        <f t="shared" si="83"/>
        <v>27</v>
      </c>
      <c r="M54" s="31">
        <f t="shared" si="83"/>
        <v>27</v>
      </c>
      <c r="N54" s="32">
        <f t="shared" si="75"/>
        <v>18.602999999999998</v>
      </c>
      <c r="P54" s="4">
        <v>18</v>
      </c>
      <c r="Q54" s="31">
        <v>9.6000000000000014</v>
      </c>
      <c r="R54" s="31">
        <v>8.4000000000000021</v>
      </c>
      <c r="S54" s="31">
        <v>7.2000000000000011</v>
      </c>
      <c r="T54" s="31">
        <v>6</v>
      </c>
      <c r="U54" s="31">
        <v>4.8000000000000007</v>
      </c>
      <c r="V54" s="31">
        <v>3.6000000000000014</v>
      </c>
      <c r="W54" s="31">
        <v>2.3999999999999986</v>
      </c>
      <c r="X54" s="31">
        <v>1.1999999999999993</v>
      </c>
      <c r="Y54" s="31">
        <v>0</v>
      </c>
      <c r="Z54" s="31">
        <v>1.5</v>
      </c>
      <c r="AA54" s="31">
        <v>3</v>
      </c>
      <c r="AB54" s="36">
        <f t="shared" si="76"/>
        <v>3.8970000000000007</v>
      </c>
    </row>
    <row r="55" spans="2:28" x14ac:dyDescent="0.3">
      <c r="B55" s="4">
        <v>19</v>
      </c>
      <c r="C55" s="31">
        <f t="shared" ref="C55:M55" si="84">IF($B$14&gt;C45,(C45*$D$22)+($B$14-C45)*$D$23,$B$14*$D$22)</f>
        <v>4.1999999999999993</v>
      </c>
      <c r="D55" s="31">
        <f t="shared" si="84"/>
        <v>6.8999999999999986</v>
      </c>
      <c r="E55" s="31">
        <f t="shared" si="84"/>
        <v>9.5999999999999979</v>
      </c>
      <c r="F55" s="31">
        <f t="shared" si="84"/>
        <v>12.299999999999999</v>
      </c>
      <c r="G55" s="31">
        <f t="shared" si="84"/>
        <v>15</v>
      </c>
      <c r="H55" s="31">
        <f t="shared" si="84"/>
        <v>17.7</v>
      </c>
      <c r="I55" s="31">
        <f t="shared" si="84"/>
        <v>20.399999999999999</v>
      </c>
      <c r="J55" s="31">
        <f t="shared" si="84"/>
        <v>23.1</v>
      </c>
      <c r="K55" s="31">
        <f t="shared" si="84"/>
        <v>25.8</v>
      </c>
      <c r="L55" s="31">
        <f t="shared" si="84"/>
        <v>28.5</v>
      </c>
      <c r="M55" s="31">
        <f t="shared" si="84"/>
        <v>28.5</v>
      </c>
      <c r="N55" s="32">
        <f t="shared" si="75"/>
        <v>17.619000000000003</v>
      </c>
      <c r="P55" s="4">
        <v>19</v>
      </c>
      <c r="Q55" s="31">
        <v>10.8</v>
      </c>
      <c r="R55" s="31">
        <v>9.6000000000000014</v>
      </c>
      <c r="S55" s="31">
        <v>8.4000000000000021</v>
      </c>
      <c r="T55" s="31">
        <v>7.2000000000000011</v>
      </c>
      <c r="U55" s="31">
        <v>6</v>
      </c>
      <c r="V55" s="31">
        <v>4.8000000000000007</v>
      </c>
      <c r="W55" s="31">
        <v>3.6000000000000014</v>
      </c>
      <c r="X55" s="31">
        <v>2.3999999999999986</v>
      </c>
      <c r="Y55" s="31">
        <v>1.1999999999999993</v>
      </c>
      <c r="Z55" s="31">
        <v>0</v>
      </c>
      <c r="AA55" s="31">
        <v>1.5</v>
      </c>
      <c r="AB55" s="36">
        <f t="shared" si="76"/>
        <v>4.8810000000000002</v>
      </c>
    </row>
    <row r="56" spans="2:28" x14ac:dyDescent="0.3">
      <c r="B56" s="4">
        <v>20</v>
      </c>
      <c r="C56" s="31">
        <f t="shared" ref="C56:M56" si="85">IF($B$15&gt;C45,(C45*$D$22)+($B$15-C45)*$D$23,$B$15*$D$22)</f>
        <v>2.9999999999999982</v>
      </c>
      <c r="D56" s="31">
        <f t="shared" si="85"/>
        <v>5.6999999999999993</v>
      </c>
      <c r="E56" s="31">
        <f t="shared" si="85"/>
        <v>8.3999999999999986</v>
      </c>
      <c r="F56" s="31">
        <f t="shared" si="85"/>
        <v>11.099999999999998</v>
      </c>
      <c r="G56" s="31">
        <f t="shared" si="85"/>
        <v>13.799999999999999</v>
      </c>
      <c r="H56" s="31">
        <f t="shared" si="85"/>
        <v>16.5</v>
      </c>
      <c r="I56" s="31">
        <f t="shared" si="85"/>
        <v>19.2</v>
      </c>
      <c r="J56" s="31">
        <f t="shared" si="85"/>
        <v>21.9</v>
      </c>
      <c r="K56" s="31">
        <f t="shared" si="85"/>
        <v>24.6</v>
      </c>
      <c r="L56" s="31">
        <f t="shared" si="85"/>
        <v>27.3</v>
      </c>
      <c r="M56" s="31">
        <f t="shared" si="85"/>
        <v>30</v>
      </c>
      <c r="N56" s="32">
        <f t="shared" si="75"/>
        <v>16.499999999999996</v>
      </c>
      <c r="P56" s="4">
        <v>20</v>
      </c>
      <c r="Q56" s="31">
        <v>12.000000000000002</v>
      </c>
      <c r="R56" s="31">
        <v>10.8</v>
      </c>
      <c r="S56" s="31">
        <v>9.6000000000000014</v>
      </c>
      <c r="T56" s="31">
        <v>8.4000000000000021</v>
      </c>
      <c r="U56" s="31">
        <v>7.2000000000000011</v>
      </c>
      <c r="V56" s="31">
        <v>6</v>
      </c>
      <c r="W56" s="31">
        <v>4.8000000000000007</v>
      </c>
      <c r="X56" s="31">
        <v>3.6000000000000014</v>
      </c>
      <c r="Y56" s="31">
        <v>2.3999999999999986</v>
      </c>
      <c r="Z56" s="31">
        <v>1.1999999999999993</v>
      </c>
      <c r="AA56" s="31">
        <v>0</v>
      </c>
      <c r="AB56" s="36">
        <f t="shared" si="76"/>
        <v>6</v>
      </c>
    </row>
    <row r="57" spans="2:28" x14ac:dyDescent="0.3">
      <c r="B57" s="4" t="s">
        <v>70</v>
      </c>
      <c r="C57" s="3">
        <v>0.02</v>
      </c>
      <c r="D57" s="3">
        <v>0.06</v>
      </c>
      <c r="E57" s="3">
        <v>0.09</v>
      </c>
      <c r="F57" s="3">
        <v>0.11</v>
      </c>
      <c r="G57" s="3">
        <v>0.13</v>
      </c>
      <c r="H57" s="3">
        <v>0.15</v>
      </c>
      <c r="I57" s="3">
        <v>0.18</v>
      </c>
      <c r="J57" s="3">
        <v>0.11</v>
      </c>
      <c r="K57" s="3">
        <v>7.0000000000000007E-2</v>
      </c>
      <c r="L57" s="3">
        <v>0.05</v>
      </c>
      <c r="M57" s="3">
        <v>0.03</v>
      </c>
      <c r="N57" s="5"/>
      <c r="P57" s="4" t="s">
        <v>70</v>
      </c>
      <c r="Q57" s="3">
        <v>0.02</v>
      </c>
      <c r="R57" s="3">
        <v>0.06</v>
      </c>
      <c r="S57" s="3">
        <v>0.09</v>
      </c>
      <c r="T57" s="3">
        <v>0.11</v>
      </c>
      <c r="U57" s="3">
        <v>0.13</v>
      </c>
      <c r="V57" s="3">
        <v>0.15</v>
      </c>
      <c r="W57" s="3">
        <v>0.18</v>
      </c>
      <c r="X57" s="3">
        <v>0.11</v>
      </c>
      <c r="Y57" s="3">
        <v>7.0000000000000007E-2</v>
      </c>
      <c r="Z57" s="3">
        <v>0.05</v>
      </c>
      <c r="AA57" s="3">
        <v>0.03</v>
      </c>
      <c r="AB57" s="5"/>
    </row>
    <row r="58" spans="2:28" x14ac:dyDescent="0.3">
      <c r="B58" s="1"/>
      <c r="N58" s="2"/>
      <c r="P58" s="1"/>
      <c r="AB58" s="2"/>
    </row>
    <row r="59" spans="2:28" ht="15" thickBot="1" x14ac:dyDescent="0.35">
      <c r="B59" s="33" t="s">
        <v>72</v>
      </c>
      <c r="C59" s="34"/>
      <c r="D59" s="34"/>
      <c r="E59" s="34"/>
      <c r="F59" s="34"/>
      <c r="G59" s="34"/>
      <c r="H59" s="34"/>
      <c r="I59" s="34"/>
      <c r="J59" s="34"/>
      <c r="K59" s="34"/>
      <c r="L59" s="34"/>
      <c r="M59" s="34"/>
      <c r="N59" s="35"/>
      <c r="P59" s="33" t="s">
        <v>72</v>
      </c>
      <c r="Q59" s="34"/>
      <c r="R59" s="34"/>
      <c r="S59" s="34"/>
      <c r="T59" s="34"/>
      <c r="U59" s="34"/>
      <c r="V59" s="34"/>
      <c r="W59" s="34"/>
      <c r="X59" s="34"/>
      <c r="Y59" s="34"/>
      <c r="Z59" s="34"/>
      <c r="AA59" s="34"/>
      <c r="AB59" s="35"/>
    </row>
    <row r="61" spans="2:28" ht="15" thickBot="1" x14ac:dyDescent="0.35"/>
    <row r="62" spans="2:28" x14ac:dyDescent="0.3">
      <c r="B62" s="66" t="s">
        <v>52</v>
      </c>
      <c r="C62" s="67"/>
      <c r="D62" s="67"/>
      <c r="E62" s="67"/>
      <c r="F62" s="67"/>
      <c r="G62" s="67"/>
      <c r="H62" s="67"/>
      <c r="I62" s="67"/>
      <c r="J62" s="67"/>
      <c r="K62" s="67"/>
      <c r="L62" s="67"/>
      <c r="M62" s="67"/>
      <c r="N62" s="68"/>
    </row>
    <row r="63" spans="2:28" ht="18" customHeight="1" thickBot="1" x14ac:dyDescent="0.35">
      <c r="B63" s="84" t="s">
        <v>74</v>
      </c>
      <c r="C63" s="72" t="s">
        <v>60</v>
      </c>
      <c r="D63" s="72"/>
      <c r="E63" s="72"/>
      <c r="F63" s="72"/>
      <c r="G63" s="72"/>
      <c r="H63" s="72"/>
      <c r="I63" s="72"/>
      <c r="J63" s="72"/>
      <c r="K63" s="72"/>
      <c r="L63" s="72"/>
      <c r="M63" s="72"/>
      <c r="N63" s="5"/>
    </row>
    <row r="64" spans="2:28" ht="25.5" customHeight="1" x14ac:dyDescent="0.3">
      <c r="B64" s="84"/>
      <c r="C64" s="3">
        <v>10</v>
      </c>
      <c r="D64" s="3">
        <v>11</v>
      </c>
      <c r="E64" s="3">
        <v>12</v>
      </c>
      <c r="F64" s="3">
        <v>13</v>
      </c>
      <c r="G64" s="3">
        <v>14</v>
      </c>
      <c r="H64" s="3">
        <v>15</v>
      </c>
      <c r="I64" s="3">
        <v>16</v>
      </c>
      <c r="J64" s="3">
        <v>17</v>
      </c>
      <c r="K64" s="3">
        <v>18</v>
      </c>
      <c r="L64" s="3">
        <v>19</v>
      </c>
      <c r="M64" s="3">
        <v>20</v>
      </c>
      <c r="N64" s="5" t="s">
        <v>28</v>
      </c>
      <c r="P64" s="61" t="s">
        <v>76</v>
      </c>
      <c r="Q64" s="62"/>
      <c r="R64" s="62"/>
      <c r="S64" s="62"/>
      <c r="T64" s="62"/>
      <c r="U64" s="62"/>
      <c r="V64" s="62"/>
      <c r="W64" s="62"/>
      <c r="X64" s="62"/>
      <c r="Y64" s="62"/>
      <c r="Z64" s="62"/>
      <c r="AA64" s="62"/>
      <c r="AB64" s="63"/>
    </row>
    <row r="65" spans="2:28" ht="15" thickBot="1" x14ac:dyDescent="0.35">
      <c r="B65" s="84"/>
      <c r="C65" s="31">
        <f>MAX(C5:C15)</f>
        <v>15</v>
      </c>
      <c r="D65" s="31">
        <f t="shared" ref="D65:M65" si="86">MAX(D5:D15)</f>
        <v>16.5</v>
      </c>
      <c r="E65" s="31">
        <f t="shared" si="86"/>
        <v>18</v>
      </c>
      <c r="F65" s="31">
        <f t="shared" si="86"/>
        <v>19.5</v>
      </c>
      <c r="G65" s="31">
        <f t="shared" si="86"/>
        <v>21</v>
      </c>
      <c r="H65" s="31">
        <f t="shared" si="86"/>
        <v>22.5</v>
      </c>
      <c r="I65" s="31">
        <f t="shared" si="86"/>
        <v>24</v>
      </c>
      <c r="J65" s="31">
        <f t="shared" si="86"/>
        <v>25.5</v>
      </c>
      <c r="K65" s="31">
        <f t="shared" si="86"/>
        <v>27</v>
      </c>
      <c r="L65" s="31">
        <f t="shared" si="86"/>
        <v>28.5</v>
      </c>
      <c r="M65" s="31">
        <f t="shared" si="86"/>
        <v>30</v>
      </c>
      <c r="N65" s="32">
        <f>SUMPRODUCT(C65:M65,C57:M57)</f>
        <v>22.5</v>
      </c>
      <c r="P65" s="55"/>
      <c r="Q65" s="56"/>
      <c r="R65" s="56"/>
      <c r="S65" s="56"/>
      <c r="T65" s="56"/>
      <c r="U65" s="56"/>
      <c r="V65" s="56"/>
      <c r="W65" s="56"/>
      <c r="X65" s="56"/>
      <c r="Y65" s="56"/>
      <c r="Z65" s="56"/>
      <c r="AA65" s="56"/>
      <c r="AB65" s="57"/>
    </row>
    <row r="66" spans="2:28" x14ac:dyDescent="0.3">
      <c r="B66" s="1"/>
      <c r="N66" s="2"/>
    </row>
    <row r="67" spans="2:28" x14ac:dyDescent="0.3">
      <c r="B67" s="1"/>
      <c r="M67" s="3" t="s">
        <v>54</v>
      </c>
      <c r="N67" s="32">
        <f>N65-N51</f>
        <v>2.5919999999999987</v>
      </c>
    </row>
    <row r="68" spans="2:28" x14ac:dyDescent="0.3">
      <c r="B68" s="1"/>
      <c r="N68" s="2"/>
    </row>
    <row r="69" spans="2:28" ht="15" thickBot="1" x14ac:dyDescent="0.35">
      <c r="B69" s="33"/>
      <c r="C69" s="70" t="s">
        <v>75</v>
      </c>
      <c r="D69" s="70"/>
      <c r="E69" s="70"/>
      <c r="F69" s="70"/>
      <c r="G69" s="70"/>
      <c r="H69" s="70"/>
      <c r="I69" s="70"/>
      <c r="J69" s="70"/>
      <c r="K69" s="34"/>
      <c r="L69" s="34"/>
      <c r="M69" s="34"/>
      <c r="N69" s="35"/>
    </row>
  </sheetData>
  <mergeCells count="17">
    <mergeCell ref="P2:AB2"/>
    <mergeCell ref="B25:N25"/>
    <mergeCell ref="P25:AB25"/>
    <mergeCell ref="B43:N43"/>
    <mergeCell ref="P43:AB43"/>
    <mergeCell ref="B23:C23"/>
    <mergeCell ref="B2:M2"/>
    <mergeCell ref="C3:M3"/>
    <mergeCell ref="Q3:AA3"/>
    <mergeCell ref="Q26:AA26"/>
    <mergeCell ref="C26:M26"/>
    <mergeCell ref="C69:J69"/>
    <mergeCell ref="C44:M44"/>
    <mergeCell ref="C63:M63"/>
    <mergeCell ref="B63:B65"/>
    <mergeCell ref="P64:AB65"/>
    <mergeCell ref="B62:N6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N27"/>
  <sheetViews>
    <sheetView topLeftCell="B1" workbookViewId="0">
      <selection activeCell="C4" sqref="C4"/>
    </sheetView>
  </sheetViews>
  <sheetFormatPr defaultRowHeight="14.4" x14ac:dyDescent="0.3"/>
  <cols>
    <col min="2" max="3" width="13.5546875" customWidth="1"/>
  </cols>
  <sheetData>
    <row r="2" spans="2:14" ht="15" thickBot="1" x14ac:dyDescent="0.35"/>
    <row r="3" spans="2:14" x14ac:dyDescent="0.3">
      <c r="B3" s="14"/>
      <c r="C3" s="67" t="s">
        <v>60</v>
      </c>
      <c r="D3" s="67"/>
      <c r="E3" s="67"/>
      <c r="F3" s="67"/>
      <c r="G3" s="67"/>
      <c r="H3" s="67"/>
      <c r="I3" s="67"/>
      <c r="J3" s="67"/>
      <c r="K3" s="67"/>
      <c r="L3" s="67"/>
      <c r="M3" s="67"/>
      <c r="N3" s="44"/>
    </row>
    <row r="4" spans="2:14" x14ac:dyDescent="0.3">
      <c r="B4" s="4" t="s">
        <v>59</v>
      </c>
      <c r="C4" s="3">
        <v>10</v>
      </c>
      <c r="D4" s="3">
        <v>11</v>
      </c>
      <c r="E4" s="3">
        <v>12</v>
      </c>
      <c r="F4" s="3">
        <v>13</v>
      </c>
      <c r="G4" s="3">
        <v>14</v>
      </c>
      <c r="H4" s="3">
        <v>15</v>
      </c>
      <c r="I4" s="3">
        <v>16</v>
      </c>
      <c r="J4" s="3">
        <v>17</v>
      </c>
      <c r="K4" s="3">
        <v>18</v>
      </c>
      <c r="L4" s="3">
        <v>19</v>
      </c>
      <c r="M4" s="3">
        <v>20</v>
      </c>
      <c r="N4" s="5" t="s">
        <v>28</v>
      </c>
    </row>
    <row r="5" spans="2:14" x14ac:dyDescent="0.3">
      <c r="B5" s="4">
        <v>10</v>
      </c>
      <c r="C5" s="31">
        <f>IF($B$5&gt;C4,(C4*$D$22)+($B$5-C4)*$D$23,$B$5*$D$22)</f>
        <v>15</v>
      </c>
      <c r="D5" s="31">
        <f t="shared" ref="D5:M5" si="0">IF($B$5&gt;D4,(D4*$D$22)+($B$5-D4)*$D$23,$B$5*$D$22)</f>
        <v>15</v>
      </c>
      <c r="E5" s="31">
        <f t="shared" si="0"/>
        <v>15</v>
      </c>
      <c r="F5" s="31">
        <f t="shared" si="0"/>
        <v>15</v>
      </c>
      <c r="G5" s="31">
        <f t="shared" si="0"/>
        <v>15</v>
      </c>
      <c r="H5" s="31">
        <f>IF($B$5&gt;H4,(H4*$D$22)+($B$5-H4)*$D$23,$B$5*$D$22)</f>
        <v>15</v>
      </c>
      <c r="I5" s="31">
        <f t="shared" si="0"/>
        <v>15</v>
      </c>
      <c r="J5" s="31">
        <f t="shared" si="0"/>
        <v>15</v>
      </c>
      <c r="K5" s="31">
        <f t="shared" si="0"/>
        <v>15</v>
      </c>
      <c r="L5" s="31">
        <f t="shared" si="0"/>
        <v>15</v>
      </c>
      <c r="M5" s="31">
        <f t="shared" si="0"/>
        <v>15</v>
      </c>
      <c r="N5" s="32">
        <f>SUMPRODUCT(C5:M5,$C$16:$M$16)</f>
        <v>14.999999999999998</v>
      </c>
    </row>
    <row r="6" spans="2:14" x14ac:dyDescent="0.3">
      <c r="B6" s="4">
        <v>11</v>
      </c>
      <c r="C6" s="31">
        <f t="shared" ref="C6:M6" si="1">IF($B$6&gt;C4,(C4*$D$22)+($B$6-C4)*$D$23,$B$6*$D$22)</f>
        <v>13.8</v>
      </c>
      <c r="D6" s="31">
        <f t="shared" si="1"/>
        <v>16.5</v>
      </c>
      <c r="E6" s="31">
        <f t="shared" si="1"/>
        <v>16.5</v>
      </c>
      <c r="F6" s="31">
        <f t="shared" si="1"/>
        <v>16.5</v>
      </c>
      <c r="G6" s="31">
        <f t="shared" si="1"/>
        <v>16.5</v>
      </c>
      <c r="H6" s="31">
        <f t="shared" si="1"/>
        <v>16.5</v>
      </c>
      <c r="I6" s="31">
        <f t="shared" si="1"/>
        <v>16.5</v>
      </c>
      <c r="J6" s="31">
        <f t="shared" si="1"/>
        <v>16.5</v>
      </c>
      <c r="K6" s="31">
        <f t="shared" si="1"/>
        <v>16.5</v>
      </c>
      <c r="L6" s="31">
        <f t="shared" si="1"/>
        <v>16.5</v>
      </c>
      <c r="M6" s="31">
        <f t="shared" si="1"/>
        <v>16.5</v>
      </c>
      <c r="N6" s="32">
        <f t="shared" ref="N6:N15" si="2">SUMPRODUCT(C6:M6,$C$16:$M$16)</f>
        <v>16.445999999999998</v>
      </c>
    </row>
    <row r="7" spans="2:14" x14ac:dyDescent="0.3">
      <c r="B7" s="4">
        <v>12</v>
      </c>
      <c r="C7" s="31">
        <f t="shared" ref="C7:M7" si="3">IF($B$7&gt;C4,(C4*$D$22)+($B$7-C4)*$D$23,$B$7*$D$22)</f>
        <v>12.6</v>
      </c>
      <c r="D7" s="31">
        <f t="shared" si="3"/>
        <v>15.3</v>
      </c>
      <c r="E7" s="31">
        <f t="shared" si="3"/>
        <v>18</v>
      </c>
      <c r="F7" s="31">
        <f t="shared" si="3"/>
        <v>18</v>
      </c>
      <c r="G7" s="31">
        <f t="shared" si="3"/>
        <v>18</v>
      </c>
      <c r="H7" s="31">
        <f t="shared" si="3"/>
        <v>18</v>
      </c>
      <c r="I7" s="31">
        <f t="shared" si="3"/>
        <v>18</v>
      </c>
      <c r="J7" s="31">
        <f t="shared" si="3"/>
        <v>18</v>
      </c>
      <c r="K7" s="31">
        <f t="shared" si="3"/>
        <v>18</v>
      </c>
      <c r="L7" s="31">
        <f t="shared" si="3"/>
        <v>18</v>
      </c>
      <c r="M7" s="31">
        <f t="shared" si="3"/>
        <v>18</v>
      </c>
      <c r="N7" s="32">
        <f t="shared" si="2"/>
        <v>17.729999999999997</v>
      </c>
    </row>
    <row r="8" spans="2:14" x14ac:dyDescent="0.3">
      <c r="B8" s="4">
        <v>13</v>
      </c>
      <c r="C8" s="31">
        <f t="shared" ref="C8:M8" si="4">IF($B$8&gt;C4,(C4*$D$22)+($B$8-C4)*$D$23,$B$8*$D$22)</f>
        <v>11.399999999999999</v>
      </c>
      <c r="D8" s="31">
        <f t="shared" si="4"/>
        <v>14.1</v>
      </c>
      <c r="E8" s="31">
        <f t="shared" si="4"/>
        <v>16.8</v>
      </c>
      <c r="F8" s="31">
        <f t="shared" si="4"/>
        <v>19.5</v>
      </c>
      <c r="G8" s="31">
        <f t="shared" si="4"/>
        <v>19.5</v>
      </c>
      <c r="H8" s="31">
        <f t="shared" si="4"/>
        <v>19.5</v>
      </c>
      <c r="I8" s="31">
        <f t="shared" si="4"/>
        <v>19.5</v>
      </c>
      <c r="J8" s="31">
        <f t="shared" si="4"/>
        <v>19.5</v>
      </c>
      <c r="K8" s="31">
        <f t="shared" si="4"/>
        <v>19.5</v>
      </c>
      <c r="L8" s="31">
        <f t="shared" si="4"/>
        <v>19.5</v>
      </c>
      <c r="M8" s="31">
        <f t="shared" si="4"/>
        <v>19.5</v>
      </c>
      <c r="N8" s="32">
        <f t="shared" si="2"/>
        <v>18.771000000000001</v>
      </c>
    </row>
    <row r="9" spans="2:14" x14ac:dyDescent="0.3">
      <c r="B9" s="4">
        <v>14</v>
      </c>
      <c r="C9" s="31">
        <f t="shared" ref="C9:M9" si="5">IF($B$9&gt;C4,(C4*$D$22)+($B$9-C4)*$D$23,$B$9*$D$22)</f>
        <v>10.199999999999999</v>
      </c>
      <c r="D9" s="31">
        <f t="shared" si="5"/>
        <v>12.899999999999999</v>
      </c>
      <c r="E9" s="31">
        <f t="shared" si="5"/>
        <v>15.6</v>
      </c>
      <c r="F9" s="31">
        <f t="shared" si="5"/>
        <v>18.3</v>
      </c>
      <c r="G9" s="31">
        <f t="shared" si="5"/>
        <v>21</v>
      </c>
      <c r="H9" s="31">
        <f t="shared" si="5"/>
        <v>21</v>
      </c>
      <c r="I9" s="31">
        <f t="shared" si="5"/>
        <v>21</v>
      </c>
      <c r="J9" s="31">
        <f t="shared" si="5"/>
        <v>21</v>
      </c>
      <c r="K9" s="31">
        <f t="shared" si="5"/>
        <v>21</v>
      </c>
      <c r="L9" s="31">
        <f t="shared" si="5"/>
        <v>21</v>
      </c>
      <c r="M9" s="31">
        <f t="shared" si="5"/>
        <v>21</v>
      </c>
      <c r="N9" s="32">
        <f t="shared" si="2"/>
        <v>19.514999999999997</v>
      </c>
    </row>
    <row r="10" spans="2:14" x14ac:dyDescent="0.3">
      <c r="B10" s="4">
        <v>15</v>
      </c>
      <c r="C10" s="31">
        <f>IF($B$10&gt;C4,(C4*$D$25)+($B$10-C4)*$D$23,$B$10*$D$25)</f>
        <v>11</v>
      </c>
      <c r="D10" s="31">
        <f t="shared" ref="D10:M10" si="6">IF($B$10&gt;D4,(D4*$D$25)+($B$10-D4)*$D$23,$B$10*$D$25)</f>
        <v>13.900000000000002</v>
      </c>
      <c r="E10" s="31">
        <f t="shared" si="6"/>
        <v>16.8</v>
      </c>
      <c r="F10" s="31">
        <f t="shared" si="6"/>
        <v>19.700000000000003</v>
      </c>
      <c r="G10" s="31">
        <f t="shared" si="6"/>
        <v>22.600000000000005</v>
      </c>
      <c r="H10" s="31">
        <f t="shared" si="6"/>
        <v>25.500000000000004</v>
      </c>
      <c r="I10" s="31">
        <f t="shared" si="6"/>
        <v>25.500000000000004</v>
      </c>
      <c r="J10" s="31">
        <f t="shared" si="6"/>
        <v>25.500000000000004</v>
      </c>
      <c r="K10" s="31">
        <f t="shared" si="6"/>
        <v>25.500000000000004</v>
      </c>
      <c r="L10" s="31">
        <f t="shared" si="6"/>
        <v>25.500000000000004</v>
      </c>
      <c r="M10" s="31">
        <f t="shared" si="6"/>
        <v>25.500000000000004</v>
      </c>
      <c r="N10" s="32">
        <f t="shared" si="2"/>
        <v>22.716000000000001</v>
      </c>
    </row>
    <row r="11" spans="2:14" x14ac:dyDescent="0.3">
      <c r="B11" s="4">
        <v>16</v>
      </c>
      <c r="C11" s="31">
        <f>IF($B$11&gt;C4,(C4*$D$25)+($B$11-C4)*$D$23,$B$11*$D$25)</f>
        <v>9.7999999999999989</v>
      </c>
      <c r="D11" s="31">
        <f t="shared" ref="D11:M11" si="7">IF($B$11&gt;D4,(D4*$D$25)+($B$11-D4)*$D$23,$B$11*$D$25)</f>
        <v>12.700000000000003</v>
      </c>
      <c r="E11" s="31">
        <f t="shared" si="7"/>
        <v>15.600000000000001</v>
      </c>
      <c r="F11" s="31">
        <f t="shared" si="7"/>
        <v>18.5</v>
      </c>
      <c r="G11" s="31">
        <f t="shared" si="7"/>
        <v>21.400000000000006</v>
      </c>
      <c r="H11" s="31">
        <f t="shared" si="7"/>
        <v>24.300000000000004</v>
      </c>
      <c r="I11" s="31">
        <f t="shared" si="7"/>
        <v>27.200000000000003</v>
      </c>
      <c r="J11" s="31">
        <f t="shared" si="7"/>
        <v>27.200000000000003</v>
      </c>
      <c r="K11" s="31">
        <f t="shared" si="7"/>
        <v>27.200000000000003</v>
      </c>
      <c r="L11" s="31">
        <f t="shared" si="7"/>
        <v>27.200000000000003</v>
      </c>
      <c r="M11" s="31">
        <f t="shared" si="7"/>
        <v>27.200000000000003</v>
      </c>
      <c r="N11" s="38">
        <f t="shared" si="2"/>
        <v>22.792000000000002</v>
      </c>
    </row>
    <row r="12" spans="2:14" x14ac:dyDescent="0.3">
      <c r="B12" s="4">
        <v>17</v>
      </c>
      <c r="C12" s="31">
        <f>IF($B$12&gt;C4,(C4*$D$25)+($B$12-C4)*$D$23,$B$12*$D$25)</f>
        <v>8.5999999999999979</v>
      </c>
      <c r="D12" s="31">
        <f t="shared" ref="D12:M12" si="8">IF($B$12&gt;D4,(D4*$D$25)+($B$12-D4)*$D$23,$B$12*$D$25)</f>
        <v>11.500000000000002</v>
      </c>
      <c r="E12" s="31">
        <f t="shared" si="8"/>
        <v>14.400000000000002</v>
      </c>
      <c r="F12" s="31">
        <f t="shared" si="8"/>
        <v>17.3</v>
      </c>
      <c r="G12" s="31">
        <f t="shared" si="8"/>
        <v>20.200000000000003</v>
      </c>
      <c r="H12" s="31">
        <f t="shared" si="8"/>
        <v>23.1</v>
      </c>
      <c r="I12" s="31">
        <f t="shared" si="8"/>
        <v>26.000000000000004</v>
      </c>
      <c r="J12" s="31">
        <f t="shared" si="8"/>
        <v>28.900000000000002</v>
      </c>
      <c r="K12" s="31">
        <f t="shared" si="8"/>
        <v>28.900000000000002</v>
      </c>
      <c r="L12" s="31">
        <f t="shared" si="8"/>
        <v>28.900000000000002</v>
      </c>
      <c r="M12" s="31">
        <f t="shared" si="8"/>
        <v>28.900000000000002</v>
      </c>
      <c r="N12" s="32">
        <f t="shared" si="2"/>
        <v>22.346000000000004</v>
      </c>
    </row>
    <row r="13" spans="2:14" x14ac:dyDescent="0.3">
      <c r="B13" s="4">
        <v>18</v>
      </c>
      <c r="C13" s="31">
        <f>IF($B$13&gt;C4,(C4*$D$25)+($B$13-C4)*$D$23,$B$13*$D$25)</f>
        <v>7.3999999999999986</v>
      </c>
      <c r="D13" s="31">
        <f t="shared" ref="D13:M13" si="9">IF($B$13&gt;D4,(D4*$D$25)+($B$13-D4)*$D$23,$B$13*$D$25)</f>
        <v>10.3</v>
      </c>
      <c r="E13" s="31">
        <f t="shared" si="9"/>
        <v>13.200000000000001</v>
      </c>
      <c r="F13" s="31">
        <f t="shared" si="9"/>
        <v>16.100000000000001</v>
      </c>
      <c r="G13" s="31">
        <f t="shared" si="9"/>
        <v>19.000000000000004</v>
      </c>
      <c r="H13" s="31">
        <f t="shared" si="9"/>
        <v>21.900000000000002</v>
      </c>
      <c r="I13" s="31">
        <f t="shared" si="9"/>
        <v>24.800000000000004</v>
      </c>
      <c r="J13" s="31">
        <f t="shared" si="9"/>
        <v>27.700000000000003</v>
      </c>
      <c r="K13" s="31">
        <f t="shared" si="9"/>
        <v>30.6</v>
      </c>
      <c r="L13" s="31">
        <f t="shared" si="9"/>
        <v>30.6</v>
      </c>
      <c r="M13" s="31">
        <f t="shared" si="9"/>
        <v>30.6</v>
      </c>
      <c r="N13" s="32">
        <f t="shared" si="2"/>
        <v>21.581</v>
      </c>
    </row>
    <row r="14" spans="2:14" x14ac:dyDescent="0.3">
      <c r="B14" s="4">
        <v>19</v>
      </c>
      <c r="C14" s="31">
        <f>IF($B$14&gt;C4,(C4*$D$25)+($B$14-C4)*$D$23,$B$14*$D$25)</f>
        <v>6.1999999999999993</v>
      </c>
      <c r="D14" s="31">
        <f t="shared" ref="D14:M14" si="10">IF($B$14&gt;D4,(D4*$D$25)+($B$14-D4)*$D$23,$B$14*$D$25)</f>
        <v>9.1000000000000014</v>
      </c>
      <c r="E14" s="31">
        <f t="shared" si="10"/>
        <v>12</v>
      </c>
      <c r="F14" s="31">
        <f t="shared" si="10"/>
        <v>14.9</v>
      </c>
      <c r="G14" s="31">
        <f t="shared" si="10"/>
        <v>17.800000000000004</v>
      </c>
      <c r="H14" s="31">
        <f t="shared" si="10"/>
        <v>20.700000000000003</v>
      </c>
      <c r="I14" s="31">
        <f t="shared" si="10"/>
        <v>23.6</v>
      </c>
      <c r="J14" s="31">
        <f t="shared" si="10"/>
        <v>26.5</v>
      </c>
      <c r="K14" s="31">
        <f t="shared" si="10"/>
        <v>29.400000000000002</v>
      </c>
      <c r="L14" s="31">
        <f t="shared" si="10"/>
        <v>32.300000000000004</v>
      </c>
      <c r="M14" s="31">
        <f t="shared" si="10"/>
        <v>32.300000000000004</v>
      </c>
      <c r="N14" s="32">
        <f t="shared" si="2"/>
        <v>20.613</v>
      </c>
    </row>
    <row r="15" spans="2:14" x14ac:dyDescent="0.3">
      <c r="B15" s="4">
        <v>20</v>
      </c>
      <c r="C15" s="31">
        <f>IF($B$15&gt;C4,(C4*$D$25)+($B$15-C4)*$D$23,$B$15*$D$25)</f>
        <v>4.9999999999999982</v>
      </c>
      <c r="D15" s="31">
        <f t="shared" ref="D15:M15" si="11">IF($B$15&gt;D4,(D4*$D$25)+($B$15-D4)*$D$23,$B$15*$D$25)</f>
        <v>7.9000000000000021</v>
      </c>
      <c r="E15" s="31">
        <f t="shared" si="11"/>
        <v>10.8</v>
      </c>
      <c r="F15" s="31">
        <f t="shared" si="11"/>
        <v>13.7</v>
      </c>
      <c r="G15" s="31">
        <f t="shared" si="11"/>
        <v>16.600000000000001</v>
      </c>
      <c r="H15" s="31">
        <f t="shared" si="11"/>
        <v>19.500000000000004</v>
      </c>
      <c r="I15" s="31">
        <f t="shared" si="11"/>
        <v>22.400000000000002</v>
      </c>
      <c r="J15" s="31">
        <f t="shared" si="11"/>
        <v>25.3</v>
      </c>
      <c r="K15" s="31">
        <f t="shared" si="11"/>
        <v>28.200000000000003</v>
      </c>
      <c r="L15" s="31">
        <f t="shared" si="11"/>
        <v>31.100000000000005</v>
      </c>
      <c r="M15" s="31">
        <f t="shared" si="11"/>
        <v>34</v>
      </c>
      <c r="N15" s="32">
        <f t="shared" si="2"/>
        <v>19.5</v>
      </c>
    </row>
    <row r="16" spans="2:14" ht="15" thickBot="1" x14ac:dyDescent="0.35">
      <c r="B16" s="6" t="s">
        <v>70</v>
      </c>
      <c r="C16" s="7">
        <v>0.02</v>
      </c>
      <c r="D16" s="7">
        <v>0.06</v>
      </c>
      <c r="E16" s="7">
        <v>0.09</v>
      </c>
      <c r="F16" s="7">
        <v>0.11</v>
      </c>
      <c r="G16" s="7">
        <v>0.13</v>
      </c>
      <c r="H16" s="7">
        <v>0.15</v>
      </c>
      <c r="I16" s="7">
        <v>0.18</v>
      </c>
      <c r="J16" s="7">
        <v>0.11</v>
      </c>
      <c r="K16" s="7">
        <v>7.0000000000000007E-2</v>
      </c>
      <c r="L16" s="7">
        <v>0.05</v>
      </c>
      <c r="M16" s="7">
        <v>0.03</v>
      </c>
      <c r="N16" s="8"/>
    </row>
    <row r="17" spans="2:11" ht="15" thickBot="1" x14ac:dyDescent="0.35"/>
    <row r="18" spans="2:11" x14ac:dyDescent="0.3">
      <c r="B18" s="13" t="s">
        <v>61</v>
      </c>
      <c r="C18" s="27"/>
      <c r="D18" s="28"/>
    </row>
    <row r="19" spans="2:11" x14ac:dyDescent="0.3">
      <c r="B19" s="1" t="s">
        <v>62</v>
      </c>
      <c r="D19" s="41">
        <v>2.4500000000000002</v>
      </c>
    </row>
    <row r="20" spans="2:11" x14ac:dyDescent="0.3">
      <c r="B20" s="1" t="s">
        <v>63</v>
      </c>
      <c r="D20" s="41">
        <v>3.95</v>
      </c>
    </row>
    <row r="21" spans="2:11" x14ac:dyDescent="0.3">
      <c r="B21" s="1" t="s">
        <v>64</v>
      </c>
      <c r="D21" s="41">
        <v>1.25</v>
      </c>
    </row>
    <row r="22" spans="2:11" x14ac:dyDescent="0.3">
      <c r="B22" s="1" t="s">
        <v>65</v>
      </c>
      <c r="D22" s="41">
        <f>D20-D19</f>
        <v>1.5</v>
      </c>
    </row>
    <row r="23" spans="2:11" ht="36" customHeight="1" x14ac:dyDescent="0.3">
      <c r="B23" s="78" t="s">
        <v>66</v>
      </c>
      <c r="C23" s="79"/>
      <c r="D23" s="41">
        <f>D21-D19</f>
        <v>-1.2000000000000002</v>
      </c>
    </row>
    <row r="24" spans="2:11" ht="30.75" customHeight="1" x14ac:dyDescent="0.3">
      <c r="B24" s="78" t="s">
        <v>77</v>
      </c>
      <c r="C24" s="79"/>
      <c r="D24" s="41">
        <v>2.25</v>
      </c>
    </row>
    <row r="25" spans="2:11" ht="29.25" customHeight="1" thickBot="1" x14ac:dyDescent="0.35">
      <c r="B25" s="88" t="s">
        <v>78</v>
      </c>
      <c r="C25" s="89"/>
      <c r="D25" s="42">
        <f>D20-D24</f>
        <v>1.7000000000000002</v>
      </c>
    </row>
    <row r="27" spans="2:11" x14ac:dyDescent="0.3">
      <c r="B27" s="90" t="s">
        <v>79</v>
      </c>
      <c r="C27" s="90"/>
      <c r="D27" s="90"/>
      <c r="E27" s="90"/>
      <c r="F27" s="90"/>
      <c r="G27" s="90"/>
      <c r="H27" s="90"/>
      <c r="I27" s="90"/>
      <c r="J27" s="90"/>
      <c r="K27" s="90"/>
    </row>
  </sheetData>
  <mergeCells count="5">
    <mergeCell ref="C3:M3"/>
    <mergeCell ref="B23:C23"/>
    <mergeCell ref="B24:C24"/>
    <mergeCell ref="B25:C25"/>
    <mergeCell ref="B27:K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30"/>
  <sheetViews>
    <sheetView tabSelected="1" zoomScaleNormal="100" workbookViewId="0">
      <selection activeCell="C6" sqref="C6"/>
    </sheetView>
  </sheetViews>
  <sheetFormatPr defaultRowHeight="14.4" x14ac:dyDescent="0.3"/>
  <cols>
    <col min="2" max="2" width="16.6640625" customWidth="1"/>
    <col min="14" max="14" width="15.44140625" customWidth="1"/>
  </cols>
  <sheetData>
    <row r="1" spans="2:23" ht="15" thickBot="1" x14ac:dyDescent="0.35"/>
    <row r="2" spans="2:23" x14ac:dyDescent="0.3">
      <c r="B2" s="66" t="s">
        <v>43</v>
      </c>
      <c r="C2" s="67"/>
      <c r="D2" s="67"/>
      <c r="E2" s="67"/>
      <c r="F2" s="67"/>
      <c r="G2" s="67"/>
      <c r="H2" s="67"/>
      <c r="I2" s="67"/>
      <c r="J2" s="68"/>
      <c r="N2" s="66" t="s">
        <v>44</v>
      </c>
      <c r="O2" s="67"/>
      <c r="P2" s="67"/>
      <c r="Q2" s="67"/>
      <c r="R2" s="67"/>
      <c r="S2" s="67"/>
      <c r="T2" s="67"/>
      <c r="U2" s="67"/>
      <c r="V2" s="67"/>
      <c r="W2" s="68"/>
    </row>
    <row r="3" spans="2:23" x14ac:dyDescent="0.3">
      <c r="B3" s="4"/>
      <c r="C3" s="72" t="s">
        <v>81</v>
      </c>
      <c r="D3" s="72"/>
      <c r="E3" s="72"/>
      <c r="F3" s="72"/>
      <c r="G3" s="72"/>
      <c r="H3" s="72"/>
      <c r="I3" s="72"/>
      <c r="J3" s="73"/>
      <c r="N3" s="4"/>
      <c r="O3" s="72" t="s">
        <v>81</v>
      </c>
      <c r="P3" s="72"/>
      <c r="Q3" s="72"/>
      <c r="R3" s="72"/>
      <c r="S3" s="72"/>
      <c r="T3" s="72"/>
      <c r="U3" s="72"/>
      <c r="V3" s="72"/>
      <c r="W3" s="5"/>
    </row>
    <row r="4" spans="2:23" x14ac:dyDescent="0.3">
      <c r="B4" s="4" t="s">
        <v>80</v>
      </c>
      <c r="C4" s="3">
        <v>0</v>
      </c>
      <c r="D4" s="3">
        <v>15</v>
      </c>
      <c r="E4" s="3">
        <v>30</v>
      </c>
      <c r="F4" s="3">
        <v>45</v>
      </c>
      <c r="G4" s="3">
        <v>60</v>
      </c>
      <c r="H4" s="3">
        <v>75</v>
      </c>
      <c r="I4" s="3">
        <v>90</v>
      </c>
      <c r="J4" s="5">
        <v>105</v>
      </c>
      <c r="N4" s="4" t="s">
        <v>80</v>
      </c>
      <c r="O4" s="3">
        <v>0</v>
      </c>
      <c r="P4" s="3">
        <v>15</v>
      </c>
      <c r="Q4" s="3">
        <v>30</v>
      </c>
      <c r="R4" s="3">
        <v>45</v>
      </c>
      <c r="S4" s="3">
        <v>60</v>
      </c>
      <c r="T4" s="3">
        <v>75</v>
      </c>
      <c r="U4" s="3">
        <v>90</v>
      </c>
      <c r="V4" s="3">
        <v>105</v>
      </c>
      <c r="W4" s="5" t="s">
        <v>7</v>
      </c>
    </row>
    <row r="5" spans="2:23" x14ac:dyDescent="0.3">
      <c r="B5" s="4" t="s">
        <v>82</v>
      </c>
      <c r="C5" s="3">
        <v>-47</v>
      </c>
      <c r="D5" s="3">
        <v>-47</v>
      </c>
      <c r="E5" s="3">
        <v>-47</v>
      </c>
      <c r="F5" s="3">
        <v>-47</v>
      </c>
      <c r="G5" s="3">
        <v>-47</v>
      </c>
      <c r="H5" s="3">
        <v>-47</v>
      </c>
      <c r="I5" s="3">
        <v>-47</v>
      </c>
      <c r="J5" s="5">
        <v>-47</v>
      </c>
      <c r="N5" s="4" t="s">
        <v>82</v>
      </c>
      <c r="O5" s="3">
        <v>-47</v>
      </c>
      <c r="P5" s="3">
        <v>-47</v>
      </c>
      <c r="Q5" s="3">
        <v>-47</v>
      </c>
      <c r="R5" s="3">
        <v>-47</v>
      </c>
      <c r="S5" s="3">
        <v>-47</v>
      </c>
      <c r="T5" s="3">
        <v>-47</v>
      </c>
      <c r="U5" s="3">
        <v>-47</v>
      </c>
      <c r="V5" s="3">
        <v>-47</v>
      </c>
      <c r="W5" s="5">
        <f t="shared" ref="W5:W7" si="0">MAX(O5:V5)</f>
        <v>-47</v>
      </c>
    </row>
    <row r="6" spans="2:23" x14ac:dyDescent="0.3">
      <c r="B6" s="4" t="s">
        <v>83</v>
      </c>
      <c r="C6" s="3">
        <f>IF(C4&gt;35,-25-35,-25-C4)</f>
        <v>-25</v>
      </c>
      <c r="D6" s="3">
        <f t="shared" ref="D6:J6" si="1">IF(D4&gt;35,-25-35,-25-D4)</f>
        <v>-40</v>
      </c>
      <c r="E6" s="3">
        <f t="shared" si="1"/>
        <v>-55</v>
      </c>
      <c r="F6" s="3">
        <f t="shared" si="1"/>
        <v>-60</v>
      </c>
      <c r="G6" s="3">
        <f t="shared" si="1"/>
        <v>-60</v>
      </c>
      <c r="H6" s="3">
        <f t="shared" si="1"/>
        <v>-60</v>
      </c>
      <c r="I6" s="3">
        <f t="shared" si="1"/>
        <v>-60</v>
      </c>
      <c r="J6" s="5">
        <f t="shared" si="1"/>
        <v>-60</v>
      </c>
      <c r="N6" s="4" t="s">
        <v>83</v>
      </c>
      <c r="O6" s="3">
        <f>IF(O4&gt;35,-25-35,-25-O4)</f>
        <v>-25</v>
      </c>
      <c r="P6" s="3">
        <f t="shared" ref="P6:V6" si="2">IF(P4&gt;35,-25-35,-25-P4)</f>
        <v>-40</v>
      </c>
      <c r="Q6" s="3">
        <f t="shared" si="2"/>
        <v>-55</v>
      </c>
      <c r="R6" s="3">
        <f t="shared" si="2"/>
        <v>-60</v>
      </c>
      <c r="S6" s="3">
        <f t="shared" si="2"/>
        <v>-60</v>
      </c>
      <c r="T6" s="3">
        <f t="shared" si="2"/>
        <v>-60</v>
      </c>
      <c r="U6" s="3">
        <f t="shared" si="2"/>
        <v>-60</v>
      </c>
      <c r="V6" s="3">
        <f t="shared" si="2"/>
        <v>-60</v>
      </c>
      <c r="W6" s="5">
        <f t="shared" si="0"/>
        <v>-25</v>
      </c>
    </row>
    <row r="7" spans="2:23" ht="15" thickBot="1" x14ac:dyDescent="0.35">
      <c r="B7" s="6" t="s">
        <v>84</v>
      </c>
      <c r="C7" s="7">
        <f>-C4</f>
        <v>0</v>
      </c>
      <c r="D7" s="7">
        <f t="shared" ref="D7:J7" si="3">-D4</f>
        <v>-15</v>
      </c>
      <c r="E7" s="7">
        <f t="shared" si="3"/>
        <v>-30</v>
      </c>
      <c r="F7" s="7">
        <f t="shared" si="3"/>
        <v>-45</v>
      </c>
      <c r="G7" s="7">
        <f t="shared" si="3"/>
        <v>-60</v>
      </c>
      <c r="H7" s="7">
        <f t="shared" si="3"/>
        <v>-75</v>
      </c>
      <c r="I7" s="7">
        <f t="shared" si="3"/>
        <v>-90</v>
      </c>
      <c r="J7" s="8">
        <f t="shared" si="3"/>
        <v>-105</v>
      </c>
      <c r="N7" s="4" t="s">
        <v>84</v>
      </c>
      <c r="O7" s="3">
        <f>-O4</f>
        <v>0</v>
      </c>
      <c r="P7" s="3">
        <f t="shared" ref="P7:V7" si="4">-P4</f>
        <v>-15</v>
      </c>
      <c r="Q7" s="3">
        <f t="shared" si="4"/>
        <v>-30</v>
      </c>
      <c r="R7" s="3">
        <f t="shared" si="4"/>
        <v>-45</v>
      </c>
      <c r="S7" s="3">
        <f t="shared" si="4"/>
        <v>-60</v>
      </c>
      <c r="T7" s="3">
        <f t="shared" si="4"/>
        <v>-75</v>
      </c>
      <c r="U7" s="3">
        <f t="shared" si="4"/>
        <v>-90</v>
      </c>
      <c r="V7" s="3">
        <f t="shared" si="4"/>
        <v>-105</v>
      </c>
      <c r="W7" s="9">
        <f t="shared" si="0"/>
        <v>0</v>
      </c>
    </row>
    <row r="8" spans="2:23" x14ac:dyDescent="0.3">
      <c r="N8" s="1"/>
      <c r="W8" s="2"/>
    </row>
    <row r="9" spans="2:23" ht="15" thickBot="1" x14ac:dyDescent="0.35">
      <c r="N9" s="33" t="s">
        <v>85</v>
      </c>
      <c r="O9" s="34"/>
      <c r="P9" s="34"/>
      <c r="Q9" s="34"/>
      <c r="R9" s="34"/>
      <c r="S9" s="34"/>
      <c r="T9" s="34"/>
      <c r="U9" s="34"/>
      <c r="V9" s="34"/>
      <c r="W9" s="35"/>
    </row>
    <row r="11" spans="2:23" ht="15" thickBot="1" x14ac:dyDescent="0.35"/>
    <row r="12" spans="2:23" x14ac:dyDescent="0.3">
      <c r="B12" s="66" t="s">
        <v>86</v>
      </c>
      <c r="C12" s="67"/>
      <c r="D12" s="67"/>
      <c r="E12" s="67"/>
      <c r="F12" s="67"/>
      <c r="G12" s="67"/>
      <c r="H12" s="67"/>
      <c r="I12" s="67"/>
      <c r="J12" s="67"/>
      <c r="K12" s="68"/>
      <c r="N12" s="66" t="s">
        <v>88</v>
      </c>
      <c r="O12" s="67"/>
      <c r="P12" s="67"/>
      <c r="Q12" s="67"/>
      <c r="R12" s="67"/>
      <c r="S12" s="67"/>
      <c r="T12" s="67"/>
      <c r="U12" s="67"/>
      <c r="V12" s="67"/>
      <c r="W12" s="68"/>
    </row>
    <row r="13" spans="2:23" x14ac:dyDescent="0.3">
      <c r="B13" s="4"/>
      <c r="C13" s="72" t="s">
        <v>81</v>
      </c>
      <c r="D13" s="72"/>
      <c r="E13" s="72"/>
      <c r="F13" s="72"/>
      <c r="G13" s="72"/>
      <c r="H13" s="72"/>
      <c r="I13" s="72"/>
      <c r="J13" s="72"/>
      <c r="K13" s="5"/>
      <c r="N13" s="4"/>
      <c r="O13" s="72" t="s">
        <v>81</v>
      </c>
      <c r="P13" s="72"/>
      <c r="Q13" s="72"/>
      <c r="R13" s="72"/>
      <c r="S13" s="72"/>
      <c r="T13" s="72"/>
      <c r="U13" s="72"/>
      <c r="V13" s="72"/>
      <c r="W13" s="5"/>
    </row>
    <row r="14" spans="2:23" x14ac:dyDescent="0.3">
      <c r="B14" s="4" t="s">
        <v>80</v>
      </c>
      <c r="C14" s="3">
        <v>0</v>
      </c>
      <c r="D14" s="3">
        <v>15</v>
      </c>
      <c r="E14" s="3">
        <v>30</v>
      </c>
      <c r="F14" s="3">
        <v>45</v>
      </c>
      <c r="G14" s="3">
        <v>60</v>
      </c>
      <c r="H14" s="3">
        <v>75</v>
      </c>
      <c r="I14" s="3">
        <v>90</v>
      </c>
      <c r="J14" s="3">
        <v>105</v>
      </c>
      <c r="K14" s="5" t="s">
        <v>10</v>
      </c>
      <c r="N14" s="4" t="s">
        <v>80</v>
      </c>
      <c r="O14" s="3">
        <v>0</v>
      </c>
      <c r="P14" s="3">
        <v>15</v>
      </c>
      <c r="Q14" s="3">
        <v>30</v>
      </c>
      <c r="R14" s="3">
        <v>45</v>
      </c>
      <c r="S14" s="3">
        <v>60</v>
      </c>
      <c r="T14" s="3">
        <v>75</v>
      </c>
      <c r="U14" s="3">
        <v>90</v>
      </c>
      <c r="V14" s="3">
        <v>105</v>
      </c>
      <c r="W14" s="5" t="s">
        <v>7</v>
      </c>
    </row>
    <row r="15" spans="2:23" x14ac:dyDescent="0.3">
      <c r="B15" s="4" t="s">
        <v>82</v>
      </c>
      <c r="C15" s="3">
        <v>-47</v>
      </c>
      <c r="D15" s="3">
        <v>-47</v>
      </c>
      <c r="E15" s="3">
        <v>-47</v>
      </c>
      <c r="F15" s="3">
        <v>-47</v>
      </c>
      <c r="G15" s="3">
        <v>-47</v>
      </c>
      <c r="H15" s="3">
        <v>-47</v>
      </c>
      <c r="I15" s="3">
        <v>-47</v>
      </c>
      <c r="J15" s="3">
        <v>-47</v>
      </c>
      <c r="K15" s="9">
        <f t="shared" ref="K15:K17" si="5">MIN(C15:J15)</f>
        <v>-47</v>
      </c>
      <c r="N15" s="4" t="s">
        <v>82</v>
      </c>
      <c r="O15" s="3">
        <f>MAX($C$5:$C$7)-C5</f>
        <v>47</v>
      </c>
      <c r="P15" s="3">
        <f>MAX($D$5:$D$7)-D5</f>
        <v>32</v>
      </c>
      <c r="Q15" s="3">
        <f>MAX($E$5:$E$7)-E5</f>
        <v>17</v>
      </c>
      <c r="R15" s="3">
        <f>MAX($F$5:$F$7)-F5</f>
        <v>2</v>
      </c>
      <c r="S15" s="3">
        <f>MAX($G$5:$G$7)-G5</f>
        <v>0</v>
      </c>
      <c r="T15" s="3">
        <f>MAX($H$5:$H$7)-H5</f>
        <v>0</v>
      </c>
      <c r="U15" s="3">
        <f>MAX($I$5:$I$7)-I5</f>
        <v>0</v>
      </c>
      <c r="V15" s="3">
        <f>MAX($J$5:$J$7)-J5</f>
        <v>0</v>
      </c>
      <c r="W15" s="5">
        <f>MAX(O15:V15)</f>
        <v>47</v>
      </c>
    </row>
    <row r="16" spans="2:23" x14ac:dyDescent="0.3">
      <c r="B16" s="4" t="s">
        <v>83</v>
      </c>
      <c r="C16" s="3">
        <f>IF(C14&gt;35,-25-35,-25-C14)</f>
        <v>-25</v>
      </c>
      <c r="D16" s="3">
        <f t="shared" ref="D16:J16" si="6">IF(D14&gt;35,-25-35,-25-D14)</f>
        <v>-40</v>
      </c>
      <c r="E16" s="3">
        <f t="shared" si="6"/>
        <v>-55</v>
      </c>
      <c r="F16" s="3">
        <f t="shared" si="6"/>
        <v>-60</v>
      </c>
      <c r="G16" s="3">
        <f t="shared" si="6"/>
        <v>-60</v>
      </c>
      <c r="H16" s="3">
        <f t="shared" si="6"/>
        <v>-60</v>
      </c>
      <c r="I16" s="3">
        <f t="shared" si="6"/>
        <v>-60</v>
      </c>
      <c r="J16" s="3">
        <f t="shared" si="6"/>
        <v>-60</v>
      </c>
      <c r="K16" s="5">
        <f t="shared" si="5"/>
        <v>-60</v>
      </c>
      <c r="N16" s="4" t="s">
        <v>83</v>
      </c>
      <c r="O16" s="3">
        <f>MAX($C$5:$C$7)-C6</f>
        <v>25</v>
      </c>
      <c r="P16" s="3">
        <f t="shared" ref="P16:P17" si="7">MAX($D$5:$D$7)-D6</f>
        <v>25</v>
      </c>
      <c r="Q16" s="3">
        <f t="shared" ref="Q16:Q17" si="8">MAX($E$5:$E$7)-E6</f>
        <v>25</v>
      </c>
      <c r="R16" s="3">
        <f t="shared" ref="R16:R17" si="9">MAX($F$5:$F$7)-F6</f>
        <v>15</v>
      </c>
      <c r="S16" s="3">
        <f t="shared" ref="S16:S17" si="10">MAX($G$5:$G$7)-G6</f>
        <v>13</v>
      </c>
      <c r="T16" s="3">
        <f t="shared" ref="T16:T17" si="11">MAX($H$5:$H$7)-H6</f>
        <v>13</v>
      </c>
      <c r="U16" s="3">
        <f t="shared" ref="U16:U17" si="12">MAX($I$5:$I$7)-I6</f>
        <v>13</v>
      </c>
      <c r="V16" s="3">
        <f t="shared" ref="V16" si="13">MAX($J$5:$J$7)-J6</f>
        <v>13</v>
      </c>
      <c r="W16" s="9">
        <f t="shared" ref="W16:W17" si="14">MAX(O16:V16)</f>
        <v>25</v>
      </c>
    </row>
    <row r="17" spans="2:23" x14ac:dyDescent="0.3">
      <c r="B17" s="4" t="s">
        <v>84</v>
      </c>
      <c r="C17" s="3">
        <f>-C14</f>
        <v>0</v>
      </c>
      <c r="D17" s="3">
        <f t="shared" ref="D17:J17" si="15">-D14</f>
        <v>-15</v>
      </c>
      <c r="E17" s="3">
        <f t="shared" si="15"/>
        <v>-30</v>
      </c>
      <c r="F17" s="3">
        <f t="shared" si="15"/>
        <v>-45</v>
      </c>
      <c r="G17" s="3">
        <f t="shared" si="15"/>
        <v>-60</v>
      </c>
      <c r="H17" s="3">
        <f t="shared" si="15"/>
        <v>-75</v>
      </c>
      <c r="I17" s="3">
        <f t="shared" si="15"/>
        <v>-90</v>
      </c>
      <c r="J17" s="3">
        <f t="shared" si="15"/>
        <v>-105</v>
      </c>
      <c r="K17" s="5">
        <f t="shared" si="5"/>
        <v>-105</v>
      </c>
      <c r="N17" s="4" t="s">
        <v>84</v>
      </c>
      <c r="O17" s="3">
        <f t="shared" ref="O17" si="16">MAX($C$5:$C$7)-C7</f>
        <v>0</v>
      </c>
      <c r="P17" s="3">
        <f t="shared" si="7"/>
        <v>0</v>
      </c>
      <c r="Q17" s="3">
        <f t="shared" si="8"/>
        <v>0</v>
      </c>
      <c r="R17" s="3">
        <f t="shared" si="9"/>
        <v>0</v>
      </c>
      <c r="S17" s="3">
        <f t="shared" si="10"/>
        <v>13</v>
      </c>
      <c r="T17" s="3">
        <f t="shared" si="11"/>
        <v>28</v>
      </c>
      <c r="U17" s="3">
        <f t="shared" si="12"/>
        <v>43</v>
      </c>
      <c r="V17" s="3">
        <f>MAX($J$5:$J$7)-J7</f>
        <v>58</v>
      </c>
      <c r="W17" s="5">
        <f t="shared" si="14"/>
        <v>58</v>
      </c>
    </row>
    <row r="18" spans="2:23" x14ac:dyDescent="0.3">
      <c r="B18" s="1"/>
      <c r="K18" s="2"/>
      <c r="N18" s="1"/>
      <c r="W18" s="2"/>
    </row>
    <row r="19" spans="2:23" ht="15" thickBot="1" x14ac:dyDescent="0.35">
      <c r="B19" s="33" t="s">
        <v>87</v>
      </c>
      <c r="C19" s="34"/>
      <c r="D19" s="34"/>
      <c r="E19" s="34"/>
      <c r="F19" s="34"/>
      <c r="G19" s="34"/>
      <c r="H19" s="34"/>
      <c r="I19" s="34"/>
      <c r="J19" s="34"/>
      <c r="K19" s="35"/>
      <c r="N19" s="33" t="s">
        <v>89</v>
      </c>
      <c r="O19" s="34"/>
      <c r="P19" s="34"/>
      <c r="Q19" s="34"/>
      <c r="R19" s="34"/>
      <c r="S19" s="34"/>
      <c r="T19" s="34"/>
      <c r="U19" s="34"/>
      <c r="V19" s="34"/>
      <c r="W19" s="35"/>
    </row>
    <row r="21" spans="2:23" ht="15" thickBot="1" x14ac:dyDescent="0.35"/>
    <row r="22" spans="2:23" x14ac:dyDescent="0.3">
      <c r="B22" s="66" t="s">
        <v>50</v>
      </c>
      <c r="C22" s="67"/>
      <c r="D22" s="67"/>
      <c r="E22" s="67"/>
      <c r="F22" s="67"/>
      <c r="G22" s="67"/>
      <c r="H22" s="67"/>
      <c r="I22" s="67"/>
      <c r="J22" s="67"/>
      <c r="K22" s="68"/>
      <c r="N22" s="66" t="s">
        <v>51</v>
      </c>
      <c r="O22" s="67"/>
      <c r="P22" s="67"/>
      <c r="Q22" s="67"/>
      <c r="R22" s="67"/>
      <c r="S22" s="67"/>
      <c r="T22" s="67"/>
      <c r="U22" s="67"/>
      <c r="V22" s="67"/>
      <c r="W22" s="68"/>
    </row>
    <row r="23" spans="2:23" x14ac:dyDescent="0.3">
      <c r="B23" s="4"/>
      <c r="C23" s="72" t="s">
        <v>81</v>
      </c>
      <c r="D23" s="72"/>
      <c r="E23" s="72"/>
      <c r="F23" s="72"/>
      <c r="G23" s="72"/>
      <c r="H23" s="72"/>
      <c r="I23" s="72"/>
      <c r="J23" s="72"/>
      <c r="K23" s="5"/>
      <c r="N23" s="4"/>
      <c r="O23" s="72" t="s">
        <v>81</v>
      </c>
      <c r="P23" s="72"/>
      <c r="Q23" s="72"/>
      <c r="R23" s="72"/>
      <c r="S23" s="72"/>
      <c r="T23" s="72"/>
      <c r="U23" s="72"/>
      <c r="V23" s="72"/>
      <c r="W23" s="5"/>
    </row>
    <row r="24" spans="2:23" x14ac:dyDescent="0.3">
      <c r="B24" s="4" t="s">
        <v>80</v>
      </c>
      <c r="C24" s="3">
        <v>0</v>
      </c>
      <c r="D24" s="3">
        <v>15</v>
      </c>
      <c r="E24" s="3">
        <v>30</v>
      </c>
      <c r="F24" s="3">
        <v>45</v>
      </c>
      <c r="G24" s="3">
        <v>60</v>
      </c>
      <c r="H24" s="3">
        <v>75</v>
      </c>
      <c r="I24" s="3">
        <v>90</v>
      </c>
      <c r="J24" s="3">
        <v>105</v>
      </c>
      <c r="K24" s="5" t="s">
        <v>28</v>
      </c>
      <c r="N24" s="4" t="s">
        <v>80</v>
      </c>
      <c r="O24" s="3">
        <v>0</v>
      </c>
      <c r="P24" s="3">
        <v>15</v>
      </c>
      <c r="Q24" s="3">
        <v>30</v>
      </c>
      <c r="R24" s="3">
        <v>45</v>
      </c>
      <c r="S24" s="3">
        <v>60</v>
      </c>
      <c r="T24" s="3">
        <v>75</v>
      </c>
      <c r="U24" s="3">
        <v>90</v>
      </c>
      <c r="V24" s="3">
        <v>105</v>
      </c>
      <c r="W24" s="5" t="s">
        <v>29</v>
      </c>
    </row>
    <row r="25" spans="2:23" x14ac:dyDescent="0.3">
      <c r="B25" s="4" t="s">
        <v>82</v>
      </c>
      <c r="C25" s="3">
        <v>-47</v>
      </c>
      <c r="D25" s="3">
        <v>-47</v>
      </c>
      <c r="E25" s="3">
        <v>-47</v>
      </c>
      <c r="F25" s="3">
        <v>-47</v>
      </c>
      <c r="G25" s="3">
        <v>-47</v>
      </c>
      <c r="H25" s="3">
        <v>-47</v>
      </c>
      <c r="I25" s="3">
        <v>-47</v>
      </c>
      <c r="J25" s="3">
        <v>-47</v>
      </c>
      <c r="K25" s="5">
        <f>SUMPRODUCT(C25:J25,$C$28:$J$28)</f>
        <v>-47</v>
      </c>
      <c r="N25" s="4" t="s">
        <v>82</v>
      </c>
      <c r="O25" s="3">
        <f>MAX($C$5:$C$7)-C15</f>
        <v>47</v>
      </c>
      <c r="P25" s="3">
        <f>MAX($D$5:$D$7)-D15</f>
        <v>32</v>
      </c>
      <c r="Q25" s="3">
        <f>MAX($E$5:$E$7)-E15</f>
        <v>17</v>
      </c>
      <c r="R25" s="3">
        <f>MAX($F$5:$F$7)-F15</f>
        <v>2</v>
      </c>
      <c r="S25" s="3">
        <f>MAX($G$5:$G$7)-G15</f>
        <v>0</v>
      </c>
      <c r="T25" s="3">
        <f>MAX($H$5:$H$7)-H15</f>
        <v>0</v>
      </c>
      <c r="U25" s="3">
        <f>MAX($I$5:$I$7)-I15</f>
        <v>0</v>
      </c>
      <c r="V25" s="3">
        <f>MAX($J$5:$J$7)-J15</f>
        <v>0</v>
      </c>
      <c r="W25" s="5">
        <f>SUMPRODUCT(O25:V25,$O$28:$V$28)</f>
        <v>16.25</v>
      </c>
    </row>
    <row r="26" spans="2:23" x14ac:dyDescent="0.3">
      <c r="B26" s="4" t="s">
        <v>83</v>
      </c>
      <c r="C26" s="3">
        <f>IF(C24&gt;35,-25-35,-25-C24)</f>
        <v>-25</v>
      </c>
      <c r="D26" s="3">
        <f t="shared" ref="D26:J26" si="17">IF(D24&gt;35,-25-35,-25-D24)</f>
        <v>-40</v>
      </c>
      <c r="E26" s="3">
        <f t="shared" si="17"/>
        <v>-55</v>
      </c>
      <c r="F26" s="3">
        <f t="shared" si="17"/>
        <v>-60</v>
      </c>
      <c r="G26" s="3">
        <f t="shared" si="17"/>
        <v>-60</v>
      </c>
      <c r="H26" s="3">
        <f t="shared" si="17"/>
        <v>-60</v>
      </c>
      <c r="I26" s="3">
        <f t="shared" si="17"/>
        <v>-60</v>
      </c>
      <c r="J26" s="3">
        <f t="shared" si="17"/>
        <v>-60</v>
      </c>
      <c r="K26" s="5">
        <f>SUMPRODUCT(C26:J26,$C$28:$J$28)</f>
        <v>-49.149999999999991</v>
      </c>
      <c r="N26" s="4" t="s">
        <v>83</v>
      </c>
      <c r="O26" s="3">
        <f>MAX($C$5:$C$7)-C16</f>
        <v>25</v>
      </c>
      <c r="P26" s="3">
        <f t="shared" ref="P26:P27" si="18">MAX($D$5:$D$7)-D16</f>
        <v>25</v>
      </c>
      <c r="Q26" s="3">
        <f t="shared" ref="Q26:Q27" si="19">MAX($E$5:$E$7)-E16</f>
        <v>25</v>
      </c>
      <c r="R26" s="3">
        <f t="shared" ref="R26:R27" si="20">MAX($F$5:$F$7)-F16</f>
        <v>15</v>
      </c>
      <c r="S26" s="3">
        <f t="shared" ref="S26:S27" si="21">MAX($G$5:$G$7)-G16</f>
        <v>13</v>
      </c>
      <c r="T26" s="3">
        <f t="shared" ref="T26:T27" si="22">MAX($H$5:$H$7)-H16</f>
        <v>13</v>
      </c>
      <c r="U26" s="3">
        <f t="shared" ref="U26:U27" si="23">MAX($I$5:$I$7)-I16</f>
        <v>13</v>
      </c>
      <c r="V26" s="3">
        <f t="shared" ref="V26" si="24">MAX($J$5:$J$7)-J16</f>
        <v>13</v>
      </c>
      <c r="W26" s="5">
        <f t="shared" ref="W26:W27" si="25">SUMPRODUCT(O26:V26,$O$28:$V$28)</f>
        <v>18.399999999999999</v>
      </c>
    </row>
    <row r="27" spans="2:23" x14ac:dyDescent="0.3">
      <c r="B27" s="4" t="s">
        <v>84</v>
      </c>
      <c r="C27" s="3">
        <f>-C24</f>
        <v>0</v>
      </c>
      <c r="D27" s="3">
        <f t="shared" ref="D27:J27" si="26">-D24</f>
        <v>-15</v>
      </c>
      <c r="E27" s="3">
        <f t="shared" si="26"/>
        <v>-30</v>
      </c>
      <c r="F27" s="3">
        <f t="shared" si="26"/>
        <v>-45</v>
      </c>
      <c r="G27" s="3">
        <f t="shared" si="26"/>
        <v>-60</v>
      </c>
      <c r="H27" s="3">
        <f t="shared" si="26"/>
        <v>-75</v>
      </c>
      <c r="I27" s="3">
        <f t="shared" si="26"/>
        <v>-90</v>
      </c>
      <c r="J27" s="3">
        <f t="shared" si="26"/>
        <v>-105</v>
      </c>
      <c r="K27" s="9">
        <f t="shared" ref="K27" si="27">SUMPRODUCT(C27:J27,$C$28:$J$28)</f>
        <v>-45</v>
      </c>
      <c r="N27" s="4" t="s">
        <v>84</v>
      </c>
      <c r="O27" s="3">
        <f t="shared" ref="O27" si="28">MAX($C$5:$C$7)-C17</f>
        <v>0</v>
      </c>
      <c r="P27" s="3">
        <f t="shared" si="18"/>
        <v>0</v>
      </c>
      <c r="Q27" s="3">
        <f t="shared" si="19"/>
        <v>0</v>
      </c>
      <c r="R27" s="3">
        <f t="shared" si="20"/>
        <v>0</v>
      </c>
      <c r="S27" s="3">
        <f t="shared" si="21"/>
        <v>13</v>
      </c>
      <c r="T27" s="3">
        <f t="shared" si="22"/>
        <v>28</v>
      </c>
      <c r="U27" s="3">
        <f t="shared" si="23"/>
        <v>43</v>
      </c>
      <c r="V27" s="3">
        <f>MAX($J$5:$J$7)-J17</f>
        <v>58</v>
      </c>
      <c r="W27" s="9">
        <f t="shared" si="25"/>
        <v>14.25</v>
      </c>
    </row>
    <row r="28" spans="2:23" x14ac:dyDescent="0.3">
      <c r="B28" s="4" t="s">
        <v>70</v>
      </c>
      <c r="C28" s="3">
        <v>0.25</v>
      </c>
      <c r="D28" s="3">
        <v>0.08</v>
      </c>
      <c r="E28" s="3">
        <v>0.1</v>
      </c>
      <c r="F28" s="3">
        <v>0.12</v>
      </c>
      <c r="G28" s="3">
        <v>0.15</v>
      </c>
      <c r="H28" s="3">
        <v>0.12</v>
      </c>
      <c r="I28" s="3">
        <v>0.1</v>
      </c>
      <c r="J28" s="3">
        <v>0.08</v>
      </c>
      <c r="K28" s="5"/>
      <c r="N28" s="4" t="s">
        <v>70</v>
      </c>
      <c r="O28" s="3">
        <v>0.25</v>
      </c>
      <c r="P28" s="3">
        <v>0.08</v>
      </c>
      <c r="Q28" s="3">
        <v>0.1</v>
      </c>
      <c r="R28" s="3">
        <v>0.12</v>
      </c>
      <c r="S28" s="3">
        <v>0.15</v>
      </c>
      <c r="T28" s="3">
        <v>0.12</v>
      </c>
      <c r="U28" s="3">
        <v>0.1</v>
      </c>
      <c r="V28" s="3">
        <v>0.08</v>
      </c>
      <c r="W28" s="5"/>
    </row>
    <row r="29" spans="2:23" x14ac:dyDescent="0.3">
      <c r="B29" s="1"/>
      <c r="K29" s="2"/>
      <c r="N29" s="1"/>
      <c r="W29" s="2"/>
    </row>
    <row r="30" spans="2:23" ht="15" thickBot="1" x14ac:dyDescent="0.35">
      <c r="B30" s="33" t="s">
        <v>85</v>
      </c>
      <c r="C30" s="34"/>
      <c r="D30" s="34"/>
      <c r="E30" s="34"/>
      <c r="F30" s="34"/>
      <c r="G30" s="34"/>
      <c r="H30" s="34"/>
      <c r="I30" s="34"/>
      <c r="J30" s="34"/>
      <c r="K30" s="35"/>
      <c r="N30" s="33" t="s">
        <v>85</v>
      </c>
      <c r="O30" s="34"/>
      <c r="P30" s="34"/>
      <c r="Q30" s="34"/>
      <c r="R30" s="34"/>
      <c r="S30" s="34"/>
      <c r="T30" s="34"/>
      <c r="U30" s="34"/>
      <c r="V30" s="34"/>
      <c r="W30" s="35"/>
    </row>
  </sheetData>
  <mergeCells count="12">
    <mergeCell ref="C23:J23"/>
    <mergeCell ref="O23:V23"/>
    <mergeCell ref="B2:J2"/>
    <mergeCell ref="N2:W2"/>
    <mergeCell ref="B12:K12"/>
    <mergeCell ref="N12:W12"/>
    <mergeCell ref="B22:K22"/>
    <mergeCell ref="N22:W22"/>
    <mergeCell ref="C3:J3"/>
    <mergeCell ref="O3:V3"/>
    <mergeCell ref="C13:J13"/>
    <mergeCell ref="O13:V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Y38"/>
  <sheetViews>
    <sheetView workbookViewId="0">
      <selection activeCell="L20" sqref="L20"/>
    </sheetView>
  </sheetViews>
  <sheetFormatPr defaultRowHeight="14.4" x14ac:dyDescent="0.3"/>
  <cols>
    <col min="2" max="2" width="20" customWidth="1"/>
    <col min="12" max="12" width="17" customWidth="1"/>
    <col min="13" max="13" width="9.5546875" customWidth="1"/>
  </cols>
  <sheetData>
    <row r="2" spans="1:24" x14ac:dyDescent="0.3">
      <c r="C2" t="s">
        <v>95</v>
      </c>
      <c r="L2" t="s">
        <v>54</v>
      </c>
    </row>
    <row r="3" spans="1:24" x14ac:dyDescent="0.3">
      <c r="C3" t="s">
        <v>91</v>
      </c>
      <c r="L3" s="91" t="s">
        <v>74</v>
      </c>
      <c r="M3" t="s">
        <v>105</v>
      </c>
    </row>
    <row r="4" spans="1:24" ht="15" customHeight="1" x14ac:dyDescent="0.3">
      <c r="B4" t="s">
        <v>90</v>
      </c>
      <c r="C4" t="s">
        <v>92</v>
      </c>
      <c r="D4" t="s">
        <v>93</v>
      </c>
      <c r="E4" t="s">
        <v>94</v>
      </c>
      <c r="F4" t="s">
        <v>28</v>
      </c>
      <c r="L4" s="91"/>
      <c r="M4" t="s">
        <v>92</v>
      </c>
      <c r="N4" t="s">
        <v>93</v>
      </c>
      <c r="O4" t="s">
        <v>94</v>
      </c>
      <c r="P4" t="s">
        <v>106</v>
      </c>
    </row>
    <row r="5" spans="1:24" x14ac:dyDescent="0.3">
      <c r="B5" t="s">
        <v>22</v>
      </c>
      <c r="C5">
        <v>400</v>
      </c>
      <c r="D5">
        <v>400</v>
      </c>
      <c r="E5">
        <v>400</v>
      </c>
      <c r="F5">
        <f>SUMPRODUCT(C5:E5,$C$8:$E$8)</f>
        <v>400</v>
      </c>
      <c r="L5" s="91"/>
      <c r="M5">
        <f>MAX(C5:C7)</f>
        <v>400</v>
      </c>
      <c r="N5">
        <f t="shared" ref="N5:O5" si="0">MAX(D5:D7)</f>
        <v>500</v>
      </c>
      <c r="O5">
        <f t="shared" si="0"/>
        <v>800</v>
      </c>
      <c r="P5" s="45">
        <f>SUMPRODUCT(M5:O5,C8:E8)</f>
        <v>606.5</v>
      </c>
    </row>
    <row r="6" spans="1:24" x14ac:dyDescent="0.3">
      <c r="B6" t="s">
        <v>93</v>
      </c>
      <c r="C6">
        <v>200</v>
      </c>
      <c r="D6">
        <v>500</v>
      </c>
      <c r="E6">
        <v>500</v>
      </c>
      <c r="F6" s="45">
        <f t="shared" ref="F6:F7" si="1">SUMPRODUCT(C6:E6,$C$8:$E$8)</f>
        <v>434.75</v>
      </c>
      <c r="L6" s="24"/>
    </row>
    <row r="7" spans="1:24" x14ac:dyDescent="0.3">
      <c r="B7" t="s">
        <v>20</v>
      </c>
      <c r="C7">
        <v>-400</v>
      </c>
      <c r="D7">
        <v>300</v>
      </c>
      <c r="E7">
        <v>800</v>
      </c>
      <c r="F7">
        <f t="shared" si="1"/>
        <v>361.5</v>
      </c>
      <c r="O7" t="s">
        <v>54</v>
      </c>
      <c r="P7">
        <f>P5-F6</f>
        <v>171.75</v>
      </c>
    </row>
    <row r="8" spans="1:24" x14ac:dyDescent="0.3">
      <c r="B8" t="s">
        <v>70</v>
      </c>
      <c r="C8" s="46">
        <v>0.2175</v>
      </c>
      <c r="D8" s="46">
        <v>0.35499999999999998</v>
      </c>
      <c r="E8" s="46">
        <v>0.42749999999999999</v>
      </c>
    </row>
    <row r="10" spans="1:24" x14ac:dyDescent="0.3">
      <c r="A10" t="s">
        <v>96</v>
      </c>
      <c r="B10" t="s">
        <v>97</v>
      </c>
    </row>
    <row r="11" spans="1:24" x14ac:dyDescent="0.3">
      <c r="N11" t="s">
        <v>108</v>
      </c>
    </row>
    <row r="12" spans="1:24" x14ac:dyDescent="0.3">
      <c r="H12" t="s">
        <v>102</v>
      </c>
      <c r="L12" t="s">
        <v>101</v>
      </c>
    </row>
    <row r="13" spans="1:24" x14ac:dyDescent="0.3">
      <c r="A13" t="s">
        <v>107</v>
      </c>
      <c r="L13" s="30">
        <v>400</v>
      </c>
      <c r="M13" s="47"/>
      <c r="N13" t="s">
        <v>109</v>
      </c>
    </row>
    <row r="14" spans="1:24" x14ac:dyDescent="0.3">
      <c r="L14" s="30"/>
      <c r="M14" s="47"/>
      <c r="X14" t="s">
        <v>101</v>
      </c>
    </row>
    <row r="15" spans="1:24" x14ac:dyDescent="0.3">
      <c r="D15" t="s">
        <v>98</v>
      </c>
      <c r="H15" t="s">
        <v>103</v>
      </c>
      <c r="L15" s="30"/>
      <c r="M15" s="47"/>
      <c r="P15" t="s">
        <v>98</v>
      </c>
    </row>
    <row r="16" spans="1:24" x14ac:dyDescent="0.3">
      <c r="L16" s="30">
        <v>400</v>
      </c>
      <c r="M16" s="47"/>
      <c r="T16" t="s">
        <v>102</v>
      </c>
      <c r="X16" s="92">
        <v>400</v>
      </c>
    </row>
    <row r="17" spans="4:25" x14ac:dyDescent="0.3">
      <c r="L17" s="30"/>
      <c r="M17" s="47"/>
      <c r="X17" s="92"/>
    </row>
    <row r="18" spans="4:25" x14ac:dyDescent="0.3">
      <c r="L18" s="30">
        <v>400</v>
      </c>
      <c r="M18" s="47"/>
    </row>
    <row r="19" spans="4:25" x14ac:dyDescent="0.3">
      <c r="H19" t="s">
        <v>104</v>
      </c>
      <c r="L19" s="30"/>
    </row>
    <row r="20" spans="4:25" x14ac:dyDescent="0.3">
      <c r="L20" s="30"/>
      <c r="Y20" t="s">
        <v>28</v>
      </c>
    </row>
    <row r="21" spans="4:25" x14ac:dyDescent="0.3">
      <c r="H21" t="s">
        <v>102</v>
      </c>
      <c r="L21" s="30"/>
      <c r="Y21">
        <f>P5</f>
        <v>606.5</v>
      </c>
    </row>
    <row r="22" spans="4:25" x14ac:dyDescent="0.3">
      <c r="L22" s="30">
        <v>200</v>
      </c>
      <c r="M22" s="47"/>
    </row>
    <row r="23" spans="4:25" x14ac:dyDescent="0.3">
      <c r="L23" s="30"/>
      <c r="M23" s="47"/>
    </row>
    <row r="24" spans="4:25" x14ac:dyDescent="0.3">
      <c r="D24" t="s">
        <v>99</v>
      </c>
      <c r="H24" t="s">
        <v>103</v>
      </c>
      <c r="L24" s="30"/>
      <c r="M24" s="47"/>
      <c r="P24" t="s">
        <v>99</v>
      </c>
      <c r="T24" t="s">
        <v>103</v>
      </c>
      <c r="X24" s="92">
        <v>500</v>
      </c>
    </row>
    <row r="25" spans="4:25" x14ac:dyDescent="0.3">
      <c r="L25" s="30">
        <v>500</v>
      </c>
      <c r="M25" s="47"/>
      <c r="X25" s="92"/>
    </row>
    <row r="26" spans="4:25" x14ac:dyDescent="0.3">
      <c r="H26" t="s">
        <v>104</v>
      </c>
      <c r="L26" s="30"/>
      <c r="M26" s="47"/>
    </row>
    <row r="27" spans="4:25" x14ac:dyDescent="0.3">
      <c r="L27" s="30">
        <v>500</v>
      </c>
      <c r="M27" s="47"/>
    </row>
    <row r="28" spans="4:25" x14ac:dyDescent="0.3">
      <c r="L28" s="30"/>
    </row>
    <row r="29" spans="4:25" x14ac:dyDescent="0.3">
      <c r="L29" s="30"/>
    </row>
    <row r="30" spans="4:25" x14ac:dyDescent="0.3">
      <c r="H30" t="s">
        <v>102</v>
      </c>
      <c r="L30" s="30">
        <v>-400</v>
      </c>
      <c r="M30" s="47"/>
    </row>
    <row r="31" spans="4:25" x14ac:dyDescent="0.3">
      <c r="L31" s="30"/>
      <c r="M31" s="47"/>
    </row>
    <row r="32" spans="4:25" x14ac:dyDescent="0.3">
      <c r="H32" t="s">
        <v>103</v>
      </c>
      <c r="L32" s="30"/>
      <c r="M32" s="47"/>
    </row>
    <row r="33" spans="4:24" x14ac:dyDescent="0.3">
      <c r="L33" s="30">
        <v>300</v>
      </c>
      <c r="M33" s="47"/>
      <c r="T33" t="s">
        <v>104</v>
      </c>
      <c r="X33" s="92">
        <v>800</v>
      </c>
    </row>
    <row r="34" spans="4:24" x14ac:dyDescent="0.3">
      <c r="D34" t="s">
        <v>100</v>
      </c>
      <c r="L34" s="30"/>
      <c r="M34" s="47"/>
      <c r="P34" t="s">
        <v>100</v>
      </c>
      <c r="X34" s="92"/>
    </row>
    <row r="35" spans="4:24" x14ac:dyDescent="0.3">
      <c r="H35" t="s">
        <v>104</v>
      </c>
      <c r="L35" s="30">
        <v>800</v>
      </c>
      <c r="M35" s="47"/>
    </row>
    <row r="37" spans="4:24" x14ac:dyDescent="0.3">
      <c r="N37" t="s">
        <v>110</v>
      </c>
    </row>
    <row r="38" spans="4:24" x14ac:dyDescent="0.3">
      <c r="N38" t="s">
        <v>111</v>
      </c>
    </row>
  </sheetData>
  <mergeCells count="4">
    <mergeCell ref="L3:L5"/>
    <mergeCell ref="X16:X17"/>
    <mergeCell ref="X24:X25"/>
    <mergeCell ref="X33:X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vt:lpstr>
      <vt:lpstr>4</vt:lpstr>
      <vt:lpstr>5</vt:lpstr>
      <vt:lpstr>7</vt:lpstr>
      <vt:lpstr>7 i</vt:lpstr>
      <vt:lpstr>8</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Nirmal Prasad Panta</cp:lastModifiedBy>
  <dcterms:created xsi:type="dcterms:W3CDTF">2021-08-15T12:21:05Z</dcterms:created>
  <dcterms:modified xsi:type="dcterms:W3CDTF">2023-08-14T04:05:31Z</dcterms:modified>
</cp:coreProperties>
</file>