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Lectures/OR_assignments/"/>
    </mc:Choice>
  </mc:AlternateContent>
  <xr:revisionPtr revIDLastSave="415" documentId="11_8287983EECB3FA7A2E6D6A59EB9B56BA7E64C07B" xr6:coauthVersionLast="47" xr6:coauthVersionMax="47" xr10:uidLastSave="{0ABA90E6-AC5A-40DA-A9E1-8BD5A30703E8}"/>
  <bookViews>
    <workbookView xWindow="-108" yWindow="-108" windowWidth="23256" windowHeight="13176" activeTab="1" xr2:uid="{00000000-000D-0000-FFFF-FFFF00000000}"/>
  </bookViews>
  <sheets>
    <sheet name="9" sheetId="1" r:id="rId1"/>
    <sheet name="11" sheetId="3" r:id="rId2"/>
    <sheet name="14" sheetId="2" r:id="rId3"/>
    <sheet name="16" sheetId="4" r:id="rId4"/>
    <sheet name="17" sheetId="5" r:id="rId5"/>
    <sheet name="18" sheetId="6" r:id="rId6"/>
    <sheet name="21" sheetId="8" r:id="rId7"/>
    <sheet name="22" sheetId="9" r:id="rId8"/>
    <sheet name="23" sheetId="20" r:id="rId9"/>
    <sheet name="24" sheetId="11" r:id="rId10"/>
    <sheet name="24c" sheetId="12" r:id="rId11"/>
    <sheet name="24d" sheetId="13" r:id="rId12"/>
    <sheet name="27" sheetId="14" r:id="rId13"/>
    <sheet name="30" sheetId="15" r:id="rId14"/>
    <sheet name="31" sheetId="16" r:id="rId15"/>
    <sheet name="32" sheetId="17" r:id="rId16"/>
    <sheet name="33" sheetId="19" r:id="rId17"/>
  </sheets>
  <definedNames>
    <definedName name="solver_adj" localSheetId="1" hidden="1">'11'!$A$3:$A$32</definedName>
    <definedName name="solver_adj" localSheetId="2" hidden="1">'14'!$A$3:$A$22</definedName>
    <definedName name="solver_adj" localSheetId="3" hidden="1">'16'!$A$3:$A$14</definedName>
    <definedName name="solver_adj" localSheetId="4" hidden="1">'17'!$A$3:$A$11</definedName>
    <definedName name="solver_adj" localSheetId="5" hidden="1">'18'!$A$3:$A$15</definedName>
    <definedName name="solver_adj" localSheetId="6" hidden="1">'21'!$A$3:$A$18</definedName>
    <definedName name="solver_adj" localSheetId="7" hidden="1">'22'!$A$3:$A$14</definedName>
    <definedName name="solver_adj" localSheetId="8" hidden="1">'23'!$A$3:$A$32</definedName>
    <definedName name="solver_adj" localSheetId="9" hidden="1">'24'!$A$3:$A$22</definedName>
    <definedName name="solver_adj" localSheetId="10" hidden="1">'24c'!$B$3:$B$22</definedName>
    <definedName name="solver_adj" localSheetId="11" hidden="1">'24d'!$A$3:$A$23</definedName>
    <definedName name="solver_adj" localSheetId="12" hidden="1">'27'!$A$3:$A$18</definedName>
    <definedName name="solver_adj" localSheetId="13" hidden="1">'30'!$A$3:$A$22</definedName>
    <definedName name="solver_adj" localSheetId="14" hidden="1">'31'!$A$3:$A$9</definedName>
    <definedName name="solver_adj" localSheetId="15" hidden="1">'32'!$A$3:$A$23</definedName>
    <definedName name="solver_adj" localSheetId="0" hidden="1">'9'!$A$5:$A$15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2</definedName>
    <definedName name="solver_drv" localSheetId="8" hidden="1">2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12" hidden="1">2</definedName>
    <definedName name="solver_eng" localSheetId="13" hidden="1">2</definedName>
    <definedName name="solver_eng" localSheetId="14" hidden="1">2</definedName>
    <definedName name="solver_eng" localSheetId="15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0" hidden="1">2147483647</definedName>
    <definedName name="solver_lhs1" localSheetId="1" hidden="1">'11'!$J$7:$J$18</definedName>
    <definedName name="solver_lhs1" localSheetId="2" hidden="1">'14'!$J$7:$J$13</definedName>
    <definedName name="solver_lhs1" localSheetId="3" hidden="1">'16'!$A$3:$A$14</definedName>
    <definedName name="solver_lhs1" localSheetId="4" hidden="1">'17'!$G$5:$G$10</definedName>
    <definedName name="solver_lhs1" localSheetId="5" hidden="1">'18'!$A$3:$A$15</definedName>
    <definedName name="solver_lhs1" localSheetId="6" hidden="1">'21'!$K$5:$K$12</definedName>
    <definedName name="solver_lhs1" localSheetId="7" hidden="1">'22'!$B$21</definedName>
    <definedName name="solver_lhs1" localSheetId="8" hidden="1">'23'!$J$10:$J$23</definedName>
    <definedName name="solver_lhs1" localSheetId="9" hidden="1">'24'!$G$7:$G$18</definedName>
    <definedName name="solver_lhs1" localSheetId="10" hidden="1">'24c'!$H$7:$H$18</definedName>
    <definedName name="solver_lhs1" localSheetId="11" hidden="1">'24d'!$G$7:$G$18</definedName>
    <definedName name="solver_lhs1" localSheetId="12" hidden="1">'27'!$A$3:$A$18</definedName>
    <definedName name="solver_lhs1" localSheetId="13" hidden="1">'30'!$A$3:$A$22</definedName>
    <definedName name="solver_lhs1" localSheetId="14" hidden="1">'31'!$A$3:$A$9</definedName>
    <definedName name="solver_lhs1" localSheetId="15" hidden="1">'32'!$H$6:$H$17</definedName>
    <definedName name="solver_lhs1" localSheetId="0" hidden="1">'9'!$J$7:$J$14</definedName>
    <definedName name="solver_lhs2" localSheetId="3" hidden="1">'16'!$J$6:$J$12</definedName>
    <definedName name="solver_lhs2" localSheetId="5" hidden="1">'18'!$G$8:$G$14</definedName>
    <definedName name="solver_lhs2" localSheetId="7" hidden="1">'22'!$B$24</definedName>
    <definedName name="solver_lhs2" localSheetId="12" hidden="1">'27'!$J$5:$J$12</definedName>
    <definedName name="solver_lhs2" localSheetId="13" hidden="1">'30'!$G$8:$G$16</definedName>
    <definedName name="solver_lhs2" localSheetId="14" hidden="1">'31'!$J$4:$J$8</definedName>
    <definedName name="solver_lhs3" localSheetId="7" hidden="1">'22'!$J$5:$J$11</definedName>
    <definedName name="solver_lhs3" localSheetId="12" hidden="1">'27'!$J$5:$J$12</definedName>
    <definedName name="solver_lhs3" localSheetId="13" hidden="1">'30'!$G$8:$G$13</definedName>
    <definedName name="solver_lhs4" localSheetId="13" hidden="1">'30'!$I$14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um" localSheetId="4" hidden="1">1</definedName>
    <definedName name="solver_num" localSheetId="5" hidden="1">2</definedName>
    <definedName name="solver_num" localSheetId="6" hidden="1">1</definedName>
    <definedName name="solver_num" localSheetId="7" hidden="1">3</definedName>
    <definedName name="solver_num" localSheetId="8" hidden="1">1</definedName>
    <definedName name="solver_num" localSheetId="9" hidden="1">1</definedName>
    <definedName name="solver_num" localSheetId="10" hidden="1">1</definedName>
    <definedName name="solver_num" localSheetId="11" hidden="1">1</definedName>
    <definedName name="solver_num" localSheetId="12" hidden="1">2</definedName>
    <definedName name="solver_num" localSheetId="13" hidden="1">2</definedName>
    <definedName name="solver_num" localSheetId="14" hidden="1">2</definedName>
    <definedName name="solver_num" localSheetId="15" hidden="1">1</definedName>
    <definedName name="solver_num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0" hidden="1">1</definedName>
    <definedName name="solver_opt" localSheetId="1" hidden="1">'11'!$F$34</definedName>
    <definedName name="solver_opt" localSheetId="2" hidden="1">'14'!$F$24</definedName>
    <definedName name="solver_opt" localSheetId="3" hidden="1">'16'!$F$16</definedName>
    <definedName name="solver_opt" localSheetId="4" hidden="1">'17'!$D$13</definedName>
    <definedName name="solver_opt" localSheetId="5" hidden="1">'18'!$D$17</definedName>
    <definedName name="solver_opt" localSheetId="6" hidden="1">'21'!$F$20</definedName>
    <definedName name="solver_opt" localSheetId="7" hidden="1">'22'!$F$16</definedName>
    <definedName name="solver_opt" localSheetId="8" hidden="1">'23'!$F$34</definedName>
    <definedName name="solver_opt" localSheetId="9" hidden="1">'24'!$D$24</definedName>
    <definedName name="solver_opt" localSheetId="10" hidden="1">'24c'!$E$24</definedName>
    <definedName name="solver_opt" localSheetId="11" hidden="1">'24d'!$D$25</definedName>
    <definedName name="solver_opt" localSheetId="12" hidden="1">'27'!$D$21</definedName>
    <definedName name="solver_opt" localSheetId="13" hidden="1">'30'!$D$25</definedName>
    <definedName name="solver_opt" localSheetId="14" hidden="1">'31'!$F$11</definedName>
    <definedName name="solver_opt" localSheetId="15" hidden="1">'32'!$D$26</definedName>
    <definedName name="solver_opt" localSheetId="0" hidden="1">'9'!$F$17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2</definedName>
    <definedName name="solver_rbv" localSheetId="8" hidden="1">2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0" hidden="1">1</definedName>
    <definedName name="solver_rel1" localSheetId="1" hidden="1">3</definedName>
    <definedName name="solver_rel1" localSheetId="2" hidden="1">2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6" hidden="1">2</definedName>
    <definedName name="solver_rel1" localSheetId="7" hidden="1">3</definedName>
    <definedName name="solver_rel1" localSheetId="8" hidden="1">2</definedName>
    <definedName name="solver_rel1" localSheetId="9" hidden="1">2</definedName>
    <definedName name="solver_rel1" localSheetId="10" hidden="1">2</definedName>
    <definedName name="solver_rel1" localSheetId="11" hidden="1">2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2</definedName>
    <definedName name="solver_rel1" localSheetId="0" hidden="1">1</definedName>
    <definedName name="solver_rel2" localSheetId="3" hidden="1">3</definedName>
    <definedName name="solver_rel2" localSheetId="5" hidden="1">2</definedName>
    <definedName name="solver_rel2" localSheetId="7" hidden="1">1</definedName>
    <definedName name="solver_rel2" localSheetId="12" hidden="1">2</definedName>
    <definedName name="solver_rel2" localSheetId="13" hidden="1">2</definedName>
    <definedName name="solver_rel2" localSheetId="14" hidden="1">2</definedName>
    <definedName name="solver_rel3" localSheetId="7" hidden="1">2</definedName>
    <definedName name="solver_rel3" localSheetId="12" hidden="1">2</definedName>
    <definedName name="solver_rel3" localSheetId="13" hidden="1">2</definedName>
    <definedName name="solver_rel4" localSheetId="13" hidden="1">2</definedName>
    <definedName name="solver_rhs1" localSheetId="1" hidden="1">'11'!$K$7:$K$18</definedName>
    <definedName name="solver_rhs1" localSheetId="2" hidden="1">'14'!$K$7:$K$13</definedName>
    <definedName name="solver_rhs1" localSheetId="3" hidden="1">1000</definedName>
    <definedName name="solver_rhs1" localSheetId="4" hidden="1">'17'!$H$5:$H$10</definedName>
    <definedName name="solver_rhs1" localSheetId="5" hidden="1">'18'!$D$3:$D$15</definedName>
    <definedName name="solver_rhs1" localSheetId="6" hidden="1">'21'!$L$5:$L$12</definedName>
    <definedName name="solver_rhs1" localSheetId="7" hidden="1">'22'!$B$22</definedName>
    <definedName name="solver_rhs1" localSheetId="8" hidden="1">'23'!$K$10:$K$23</definedName>
    <definedName name="solver_rhs1" localSheetId="9" hidden="1">'24'!$H$7:$H$18</definedName>
    <definedName name="solver_rhs1" localSheetId="10" hidden="1">'24c'!$I$7:$I$18</definedName>
    <definedName name="solver_rhs1" localSheetId="11" hidden="1">'24d'!$H$7:$H$18</definedName>
    <definedName name="solver_rhs1" localSheetId="12" hidden="1">'27'!$F$3:$F$18</definedName>
    <definedName name="solver_rhs1" localSheetId="13" hidden="1">'30'!$D$3:$D$22</definedName>
    <definedName name="solver_rhs1" localSheetId="14" hidden="1">'31'!$F$3:$F$9</definedName>
    <definedName name="solver_rhs1" localSheetId="15" hidden="1">'32'!$I$6:$I$17</definedName>
    <definedName name="solver_rhs1" localSheetId="0" hidden="1">'9'!$K$7:$K$14</definedName>
    <definedName name="solver_rhs2" localSheetId="3" hidden="1">'16'!$K$6:$K$12</definedName>
    <definedName name="solver_rhs2" localSheetId="5" hidden="1">'18'!$H$8:$H$14</definedName>
    <definedName name="solver_rhs2" localSheetId="7" hidden="1">'22'!$B$25</definedName>
    <definedName name="solver_rhs2" localSheetId="12" hidden="1">'27'!$K$5:$K$12</definedName>
    <definedName name="solver_rhs2" localSheetId="13" hidden="1">'30'!$H$8:$H$16</definedName>
    <definedName name="solver_rhs2" localSheetId="14" hidden="1">'31'!$K$4:$K$8</definedName>
    <definedName name="solver_rhs3" localSheetId="7" hidden="1">'22'!$K$5:$K$11</definedName>
    <definedName name="solver_rhs3" localSheetId="12" hidden="1">'27'!$K$5:$K$12</definedName>
    <definedName name="solver_rhs3" localSheetId="13" hidden="1">'30'!$H$8:$H$13</definedName>
    <definedName name="solver_rhs4" localSheetId="13" hidden="1">'30'!$J$14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2</definedName>
    <definedName name="solver_scl" localSheetId="8" hidden="1">2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1</definedName>
    <definedName name="solver_typ" localSheetId="11" hidden="1">2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15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5" l="1"/>
  <c r="D21" i="14"/>
  <c r="J5" i="14"/>
  <c r="H3" i="3" l="1"/>
  <c r="F3" i="3"/>
  <c r="J7" i="1"/>
  <c r="F11" i="16"/>
  <c r="F15" i="3" l="1"/>
  <c r="F34" i="20" l="1"/>
  <c r="K8" i="8"/>
  <c r="F20" i="8"/>
  <c r="D25" i="15"/>
  <c r="J8" i="16"/>
  <c r="J5" i="16"/>
  <c r="J6" i="16"/>
  <c r="J7" i="16"/>
  <c r="J4" i="16"/>
  <c r="J21" i="20"/>
  <c r="J11" i="20"/>
  <c r="J12" i="20"/>
  <c r="J13" i="20"/>
  <c r="J14" i="20"/>
  <c r="J15" i="20"/>
  <c r="J16" i="20"/>
  <c r="J17" i="20"/>
  <c r="J18" i="20"/>
  <c r="J19" i="20"/>
  <c r="J20" i="20"/>
  <c r="J22" i="20"/>
  <c r="J23" i="20"/>
  <c r="J10" i="20"/>
  <c r="G9" i="6"/>
  <c r="G10" i="6"/>
  <c r="G11" i="6"/>
  <c r="G12" i="6"/>
  <c r="G13" i="6"/>
  <c r="G14" i="6"/>
  <c r="G8" i="6"/>
  <c r="D17" i="6"/>
  <c r="J6" i="14"/>
  <c r="J7" i="14"/>
  <c r="J8" i="14"/>
  <c r="J9" i="14"/>
  <c r="J10" i="14"/>
  <c r="J11" i="14"/>
  <c r="J12" i="14"/>
  <c r="G13" i="15"/>
  <c r="G9" i="15"/>
  <c r="G10" i="15"/>
  <c r="G11" i="15"/>
  <c r="G12" i="15"/>
  <c r="G14" i="15"/>
  <c r="G15" i="15"/>
  <c r="G16" i="15"/>
  <c r="C19" i="19"/>
  <c r="H7" i="17"/>
  <c r="H8" i="17"/>
  <c r="H9" i="17"/>
  <c r="H10" i="17"/>
  <c r="H11" i="17"/>
  <c r="H12" i="17"/>
  <c r="H13" i="17"/>
  <c r="H14" i="17"/>
  <c r="H15" i="17"/>
  <c r="H16" i="17"/>
  <c r="H17" i="17"/>
  <c r="H6" i="17"/>
  <c r="D26" i="17"/>
  <c r="G8" i="13"/>
  <c r="G9" i="13"/>
  <c r="G10" i="13"/>
  <c r="G11" i="13"/>
  <c r="G12" i="13"/>
  <c r="G13" i="13"/>
  <c r="G14" i="13"/>
  <c r="G15" i="13"/>
  <c r="G16" i="13"/>
  <c r="G17" i="13"/>
  <c r="G18" i="13"/>
  <c r="G7" i="13"/>
  <c r="H8" i="12"/>
  <c r="H9" i="12"/>
  <c r="H10" i="12"/>
  <c r="H11" i="12"/>
  <c r="H12" i="12"/>
  <c r="H13" i="12"/>
  <c r="H14" i="12"/>
  <c r="H15" i="12"/>
  <c r="H16" i="12"/>
  <c r="H17" i="12"/>
  <c r="H18" i="12"/>
  <c r="H7" i="12"/>
  <c r="D25" i="13"/>
  <c r="E24" i="12"/>
  <c r="D24" i="11"/>
  <c r="G8" i="11"/>
  <c r="G9" i="11"/>
  <c r="G10" i="11"/>
  <c r="G11" i="11"/>
  <c r="G12" i="11"/>
  <c r="G13" i="11"/>
  <c r="G14" i="11"/>
  <c r="G15" i="11"/>
  <c r="G16" i="11"/>
  <c r="G17" i="11"/>
  <c r="G18" i="11"/>
  <c r="G7" i="11"/>
  <c r="B24" i="9"/>
  <c r="F16" i="9"/>
  <c r="F17" i="9" s="1"/>
  <c r="B22" i="9"/>
  <c r="B21" i="9"/>
  <c r="J7" i="9"/>
  <c r="J6" i="9"/>
  <c r="J8" i="9"/>
  <c r="J9" i="9"/>
  <c r="J10" i="9"/>
  <c r="J11" i="9"/>
  <c r="J5" i="9"/>
  <c r="K6" i="8"/>
  <c r="K7" i="8"/>
  <c r="K9" i="8"/>
  <c r="K10" i="8"/>
  <c r="K11" i="8"/>
  <c r="K12" i="8"/>
  <c r="K5" i="8"/>
  <c r="F4" i="3"/>
  <c r="F5" i="3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7" i="3"/>
  <c r="J8" i="3"/>
  <c r="J9" i="3"/>
  <c r="J10" i="3"/>
  <c r="J11" i="3"/>
  <c r="J12" i="3"/>
  <c r="J13" i="3"/>
  <c r="J14" i="3"/>
  <c r="J15" i="3"/>
  <c r="J16" i="3"/>
  <c r="J17" i="3"/>
  <c r="J18" i="3"/>
  <c r="G5" i="5"/>
  <c r="G6" i="5"/>
  <c r="G7" i="5"/>
  <c r="G8" i="5"/>
  <c r="G9" i="5"/>
  <c r="G10" i="5"/>
  <c r="D13" i="5"/>
  <c r="J12" i="4"/>
  <c r="J7" i="4"/>
  <c r="J8" i="4"/>
  <c r="J9" i="4"/>
  <c r="J10" i="4"/>
  <c r="J11" i="4"/>
  <c r="J6" i="4"/>
  <c r="F16" i="4"/>
  <c r="J8" i="2"/>
  <c r="J9" i="2"/>
  <c r="J10" i="2"/>
  <c r="J11" i="2"/>
  <c r="J12" i="2"/>
  <c r="J13" i="2"/>
  <c r="J7" i="2"/>
  <c r="F24" i="2"/>
  <c r="J8" i="1"/>
  <c r="J9" i="1"/>
  <c r="J10" i="1"/>
  <c r="J11" i="1"/>
  <c r="J12" i="1"/>
  <c r="J13" i="1"/>
  <c r="J14" i="1"/>
  <c r="F17" i="1"/>
  <c r="F18" i="1" s="1"/>
  <c r="F34" i="3" l="1"/>
</calcChain>
</file>

<file path=xl/sharedStrings.xml><?xml version="1.0" encoding="utf-8"?>
<sst xmlns="http://schemas.openxmlformats.org/spreadsheetml/2006/main" count="561" uniqueCount="154">
  <si>
    <t>Number of customers</t>
  </si>
  <si>
    <t>From</t>
  </si>
  <si>
    <t>To</t>
  </si>
  <si>
    <t>Let, Pine Hills represent be node 6, Eutis be node 7 and Sanford be node 8</t>
  </si>
  <si>
    <t>Pine Hills</t>
  </si>
  <si>
    <t>Eutis</t>
  </si>
  <si>
    <t>Sanford</t>
  </si>
  <si>
    <t>Region 1</t>
  </si>
  <si>
    <t>Region 2</t>
  </si>
  <si>
    <t>Region 3</t>
  </si>
  <si>
    <t>Region 4</t>
  </si>
  <si>
    <t>Region 5</t>
  </si>
  <si>
    <t>Cost per customer</t>
  </si>
  <si>
    <t>Total cost</t>
  </si>
  <si>
    <t>Nodes</t>
  </si>
  <si>
    <t>Demand/Supply</t>
  </si>
  <si>
    <t>Office/region</t>
  </si>
  <si>
    <t>Demand/Supply(in thousands)</t>
  </si>
  <si>
    <t>Route</t>
  </si>
  <si>
    <t>San Diego</t>
  </si>
  <si>
    <t>Los Angeles</t>
  </si>
  <si>
    <t>Denver</t>
  </si>
  <si>
    <t>Memphis</t>
  </si>
  <si>
    <t>St.Louis</t>
  </si>
  <si>
    <t>Chicago</t>
  </si>
  <si>
    <t>New York</t>
  </si>
  <si>
    <t>Cost</t>
  </si>
  <si>
    <t>Cities</t>
  </si>
  <si>
    <t>Amount of blood</t>
  </si>
  <si>
    <t>Pittsburgh</t>
  </si>
  <si>
    <t>Staunton</t>
  </si>
  <si>
    <t>Charleston</t>
  </si>
  <si>
    <t>Roanoke</t>
  </si>
  <si>
    <t>Richmond</t>
  </si>
  <si>
    <t>Norfolk</t>
  </si>
  <si>
    <t>Suffolk</t>
  </si>
  <si>
    <t>Unit Cost</t>
  </si>
  <si>
    <t>Total Cost</t>
  </si>
  <si>
    <t xml:space="preserve">Number of living room suites </t>
  </si>
  <si>
    <t>Unit Shipping Cost</t>
  </si>
  <si>
    <t xml:space="preserve">Demand/Supply </t>
  </si>
  <si>
    <t>Total shipping cost</t>
  </si>
  <si>
    <t>Net Flow</t>
  </si>
  <si>
    <t>Net flow</t>
  </si>
  <si>
    <t>Path</t>
  </si>
  <si>
    <t>Tons of sewage per hour</t>
  </si>
  <si>
    <t>Total cost(per thousand customers)</t>
  </si>
  <si>
    <t>Shipment(in 1000s)</t>
  </si>
  <si>
    <t>January</t>
  </si>
  <si>
    <t>March</t>
  </si>
  <si>
    <t>April</t>
  </si>
  <si>
    <t>May</t>
  </si>
  <si>
    <t>June</t>
  </si>
  <si>
    <t>July</t>
  </si>
  <si>
    <t>August</t>
  </si>
  <si>
    <t>February</t>
  </si>
  <si>
    <t>Months</t>
  </si>
  <si>
    <t>Cost (per 1000)</t>
  </si>
  <si>
    <t>Production cost</t>
  </si>
  <si>
    <t>Holding cost(1)</t>
  </si>
  <si>
    <t>Holding cost(2)</t>
  </si>
  <si>
    <t>Node</t>
  </si>
  <si>
    <t>Round trip</t>
  </si>
  <si>
    <t xml:space="preserve">From Dallas at </t>
  </si>
  <si>
    <t>From San Diego at</t>
  </si>
  <si>
    <t>Date</t>
  </si>
  <si>
    <t>Monday March 2</t>
  </si>
  <si>
    <t>Monday March 9</t>
  </si>
  <si>
    <t xml:space="preserve">Monday March 9 </t>
  </si>
  <si>
    <t>Tuesday March 17</t>
  </si>
  <si>
    <t>Monday March 23</t>
  </si>
  <si>
    <t>Friday March 6</t>
  </si>
  <si>
    <t>Thursday March 12</t>
  </si>
  <si>
    <t>Friday March 20</t>
  </si>
  <si>
    <t>Wednesday March 25</t>
  </si>
  <si>
    <t>Leaving from</t>
  </si>
  <si>
    <t>Demand/supply</t>
  </si>
  <si>
    <t>Dallas</t>
  </si>
  <si>
    <t>Thursday ,March 12</t>
  </si>
  <si>
    <t>number of barrels(in millions)</t>
  </si>
  <si>
    <t>Doha, Qatar</t>
  </si>
  <si>
    <t>Suez,Egypt</t>
  </si>
  <si>
    <t>Port Said</t>
  </si>
  <si>
    <t>Damietta</t>
  </si>
  <si>
    <t>Rotterdam,Netherlands</t>
  </si>
  <si>
    <t>Toulon,France</t>
  </si>
  <si>
    <t>Palermo,Italy</t>
  </si>
  <si>
    <t>Areas</t>
  </si>
  <si>
    <t>Netflow</t>
  </si>
  <si>
    <t>Number of barrels passed from supertanker</t>
  </si>
  <si>
    <t>Minimum number of barrels from supertanker</t>
  </si>
  <si>
    <t>*All quantities are in millions</t>
  </si>
  <si>
    <t>Total cost(per million)</t>
  </si>
  <si>
    <t>Distance(miles)</t>
  </si>
  <si>
    <t>Number of barrels from Suez to Damietta</t>
  </si>
  <si>
    <t>Maximum number of barrels from Suez to Damieta</t>
  </si>
  <si>
    <t>Total Distance</t>
  </si>
  <si>
    <t>Minimizing the distance</t>
  </si>
  <si>
    <t>Maximizing the distance</t>
  </si>
  <si>
    <t>Total distance</t>
  </si>
  <si>
    <t>When both the direction between 6 and 9 are open</t>
  </si>
  <si>
    <t>Answer still remains the same</t>
  </si>
  <si>
    <t>If the bus received payment through distance it's longest path would be 1-4-7-6-8-9-12</t>
  </si>
  <si>
    <t>Supply/Demand</t>
  </si>
  <si>
    <t>Boston</t>
  </si>
  <si>
    <t>Baltimore</t>
  </si>
  <si>
    <t>Cincinnati</t>
  </si>
  <si>
    <t>Atlanta</t>
  </si>
  <si>
    <t>City</t>
  </si>
  <si>
    <t>Capacity(in tons)</t>
  </si>
  <si>
    <t>Maximum number of bags per minute</t>
  </si>
  <si>
    <t>Max no of round trips in a day</t>
  </si>
  <si>
    <t>Savannah</t>
  </si>
  <si>
    <t>Macon</t>
  </si>
  <si>
    <t>Athens</t>
  </si>
  <si>
    <t>Albany</t>
  </si>
  <si>
    <t>Routes</t>
  </si>
  <si>
    <t>Maximum number of round trips</t>
  </si>
  <si>
    <t>Estimated cost(in millions)</t>
  </si>
  <si>
    <t>Detroit</t>
  </si>
  <si>
    <t>-</t>
  </si>
  <si>
    <t>Toatl estimated cost(in millions)</t>
  </si>
  <si>
    <t>From the given graph we decide on the least costly path connecting each node</t>
  </si>
  <si>
    <t xml:space="preserve">Starting with 1,the cheapest path is 5 </t>
  </si>
  <si>
    <t>From 5 the node with least costly path is 4</t>
  </si>
  <si>
    <t>From 4 it is 3 and from 3 it is 7</t>
  </si>
  <si>
    <t>From 7 the cheapest node is 6 and 6 is connected to node 2</t>
  </si>
  <si>
    <t>node 7 is then connected to node 8 which is again connected to node 9 completing the path of ductwork for heating and air conditioninng</t>
  </si>
  <si>
    <t xml:space="preserve"> Cost</t>
  </si>
  <si>
    <t>Final path:</t>
  </si>
  <si>
    <t>Maximum number of bags</t>
  </si>
  <si>
    <t>Maximum flow</t>
  </si>
  <si>
    <t>Hence, only 55 tons of cargo reaches Dallas Union express cannot ship all 60 tons of cargo in one night</t>
  </si>
  <si>
    <t>Maximum tons of sewage per hour</t>
  </si>
  <si>
    <t>Atlanta-LA</t>
  </si>
  <si>
    <t>LA-Atlanta</t>
  </si>
  <si>
    <t>Waiting time(hour)</t>
  </si>
  <si>
    <t>6am-8am</t>
  </si>
  <si>
    <t>9am-1pm</t>
  </si>
  <si>
    <t>Noon-4pm</t>
  </si>
  <si>
    <t>2pm-6pm</t>
  </si>
  <si>
    <t>5pm-9pm</t>
  </si>
  <si>
    <t>7pm-11pm</t>
  </si>
  <si>
    <t>5am-9am</t>
  </si>
  <si>
    <t>6am-10am</t>
  </si>
  <si>
    <t>8am-10am</t>
  </si>
  <si>
    <t>10am-Noon</t>
  </si>
  <si>
    <t>Noon-2pm</t>
  </si>
  <si>
    <t>4pm-6pm</t>
  </si>
  <si>
    <t>6pm-8pm</t>
  </si>
  <si>
    <t>7pm-9pm</t>
  </si>
  <si>
    <t>Demad/Supply</t>
  </si>
  <si>
    <t>Total waiting time(hours)</t>
  </si>
  <si>
    <t>Assignment of flight 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</si>
</sst>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1" applyNumberFormat="0" applyAlignment="0" applyProtection="0"/>
    <xf numFmtId="0" fontId="6" fillId="5" borderId="2" applyNumberFormat="0" applyFont="0" applyAlignment="0" applyProtection="0"/>
    <xf numFmtId="0" fontId="9" fillId="6" borderId="0" applyNumberFormat="0" applyBorder="0" applyAlignment="0" applyProtection="0"/>
  </cellStyleXfs>
  <cellXfs count="37">
    <xf numFmtId="0" fontId="0" fillId="0" borderId="0" xfId="0"/>
    <xf numFmtId="8" fontId="0" fillId="0" borderId="0" xfId="0" applyNumberFormat="1"/>
    <xf numFmtId="6" fontId="0" fillId="0" borderId="0" xfId="0" applyNumberFormat="1"/>
    <xf numFmtId="0" fontId="4" fillId="3" borderId="0" xfId="2" applyFont="1"/>
    <xf numFmtId="0" fontId="5" fillId="2" borderId="0" xfId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5" borderId="2" xfId="4" applyFont="1"/>
    <xf numFmtId="0" fontId="5" fillId="2" borderId="3" xfId="1" applyFont="1" applyBorder="1"/>
    <xf numFmtId="0" fontId="0" fillId="0" borderId="0" xfId="0" applyAlignment="1">
      <alignment horizontal="center"/>
    </xf>
    <xf numFmtId="0" fontId="2" fillId="3" borderId="0" xfId="2"/>
    <xf numFmtId="0" fontId="4" fillId="3" borderId="7" xfId="2" applyFont="1" applyBorder="1"/>
    <xf numFmtId="0" fontId="4" fillId="3" borderId="0" xfId="2" applyFont="1" applyBorder="1"/>
    <xf numFmtId="0" fontId="0" fillId="0" borderId="8" xfId="0" applyBorder="1"/>
    <xf numFmtId="0" fontId="0" fillId="0" borderId="7" xfId="0" applyBorder="1"/>
    <xf numFmtId="0" fontId="4" fillId="3" borderId="8" xfId="2" applyFont="1" applyBorder="1"/>
    <xf numFmtId="0" fontId="0" fillId="0" borderId="9" xfId="0" applyBorder="1"/>
    <xf numFmtId="0" fontId="0" fillId="0" borderId="10" xfId="0" applyBorder="1"/>
    <xf numFmtId="0" fontId="5" fillId="2" borderId="10" xfId="1" applyFont="1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2" borderId="0" xfId="1" applyFont="1" applyAlignment="1">
      <alignment horizontal="left" vertical="center"/>
    </xf>
    <xf numFmtId="0" fontId="9" fillId="6" borderId="0" xfId="5"/>
    <xf numFmtId="0" fontId="0" fillId="0" borderId="0" xfId="0" applyAlignment="1">
      <alignment vertical="center"/>
    </xf>
    <xf numFmtId="0" fontId="8" fillId="4" borderId="1" xfId="3" applyFont="1" applyAlignment="1">
      <alignment horizontal="center" vertical="center" wrapText="1"/>
    </xf>
    <xf numFmtId="0" fontId="8" fillId="4" borderId="1" xfId="3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2" applyFont="1" applyAlignment="1">
      <alignment horizontal="center"/>
    </xf>
    <xf numFmtId="0" fontId="10" fillId="6" borderId="4" xfId="5" applyFont="1" applyBorder="1" applyAlignment="1">
      <alignment horizontal="center"/>
    </xf>
    <xf numFmtId="0" fontId="10" fillId="6" borderId="5" xfId="5" applyFont="1" applyBorder="1" applyAlignment="1">
      <alignment horizontal="center"/>
    </xf>
    <xf numFmtId="0" fontId="10" fillId="6" borderId="6" xfId="5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2" borderId="0" xfId="1" applyFont="1" applyAlignment="1">
      <alignment horizontal="left"/>
    </xf>
  </cellXfs>
  <cellStyles count="6">
    <cellStyle name="Bad" xfId="2" builtinId="27"/>
    <cellStyle name="Good" xfId="1" builtinId="26"/>
    <cellStyle name="Input" xfId="3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21</xdr:row>
      <xdr:rowOff>152401</xdr:rowOff>
    </xdr:from>
    <xdr:to>
      <xdr:col>7</xdr:col>
      <xdr:colOff>326241</xdr:colOff>
      <xdr:row>43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4152901"/>
          <a:ext cx="4336266" cy="403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22</xdr:col>
      <xdr:colOff>29260</xdr:colOff>
      <xdr:row>19</xdr:row>
      <xdr:rowOff>29058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90500"/>
          <a:ext cx="4906060" cy="3458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B25" sqref="B25"/>
    </sheetView>
  </sheetViews>
  <sheetFormatPr defaultRowHeight="14.4" x14ac:dyDescent="0.3"/>
  <cols>
    <col min="1" max="1" width="25.5546875" customWidth="1"/>
    <col min="3" max="3" width="23.44140625" customWidth="1"/>
    <col min="5" max="5" width="31.5546875" customWidth="1"/>
    <col min="6" max="6" width="17.88671875" customWidth="1"/>
    <col min="9" max="9" width="12.5546875" customWidth="1"/>
    <col min="10" max="10" width="15.44140625" customWidth="1"/>
    <col min="11" max="11" width="28.109375" customWidth="1"/>
  </cols>
  <sheetData>
    <row r="1" spans="1:11" x14ac:dyDescent="0.3">
      <c r="B1" s="28" t="s">
        <v>3</v>
      </c>
      <c r="C1" s="28"/>
      <c r="D1" s="28"/>
      <c r="E1" s="28"/>
    </row>
    <row r="2" spans="1:11" x14ac:dyDescent="0.3">
      <c r="B2" s="28"/>
      <c r="C2" s="28"/>
      <c r="D2" s="28"/>
      <c r="E2" s="28"/>
    </row>
    <row r="3" spans="1:11" x14ac:dyDescent="0.3">
      <c r="B3" s="28"/>
      <c r="C3" s="28"/>
      <c r="D3" s="28"/>
      <c r="E3" s="28"/>
    </row>
    <row r="4" spans="1:11" x14ac:dyDescent="0.3">
      <c r="A4" s="3" t="s">
        <v>0</v>
      </c>
      <c r="B4" s="3" t="s">
        <v>1</v>
      </c>
      <c r="C4" s="3"/>
      <c r="D4" s="3" t="s">
        <v>2</v>
      </c>
      <c r="E4" s="3"/>
      <c r="F4" s="3" t="s">
        <v>12</v>
      </c>
    </row>
    <row r="5" spans="1:11" x14ac:dyDescent="0.3">
      <c r="A5">
        <v>20</v>
      </c>
      <c r="B5">
        <v>1</v>
      </c>
      <c r="C5" t="s">
        <v>7</v>
      </c>
      <c r="D5">
        <v>6</v>
      </c>
      <c r="E5" t="s">
        <v>4</v>
      </c>
      <c r="F5" s="1">
        <v>6.5</v>
      </c>
    </row>
    <row r="6" spans="1:11" x14ac:dyDescent="0.3">
      <c r="A6">
        <v>10</v>
      </c>
      <c r="B6">
        <v>1</v>
      </c>
      <c r="C6" t="s">
        <v>7</v>
      </c>
      <c r="D6">
        <v>7</v>
      </c>
      <c r="E6" t="s">
        <v>5</v>
      </c>
      <c r="F6" s="1">
        <v>7.5</v>
      </c>
      <c r="H6" s="3" t="s">
        <v>14</v>
      </c>
      <c r="I6" s="3" t="s">
        <v>16</v>
      </c>
      <c r="J6" s="3" t="s">
        <v>43</v>
      </c>
      <c r="K6" s="3" t="s">
        <v>17</v>
      </c>
    </row>
    <row r="7" spans="1:11" x14ac:dyDescent="0.3">
      <c r="A7">
        <v>40</v>
      </c>
      <c r="B7">
        <v>2</v>
      </c>
      <c r="C7" t="s">
        <v>8</v>
      </c>
      <c r="D7">
        <v>6</v>
      </c>
      <c r="E7" t="s">
        <v>4</v>
      </c>
      <c r="F7" s="1">
        <v>7</v>
      </c>
      <c r="H7">
        <v>1</v>
      </c>
      <c r="I7" t="s">
        <v>7</v>
      </c>
      <c r="J7">
        <f>SUMIF($D$5:$D$15,H7,$A$5:$A$15)-SUMIF($B$5:$B$15,H7,$A$5:$A$15)</f>
        <v>-30</v>
      </c>
      <c r="K7">
        <v>-30</v>
      </c>
    </row>
    <row r="8" spans="1:11" x14ac:dyDescent="0.3">
      <c r="A8">
        <v>0</v>
      </c>
      <c r="B8">
        <v>2</v>
      </c>
      <c r="C8" t="s">
        <v>8</v>
      </c>
      <c r="D8">
        <v>7</v>
      </c>
      <c r="E8" t="s">
        <v>5</v>
      </c>
      <c r="F8" s="1">
        <v>8</v>
      </c>
      <c r="H8">
        <v>2</v>
      </c>
      <c r="I8" t="s">
        <v>8</v>
      </c>
      <c r="J8">
        <f>SUMIF($D$5:$D$15,H8,$A$5:$A$15)-SUMIF($B$5:$B$15,H8,$A$5:$A$15)</f>
        <v>-40</v>
      </c>
      <c r="K8">
        <v>-40</v>
      </c>
    </row>
    <row r="9" spans="1:11" x14ac:dyDescent="0.3">
      <c r="A9">
        <v>0</v>
      </c>
      <c r="B9">
        <v>3</v>
      </c>
      <c r="C9" t="s">
        <v>9</v>
      </c>
      <c r="D9">
        <v>6</v>
      </c>
      <c r="E9" t="s">
        <v>4</v>
      </c>
      <c r="F9" s="1">
        <v>8.25</v>
      </c>
      <c r="H9">
        <v>3</v>
      </c>
      <c r="I9" t="s">
        <v>9</v>
      </c>
      <c r="J9">
        <f t="shared" ref="J9:J14" si="0">SUMIF($D$5:$D$15,H9,$A$5:$A$15)-SUMIF($B$5:$B$15,H9,$A$5:$A$15)</f>
        <v>-25</v>
      </c>
      <c r="K9">
        <v>-25</v>
      </c>
    </row>
    <row r="10" spans="1:11" x14ac:dyDescent="0.3">
      <c r="A10">
        <v>25</v>
      </c>
      <c r="B10">
        <v>3</v>
      </c>
      <c r="C10" t="s">
        <v>9</v>
      </c>
      <c r="D10">
        <v>7</v>
      </c>
      <c r="E10" t="s">
        <v>5</v>
      </c>
      <c r="F10" s="1">
        <v>7.25</v>
      </c>
      <c r="H10">
        <v>4</v>
      </c>
      <c r="I10" t="s">
        <v>10</v>
      </c>
      <c r="J10">
        <f t="shared" si="0"/>
        <v>-35</v>
      </c>
      <c r="K10">
        <v>-35</v>
      </c>
    </row>
    <row r="11" spans="1:11" x14ac:dyDescent="0.3">
      <c r="A11">
        <v>0</v>
      </c>
      <c r="B11">
        <v>3</v>
      </c>
      <c r="C11" t="s">
        <v>9</v>
      </c>
      <c r="D11">
        <v>8</v>
      </c>
      <c r="E11" t="s">
        <v>6</v>
      </c>
      <c r="F11" s="1">
        <v>6.75</v>
      </c>
      <c r="H11">
        <v>5</v>
      </c>
      <c r="I11" t="s">
        <v>11</v>
      </c>
      <c r="J11">
        <f t="shared" si="0"/>
        <v>-33</v>
      </c>
      <c r="K11">
        <v>-33</v>
      </c>
    </row>
    <row r="12" spans="1:11" x14ac:dyDescent="0.3">
      <c r="A12">
        <v>0</v>
      </c>
      <c r="B12">
        <v>4</v>
      </c>
      <c r="C12" t="s">
        <v>10</v>
      </c>
      <c r="D12">
        <v>7</v>
      </c>
      <c r="E12" t="s">
        <v>5</v>
      </c>
      <c r="F12" s="1">
        <v>7.75</v>
      </c>
      <c r="H12">
        <v>6</v>
      </c>
      <c r="I12" t="s">
        <v>4</v>
      </c>
      <c r="J12">
        <f t="shared" si="0"/>
        <v>60</v>
      </c>
      <c r="K12">
        <v>60</v>
      </c>
    </row>
    <row r="13" spans="1:11" x14ac:dyDescent="0.3">
      <c r="A13">
        <v>35</v>
      </c>
      <c r="B13">
        <v>4</v>
      </c>
      <c r="C13" t="s">
        <v>10</v>
      </c>
      <c r="D13">
        <v>8</v>
      </c>
      <c r="E13" t="s">
        <v>6</v>
      </c>
      <c r="F13" s="1">
        <v>7</v>
      </c>
      <c r="H13">
        <v>7</v>
      </c>
      <c r="I13" t="s">
        <v>5</v>
      </c>
      <c r="J13">
        <f t="shared" si="0"/>
        <v>63</v>
      </c>
      <c r="K13">
        <v>70</v>
      </c>
    </row>
    <row r="14" spans="1:11" x14ac:dyDescent="0.3">
      <c r="A14">
        <v>28</v>
      </c>
      <c r="B14">
        <v>5</v>
      </c>
      <c r="C14" t="s">
        <v>11</v>
      </c>
      <c r="D14">
        <v>7</v>
      </c>
      <c r="E14" t="s">
        <v>5</v>
      </c>
      <c r="F14" s="1">
        <v>7.5</v>
      </c>
      <c r="H14">
        <v>8</v>
      </c>
      <c r="I14" t="s">
        <v>6</v>
      </c>
      <c r="J14">
        <f t="shared" si="0"/>
        <v>40</v>
      </c>
      <c r="K14">
        <v>40</v>
      </c>
    </row>
    <row r="15" spans="1:11" x14ac:dyDescent="0.3">
      <c r="A15">
        <v>5</v>
      </c>
      <c r="B15">
        <v>5</v>
      </c>
      <c r="C15" t="s">
        <v>11</v>
      </c>
      <c r="D15">
        <v>8</v>
      </c>
      <c r="E15" t="s">
        <v>6</v>
      </c>
      <c r="F15" s="1">
        <v>6.75</v>
      </c>
    </row>
    <row r="17" spans="5:6" x14ac:dyDescent="0.3">
      <c r="E17" s="4" t="s">
        <v>46</v>
      </c>
      <c r="F17">
        <f>SUMPRODUCT(A5:A15,F5:F15)</f>
        <v>1155</v>
      </c>
    </row>
    <row r="18" spans="5:6" x14ac:dyDescent="0.3">
      <c r="E18" s="4" t="s">
        <v>13</v>
      </c>
      <c r="F18" s="8">
        <f>F17*1000</f>
        <v>1155000</v>
      </c>
    </row>
  </sheetData>
  <mergeCells count="1">
    <mergeCell ref="B1:E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workbookViewId="0">
      <selection activeCell="D24" sqref="D24"/>
    </sheetView>
  </sheetViews>
  <sheetFormatPr defaultRowHeight="14.4" x14ac:dyDescent="0.3"/>
  <cols>
    <col min="1" max="1" width="14.5546875" customWidth="1"/>
    <col min="2" max="2" width="12.88671875" customWidth="1"/>
    <col min="3" max="3" width="13.33203125" customWidth="1"/>
    <col min="4" max="4" width="15.33203125" customWidth="1"/>
    <col min="8" max="8" width="17.109375" customWidth="1"/>
    <col min="12" max="12" width="14" customWidth="1"/>
    <col min="13" max="13" width="16.5546875" customWidth="1"/>
    <col min="14" max="14" width="15.5546875" customWidth="1"/>
    <col min="18" max="18" width="17.6640625" customWidth="1"/>
  </cols>
  <sheetData>
    <row r="1" spans="1:8" x14ac:dyDescent="0.3">
      <c r="A1" s="32" t="s">
        <v>97</v>
      </c>
      <c r="B1" s="33"/>
      <c r="C1" s="33"/>
      <c r="D1" s="33"/>
      <c r="E1" s="33"/>
      <c r="F1" s="33"/>
      <c r="G1" s="33"/>
      <c r="H1" s="34"/>
    </row>
    <row r="2" spans="1:8" x14ac:dyDescent="0.3">
      <c r="A2" s="13" t="s">
        <v>44</v>
      </c>
      <c r="B2" s="14" t="s">
        <v>1</v>
      </c>
      <c r="C2" s="14" t="s">
        <v>2</v>
      </c>
      <c r="D2" s="14" t="s">
        <v>93</v>
      </c>
      <c r="H2" s="15"/>
    </row>
    <row r="3" spans="1:8" x14ac:dyDescent="0.3">
      <c r="A3" s="16">
        <v>0</v>
      </c>
      <c r="B3">
        <v>1</v>
      </c>
      <c r="C3">
        <v>2</v>
      </c>
      <c r="D3">
        <v>180</v>
      </c>
      <c r="H3" s="15"/>
    </row>
    <row r="4" spans="1:8" x14ac:dyDescent="0.3">
      <c r="A4" s="16">
        <v>1</v>
      </c>
      <c r="B4">
        <v>1</v>
      </c>
      <c r="C4">
        <v>3</v>
      </c>
      <c r="D4">
        <v>370</v>
      </c>
      <c r="H4" s="15"/>
    </row>
    <row r="5" spans="1:8" x14ac:dyDescent="0.3">
      <c r="A5" s="16">
        <v>0</v>
      </c>
      <c r="B5">
        <v>1</v>
      </c>
      <c r="C5">
        <v>4</v>
      </c>
      <c r="D5">
        <v>459</v>
      </c>
      <c r="H5" s="15"/>
    </row>
    <row r="6" spans="1:8" x14ac:dyDescent="0.3">
      <c r="A6" s="16">
        <v>0</v>
      </c>
      <c r="B6">
        <v>2</v>
      </c>
      <c r="C6">
        <v>3</v>
      </c>
      <c r="D6">
        <v>430</v>
      </c>
      <c r="F6" s="14" t="s">
        <v>14</v>
      </c>
      <c r="G6" s="14" t="s">
        <v>42</v>
      </c>
      <c r="H6" s="17" t="s">
        <v>15</v>
      </c>
    </row>
    <row r="7" spans="1:8" x14ac:dyDescent="0.3">
      <c r="A7" s="16">
        <v>0</v>
      </c>
      <c r="B7">
        <v>2</v>
      </c>
      <c r="C7">
        <v>5</v>
      </c>
      <c r="D7">
        <v>813</v>
      </c>
      <c r="F7">
        <v>1</v>
      </c>
      <c r="G7">
        <f t="shared" ref="G7:G18" si="0">SUMIF($C$3:$C$22,F7,$A$3:$A$22)-SUMIF($B$3:$B$22,F7,$A$3:$A$22)</f>
        <v>-1</v>
      </c>
      <c r="H7" s="15">
        <v>-1</v>
      </c>
    </row>
    <row r="8" spans="1:8" x14ac:dyDescent="0.3">
      <c r="A8" s="16">
        <v>1</v>
      </c>
      <c r="B8">
        <v>3</v>
      </c>
      <c r="C8">
        <v>6</v>
      </c>
      <c r="D8">
        <v>345</v>
      </c>
      <c r="F8">
        <v>2</v>
      </c>
      <c r="G8">
        <f t="shared" si="0"/>
        <v>0</v>
      </c>
      <c r="H8" s="15">
        <v>0</v>
      </c>
    </row>
    <row r="9" spans="1:8" x14ac:dyDescent="0.3">
      <c r="A9" s="16">
        <v>0</v>
      </c>
      <c r="B9">
        <v>4</v>
      </c>
      <c r="C9">
        <v>6</v>
      </c>
      <c r="D9">
        <v>420</v>
      </c>
      <c r="F9">
        <v>3</v>
      </c>
      <c r="G9">
        <f t="shared" si="0"/>
        <v>0</v>
      </c>
      <c r="H9" s="15">
        <v>0</v>
      </c>
    </row>
    <row r="10" spans="1:8" x14ac:dyDescent="0.3">
      <c r="A10" s="16">
        <v>0</v>
      </c>
      <c r="B10">
        <v>4</v>
      </c>
      <c r="C10">
        <v>7</v>
      </c>
      <c r="D10">
        <v>621</v>
      </c>
      <c r="F10">
        <v>4</v>
      </c>
      <c r="G10">
        <f t="shared" si="0"/>
        <v>0</v>
      </c>
      <c r="H10" s="15">
        <v>0</v>
      </c>
    </row>
    <row r="11" spans="1:8" x14ac:dyDescent="0.3">
      <c r="A11" s="16">
        <v>0</v>
      </c>
      <c r="B11">
        <v>5</v>
      </c>
      <c r="C11">
        <v>8</v>
      </c>
      <c r="D11">
        <v>240</v>
      </c>
      <c r="F11">
        <v>5</v>
      </c>
      <c r="G11">
        <f t="shared" si="0"/>
        <v>0</v>
      </c>
      <c r="H11" s="15">
        <v>0</v>
      </c>
    </row>
    <row r="12" spans="1:8" x14ac:dyDescent="0.3">
      <c r="A12" s="16">
        <v>0</v>
      </c>
      <c r="B12">
        <v>5</v>
      </c>
      <c r="C12">
        <v>10</v>
      </c>
      <c r="D12">
        <v>515</v>
      </c>
      <c r="F12">
        <v>6</v>
      </c>
      <c r="G12">
        <f t="shared" si="0"/>
        <v>0</v>
      </c>
      <c r="H12" s="15">
        <v>0</v>
      </c>
    </row>
    <row r="13" spans="1:8" x14ac:dyDescent="0.3">
      <c r="A13" s="16">
        <v>1</v>
      </c>
      <c r="B13">
        <v>6</v>
      </c>
      <c r="C13">
        <v>8</v>
      </c>
      <c r="D13">
        <v>435</v>
      </c>
      <c r="F13">
        <v>7</v>
      </c>
      <c r="G13">
        <f t="shared" si="0"/>
        <v>0</v>
      </c>
      <c r="H13" s="15">
        <v>0</v>
      </c>
    </row>
    <row r="14" spans="1:8" x14ac:dyDescent="0.3">
      <c r="A14" s="16">
        <v>0</v>
      </c>
      <c r="B14">
        <v>6</v>
      </c>
      <c r="C14">
        <v>9</v>
      </c>
      <c r="D14">
        <v>541</v>
      </c>
      <c r="F14">
        <v>8</v>
      </c>
      <c r="G14">
        <f t="shared" si="0"/>
        <v>0</v>
      </c>
      <c r="H14" s="15">
        <v>0</v>
      </c>
    </row>
    <row r="15" spans="1:8" x14ac:dyDescent="0.3">
      <c r="A15" s="16">
        <v>0</v>
      </c>
      <c r="B15">
        <v>7</v>
      </c>
      <c r="C15">
        <v>6</v>
      </c>
      <c r="D15">
        <v>440</v>
      </c>
      <c r="F15">
        <v>9</v>
      </c>
      <c r="G15">
        <f t="shared" si="0"/>
        <v>0</v>
      </c>
      <c r="H15" s="15">
        <v>0</v>
      </c>
    </row>
    <row r="16" spans="1:8" x14ac:dyDescent="0.3">
      <c r="A16" s="16">
        <v>0</v>
      </c>
      <c r="B16">
        <v>7</v>
      </c>
      <c r="C16">
        <v>9</v>
      </c>
      <c r="D16">
        <v>543</v>
      </c>
      <c r="F16">
        <v>10</v>
      </c>
      <c r="G16">
        <f t="shared" si="0"/>
        <v>0</v>
      </c>
      <c r="H16" s="15">
        <v>0</v>
      </c>
    </row>
    <row r="17" spans="1:8" x14ac:dyDescent="0.3">
      <c r="A17" s="16">
        <v>0</v>
      </c>
      <c r="B17">
        <v>8</v>
      </c>
      <c r="C17">
        <v>9</v>
      </c>
      <c r="D17">
        <v>557</v>
      </c>
      <c r="F17">
        <v>11</v>
      </c>
      <c r="G17">
        <f t="shared" si="0"/>
        <v>0</v>
      </c>
      <c r="H17" s="15">
        <v>0</v>
      </c>
    </row>
    <row r="18" spans="1:8" x14ac:dyDescent="0.3">
      <c r="A18" s="16">
        <v>1</v>
      </c>
      <c r="B18">
        <v>8</v>
      </c>
      <c r="C18">
        <v>10</v>
      </c>
      <c r="D18">
        <v>290</v>
      </c>
      <c r="F18">
        <v>12</v>
      </c>
      <c r="G18">
        <f t="shared" si="0"/>
        <v>1</v>
      </c>
      <c r="H18" s="15">
        <v>1</v>
      </c>
    </row>
    <row r="19" spans="1:8" x14ac:dyDescent="0.3">
      <c r="A19" s="16">
        <v>0</v>
      </c>
      <c r="B19">
        <v>9</v>
      </c>
      <c r="C19">
        <v>12</v>
      </c>
      <c r="D19">
        <v>768</v>
      </c>
      <c r="H19" s="15"/>
    </row>
    <row r="20" spans="1:8" x14ac:dyDescent="0.3">
      <c r="A20" s="16">
        <v>0</v>
      </c>
      <c r="B20">
        <v>10</v>
      </c>
      <c r="C20">
        <v>11</v>
      </c>
      <c r="D20">
        <v>117</v>
      </c>
      <c r="H20" s="15"/>
    </row>
    <row r="21" spans="1:8" x14ac:dyDescent="0.3">
      <c r="A21" s="16">
        <v>1</v>
      </c>
      <c r="B21">
        <v>10</v>
      </c>
      <c r="C21">
        <v>12</v>
      </c>
      <c r="D21">
        <v>423</v>
      </c>
      <c r="H21" s="15"/>
    </row>
    <row r="22" spans="1:8" x14ac:dyDescent="0.3">
      <c r="A22" s="16">
        <v>0</v>
      </c>
      <c r="B22">
        <v>11</v>
      </c>
      <c r="C22">
        <v>12</v>
      </c>
      <c r="D22">
        <v>312</v>
      </c>
      <c r="H22" s="15"/>
    </row>
    <row r="23" spans="1:8" x14ac:dyDescent="0.3">
      <c r="A23" s="16"/>
      <c r="H23" s="15"/>
    </row>
    <row r="24" spans="1:8" ht="15" thickBot="1" x14ac:dyDescent="0.35">
      <c r="A24" s="18"/>
      <c r="B24" s="19"/>
      <c r="C24" s="20" t="s">
        <v>96</v>
      </c>
      <c r="D24" s="19">
        <f>SUMPRODUCT(D3:D22,A3:A22)</f>
        <v>1863</v>
      </c>
      <c r="E24" s="19"/>
      <c r="F24" s="19"/>
      <c r="G24" s="19"/>
      <c r="H24" s="2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28"/>
  <sheetViews>
    <sheetView workbookViewId="0">
      <selection activeCell="E37" sqref="E37"/>
    </sheetView>
  </sheetViews>
  <sheetFormatPr defaultRowHeight="14.4" x14ac:dyDescent="0.3"/>
  <cols>
    <col min="3" max="3" width="14.33203125" customWidth="1"/>
    <col min="4" max="4" width="13.109375" customWidth="1"/>
    <col min="5" max="5" width="15.5546875" customWidth="1"/>
    <col min="9" max="9" width="14.88671875" customWidth="1"/>
  </cols>
  <sheetData>
    <row r="1" spans="2:9" x14ac:dyDescent="0.3">
      <c r="B1" s="32" t="s">
        <v>98</v>
      </c>
      <c r="C1" s="33"/>
      <c r="D1" s="33"/>
      <c r="E1" s="33"/>
      <c r="F1" s="33"/>
      <c r="G1" s="33"/>
      <c r="H1" s="33"/>
      <c r="I1" s="34"/>
    </row>
    <row r="2" spans="2:9" x14ac:dyDescent="0.3">
      <c r="B2" s="13" t="s">
        <v>44</v>
      </c>
      <c r="C2" s="14" t="s">
        <v>1</v>
      </c>
      <c r="D2" s="14" t="s">
        <v>2</v>
      </c>
      <c r="E2" s="14" t="s">
        <v>93</v>
      </c>
      <c r="I2" s="15"/>
    </row>
    <row r="3" spans="2:9" x14ac:dyDescent="0.3">
      <c r="B3" s="16">
        <v>0</v>
      </c>
      <c r="C3">
        <v>1</v>
      </c>
      <c r="D3">
        <v>2</v>
      </c>
      <c r="E3">
        <v>180</v>
      </c>
      <c r="I3" s="15"/>
    </row>
    <row r="4" spans="2:9" x14ac:dyDescent="0.3">
      <c r="B4" s="16">
        <v>0</v>
      </c>
      <c r="C4">
        <v>1</v>
      </c>
      <c r="D4">
        <v>3</v>
      </c>
      <c r="E4">
        <v>370</v>
      </c>
      <c r="I4" s="15"/>
    </row>
    <row r="5" spans="2:9" x14ac:dyDescent="0.3">
      <c r="B5" s="16">
        <v>1</v>
      </c>
      <c r="C5">
        <v>1</v>
      </c>
      <c r="D5">
        <v>4</v>
      </c>
      <c r="E5">
        <v>459</v>
      </c>
      <c r="I5" s="15"/>
    </row>
    <row r="6" spans="2:9" x14ac:dyDescent="0.3">
      <c r="B6" s="16">
        <v>0</v>
      </c>
      <c r="C6">
        <v>2</v>
      </c>
      <c r="D6">
        <v>3</v>
      </c>
      <c r="E6">
        <v>430</v>
      </c>
      <c r="G6" s="14" t="s">
        <v>14</v>
      </c>
      <c r="H6" s="14" t="s">
        <v>42</v>
      </c>
      <c r="I6" s="17" t="s">
        <v>15</v>
      </c>
    </row>
    <row r="7" spans="2:9" x14ac:dyDescent="0.3">
      <c r="B7" s="16">
        <v>0</v>
      </c>
      <c r="C7">
        <v>2</v>
      </c>
      <c r="D7">
        <v>5</v>
      </c>
      <c r="E7">
        <v>813</v>
      </c>
      <c r="G7">
        <v>1</v>
      </c>
      <c r="H7">
        <f>SUMIF($D$3:$D$22,G7,$B$3:$B$22)-SUMIF($C$3:$C$22,G7,$B$3:$B$22)</f>
        <v>-1</v>
      </c>
      <c r="I7" s="15">
        <v>-1</v>
      </c>
    </row>
    <row r="8" spans="2:9" x14ac:dyDescent="0.3">
      <c r="B8" s="16">
        <v>0</v>
      </c>
      <c r="C8">
        <v>3</v>
      </c>
      <c r="D8">
        <v>6</v>
      </c>
      <c r="E8">
        <v>345</v>
      </c>
      <c r="G8">
        <v>2</v>
      </c>
      <c r="H8">
        <f t="shared" ref="H8:H18" si="0">SUMIF($D$3:$D$22,G8,$B$3:$B$22)-SUMIF($C$3:$C$22,G8,$B$3:$B$22)</f>
        <v>0</v>
      </c>
      <c r="I8" s="15">
        <v>0</v>
      </c>
    </row>
    <row r="9" spans="2:9" x14ac:dyDescent="0.3">
      <c r="B9" s="16">
        <v>0</v>
      </c>
      <c r="C9">
        <v>4</v>
      </c>
      <c r="D9">
        <v>6</v>
      </c>
      <c r="E9">
        <v>420</v>
      </c>
      <c r="G9">
        <v>3</v>
      </c>
      <c r="H9">
        <f t="shared" si="0"/>
        <v>0</v>
      </c>
      <c r="I9" s="15">
        <v>0</v>
      </c>
    </row>
    <row r="10" spans="2:9" x14ac:dyDescent="0.3">
      <c r="B10" s="16">
        <v>1</v>
      </c>
      <c r="C10">
        <v>4</v>
      </c>
      <c r="D10">
        <v>7</v>
      </c>
      <c r="E10">
        <v>621</v>
      </c>
      <c r="G10">
        <v>4</v>
      </c>
      <c r="H10">
        <f t="shared" si="0"/>
        <v>0</v>
      </c>
      <c r="I10" s="15">
        <v>0</v>
      </c>
    </row>
    <row r="11" spans="2:9" x14ac:dyDescent="0.3">
      <c r="B11" s="16">
        <v>0</v>
      </c>
      <c r="C11">
        <v>5</v>
      </c>
      <c r="D11">
        <v>8</v>
      </c>
      <c r="E11">
        <v>240</v>
      </c>
      <c r="G11">
        <v>5</v>
      </c>
      <c r="H11">
        <f t="shared" si="0"/>
        <v>0</v>
      </c>
      <c r="I11" s="15">
        <v>0</v>
      </c>
    </row>
    <row r="12" spans="2:9" x14ac:dyDescent="0.3">
      <c r="B12" s="16">
        <v>0</v>
      </c>
      <c r="C12">
        <v>5</v>
      </c>
      <c r="D12">
        <v>10</v>
      </c>
      <c r="E12">
        <v>515</v>
      </c>
      <c r="G12">
        <v>6</v>
      </c>
      <c r="H12">
        <f t="shared" si="0"/>
        <v>0</v>
      </c>
      <c r="I12" s="15">
        <v>0</v>
      </c>
    </row>
    <row r="13" spans="2:9" x14ac:dyDescent="0.3">
      <c r="B13" s="16">
        <v>1</v>
      </c>
      <c r="C13">
        <v>6</v>
      </c>
      <c r="D13">
        <v>8</v>
      </c>
      <c r="E13">
        <v>435</v>
      </c>
      <c r="G13">
        <v>7</v>
      </c>
      <c r="H13">
        <f t="shared" si="0"/>
        <v>0</v>
      </c>
      <c r="I13" s="15">
        <v>0</v>
      </c>
    </row>
    <row r="14" spans="2:9" x14ac:dyDescent="0.3">
      <c r="B14" s="16">
        <v>0</v>
      </c>
      <c r="C14">
        <v>6</v>
      </c>
      <c r="D14">
        <v>9</v>
      </c>
      <c r="E14">
        <v>541</v>
      </c>
      <c r="G14">
        <v>8</v>
      </c>
      <c r="H14">
        <f t="shared" si="0"/>
        <v>0</v>
      </c>
      <c r="I14" s="15">
        <v>0</v>
      </c>
    </row>
    <row r="15" spans="2:9" x14ac:dyDescent="0.3">
      <c r="B15" s="16">
        <v>1</v>
      </c>
      <c r="C15">
        <v>7</v>
      </c>
      <c r="D15">
        <v>6</v>
      </c>
      <c r="E15">
        <v>440</v>
      </c>
      <c r="G15">
        <v>9</v>
      </c>
      <c r="H15">
        <f t="shared" si="0"/>
        <v>0</v>
      </c>
      <c r="I15" s="15">
        <v>0</v>
      </c>
    </row>
    <row r="16" spans="2:9" x14ac:dyDescent="0.3">
      <c r="B16" s="16">
        <v>0</v>
      </c>
      <c r="C16">
        <v>7</v>
      </c>
      <c r="D16">
        <v>9</v>
      </c>
      <c r="E16">
        <v>543</v>
      </c>
      <c r="G16">
        <v>10</v>
      </c>
      <c r="H16">
        <f t="shared" si="0"/>
        <v>0</v>
      </c>
      <c r="I16" s="15">
        <v>0</v>
      </c>
    </row>
    <row r="17" spans="2:9" x14ac:dyDescent="0.3">
      <c r="B17" s="16">
        <v>1</v>
      </c>
      <c r="C17">
        <v>8</v>
      </c>
      <c r="D17">
        <v>9</v>
      </c>
      <c r="E17">
        <v>557</v>
      </c>
      <c r="G17">
        <v>11</v>
      </c>
      <c r="H17">
        <f t="shared" si="0"/>
        <v>0</v>
      </c>
      <c r="I17" s="15">
        <v>0</v>
      </c>
    </row>
    <row r="18" spans="2:9" x14ac:dyDescent="0.3">
      <c r="B18" s="16">
        <v>0</v>
      </c>
      <c r="C18">
        <v>8</v>
      </c>
      <c r="D18">
        <v>10</v>
      </c>
      <c r="E18">
        <v>290</v>
      </c>
      <c r="G18">
        <v>12</v>
      </c>
      <c r="H18">
        <f t="shared" si="0"/>
        <v>1</v>
      </c>
      <c r="I18" s="15">
        <v>1</v>
      </c>
    </row>
    <row r="19" spans="2:9" x14ac:dyDescent="0.3">
      <c r="B19" s="16">
        <v>1</v>
      </c>
      <c r="C19">
        <v>9</v>
      </c>
      <c r="D19">
        <v>12</v>
      </c>
      <c r="E19">
        <v>768</v>
      </c>
      <c r="I19" s="15"/>
    </row>
    <row r="20" spans="2:9" x14ac:dyDescent="0.3">
      <c r="B20" s="16">
        <v>0</v>
      </c>
      <c r="C20">
        <v>10</v>
      </c>
      <c r="D20">
        <v>11</v>
      </c>
      <c r="E20">
        <v>117</v>
      </c>
      <c r="I20" s="15"/>
    </row>
    <row r="21" spans="2:9" x14ac:dyDescent="0.3">
      <c r="B21" s="16">
        <v>0</v>
      </c>
      <c r="C21">
        <v>10</v>
      </c>
      <c r="D21">
        <v>12</v>
      </c>
      <c r="E21">
        <v>423</v>
      </c>
      <c r="I21" s="15"/>
    </row>
    <row r="22" spans="2:9" x14ac:dyDescent="0.3">
      <c r="B22" s="16">
        <v>0</v>
      </c>
      <c r="C22">
        <v>11</v>
      </c>
      <c r="D22">
        <v>12</v>
      </c>
      <c r="E22">
        <v>312</v>
      </c>
      <c r="I22" s="15"/>
    </row>
    <row r="23" spans="2:9" x14ac:dyDescent="0.3">
      <c r="B23" s="16"/>
      <c r="I23" s="15"/>
    </row>
    <row r="24" spans="2:9" ht="15" thickBot="1" x14ac:dyDescent="0.35">
      <c r="B24" s="18"/>
      <c r="C24" s="19"/>
      <c r="D24" s="20" t="s">
        <v>96</v>
      </c>
      <c r="E24" s="19">
        <f>SUMPRODUCT(E3:E22,B3:B22)</f>
        <v>3280</v>
      </c>
      <c r="F24" s="19"/>
      <c r="G24" s="19"/>
      <c r="H24" s="19"/>
      <c r="I24" s="21"/>
    </row>
    <row r="27" spans="2:9" x14ac:dyDescent="0.3">
      <c r="C27" s="35" t="s">
        <v>102</v>
      </c>
      <c r="D27" s="35"/>
      <c r="E27" s="35"/>
      <c r="F27" s="35"/>
      <c r="G27" s="35"/>
      <c r="H27" s="35"/>
    </row>
    <row r="28" spans="2:9" x14ac:dyDescent="0.3">
      <c r="C28" s="35"/>
      <c r="D28" s="35"/>
      <c r="E28" s="35"/>
      <c r="F28" s="35"/>
      <c r="G28" s="35"/>
      <c r="H28" s="35"/>
    </row>
  </sheetData>
  <mergeCells count="2">
    <mergeCell ref="B1:I1"/>
    <mergeCell ref="C27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workbookViewId="0">
      <selection activeCell="A28" sqref="A28:H28"/>
    </sheetView>
  </sheetViews>
  <sheetFormatPr defaultRowHeight="14.4" x14ac:dyDescent="0.3"/>
  <cols>
    <col min="2" max="2" width="12" customWidth="1"/>
    <col min="3" max="3" width="13.44140625" customWidth="1"/>
    <col min="4" max="4" width="16.33203125" customWidth="1"/>
    <col min="8" max="8" width="15.6640625" customWidth="1"/>
  </cols>
  <sheetData>
    <row r="1" spans="1:8" x14ac:dyDescent="0.3">
      <c r="A1" s="32" t="s">
        <v>100</v>
      </c>
      <c r="B1" s="33"/>
      <c r="C1" s="33"/>
      <c r="D1" s="33"/>
      <c r="E1" s="33"/>
      <c r="F1" s="33"/>
      <c r="G1" s="33"/>
      <c r="H1" s="34"/>
    </row>
    <row r="2" spans="1:8" x14ac:dyDescent="0.3">
      <c r="A2" s="13" t="s">
        <v>44</v>
      </c>
      <c r="B2" s="14" t="s">
        <v>1</v>
      </c>
      <c r="C2" s="14" t="s">
        <v>2</v>
      </c>
      <c r="D2" s="14" t="s">
        <v>93</v>
      </c>
      <c r="H2" s="15"/>
    </row>
    <row r="3" spans="1:8" x14ac:dyDescent="0.3">
      <c r="A3" s="16">
        <v>0</v>
      </c>
      <c r="B3">
        <v>1</v>
      </c>
      <c r="C3">
        <v>2</v>
      </c>
      <c r="D3">
        <v>180</v>
      </c>
      <c r="H3" s="15"/>
    </row>
    <row r="4" spans="1:8" x14ac:dyDescent="0.3">
      <c r="A4" s="16">
        <v>1</v>
      </c>
      <c r="B4">
        <v>1</v>
      </c>
      <c r="C4">
        <v>3</v>
      </c>
      <c r="D4">
        <v>370</v>
      </c>
      <c r="H4" s="15"/>
    </row>
    <row r="5" spans="1:8" x14ac:dyDescent="0.3">
      <c r="A5" s="16">
        <v>0</v>
      </c>
      <c r="B5">
        <v>1</v>
      </c>
      <c r="C5">
        <v>4</v>
      </c>
      <c r="D5">
        <v>459</v>
      </c>
      <c r="H5" s="15"/>
    </row>
    <row r="6" spans="1:8" x14ac:dyDescent="0.3">
      <c r="A6" s="16">
        <v>0</v>
      </c>
      <c r="B6">
        <v>2</v>
      </c>
      <c r="C6">
        <v>3</v>
      </c>
      <c r="D6">
        <v>430</v>
      </c>
      <c r="F6" s="14" t="s">
        <v>14</v>
      </c>
      <c r="G6" s="14" t="s">
        <v>42</v>
      </c>
      <c r="H6" s="17" t="s">
        <v>15</v>
      </c>
    </row>
    <row r="7" spans="1:8" x14ac:dyDescent="0.3">
      <c r="A7" s="16">
        <v>0</v>
      </c>
      <c r="B7">
        <v>2</v>
      </c>
      <c r="C7">
        <v>5</v>
      </c>
      <c r="D7">
        <v>813</v>
      </c>
      <c r="F7">
        <v>1</v>
      </c>
      <c r="G7">
        <f>SUMIF($C$3:$C$23,F7,$A$3:$A$23)-SUMIF($B$3:$B$23,F7,$A$3:$A$23)</f>
        <v>-1</v>
      </c>
      <c r="H7" s="15">
        <v>-1</v>
      </c>
    </row>
    <row r="8" spans="1:8" x14ac:dyDescent="0.3">
      <c r="A8" s="16">
        <v>1</v>
      </c>
      <c r="B8">
        <v>3</v>
      </c>
      <c r="C8">
        <v>6</v>
      </c>
      <c r="D8">
        <v>345</v>
      </c>
      <c r="F8">
        <v>2</v>
      </c>
      <c r="G8">
        <f t="shared" ref="G8:G18" si="0">SUMIF($C$3:$C$23,F8,$A$3:$A$23)-SUMIF($B$3:$B$23,F8,$A$3:$A$23)</f>
        <v>0</v>
      </c>
      <c r="H8" s="15">
        <v>0</v>
      </c>
    </row>
    <row r="9" spans="1:8" x14ac:dyDescent="0.3">
      <c r="A9" s="16">
        <v>0</v>
      </c>
      <c r="B9">
        <v>4</v>
      </c>
      <c r="C9">
        <v>6</v>
      </c>
      <c r="D9">
        <v>420</v>
      </c>
      <c r="F9">
        <v>3</v>
      </c>
      <c r="G9">
        <f t="shared" si="0"/>
        <v>0</v>
      </c>
      <c r="H9" s="15">
        <v>0</v>
      </c>
    </row>
    <row r="10" spans="1:8" x14ac:dyDescent="0.3">
      <c r="A10" s="16">
        <v>0</v>
      </c>
      <c r="B10">
        <v>4</v>
      </c>
      <c r="C10">
        <v>7</v>
      </c>
      <c r="D10">
        <v>621</v>
      </c>
      <c r="F10">
        <v>4</v>
      </c>
      <c r="G10">
        <f t="shared" si="0"/>
        <v>0</v>
      </c>
      <c r="H10" s="15">
        <v>0</v>
      </c>
    </row>
    <row r="11" spans="1:8" x14ac:dyDescent="0.3">
      <c r="A11" s="16">
        <v>0</v>
      </c>
      <c r="B11">
        <v>5</v>
      </c>
      <c r="C11">
        <v>8</v>
      </c>
      <c r="D11">
        <v>240</v>
      </c>
      <c r="F11">
        <v>5</v>
      </c>
      <c r="G11">
        <f t="shared" si="0"/>
        <v>0</v>
      </c>
      <c r="H11" s="15">
        <v>0</v>
      </c>
    </row>
    <row r="12" spans="1:8" x14ac:dyDescent="0.3">
      <c r="A12" s="16">
        <v>0</v>
      </c>
      <c r="B12">
        <v>5</v>
      </c>
      <c r="C12">
        <v>10</v>
      </c>
      <c r="D12">
        <v>515</v>
      </c>
      <c r="F12">
        <v>6</v>
      </c>
      <c r="G12">
        <f t="shared" si="0"/>
        <v>0</v>
      </c>
      <c r="H12" s="15">
        <v>0</v>
      </c>
    </row>
    <row r="13" spans="1:8" x14ac:dyDescent="0.3">
      <c r="A13" s="16">
        <v>1</v>
      </c>
      <c r="B13">
        <v>6</v>
      </c>
      <c r="C13">
        <v>8</v>
      </c>
      <c r="D13">
        <v>435</v>
      </c>
      <c r="F13">
        <v>7</v>
      </c>
      <c r="G13">
        <f t="shared" si="0"/>
        <v>0</v>
      </c>
      <c r="H13" s="15">
        <v>0</v>
      </c>
    </row>
    <row r="14" spans="1:8" x14ac:dyDescent="0.3">
      <c r="A14" s="16">
        <v>0</v>
      </c>
      <c r="B14">
        <v>6</v>
      </c>
      <c r="C14">
        <v>9</v>
      </c>
      <c r="D14">
        <v>541</v>
      </c>
      <c r="F14">
        <v>8</v>
      </c>
      <c r="G14">
        <f t="shared" si="0"/>
        <v>0</v>
      </c>
      <c r="H14" s="15">
        <v>0</v>
      </c>
    </row>
    <row r="15" spans="1:8" x14ac:dyDescent="0.3">
      <c r="A15" s="16">
        <v>0</v>
      </c>
      <c r="B15">
        <v>7</v>
      </c>
      <c r="C15">
        <v>6</v>
      </c>
      <c r="D15">
        <v>440</v>
      </c>
      <c r="F15">
        <v>9</v>
      </c>
      <c r="G15">
        <f t="shared" si="0"/>
        <v>0</v>
      </c>
      <c r="H15" s="15">
        <v>0</v>
      </c>
    </row>
    <row r="16" spans="1:8" x14ac:dyDescent="0.3">
      <c r="A16" s="16">
        <v>0</v>
      </c>
      <c r="B16">
        <v>7</v>
      </c>
      <c r="C16">
        <v>9</v>
      </c>
      <c r="D16">
        <v>543</v>
      </c>
      <c r="F16">
        <v>10</v>
      </c>
      <c r="G16">
        <f t="shared" si="0"/>
        <v>0</v>
      </c>
      <c r="H16" s="15">
        <v>0</v>
      </c>
    </row>
    <row r="17" spans="1:8" x14ac:dyDescent="0.3">
      <c r="A17" s="16">
        <v>0</v>
      </c>
      <c r="B17">
        <v>8</v>
      </c>
      <c r="C17">
        <v>9</v>
      </c>
      <c r="D17">
        <v>557</v>
      </c>
      <c r="F17">
        <v>11</v>
      </c>
      <c r="G17">
        <f t="shared" si="0"/>
        <v>0</v>
      </c>
      <c r="H17" s="15">
        <v>0</v>
      </c>
    </row>
    <row r="18" spans="1:8" x14ac:dyDescent="0.3">
      <c r="A18" s="16">
        <v>1</v>
      </c>
      <c r="B18">
        <v>8</v>
      </c>
      <c r="C18">
        <v>10</v>
      </c>
      <c r="D18">
        <v>290</v>
      </c>
      <c r="F18">
        <v>12</v>
      </c>
      <c r="G18">
        <f t="shared" si="0"/>
        <v>1</v>
      </c>
      <c r="H18" s="15">
        <v>1</v>
      </c>
    </row>
    <row r="19" spans="1:8" x14ac:dyDescent="0.3">
      <c r="A19" s="16">
        <v>0</v>
      </c>
      <c r="B19">
        <v>9</v>
      </c>
      <c r="C19">
        <v>6</v>
      </c>
      <c r="D19">
        <v>541</v>
      </c>
      <c r="H19" s="15"/>
    </row>
    <row r="20" spans="1:8" x14ac:dyDescent="0.3">
      <c r="A20" s="16">
        <v>0</v>
      </c>
      <c r="B20">
        <v>9</v>
      </c>
      <c r="C20">
        <v>12</v>
      </c>
      <c r="D20">
        <v>768</v>
      </c>
      <c r="H20" s="15"/>
    </row>
    <row r="21" spans="1:8" x14ac:dyDescent="0.3">
      <c r="A21" s="16">
        <v>0</v>
      </c>
      <c r="B21">
        <v>10</v>
      </c>
      <c r="C21">
        <v>11</v>
      </c>
      <c r="D21">
        <v>117</v>
      </c>
      <c r="H21" s="15"/>
    </row>
    <row r="22" spans="1:8" x14ac:dyDescent="0.3">
      <c r="A22" s="16">
        <v>1</v>
      </c>
      <c r="B22">
        <v>10</v>
      </c>
      <c r="C22">
        <v>12</v>
      </c>
      <c r="D22">
        <v>423</v>
      </c>
      <c r="H22" s="15"/>
    </row>
    <row r="23" spans="1:8" x14ac:dyDescent="0.3">
      <c r="A23" s="16">
        <v>0</v>
      </c>
      <c r="B23">
        <v>11</v>
      </c>
      <c r="C23">
        <v>12</v>
      </c>
      <c r="D23">
        <v>312</v>
      </c>
      <c r="H23" s="15"/>
    </row>
    <row r="24" spans="1:8" x14ac:dyDescent="0.3">
      <c r="A24" s="16"/>
      <c r="H24" s="15"/>
    </row>
    <row r="25" spans="1:8" ht="15" thickBot="1" x14ac:dyDescent="0.35">
      <c r="A25" s="18"/>
      <c r="B25" s="19"/>
      <c r="C25" s="19" t="s">
        <v>99</v>
      </c>
      <c r="D25" s="19">
        <f>SUMPRODUCT(D3:D23,A3:A23)</f>
        <v>1863</v>
      </c>
      <c r="E25" s="19"/>
      <c r="F25" s="19"/>
      <c r="G25" s="19"/>
      <c r="H25" s="21"/>
    </row>
    <row r="28" spans="1:8" x14ac:dyDescent="0.3">
      <c r="A28" s="30" t="s">
        <v>101</v>
      </c>
      <c r="B28" s="30"/>
      <c r="C28" s="30"/>
      <c r="D28" s="30"/>
      <c r="E28" s="30"/>
      <c r="F28" s="30"/>
      <c r="G28" s="30"/>
      <c r="H28" s="30"/>
    </row>
  </sheetData>
  <mergeCells count="2">
    <mergeCell ref="A1:H1"/>
    <mergeCell ref="A28:H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24"/>
  <sheetViews>
    <sheetView workbookViewId="0">
      <selection activeCell="F18" sqref="F18"/>
    </sheetView>
  </sheetViews>
  <sheetFormatPr defaultRowHeight="14.4" x14ac:dyDescent="0.3"/>
  <cols>
    <col min="3" max="3" width="18.33203125" customWidth="1"/>
    <col min="5" max="5" width="22.109375" customWidth="1"/>
    <col min="6" max="6" width="15.88671875" customWidth="1"/>
    <col min="9" max="9" width="11.88671875" customWidth="1"/>
    <col min="11" max="11" width="16" customWidth="1"/>
  </cols>
  <sheetData>
    <row r="2" spans="1:11" x14ac:dyDescent="0.3">
      <c r="A2" s="3" t="s">
        <v>44</v>
      </c>
      <c r="B2" s="3" t="s">
        <v>1</v>
      </c>
      <c r="C2" s="3"/>
      <c r="D2" s="3" t="s">
        <v>2</v>
      </c>
      <c r="E2" s="3"/>
      <c r="F2" s="3" t="s">
        <v>109</v>
      </c>
    </row>
    <row r="3" spans="1:11" x14ac:dyDescent="0.3">
      <c r="A3">
        <v>10</v>
      </c>
      <c r="B3">
        <v>1</v>
      </c>
      <c r="C3" t="s">
        <v>104</v>
      </c>
      <c r="D3">
        <v>2</v>
      </c>
      <c r="E3" t="s">
        <v>105</v>
      </c>
      <c r="F3">
        <v>30</v>
      </c>
    </row>
    <row r="4" spans="1:11" x14ac:dyDescent="0.3">
      <c r="A4">
        <v>25</v>
      </c>
      <c r="B4">
        <v>1</v>
      </c>
      <c r="C4" t="s">
        <v>104</v>
      </c>
      <c r="D4">
        <v>3</v>
      </c>
      <c r="E4" t="s">
        <v>29</v>
      </c>
      <c r="F4">
        <v>25</v>
      </c>
      <c r="H4" s="12" t="s">
        <v>61</v>
      </c>
      <c r="I4" s="12" t="s">
        <v>108</v>
      </c>
      <c r="J4" s="12" t="s">
        <v>43</v>
      </c>
      <c r="K4" s="12" t="s">
        <v>15</v>
      </c>
    </row>
    <row r="5" spans="1:11" x14ac:dyDescent="0.3">
      <c r="A5">
        <v>20</v>
      </c>
      <c r="B5">
        <v>1</v>
      </c>
      <c r="C5" t="s">
        <v>104</v>
      </c>
      <c r="D5">
        <v>4</v>
      </c>
      <c r="E5" t="s">
        <v>106</v>
      </c>
      <c r="F5">
        <v>35</v>
      </c>
      <c r="H5">
        <v>1</v>
      </c>
      <c r="I5" t="s">
        <v>104</v>
      </c>
      <c r="J5">
        <f>SUMIF($D$3:$D$18,H5,$A$3:$A$18)-SUMIF($B$3:$B$18,H5,$A$3:$A$18)</f>
        <v>0</v>
      </c>
      <c r="K5">
        <v>0</v>
      </c>
    </row>
    <row r="6" spans="1:11" x14ac:dyDescent="0.3">
      <c r="A6">
        <v>0</v>
      </c>
      <c r="B6">
        <v>2</v>
      </c>
      <c r="C6" t="s">
        <v>105</v>
      </c>
      <c r="D6">
        <v>4</v>
      </c>
      <c r="E6" t="s">
        <v>106</v>
      </c>
      <c r="F6">
        <v>5</v>
      </c>
      <c r="H6">
        <v>2</v>
      </c>
      <c r="I6" t="s">
        <v>105</v>
      </c>
      <c r="J6">
        <f t="shared" ref="J6:J12" si="0">SUMIF($D$3:$D$18,H6,$A$3:$A$18)-SUMIF($B$3:$B$18,H6,$A$3:$A$18)</f>
        <v>0</v>
      </c>
      <c r="K6">
        <v>0</v>
      </c>
    </row>
    <row r="7" spans="1:11" x14ac:dyDescent="0.3">
      <c r="A7">
        <v>10</v>
      </c>
      <c r="B7">
        <v>2</v>
      </c>
      <c r="C7" t="s">
        <v>105</v>
      </c>
      <c r="D7">
        <v>5</v>
      </c>
      <c r="E7" t="s">
        <v>107</v>
      </c>
      <c r="F7">
        <v>10</v>
      </c>
      <c r="H7">
        <v>3</v>
      </c>
      <c r="I7" t="s">
        <v>29</v>
      </c>
      <c r="J7">
        <f t="shared" si="0"/>
        <v>0</v>
      </c>
      <c r="K7">
        <v>0</v>
      </c>
    </row>
    <row r="8" spans="1:11" x14ac:dyDescent="0.3">
      <c r="A8">
        <v>15</v>
      </c>
      <c r="B8">
        <v>3</v>
      </c>
      <c r="C8" t="s">
        <v>29</v>
      </c>
      <c r="D8">
        <v>5</v>
      </c>
      <c r="E8" t="s">
        <v>107</v>
      </c>
      <c r="F8">
        <v>15</v>
      </c>
      <c r="H8">
        <v>4</v>
      </c>
      <c r="I8" t="s">
        <v>106</v>
      </c>
      <c r="J8">
        <f t="shared" si="0"/>
        <v>0</v>
      </c>
      <c r="K8">
        <v>0</v>
      </c>
    </row>
    <row r="9" spans="1:11" x14ac:dyDescent="0.3">
      <c r="A9">
        <v>10</v>
      </c>
      <c r="B9">
        <v>3</v>
      </c>
      <c r="C9" t="s">
        <v>29</v>
      </c>
      <c r="D9">
        <v>6</v>
      </c>
      <c r="E9" t="s">
        <v>24</v>
      </c>
      <c r="F9">
        <v>20</v>
      </c>
      <c r="H9">
        <v>5</v>
      </c>
      <c r="I9" t="s">
        <v>107</v>
      </c>
      <c r="J9">
        <f t="shared" si="0"/>
        <v>0</v>
      </c>
      <c r="K9">
        <v>0</v>
      </c>
    </row>
    <row r="10" spans="1:11" x14ac:dyDescent="0.3">
      <c r="A10">
        <v>15</v>
      </c>
      <c r="B10">
        <v>4</v>
      </c>
      <c r="C10" t="s">
        <v>106</v>
      </c>
      <c r="D10">
        <v>6</v>
      </c>
      <c r="E10" t="s">
        <v>24</v>
      </c>
      <c r="F10">
        <v>15</v>
      </c>
      <c r="H10">
        <v>6</v>
      </c>
      <c r="I10" t="s">
        <v>24</v>
      </c>
      <c r="J10">
        <f t="shared" si="0"/>
        <v>0</v>
      </c>
      <c r="K10">
        <v>0</v>
      </c>
    </row>
    <row r="11" spans="1:11" x14ac:dyDescent="0.3">
      <c r="A11">
        <v>5</v>
      </c>
      <c r="B11">
        <v>4</v>
      </c>
      <c r="C11" t="s">
        <v>106</v>
      </c>
      <c r="D11">
        <v>7</v>
      </c>
      <c r="E11" t="s">
        <v>22</v>
      </c>
      <c r="F11">
        <v>5</v>
      </c>
      <c r="H11">
        <v>7</v>
      </c>
      <c r="I11" t="s">
        <v>22</v>
      </c>
      <c r="J11">
        <f t="shared" si="0"/>
        <v>0</v>
      </c>
      <c r="K11">
        <v>0</v>
      </c>
    </row>
    <row r="12" spans="1:11" x14ac:dyDescent="0.3">
      <c r="A12">
        <v>15</v>
      </c>
      <c r="B12">
        <v>5</v>
      </c>
      <c r="C12" t="s">
        <v>107</v>
      </c>
      <c r="D12">
        <v>7</v>
      </c>
      <c r="E12" t="s">
        <v>22</v>
      </c>
      <c r="F12">
        <v>25</v>
      </c>
      <c r="H12">
        <v>8</v>
      </c>
      <c r="I12" t="s">
        <v>77</v>
      </c>
      <c r="J12">
        <f t="shared" si="0"/>
        <v>0</v>
      </c>
      <c r="K12">
        <v>0</v>
      </c>
    </row>
    <row r="13" spans="1:11" x14ac:dyDescent="0.3">
      <c r="A13">
        <v>10</v>
      </c>
      <c r="B13">
        <v>5</v>
      </c>
      <c r="C13" t="s">
        <v>107</v>
      </c>
      <c r="D13">
        <v>8</v>
      </c>
      <c r="E13" t="s">
        <v>77</v>
      </c>
      <c r="F13">
        <v>10</v>
      </c>
    </row>
    <row r="14" spans="1:11" x14ac:dyDescent="0.3">
      <c r="A14">
        <v>10</v>
      </c>
      <c r="B14">
        <v>6</v>
      </c>
      <c r="C14" t="s">
        <v>24</v>
      </c>
      <c r="D14">
        <v>7</v>
      </c>
      <c r="E14" t="s">
        <v>22</v>
      </c>
      <c r="F14">
        <v>20</v>
      </c>
    </row>
    <row r="15" spans="1:11" x14ac:dyDescent="0.3">
      <c r="A15">
        <v>15</v>
      </c>
      <c r="B15">
        <v>6</v>
      </c>
      <c r="C15" t="s">
        <v>24</v>
      </c>
      <c r="D15">
        <v>8</v>
      </c>
      <c r="E15" t="s">
        <v>77</v>
      </c>
      <c r="F15">
        <v>15</v>
      </c>
    </row>
    <row r="16" spans="1:11" x14ac:dyDescent="0.3">
      <c r="A16">
        <v>0</v>
      </c>
      <c r="B16">
        <v>7</v>
      </c>
      <c r="C16" t="s">
        <v>22</v>
      </c>
      <c r="D16">
        <v>6</v>
      </c>
      <c r="E16" t="s">
        <v>24</v>
      </c>
      <c r="F16">
        <v>15</v>
      </c>
    </row>
    <row r="17" spans="1:10" x14ac:dyDescent="0.3">
      <c r="A17">
        <v>30</v>
      </c>
      <c r="B17">
        <v>7</v>
      </c>
      <c r="C17" t="s">
        <v>22</v>
      </c>
      <c r="D17">
        <v>8</v>
      </c>
      <c r="E17" t="s">
        <v>77</v>
      </c>
      <c r="F17">
        <v>30</v>
      </c>
    </row>
    <row r="18" spans="1:10" x14ac:dyDescent="0.3">
      <c r="A18">
        <v>55</v>
      </c>
      <c r="B18">
        <v>8</v>
      </c>
      <c r="C18" t="s">
        <v>77</v>
      </c>
      <c r="D18">
        <v>1</v>
      </c>
      <c r="E18" t="s">
        <v>104</v>
      </c>
      <c r="F18">
        <v>999</v>
      </c>
    </row>
    <row r="20" spans="1:10" ht="15" customHeight="1" x14ac:dyDescent="0.3">
      <c r="F20" s="27"/>
    </row>
    <row r="21" spans="1:10" x14ac:dyDescent="0.3">
      <c r="C21" t="s">
        <v>131</v>
      </c>
      <c r="D21">
        <f>A18</f>
        <v>55</v>
      </c>
      <c r="F21" s="27"/>
    </row>
    <row r="24" spans="1:10" x14ac:dyDescent="0.3">
      <c r="C24" s="30" t="s">
        <v>132</v>
      </c>
      <c r="D24" s="30"/>
      <c r="E24" s="30"/>
      <c r="F24" s="30"/>
      <c r="G24" s="30"/>
      <c r="H24" s="30"/>
      <c r="I24" s="30"/>
      <c r="J24" s="30"/>
    </row>
  </sheetData>
  <mergeCells count="1">
    <mergeCell ref="C24:J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25"/>
  <sheetViews>
    <sheetView workbookViewId="0">
      <selection activeCell="I8" sqref="I8"/>
    </sheetView>
  </sheetViews>
  <sheetFormatPr defaultRowHeight="14.4" x14ac:dyDescent="0.3"/>
  <cols>
    <col min="2" max="2" width="24.5546875" customWidth="1"/>
    <col min="3" max="3" width="32.33203125" customWidth="1"/>
    <col min="4" max="4" width="35.5546875" customWidth="1"/>
    <col min="8" max="8" width="15.6640625" customWidth="1"/>
    <col min="9" max="9" width="18.44140625" customWidth="1"/>
    <col min="10" max="10" width="24.88671875" customWidth="1"/>
  </cols>
  <sheetData>
    <row r="2" spans="1:8" x14ac:dyDescent="0.3">
      <c r="A2" s="3" t="s">
        <v>44</v>
      </c>
      <c r="B2" s="3" t="s">
        <v>1</v>
      </c>
      <c r="C2" s="3" t="s">
        <v>2</v>
      </c>
      <c r="D2" s="3" t="s">
        <v>110</v>
      </c>
    </row>
    <row r="3" spans="1:8" x14ac:dyDescent="0.3">
      <c r="A3" s="23">
        <v>100</v>
      </c>
      <c r="B3" s="24">
        <v>1</v>
      </c>
      <c r="C3" s="24">
        <v>2</v>
      </c>
      <c r="D3" s="24">
        <v>100</v>
      </c>
      <c r="E3" s="22"/>
    </row>
    <row r="4" spans="1:8" x14ac:dyDescent="0.3">
      <c r="A4" s="23">
        <v>0</v>
      </c>
      <c r="B4" s="24">
        <v>1</v>
      </c>
      <c r="C4" s="24">
        <v>3</v>
      </c>
      <c r="D4" s="24">
        <v>100</v>
      </c>
      <c r="E4" s="22"/>
    </row>
    <row r="5" spans="1:8" x14ac:dyDescent="0.3">
      <c r="A5" s="23">
        <v>200</v>
      </c>
      <c r="B5" s="24">
        <v>1</v>
      </c>
      <c r="C5" s="24">
        <v>5</v>
      </c>
      <c r="D5" s="24">
        <v>200</v>
      </c>
      <c r="E5" s="22"/>
    </row>
    <row r="6" spans="1:8" x14ac:dyDescent="0.3">
      <c r="A6" s="23">
        <v>100</v>
      </c>
      <c r="B6" s="24">
        <v>2</v>
      </c>
      <c r="C6" s="24">
        <v>4</v>
      </c>
      <c r="D6" s="24">
        <v>100</v>
      </c>
      <c r="E6" s="22"/>
    </row>
    <row r="7" spans="1:8" x14ac:dyDescent="0.3">
      <c r="A7" s="23">
        <v>50</v>
      </c>
      <c r="B7" s="24">
        <v>2</v>
      </c>
      <c r="C7" s="24">
        <v>5</v>
      </c>
      <c r="D7" s="24">
        <v>150</v>
      </c>
      <c r="E7" s="22"/>
      <c r="F7" s="3" t="s">
        <v>61</v>
      </c>
      <c r="G7" s="3" t="s">
        <v>42</v>
      </c>
      <c r="H7" s="3" t="s">
        <v>15</v>
      </c>
    </row>
    <row r="8" spans="1:8" x14ac:dyDescent="0.3">
      <c r="A8" s="23">
        <v>0</v>
      </c>
      <c r="B8" s="24">
        <v>3</v>
      </c>
      <c r="C8" s="24">
        <v>5</v>
      </c>
      <c r="D8" s="24">
        <v>150</v>
      </c>
      <c r="E8" s="22"/>
      <c r="F8" s="24">
        <v>1</v>
      </c>
      <c r="G8" s="23">
        <f>SUMIF($C$3:$C$22,F8,$A$3:$A$22)-SUMIF($B$3:$B$22,F8,$A$3:$A$22)</f>
        <v>0</v>
      </c>
      <c r="H8" s="23">
        <v>0</v>
      </c>
    </row>
    <row r="9" spans="1:8" x14ac:dyDescent="0.3">
      <c r="A9" s="23">
        <v>150</v>
      </c>
      <c r="B9" s="24">
        <v>3</v>
      </c>
      <c r="C9" s="24">
        <v>6</v>
      </c>
      <c r="D9" s="24">
        <v>150</v>
      </c>
      <c r="E9" s="22"/>
      <c r="F9" s="24">
        <v>2</v>
      </c>
      <c r="G9" s="23">
        <f t="shared" ref="G9:G16" si="0">SUMIF($C$3:$C$22,F9,$A$3:$A$22)-SUMIF($B$3:$B$22,F9,$A$3:$A$22)</f>
        <v>0</v>
      </c>
      <c r="H9" s="23">
        <v>0</v>
      </c>
    </row>
    <row r="10" spans="1:8" x14ac:dyDescent="0.3">
      <c r="A10" s="23">
        <v>0</v>
      </c>
      <c r="B10" s="24">
        <v>4</v>
      </c>
      <c r="C10" s="24">
        <v>5</v>
      </c>
      <c r="D10" s="24">
        <v>100</v>
      </c>
      <c r="E10" s="22"/>
      <c r="F10" s="24">
        <v>3</v>
      </c>
      <c r="G10" s="23">
        <f t="shared" si="0"/>
        <v>0</v>
      </c>
      <c r="H10" s="23">
        <v>0</v>
      </c>
    </row>
    <row r="11" spans="1:8" x14ac:dyDescent="0.3">
      <c r="A11" s="23">
        <v>150</v>
      </c>
      <c r="B11" s="24">
        <v>4</v>
      </c>
      <c r="C11" s="24">
        <v>7</v>
      </c>
      <c r="D11" s="24">
        <v>150</v>
      </c>
      <c r="E11" s="22"/>
      <c r="F11" s="24">
        <v>4</v>
      </c>
      <c r="G11" s="23">
        <f t="shared" si="0"/>
        <v>0</v>
      </c>
      <c r="H11" s="23">
        <v>0</v>
      </c>
    </row>
    <row r="12" spans="1:8" x14ac:dyDescent="0.3">
      <c r="A12" s="23">
        <v>50</v>
      </c>
      <c r="B12" s="24">
        <v>5</v>
      </c>
      <c r="C12" s="24">
        <v>4</v>
      </c>
      <c r="D12" s="24">
        <v>100</v>
      </c>
      <c r="E12" s="22"/>
      <c r="F12" s="24">
        <v>5</v>
      </c>
      <c r="G12" s="23">
        <f t="shared" si="0"/>
        <v>0</v>
      </c>
      <c r="H12" s="23">
        <v>0</v>
      </c>
    </row>
    <row r="13" spans="1:8" x14ac:dyDescent="0.3">
      <c r="A13" s="23">
        <v>0</v>
      </c>
      <c r="B13" s="24">
        <v>5</v>
      </c>
      <c r="C13" s="24">
        <v>6</v>
      </c>
      <c r="D13" s="24">
        <v>100</v>
      </c>
      <c r="E13" s="22"/>
      <c r="F13" s="24">
        <v>6</v>
      </c>
      <c r="G13" s="23">
        <f t="shared" si="0"/>
        <v>0</v>
      </c>
      <c r="H13" s="23">
        <v>0</v>
      </c>
    </row>
    <row r="14" spans="1:8" x14ac:dyDescent="0.3">
      <c r="A14" s="23">
        <v>100</v>
      </c>
      <c r="B14" s="24">
        <v>5</v>
      </c>
      <c r="C14" s="24">
        <v>7</v>
      </c>
      <c r="D14" s="24">
        <v>100</v>
      </c>
      <c r="E14" s="22"/>
      <c r="F14" s="24">
        <v>7</v>
      </c>
      <c r="G14" s="23">
        <f t="shared" si="0"/>
        <v>0</v>
      </c>
      <c r="H14" s="23">
        <v>0</v>
      </c>
    </row>
    <row r="15" spans="1:8" x14ac:dyDescent="0.3">
      <c r="A15" s="23">
        <v>100</v>
      </c>
      <c r="B15" s="24">
        <v>5</v>
      </c>
      <c r="C15" s="24">
        <v>8</v>
      </c>
      <c r="D15" s="24">
        <v>100</v>
      </c>
      <c r="E15" s="22"/>
      <c r="F15" s="24">
        <v>8</v>
      </c>
      <c r="G15" s="23">
        <f t="shared" si="0"/>
        <v>0</v>
      </c>
      <c r="H15" s="23">
        <v>0</v>
      </c>
    </row>
    <row r="16" spans="1:8" x14ac:dyDescent="0.3">
      <c r="A16" s="23">
        <v>0</v>
      </c>
      <c r="B16" s="24">
        <v>6</v>
      </c>
      <c r="C16" s="24">
        <v>5</v>
      </c>
      <c r="D16" s="24">
        <v>100</v>
      </c>
      <c r="E16" s="22"/>
      <c r="F16" s="24">
        <v>9</v>
      </c>
      <c r="G16" s="23">
        <f t="shared" si="0"/>
        <v>0</v>
      </c>
      <c r="H16" s="23">
        <v>0</v>
      </c>
    </row>
    <row r="17" spans="1:6" x14ac:dyDescent="0.3">
      <c r="A17" s="23">
        <v>150</v>
      </c>
      <c r="B17" s="24">
        <v>6</v>
      </c>
      <c r="C17" s="24">
        <v>8</v>
      </c>
      <c r="D17" s="24">
        <v>150</v>
      </c>
      <c r="E17" s="22"/>
      <c r="F17" s="22"/>
    </row>
    <row r="18" spans="1:6" x14ac:dyDescent="0.3">
      <c r="A18">
        <v>250</v>
      </c>
      <c r="B18" s="24">
        <v>7</v>
      </c>
      <c r="C18" s="24">
        <v>9</v>
      </c>
      <c r="D18" s="24">
        <v>9999</v>
      </c>
    </row>
    <row r="19" spans="1:6" x14ac:dyDescent="0.3">
      <c r="A19">
        <v>250</v>
      </c>
      <c r="B19" s="24">
        <v>8</v>
      </c>
      <c r="C19" s="24">
        <v>9</v>
      </c>
      <c r="D19" s="24">
        <v>9999</v>
      </c>
    </row>
    <row r="20" spans="1:6" x14ac:dyDescent="0.3">
      <c r="A20">
        <v>300</v>
      </c>
      <c r="B20" s="24">
        <v>9</v>
      </c>
      <c r="C20" s="24">
        <v>1</v>
      </c>
      <c r="D20" s="24">
        <v>9999</v>
      </c>
    </row>
    <row r="21" spans="1:6" x14ac:dyDescent="0.3">
      <c r="A21">
        <v>50</v>
      </c>
      <c r="B21" s="24">
        <v>9</v>
      </c>
      <c r="C21" s="24">
        <v>2</v>
      </c>
      <c r="D21" s="24">
        <v>9999</v>
      </c>
    </row>
    <row r="22" spans="1:6" x14ac:dyDescent="0.3">
      <c r="A22">
        <v>150</v>
      </c>
      <c r="B22" s="24">
        <v>9</v>
      </c>
      <c r="C22" s="24">
        <v>3</v>
      </c>
      <c r="D22" s="24">
        <v>9999</v>
      </c>
    </row>
    <row r="25" spans="1:6" x14ac:dyDescent="0.3">
      <c r="C25" t="s">
        <v>130</v>
      </c>
      <c r="D25">
        <f>SUM(A20:A22)</f>
        <v>500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11"/>
  <sheetViews>
    <sheetView workbookViewId="0">
      <selection activeCell="J22" sqref="J22"/>
    </sheetView>
  </sheetViews>
  <sheetFormatPr defaultRowHeight="14.4" x14ac:dyDescent="0.3"/>
  <cols>
    <col min="2" max="2" width="13.5546875" customWidth="1"/>
    <col min="3" max="3" width="17" customWidth="1"/>
    <col min="4" max="4" width="16.109375" customWidth="1"/>
    <col min="5" max="5" width="30.6640625" customWidth="1"/>
    <col min="6" max="6" width="26.44140625" customWidth="1"/>
    <col min="11" max="11" width="14.5546875" customWidth="1"/>
  </cols>
  <sheetData>
    <row r="2" spans="1:11" x14ac:dyDescent="0.3">
      <c r="A2" s="3" t="s">
        <v>116</v>
      </c>
      <c r="B2" s="3" t="s">
        <v>1</v>
      </c>
      <c r="C2" s="3"/>
      <c r="D2" s="3" t="s">
        <v>2</v>
      </c>
      <c r="E2" s="3"/>
      <c r="F2" s="3" t="s">
        <v>111</v>
      </c>
    </row>
    <row r="3" spans="1:11" x14ac:dyDescent="0.3">
      <c r="A3">
        <v>5</v>
      </c>
      <c r="B3">
        <v>1</v>
      </c>
      <c r="C3" s="22" t="s">
        <v>112</v>
      </c>
      <c r="D3">
        <v>2</v>
      </c>
      <c r="E3" s="22" t="s">
        <v>113</v>
      </c>
      <c r="F3">
        <v>5</v>
      </c>
      <c r="H3" s="3" t="s">
        <v>14</v>
      </c>
      <c r="I3" s="3" t="s">
        <v>27</v>
      </c>
      <c r="J3" s="3" t="s">
        <v>42</v>
      </c>
      <c r="K3" s="3" t="s">
        <v>103</v>
      </c>
    </row>
    <row r="4" spans="1:11" x14ac:dyDescent="0.3">
      <c r="A4">
        <v>2</v>
      </c>
      <c r="B4">
        <v>2</v>
      </c>
      <c r="C4" s="22" t="s">
        <v>113</v>
      </c>
      <c r="D4">
        <v>3</v>
      </c>
      <c r="E4" s="22" t="s">
        <v>114</v>
      </c>
      <c r="F4">
        <v>2</v>
      </c>
      <c r="H4">
        <v>1</v>
      </c>
      <c r="I4" s="22" t="s">
        <v>112</v>
      </c>
      <c r="J4">
        <f>SUMIF($D$3:$D$9,H4,$A$3:$A$9)-SUMIF($B$3:$B$9,H4,$A$3:$A$9)</f>
        <v>0</v>
      </c>
      <c r="K4">
        <v>0</v>
      </c>
    </row>
    <row r="5" spans="1:11" x14ac:dyDescent="0.3">
      <c r="A5">
        <v>1</v>
      </c>
      <c r="B5">
        <v>2</v>
      </c>
      <c r="C5" s="22" t="s">
        <v>113</v>
      </c>
      <c r="D5">
        <v>4</v>
      </c>
      <c r="E5" s="22" t="s">
        <v>115</v>
      </c>
      <c r="F5">
        <v>4</v>
      </c>
      <c r="H5">
        <v>2</v>
      </c>
      <c r="I5" s="22" t="s">
        <v>113</v>
      </c>
      <c r="J5">
        <f t="shared" ref="J5:J7" si="0">SUMIF($D$3:$D$9,H5,$A$3:$A$9)-SUMIF($B$3:$B$9,H5,$A$3:$A$9)</f>
        <v>0</v>
      </c>
      <c r="K5">
        <v>0</v>
      </c>
    </row>
    <row r="6" spans="1:11" x14ac:dyDescent="0.3">
      <c r="A6">
        <v>2</v>
      </c>
      <c r="B6">
        <v>2</v>
      </c>
      <c r="C6" s="22" t="s">
        <v>113</v>
      </c>
      <c r="D6">
        <v>5</v>
      </c>
      <c r="E6" s="22" t="s">
        <v>107</v>
      </c>
      <c r="F6">
        <v>2</v>
      </c>
      <c r="H6">
        <v>3</v>
      </c>
      <c r="I6" s="22" t="s">
        <v>114</v>
      </c>
      <c r="J6">
        <f t="shared" si="0"/>
        <v>0</v>
      </c>
      <c r="K6">
        <v>0</v>
      </c>
    </row>
    <row r="7" spans="1:11" x14ac:dyDescent="0.3">
      <c r="A7">
        <v>2</v>
      </c>
      <c r="B7">
        <v>3</v>
      </c>
      <c r="C7" s="22" t="s">
        <v>114</v>
      </c>
      <c r="D7">
        <v>5</v>
      </c>
      <c r="E7" s="22" t="s">
        <v>107</v>
      </c>
      <c r="F7">
        <v>2</v>
      </c>
      <c r="H7">
        <v>4</v>
      </c>
      <c r="I7" s="22" t="s">
        <v>115</v>
      </c>
      <c r="J7">
        <f t="shared" si="0"/>
        <v>0</v>
      </c>
      <c r="K7">
        <v>0</v>
      </c>
    </row>
    <row r="8" spans="1:11" x14ac:dyDescent="0.3">
      <c r="A8">
        <v>1</v>
      </c>
      <c r="B8">
        <v>4</v>
      </c>
      <c r="C8" s="22" t="s">
        <v>115</v>
      </c>
      <c r="D8">
        <v>5</v>
      </c>
      <c r="E8" s="22" t="s">
        <v>107</v>
      </c>
      <c r="F8">
        <v>2</v>
      </c>
      <c r="H8">
        <v>5</v>
      </c>
      <c r="I8" s="22" t="s">
        <v>107</v>
      </c>
      <c r="J8">
        <f>SUMIF($D$3:$D$9,H8,$A$3:$A$9)-SUMIF($B$3:$B$9,H8,$A$3:$A$9)</f>
        <v>0</v>
      </c>
      <c r="K8">
        <v>0</v>
      </c>
    </row>
    <row r="9" spans="1:11" x14ac:dyDescent="0.3">
      <c r="A9">
        <v>5</v>
      </c>
      <c r="B9">
        <v>5</v>
      </c>
      <c r="C9" s="22" t="s">
        <v>107</v>
      </c>
      <c r="D9">
        <v>1</v>
      </c>
      <c r="E9" s="22" t="s">
        <v>112</v>
      </c>
      <c r="F9">
        <v>999</v>
      </c>
    </row>
    <row r="11" spans="1:11" x14ac:dyDescent="0.3">
      <c r="E11" s="25" t="s">
        <v>117</v>
      </c>
      <c r="F11">
        <f>A9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26"/>
  <sheetViews>
    <sheetView workbookViewId="0">
      <selection activeCell="C26" sqref="C26"/>
    </sheetView>
  </sheetViews>
  <sheetFormatPr defaultRowHeight="14.4" x14ac:dyDescent="0.3"/>
  <cols>
    <col min="1" max="1" width="15.6640625" customWidth="1"/>
    <col min="2" max="2" width="27.88671875" customWidth="1"/>
    <col min="3" max="3" width="29.44140625" customWidth="1"/>
    <col min="4" max="4" width="24.44140625" customWidth="1"/>
    <col min="7" max="7" width="10.5546875" customWidth="1"/>
    <col min="9" max="9" width="15.5546875" customWidth="1"/>
  </cols>
  <sheetData>
    <row r="2" spans="1:9" x14ac:dyDescent="0.3">
      <c r="A2" s="3" t="s">
        <v>18</v>
      </c>
      <c r="B2" s="3" t="s">
        <v>1</v>
      </c>
      <c r="C2" s="3" t="s">
        <v>2</v>
      </c>
      <c r="D2" s="3" t="s">
        <v>118</v>
      </c>
    </row>
    <row r="3" spans="1:9" x14ac:dyDescent="0.3">
      <c r="A3">
        <v>0</v>
      </c>
      <c r="B3" s="24">
        <v>1</v>
      </c>
      <c r="C3" s="24">
        <v>2</v>
      </c>
      <c r="D3" s="24">
        <v>1</v>
      </c>
    </row>
    <row r="4" spans="1:9" x14ac:dyDescent="0.3">
      <c r="A4">
        <v>0</v>
      </c>
      <c r="B4" s="24">
        <v>1</v>
      </c>
      <c r="C4" s="24">
        <v>3</v>
      </c>
      <c r="D4" s="24">
        <v>3</v>
      </c>
    </row>
    <row r="5" spans="1:9" x14ac:dyDescent="0.3">
      <c r="A5">
        <v>1</v>
      </c>
      <c r="B5" s="24">
        <v>1</v>
      </c>
      <c r="C5" s="24">
        <v>4</v>
      </c>
      <c r="D5" s="24">
        <v>2</v>
      </c>
      <c r="F5" s="3" t="s">
        <v>14</v>
      </c>
      <c r="G5" s="3" t="s">
        <v>108</v>
      </c>
      <c r="H5" s="3" t="s">
        <v>43</v>
      </c>
      <c r="I5" s="3" t="s">
        <v>15</v>
      </c>
    </row>
    <row r="6" spans="1:9" x14ac:dyDescent="0.3">
      <c r="A6">
        <v>0</v>
      </c>
      <c r="B6" s="24">
        <v>2</v>
      </c>
      <c r="C6" s="24">
        <v>5</v>
      </c>
      <c r="D6" s="24">
        <v>4</v>
      </c>
      <c r="F6" s="24">
        <v>1</v>
      </c>
      <c r="G6" t="s">
        <v>119</v>
      </c>
      <c r="H6">
        <f>SUMIF($C$3:$C$23,F6,$A$3:$A$23)-SUMIF($B$3:$B$23,F6,$A$3:$A$23)</f>
        <v>-1</v>
      </c>
      <c r="I6">
        <v>-1</v>
      </c>
    </row>
    <row r="7" spans="1:9" x14ac:dyDescent="0.3">
      <c r="A7">
        <v>0</v>
      </c>
      <c r="B7" s="24">
        <v>2</v>
      </c>
      <c r="C7" s="24">
        <v>6</v>
      </c>
      <c r="D7" s="24">
        <v>3</v>
      </c>
      <c r="F7" s="24">
        <v>2</v>
      </c>
      <c r="G7" s="11" t="s">
        <v>120</v>
      </c>
      <c r="H7">
        <f t="shared" ref="H7:H17" si="0">SUMIF($C$3:$C$23,F7,$A$3:$A$23)-SUMIF($B$3:$B$23,F7,$A$3:$A$23)</f>
        <v>0</v>
      </c>
      <c r="I7">
        <v>0</v>
      </c>
    </row>
    <row r="8" spans="1:9" x14ac:dyDescent="0.3">
      <c r="A8">
        <v>0</v>
      </c>
      <c r="B8" s="24">
        <v>3</v>
      </c>
      <c r="C8" s="24">
        <v>6</v>
      </c>
      <c r="D8" s="24">
        <v>2</v>
      </c>
      <c r="F8" s="24">
        <v>3</v>
      </c>
      <c r="G8" s="11" t="s">
        <v>120</v>
      </c>
      <c r="H8">
        <f t="shared" si="0"/>
        <v>0</v>
      </c>
      <c r="I8">
        <v>0</v>
      </c>
    </row>
    <row r="9" spans="1:9" x14ac:dyDescent="0.3">
      <c r="A9">
        <v>0</v>
      </c>
      <c r="B9" s="24">
        <v>4</v>
      </c>
      <c r="C9" s="24">
        <v>6</v>
      </c>
      <c r="D9" s="24">
        <v>2</v>
      </c>
      <c r="F9" s="24">
        <v>4</v>
      </c>
      <c r="G9" s="11" t="s">
        <v>120</v>
      </c>
      <c r="H9">
        <f t="shared" si="0"/>
        <v>0</v>
      </c>
      <c r="I9">
        <v>0</v>
      </c>
    </row>
    <row r="10" spans="1:9" x14ac:dyDescent="0.3">
      <c r="A10">
        <v>0</v>
      </c>
      <c r="B10" s="24">
        <v>4</v>
      </c>
      <c r="C10" s="24">
        <v>7</v>
      </c>
      <c r="D10" s="24">
        <v>3</v>
      </c>
      <c r="F10" s="24">
        <v>5</v>
      </c>
      <c r="G10" s="11" t="s">
        <v>120</v>
      </c>
      <c r="H10">
        <f t="shared" si="0"/>
        <v>0</v>
      </c>
      <c r="I10">
        <v>0</v>
      </c>
    </row>
    <row r="11" spans="1:9" x14ac:dyDescent="0.3">
      <c r="A11">
        <v>1</v>
      </c>
      <c r="B11" s="24">
        <v>4</v>
      </c>
      <c r="C11" s="24">
        <v>9</v>
      </c>
      <c r="D11" s="24">
        <v>4</v>
      </c>
      <c r="F11" s="24">
        <v>6</v>
      </c>
      <c r="G11" s="11" t="s">
        <v>120</v>
      </c>
      <c r="H11">
        <f t="shared" si="0"/>
        <v>0</v>
      </c>
      <c r="I11">
        <v>0</v>
      </c>
    </row>
    <row r="12" spans="1:9" x14ac:dyDescent="0.3">
      <c r="A12">
        <v>0</v>
      </c>
      <c r="B12" s="24">
        <v>5</v>
      </c>
      <c r="C12" s="24">
        <v>6</v>
      </c>
      <c r="D12" s="24">
        <v>1</v>
      </c>
      <c r="F12" s="24">
        <v>7</v>
      </c>
      <c r="G12" s="11" t="s">
        <v>120</v>
      </c>
      <c r="H12">
        <f t="shared" si="0"/>
        <v>0</v>
      </c>
      <c r="I12">
        <v>0</v>
      </c>
    </row>
    <row r="13" spans="1:9" x14ac:dyDescent="0.3">
      <c r="A13">
        <v>0</v>
      </c>
      <c r="B13" s="24">
        <v>5</v>
      </c>
      <c r="C13" s="24">
        <v>8</v>
      </c>
      <c r="D13" s="24">
        <v>3</v>
      </c>
      <c r="F13" s="24">
        <v>8</v>
      </c>
      <c r="G13" s="11" t="s">
        <v>120</v>
      </c>
      <c r="H13">
        <f t="shared" si="0"/>
        <v>0</v>
      </c>
      <c r="I13">
        <v>0</v>
      </c>
    </row>
    <row r="14" spans="1:9" x14ac:dyDescent="0.3">
      <c r="A14">
        <v>0</v>
      </c>
      <c r="B14" s="24">
        <v>5</v>
      </c>
      <c r="C14" s="24">
        <v>9</v>
      </c>
      <c r="D14" s="24">
        <v>3</v>
      </c>
      <c r="F14" s="24">
        <v>9</v>
      </c>
      <c r="G14" s="11" t="s">
        <v>120</v>
      </c>
      <c r="H14">
        <f t="shared" si="0"/>
        <v>0</v>
      </c>
      <c r="I14">
        <v>0</v>
      </c>
    </row>
    <row r="15" spans="1:9" x14ac:dyDescent="0.3">
      <c r="A15">
        <v>0</v>
      </c>
      <c r="B15" s="24">
        <v>6</v>
      </c>
      <c r="C15" s="24">
        <v>9</v>
      </c>
      <c r="D15" s="24">
        <v>2</v>
      </c>
      <c r="F15" s="24">
        <v>10</v>
      </c>
      <c r="G15" s="11" t="s">
        <v>120</v>
      </c>
      <c r="H15">
        <f t="shared" si="0"/>
        <v>0</v>
      </c>
      <c r="I15">
        <v>0</v>
      </c>
    </row>
    <row r="16" spans="1:9" x14ac:dyDescent="0.3">
      <c r="A16">
        <v>0</v>
      </c>
      <c r="B16" s="24">
        <v>7</v>
      </c>
      <c r="C16" s="24">
        <v>9</v>
      </c>
      <c r="D16" s="24">
        <v>2</v>
      </c>
      <c r="F16" s="24">
        <v>11</v>
      </c>
      <c r="G16" s="11" t="s">
        <v>120</v>
      </c>
      <c r="H16">
        <f t="shared" si="0"/>
        <v>0</v>
      </c>
      <c r="I16">
        <v>0</v>
      </c>
    </row>
    <row r="17" spans="1:9" x14ac:dyDescent="0.3">
      <c r="A17">
        <v>0</v>
      </c>
      <c r="B17" s="24">
        <v>7</v>
      </c>
      <c r="C17" s="24">
        <v>10</v>
      </c>
      <c r="D17" s="24">
        <v>3</v>
      </c>
      <c r="F17" s="24">
        <v>12</v>
      </c>
      <c r="G17" t="s">
        <v>31</v>
      </c>
      <c r="H17">
        <f t="shared" si="0"/>
        <v>1</v>
      </c>
      <c r="I17">
        <v>1</v>
      </c>
    </row>
    <row r="18" spans="1:9" x14ac:dyDescent="0.3">
      <c r="A18">
        <v>0</v>
      </c>
      <c r="B18" s="24">
        <v>8</v>
      </c>
      <c r="C18" s="24">
        <v>11</v>
      </c>
      <c r="D18" s="24">
        <v>2</v>
      </c>
    </row>
    <row r="19" spans="1:9" x14ac:dyDescent="0.3">
      <c r="A19">
        <v>0</v>
      </c>
      <c r="B19" s="24">
        <v>9</v>
      </c>
      <c r="C19" s="24">
        <v>11</v>
      </c>
      <c r="D19" s="24">
        <v>1</v>
      </c>
    </row>
    <row r="20" spans="1:9" x14ac:dyDescent="0.3">
      <c r="A20">
        <v>1</v>
      </c>
      <c r="B20" s="24">
        <v>9</v>
      </c>
      <c r="C20" s="24">
        <v>12</v>
      </c>
      <c r="D20" s="24">
        <v>2</v>
      </c>
    </row>
    <row r="21" spans="1:9" x14ac:dyDescent="0.3">
      <c r="A21">
        <v>0</v>
      </c>
      <c r="B21" s="24">
        <v>10</v>
      </c>
      <c r="C21" s="24">
        <v>11</v>
      </c>
      <c r="D21" s="24">
        <v>3</v>
      </c>
    </row>
    <row r="22" spans="1:9" x14ac:dyDescent="0.3">
      <c r="A22">
        <v>0</v>
      </c>
      <c r="B22" s="24">
        <v>10</v>
      </c>
      <c r="C22" s="24">
        <v>12</v>
      </c>
      <c r="D22" s="24">
        <v>5</v>
      </c>
    </row>
    <row r="23" spans="1:9" x14ac:dyDescent="0.3">
      <c r="A23">
        <v>0</v>
      </c>
      <c r="B23" s="24">
        <v>11</v>
      </c>
      <c r="C23" s="24">
        <v>12</v>
      </c>
      <c r="D23" s="24">
        <v>3</v>
      </c>
    </row>
    <row r="26" spans="1:9" x14ac:dyDescent="0.3">
      <c r="C26" s="4" t="s">
        <v>121</v>
      </c>
      <c r="D26">
        <f>SUMPRODUCT(D3:D23,A3:A23)</f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I16" sqref="I16"/>
    </sheetView>
  </sheetViews>
  <sheetFormatPr defaultRowHeight="14.4" x14ac:dyDescent="0.3"/>
  <sheetData>
    <row r="1" spans="1:14" x14ac:dyDescent="0.3">
      <c r="A1" s="26" t="s">
        <v>122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 t="s">
        <v>123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6" t="s">
        <v>124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x14ac:dyDescent="0.3">
      <c r="A4" s="26" t="s">
        <v>125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x14ac:dyDescent="0.3">
      <c r="A5" s="26" t="s">
        <v>126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3">
      <c r="A6" s="26" t="s">
        <v>127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9" spans="1:14" x14ac:dyDescent="0.3">
      <c r="A9" s="3" t="s">
        <v>1</v>
      </c>
      <c r="B9" s="3" t="s">
        <v>2</v>
      </c>
      <c r="C9" s="3" t="s">
        <v>128</v>
      </c>
    </row>
    <row r="10" spans="1:14" x14ac:dyDescent="0.3">
      <c r="A10">
        <v>1</v>
      </c>
      <c r="B10">
        <v>5</v>
      </c>
      <c r="C10">
        <v>85</v>
      </c>
    </row>
    <row r="11" spans="1:14" x14ac:dyDescent="0.3">
      <c r="A11">
        <v>5</v>
      </c>
      <c r="B11">
        <v>4</v>
      </c>
      <c r="C11">
        <v>20</v>
      </c>
    </row>
    <row r="12" spans="1:14" x14ac:dyDescent="0.3">
      <c r="A12">
        <v>4</v>
      </c>
      <c r="B12">
        <v>3</v>
      </c>
      <c r="C12">
        <v>25</v>
      </c>
    </row>
    <row r="13" spans="1:14" x14ac:dyDescent="0.3">
      <c r="A13">
        <v>3</v>
      </c>
      <c r="B13">
        <v>7</v>
      </c>
      <c r="C13">
        <v>30</v>
      </c>
    </row>
    <row r="14" spans="1:14" x14ac:dyDescent="0.3">
      <c r="A14">
        <v>7</v>
      </c>
      <c r="B14">
        <v>6</v>
      </c>
      <c r="C14">
        <v>20</v>
      </c>
    </row>
    <row r="15" spans="1:14" x14ac:dyDescent="0.3">
      <c r="A15">
        <v>6</v>
      </c>
      <c r="B15">
        <v>2</v>
      </c>
      <c r="C15">
        <v>30</v>
      </c>
    </row>
    <row r="16" spans="1:14" x14ac:dyDescent="0.3">
      <c r="A16">
        <v>7</v>
      </c>
      <c r="B16">
        <v>8</v>
      </c>
      <c r="C16">
        <v>35</v>
      </c>
    </row>
    <row r="17" spans="1:3" x14ac:dyDescent="0.3">
      <c r="A17">
        <v>8</v>
      </c>
      <c r="B17">
        <v>9</v>
      </c>
      <c r="C17">
        <v>25</v>
      </c>
    </row>
    <row r="19" spans="1:3" x14ac:dyDescent="0.3">
      <c r="B19" s="4" t="s">
        <v>13</v>
      </c>
      <c r="C19">
        <f>SUM(C10:C17)</f>
        <v>270</v>
      </c>
    </row>
    <row r="21" spans="1:3" x14ac:dyDescent="0.3">
      <c r="B21" s="36" t="s">
        <v>129</v>
      </c>
      <c r="C21" s="36"/>
    </row>
  </sheetData>
  <mergeCells count="1"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4"/>
  <sheetViews>
    <sheetView tabSelected="1" topLeftCell="A11" workbookViewId="0">
      <selection activeCell="H37" sqref="H37"/>
    </sheetView>
  </sheetViews>
  <sheetFormatPr defaultRowHeight="14.4" x14ac:dyDescent="0.3"/>
  <cols>
    <col min="1" max="1" width="17.6640625" customWidth="1"/>
    <col min="6" max="6" width="12.6640625" bestFit="1" customWidth="1"/>
    <col min="11" max="11" width="14.88671875" customWidth="1"/>
    <col min="12" max="13" width="15.109375" customWidth="1"/>
    <col min="14" max="14" width="14.109375" customWidth="1"/>
  </cols>
  <sheetData>
    <row r="2" spans="1:14" x14ac:dyDescent="0.3">
      <c r="A2" s="3" t="s">
        <v>47</v>
      </c>
      <c r="B2" s="3" t="s">
        <v>1</v>
      </c>
      <c r="C2" s="3"/>
      <c r="D2" s="3" t="s">
        <v>2</v>
      </c>
      <c r="E2" s="3"/>
      <c r="F2" s="3" t="s">
        <v>36</v>
      </c>
    </row>
    <row r="3" spans="1:14" x14ac:dyDescent="0.3">
      <c r="A3">
        <v>0</v>
      </c>
      <c r="B3">
        <v>1</v>
      </c>
      <c r="C3" t="s">
        <v>48</v>
      </c>
      <c r="D3" s="5">
        <v>3.1</v>
      </c>
      <c r="E3" t="s">
        <v>49</v>
      </c>
      <c r="F3">
        <f ca="1">IF(OR((D3-B3)=1,(D3-B3)=1.1),SUMIF($H$7:$H$18,B3,$L$7:$L$12)+ROUND((D3-B3),0)*SUMIF($H$7:$H$18,B3,$M$7:$M$12),IF((D3-B3)&lt;1,SUMIF($H$7:$H$18,B3,$L$7:$L$12),SUMIF($H$7:$H$18,B3,$L$7:$L$12)+(ROUND((D3-B3),0)-1)*SUMIF($H$7:$H$18,B3,$N$7:$N$12)+SUMIF($H$7:$H$18,B3,$M$7:$M$12)))</f>
        <v>7265</v>
      </c>
      <c r="H3" s="5">
        <f>D3-B3</f>
        <v>2.1</v>
      </c>
    </row>
    <row r="4" spans="1:14" x14ac:dyDescent="0.3">
      <c r="A4">
        <v>0</v>
      </c>
      <c r="B4">
        <v>1</v>
      </c>
      <c r="C4" t="s">
        <v>48</v>
      </c>
      <c r="D4" s="5">
        <v>4.0999999999999996</v>
      </c>
      <c r="E4" t="s">
        <v>50</v>
      </c>
      <c r="F4">
        <f t="shared" ref="F4:F32" ca="1" si="0">IF(OR((D4-B4)=1,(D4-B4)=1.1),SUMIF($H$7:$H$18,B4,$L$7:$L$12)+ROUND((D4-B4),0)*SUMIF($H$7:$H$18,B4,$M$7:$M$12),IF((D4-B4)&lt;1,SUMIF($H$7:$H$18,B4,$L$7:$L$12),SUMIF($H$7:$H$18,B4,$L$7:$L$12)+(ROUND((D4-B4),0)-1)*SUMIF($H$7:$H$18,B4,$N$7:$N$12)+SUMIF($H$7:$H$18,B4,$M$7:$M$12)))</f>
        <v>7320</v>
      </c>
    </row>
    <row r="5" spans="1:14" x14ac:dyDescent="0.3">
      <c r="A5">
        <v>0</v>
      </c>
      <c r="B5">
        <v>1</v>
      </c>
      <c r="C5" t="s">
        <v>48</v>
      </c>
      <c r="D5" s="5">
        <v>5.0999999999999996</v>
      </c>
      <c r="E5" t="s">
        <v>51</v>
      </c>
      <c r="F5">
        <f t="shared" ca="1" si="0"/>
        <v>7375</v>
      </c>
      <c r="L5" s="29" t="s">
        <v>57</v>
      </c>
      <c r="M5" s="29"/>
      <c r="N5" s="29"/>
    </row>
    <row r="6" spans="1:14" x14ac:dyDescent="0.3">
      <c r="A6">
        <v>0</v>
      </c>
      <c r="B6">
        <v>1</v>
      </c>
      <c r="C6" t="s">
        <v>48</v>
      </c>
      <c r="D6" s="5">
        <v>6.1</v>
      </c>
      <c r="E6" t="s">
        <v>52</v>
      </c>
      <c r="F6">
        <f t="shared" ca="1" si="0"/>
        <v>7430</v>
      </c>
      <c r="H6" s="3" t="s">
        <v>14</v>
      </c>
      <c r="I6" s="3" t="s">
        <v>56</v>
      </c>
      <c r="J6" s="3" t="s">
        <v>43</v>
      </c>
      <c r="K6" s="3" t="s">
        <v>15</v>
      </c>
      <c r="L6" s="3" t="s">
        <v>58</v>
      </c>
      <c r="M6" s="3" t="s">
        <v>59</v>
      </c>
      <c r="N6" s="3" t="s">
        <v>60</v>
      </c>
    </row>
    <row r="7" spans="1:14" x14ac:dyDescent="0.3">
      <c r="A7">
        <v>6</v>
      </c>
      <c r="B7">
        <v>1</v>
      </c>
      <c r="C7" t="s">
        <v>48</v>
      </c>
      <c r="D7" s="6">
        <v>7</v>
      </c>
      <c r="E7" t="s">
        <v>53</v>
      </c>
      <c r="F7">
        <f t="shared" ca="1" si="0"/>
        <v>7485</v>
      </c>
      <c r="H7">
        <v>1</v>
      </c>
      <c r="I7" t="s">
        <v>48</v>
      </c>
      <c r="J7" s="6">
        <f t="shared" ref="J7:J18" si="1">SUMIF($D$3:$D$32,H7,$A$3:$A$32)-SUMIF($B$3:$B$32,H7,$A$3:$A$32)</f>
        <v>-16</v>
      </c>
      <c r="K7">
        <v>-16</v>
      </c>
      <c r="L7" s="2">
        <v>7100</v>
      </c>
      <c r="M7" s="2">
        <v>110</v>
      </c>
      <c r="N7" s="2">
        <v>55</v>
      </c>
    </row>
    <row r="8" spans="1:14" x14ac:dyDescent="0.3">
      <c r="A8">
        <v>10</v>
      </c>
      <c r="B8">
        <v>1</v>
      </c>
      <c r="C8" t="s">
        <v>48</v>
      </c>
      <c r="D8" s="6">
        <v>8</v>
      </c>
      <c r="E8" t="s">
        <v>54</v>
      </c>
      <c r="F8">
        <f t="shared" ca="1" si="0"/>
        <v>7540</v>
      </c>
      <c r="H8">
        <v>2</v>
      </c>
      <c r="I8" t="s">
        <v>55</v>
      </c>
      <c r="J8" s="6">
        <f t="shared" si="1"/>
        <v>-13</v>
      </c>
      <c r="K8">
        <v>-18</v>
      </c>
      <c r="L8" s="2">
        <v>7700</v>
      </c>
      <c r="M8" s="2">
        <v>110</v>
      </c>
      <c r="N8" s="2">
        <v>55</v>
      </c>
    </row>
    <row r="9" spans="1:14" x14ac:dyDescent="0.3">
      <c r="A9">
        <v>0</v>
      </c>
      <c r="B9">
        <v>2</v>
      </c>
      <c r="C9" t="s">
        <v>55</v>
      </c>
      <c r="D9" s="5">
        <v>3.1</v>
      </c>
      <c r="E9" t="s">
        <v>49</v>
      </c>
      <c r="F9">
        <f t="shared" ca="1" si="0"/>
        <v>7810</v>
      </c>
      <c r="H9">
        <v>3</v>
      </c>
      <c r="I9" t="s">
        <v>49</v>
      </c>
      <c r="J9" s="6">
        <f t="shared" si="1"/>
        <v>-20</v>
      </c>
      <c r="K9">
        <v>-20</v>
      </c>
      <c r="L9" s="2">
        <v>7600</v>
      </c>
      <c r="M9" s="2">
        <v>120</v>
      </c>
      <c r="N9" s="2">
        <v>55</v>
      </c>
    </row>
    <row r="10" spans="1:14" x14ac:dyDescent="0.3">
      <c r="A10">
        <v>0</v>
      </c>
      <c r="B10">
        <v>2</v>
      </c>
      <c r="C10" t="s">
        <v>55</v>
      </c>
      <c r="D10" s="5">
        <v>4.0999999999999996</v>
      </c>
      <c r="E10" t="s">
        <v>50</v>
      </c>
      <c r="F10">
        <f t="shared" ca="1" si="0"/>
        <v>7865</v>
      </c>
      <c r="H10">
        <v>4</v>
      </c>
      <c r="I10" t="s">
        <v>50</v>
      </c>
      <c r="J10" s="6">
        <f t="shared" si="1"/>
        <v>-20</v>
      </c>
      <c r="K10">
        <v>-28</v>
      </c>
      <c r="L10" s="2">
        <v>7800</v>
      </c>
      <c r="M10" s="2">
        <v>135</v>
      </c>
      <c r="N10" s="2">
        <v>55</v>
      </c>
    </row>
    <row r="11" spans="1:14" x14ac:dyDescent="0.3">
      <c r="A11">
        <v>0</v>
      </c>
      <c r="B11">
        <v>2</v>
      </c>
      <c r="C11" t="s">
        <v>55</v>
      </c>
      <c r="D11" s="5">
        <v>5.0999999999999996</v>
      </c>
      <c r="E11" t="s">
        <v>51</v>
      </c>
      <c r="F11">
        <f t="shared" ca="1" si="0"/>
        <v>7920</v>
      </c>
      <c r="H11">
        <v>5</v>
      </c>
      <c r="I11" t="s">
        <v>51</v>
      </c>
      <c r="J11" s="6">
        <f t="shared" si="1"/>
        <v>-26</v>
      </c>
      <c r="K11">
        <v>-29</v>
      </c>
      <c r="L11" s="2">
        <v>7900</v>
      </c>
      <c r="M11" s="2">
        <v>150</v>
      </c>
      <c r="N11" s="2">
        <v>55</v>
      </c>
    </row>
    <row r="12" spans="1:14" x14ac:dyDescent="0.3">
      <c r="A12">
        <v>0</v>
      </c>
      <c r="B12">
        <v>2</v>
      </c>
      <c r="C12" t="s">
        <v>55</v>
      </c>
      <c r="D12" s="5">
        <v>6.1</v>
      </c>
      <c r="E12" t="s">
        <v>52</v>
      </c>
      <c r="F12">
        <f t="shared" ca="1" si="0"/>
        <v>7975</v>
      </c>
      <c r="H12">
        <v>6</v>
      </c>
      <c r="I12" t="s">
        <v>52</v>
      </c>
      <c r="J12" s="6">
        <f t="shared" si="1"/>
        <v>-36</v>
      </c>
      <c r="K12">
        <v>-36</v>
      </c>
      <c r="L12" s="2">
        <v>7400</v>
      </c>
      <c r="M12" s="2">
        <v>155</v>
      </c>
      <c r="N12" s="2">
        <v>55</v>
      </c>
    </row>
    <row r="13" spans="1:14" x14ac:dyDescent="0.3">
      <c r="A13">
        <v>13</v>
      </c>
      <c r="B13">
        <v>2</v>
      </c>
      <c r="C13" t="s">
        <v>55</v>
      </c>
      <c r="D13" s="6">
        <v>7</v>
      </c>
      <c r="E13" t="s">
        <v>53</v>
      </c>
      <c r="F13">
        <f t="shared" ca="1" si="0"/>
        <v>8030</v>
      </c>
      <c r="H13">
        <v>7</v>
      </c>
      <c r="I13" t="s">
        <v>53</v>
      </c>
      <c r="J13" s="6">
        <f t="shared" si="1"/>
        <v>28</v>
      </c>
      <c r="K13">
        <v>28</v>
      </c>
    </row>
    <row r="14" spans="1:14" x14ac:dyDescent="0.3">
      <c r="A14">
        <v>0</v>
      </c>
      <c r="B14">
        <v>2</v>
      </c>
      <c r="C14" t="s">
        <v>55</v>
      </c>
      <c r="D14" s="6">
        <v>8</v>
      </c>
      <c r="E14" t="s">
        <v>54</v>
      </c>
      <c r="F14">
        <f t="shared" ca="1" si="0"/>
        <v>8085</v>
      </c>
      <c r="H14">
        <v>8</v>
      </c>
      <c r="I14" t="s">
        <v>54</v>
      </c>
      <c r="J14" s="6">
        <f t="shared" si="1"/>
        <v>10</v>
      </c>
      <c r="K14">
        <v>10</v>
      </c>
    </row>
    <row r="15" spans="1:14" x14ac:dyDescent="0.3">
      <c r="A15">
        <v>14</v>
      </c>
      <c r="B15">
        <v>3</v>
      </c>
      <c r="C15" t="s">
        <v>49</v>
      </c>
      <c r="D15" s="5">
        <v>3.1</v>
      </c>
      <c r="E15" t="s">
        <v>49</v>
      </c>
      <c r="F15">
        <f ca="1">IF(OR((D15-B15)=1,(D15-B15)=1.1),SUMIF($H$7:$H$18,B15,$L$7:$L$12)+ROUND((D15-B15),0)*SUMIF($H$7:$H$18,B15,$M$7:$M$12),IF((D15-B15)&lt;1,SUMIF($H$7:$H$18,B15,$L$7:$L$12),SUMIF($H$7:$H$18,B15,$L$7:$L$12)+(ROUND((D15-B15),0)-1)*SUMIF($H$7:$H$18,B15,$N$7:$N$12)+SUMIF($H$7:$H$18,B15,$M$7:$M$12)))</f>
        <v>7600</v>
      </c>
      <c r="H15" s="5">
        <v>3.1</v>
      </c>
      <c r="I15" t="s">
        <v>49</v>
      </c>
      <c r="J15" s="6">
        <f t="shared" si="1"/>
        <v>14</v>
      </c>
      <c r="K15">
        <v>14</v>
      </c>
    </row>
    <row r="16" spans="1:14" x14ac:dyDescent="0.3">
      <c r="A16">
        <v>0</v>
      </c>
      <c r="B16">
        <v>3</v>
      </c>
      <c r="C16" t="s">
        <v>49</v>
      </c>
      <c r="D16" s="5">
        <v>4.0999999999999996</v>
      </c>
      <c r="E16" t="s">
        <v>50</v>
      </c>
      <c r="F16">
        <f t="shared" ca="1" si="0"/>
        <v>7720</v>
      </c>
      <c r="H16" s="5">
        <v>4.0999999999999996</v>
      </c>
      <c r="I16" t="s">
        <v>50</v>
      </c>
      <c r="J16" s="6">
        <f t="shared" si="1"/>
        <v>20</v>
      </c>
      <c r="K16">
        <v>20</v>
      </c>
    </row>
    <row r="17" spans="1:11" x14ac:dyDescent="0.3">
      <c r="A17">
        <v>0</v>
      </c>
      <c r="B17">
        <v>3</v>
      </c>
      <c r="C17" t="s">
        <v>49</v>
      </c>
      <c r="D17" s="5">
        <v>5.0999999999999996</v>
      </c>
      <c r="E17" t="s">
        <v>51</v>
      </c>
      <c r="F17">
        <f t="shared" ca="1" si="0"/>
        <v>7775</v>
      </c>
      <c r="H17" s="5">
        <v>5.0999999999999996</v>
      </c>
      <c r="I17" t="s">
        <v>51</v>
      </c>
      <c r="J17" s="6">
        <f t="shared" si="1"/>
        <v>26</v>
      </c>
      <c r="K17">
        <v>26</v>
      </c>
    </row>
    <row r="18" spans="1:11" x14ac:dyDescent="0.3">
      <c r="A18">
        <v>0</v>
      </c>
      <c r="B18">
        <v>3</v>
      </c>
      <c r="C18" t="s">
        <v>49</v>
      </c>
      <c r="D18" s="5">
        <v>6.1</v>
      </c>
      <c r="E18" t="s">
        <v>52</v>
      </c>
      <c r="F18">
        <f t="shared" ca="1" si="0"/>
        <v>7830</v>
      </c>
      <c r="H18" s="5">
        <v>6.1</v>
      </c>
      <c r="I18" t="s">
        <v>52</v>
      </c>
      <c r="J18" s="6">
        <f t="shared" si="1"/>
        <v>33</v>
      </c>
      <c r="K18">
        <v>33</v>
      </c>
    </row>
    <row r="19" spans="1:11" x14ac:dyDescent="0.3">
      <c r="A19">
        <v>6</v>
      </c>
      <c r="B19">
        <v>3</v>
      </c>
      <c r="C19" t="s">
        <v>49</v>
      </c>
      <c r="D19" s="6">
        <v>7</v>
      </c>
      <c r="E19" t="s">
        <v>53</v>
      </c>
      <c r="F19">
        <f t="shared" ca="1" si="0"/>
        <v>7885</v>
      </c>
    </row>
    <row r="20" spans="1:11" x14ac:dyDescent="0.3">
      <c r="A20">
        <v>0</v>
      </c>
      <c r="B20">
        <v>3</v>
      </c>
      <c r="C20" t="s">
        <v>49</v>
      </c>
      <c r="D20" s="6">
        <v>8</v>
      </c>
      <c r="E20" t="s">
        <v>54</v>
      </c>
      <c r="F20">
        <f t="shared" ca="1" si="0"/>
        <v>7940</v>
      </c>
    </row>
    <row r="21" spans="1:11" x14ac:dyDescent="0.3">
      <c r="A21">
        <v>20</v>
      </c>
      <c r="B21">
        <v>4</v>
      </c>
      <c r="C21" t="s">
        <v>50</v>
      </c>
      <c r="D21" s="5">
        <v>4.0999999999999996</v>
      </c>
      <c r="E21" t="s">
        <v>50</v>
      </c>
      <c r="F21">
        <f t="shared" ca="1" si="0"/>
        <v>7800</v>
      </c>
    </row>
    <row r="22" spans="1:11" x14ac:dyDescent="0.3">
      <c r="A22">
        <v>0</v>
      </c>
      <c r="B22">
        <v>4</v>
      </c>
      <c r="C22" t="s">
        <v>50</v>
      </c>
      <c r="D22" s="5">
        <v>5.0999999999999996</v>
      </c>
      <c r="E22" t="s">
        <v>51</v>
      </c>
      <c r="F22">
        <f t="shared" ca="1" si="0"/>
        <v>7935</v>
      </c>
    </row>
    <row r="23" spans="1:11" x14ac:dyDescent="0.3">
      <c r="A23">
        <v>0</v>
      </c>
      <c r="B23">
        <v>4</v>
      </c>
      <c r="C23" t="s">
        <v>50</v>
      </c>
      <c r="D23" s="5">
        <v>6.1</v>
      </c>
      <c r="E23" t="s">
        <v>52</v>
      </c>
      <c r="F23">
        <f t="shared" ca="1" si="0"/>
        <v>7990</v>
      </c>
    </row>
    <row r="24" spans="1:11" x14ac:dyDescent="0.3">
      <c r="A24">
        <v>0</v>
      </c>
      <c r="B24">
        <v>4</v>
      </c>
      <c r="C24" t="s">
        <v>50</v>
      </c>
      <c r="D24" s="6">
        <v>7</v>
      </c>
      <c r="E24" t="s">
        <v>53</v>
      </c>
      <c r="F24">
        <f t="shared" ca="1" si="0"/>
        <v>8045</v>
      </c>
    </row>
    <row r="25" spans="1:11" x14ac:dyDescent="0.3">
      <c r="A25">
        <v>0</v>
      </c>
      <c r="B25">
        <v>4</v>
      </c>
      <c r="C25" t="s">
        <v>50</v>
      </c>
      <c r="D25" s="6">
        <v>8</v>
      </c>
      <c r="E25" t="s">
        <v>54</v>
      </c>
      <c r="F25">
        <f t="shared" ca="1" si="0"/>
        <v>8100</v>
      </c>
    </row>
    <row r="26" spans="1:11" x14ac:dyDescent="0.3">
      <c r="A26">
        <v>26</v>
      </c>
      <c r="B26">
        <v>5</v>
      </c>
      <c r="C26" t="s">
        <v>51</v>
      </c>
      <c r="D26" s="5">
        <v>5.0999999999999996</v>
      </c>
      <c r="E26" t="s">
        <v>51</v>
      </c>
      <c r="F26">
        <f t="shared" ca="1" si="0"/>
        <v>7900</v>
      </c>
    </row>
    <row r="27" spans="1:11" x14ac:dyDescent="0.3">
      <c r="A27">
        <v>0</v>
      </c>
      <c r="B27">
        <v>5</v>
      </c>
      <c r="C27" t="s">
        <v>51</v>
      </c>
      <c r="D27" s="5">
        <v>6.1</v>
      </c>
      <c r="E27" t="s">
        <v>52</v>
      </c>
      <c r="F27">
        <f t="shared" ca="1" si="0"/>
        <v>8050</v>
      </c>
    </row>
    <row r="28" spans="1:11" x14ac:dyDescent="0.3">
      <c r="A28">
        <v>0</v>
      </c>
      <c r="B28">
        <v>5</v>
      </c>
      <c r="C28" t="s">
        <v>51</v>
      </c>
      <c r="D28" s="6">
        <v>7</v>
      </c>
      <c r="E28" t="s">
        <v>53</v>
      </c>
      <c r="F28">
        <f t="shared" ca="1" si="0"/>
        <v>8105</v>
      </c>
    </row>
    <row r="29" spans="1:11" x14ac:dyDescent="0.3">
      <c r="A29">
        <v>0</v>
      </c>
      <c r="B29">
        <v>5</v>
      </c>
      <c r="C29" t="s">
        <v>51</v>
      </c>
      <c r="D29" s="6">
        <v>8</v>
      </c>
      <c r="E29" t="s">
        <v>54</v>
      </c>
      <c r="F29">
        <f t="shared" ca="1" si="0"/>
        <v>8160</v>
      </c>
    </row>
    <row r="30" spans="1:11" x14ac:dyDescent="0.3">
      <c r="A30">
        <v>33</v>
      </c>
      <c r="B30">
        <v>6</v>
      </c>
      <c r="C30" t="s">
        <v>52</v>
      </c>
      <c r="D30" s="5">
        <v>6.1</v>
      </c>
      <c r="E30" t="s">
        <v>52</v>
      </c>
      <c r="F30">
        <f t="shared" ca="1" si="0"/>
        <v>7400</v>
      </c>
    </row>
    <row r="31" spans="1:11" x14ac:dyDescent="0.3">
      <c r="A31">
        <v>3</v>
      </c>
      <c r="B31">
        <v>6</v>
      </c>
      <c r="C31" t="s">
        <v>52</v>
      </c>
      <c r="D31" s="6">
        <v>7</v>
      </c>
      <c r="E31" t="s">
        <v>53</v>
      </c>
      <c r="F31">
        <f t="shared" ca="1" si="0"/>
        <v>7555</v>
      </c>
    </row>
    <row r="32" spans="1:11" x14ac:dyDescent="0.3">
      <c r="A32">
        <v>0</v>
      </c>
      <c r="B32">
        <v>6</v>
      </c>
      <c r="C32" t="s">
        <v>52</v>
      </c>
      <c r="D32" s="6">
        <v>8</v>
      </c>
      <c r="E32" t="s">
        <v>54</v>
      </c>
      <c r="F32">
        <f t="shared" ca="1" si="0"/>
        <v>7610</v>
      </c>
    </row>
    <row r="34" spans="5:6" x14ac:dyDescent="0.3">
      <c r="E34" s="4" t="s">
        <v>13</v>
      </c>
      <c r="F34" s="8">
        <f ca="1">SUMPRODUCT(F3:F32,A3:A32)</f>
        <v>1006675</v>
      </c>
    </row>
  </sheetData>
  <mergeCells count="1">
    <mergeCell ref="L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4"/>
  <sheetViews>
    <sheetView workbookViewId="0">
      <selection activeCell="J9" sqref="J9"/>
    </sheetView>
  </sheetViews>
  <sheetFormatPr defaultRowHeight="14.4" x14ac:dyDescent="0.3"/>
  <cols>
    <col min="1" max="1" width="13.33203125" customWidth="1"/>
    <col min="3" max="3" width="13.33203125" customWidth="1"/>
    <col min="5" max="5" width="11.88671875" customWidth="1"/>
    <col min="9" max="9" width="13" customWidth="1"/>
    <col min="10" max="10" width="15.5546875" customWidth="1"/>
    <col min="11" max="11" width="15.6640625" customWidth="1"/>
  </cols>
  <sheetData>
    <row r="2" spans="1:11" x14ac:dyDescent="0.3">
      <c r="A2" s="3" t="s">
        <v>18</v>
      </c>
      <c r="B2" s="3" t="s">
        <v>1</v>
      </c>
      <c r="C2" s="3"/>
      <c r="D2" s="3" t="s">
        <v>2</v>
      </c>
      <c r="E2" s="3"/>
      <c r="F2" s="3" t="s">
        <v>26</v>
      </c>
    </row>
    <row r="3" spans="1:11" x14ac:dyDescent="0.3">
      <c r="A3">
        <v>0</v>
      </c>
      <c r="B3">
        <v>1</v>
      </c>
      <c r="C3" t="s">
        <v>19</v>
      </c>
      <c r="D3">
        <v>2</v>
      </c>
      <c r="E3" t="s">
        <v>20</v>
      </c>
      <c r="F3" s="8">
        <v>5</v>
      </c>
    </row>
    <row r="4" spans="1:11" x14ac:dyDescent="0.3">
      <c r="A4">
        <v>1</v>
      </c>
      <c r="B4">
        <v>1</v>
      </c>
      <c r="C4" t="s">
        <v>19</v>
      </c>
      <c r="D4">
        <v>3</v>
      </c>
      <c r="E4" t="s">
        <v>21</v>
      </c>
      <c r="F4" s="8">
        <v>13</v>
      </c>
    </row>
    <row r="5" spans="1:11" x14ac:dyDescent="0.3">
      <c r="A5">
        <v>0</v>
      </c>
      <c r="B5">
        <v>1</v>
      </c>
      <c r="C5" t="s">
        <v>19</v>
      </c>
      <c r="D5">
        <v>4</v>
      </c>
      <c r="E5" t="s">
        <v>22</v>
      </c>
      <c r="F5" s="8">
        <v>45</v>
      </c>
    </row>
    <row r="6" spans="1:11" x14ac:dyDescent="0.3">
      <c r="A6">
        <v>0</v>
      </c>
      <c r="B6">
        <v>1</v>
      </c>
      <c r="C6" t="s">
        <v>19</v>
      </c>
      <c r="D6">
        <v>7</v>
      </c>
      <c r="E6" t="s">
        <v>25</v>
      </c>
      <c r="F6" s="8">
        <v>105</v>
      </c>
      <c r="H6" s="3" t="s">
        <v>14</v>
      </c>
      <c r="I6" s="3" t="s">
        <v>27</v>
      </c>
      <c r="J6" s="3" t="s">
        <v>42</v>
      </c>
      <c r="K6" s="3" t="s">
        <v>15</v>
      </c>
    </row>
    <row r="7" spans="1:11" x14ac:dyDescent="0.3">
      <c r="A7">
        <v>0</v>
      </c>
      <c r="B7">
        <v>2</v>
      </c>
      <c r="C7" t="s">
        <v>20</v>
      </c>
      <c r="D7">
        <v>3</v>
      </c>
      <c r="E7" t="s">
        <v>21</v>
      </c>
      <c r="F7" s="8">
        <v>27</v>
      </c>
      <c r="H7">
        <v>1</v>
      </c>
      <c r="I7" t="s">
        <v>19</v>
      </c>
      <c r="J7">
        <f>SUMIF($D$3:$D$22,H7,$A$3:$A$22)-SUMIF($B$3:$B$22,H7,$A$3:$A$22)</f>
        <v>-1</v>
      </c>
      <c r="K7">
        <v>-1</v>
      </c>
    </row>
    <row r="8" spans="1:11" x14ac:dyDescent="0.3">
      <c r="A8">
        <v>0</v>
      </c>
      <c r="B8">
        <v>2</v>
      </c>
      <c r="C8" t="s">
        <v>20</v>
      </c>
      <c r="D8">
        <v>4</v>
      </c>
      <c r="E8" t="s">
        <v>22</v>
      </c>
      <c r="F8" s="8">
        <v>50</v>
      </c>
      <c r="H8">
        <v>2</v>
      </c>
      <c r="I8" t="s">
        <v>20</v>
      </c>
      <c r="J8">
        <f>SUMIF($D$3:$D$22,H8,$A$3:$A$22)-SUMIF($B$3:$B$22,H8,$A$3:$A$22)</f>
        <v>0</v>
      </c>
      <c r="K8">
        <v>0</v>
      </c>
    </row>
    <row r="9" spans="1:11" x14ac:dyDescent="0.3">
      <c r="A9">
        <v>0</v>
      </c>
      <c r="B9">
        <v>2</v>
      </c>
      <c r="C9" t="s">
        <v>20</v>
      </c>
      <c r="D9">
        <v>5</v>
      </c>
      <c r="E9" t="s">
        <v>23</v>
      </c>
      <c r="F9" s="8">
        <v>19</v>
      </c>
      <c r="H9">
        <v>3</v>
      </c>
      <c r="I9" t="s">
        <v>21</v>
      </c>
      <c r="J9">
        <f t="shared" ref="J9:J13" si="0">SUMIF($D$3:$D$22,H9,$A$3:$A$22)-SUMIF($B$3:$B$22,H9,$A$3:$A$22)</f>
        <v>0</v>
      </c>
      <c r="K9">
        <v>0</v>
      </c>
    </row>
    <row r="10" spans="1:11" x14ac:dyDescent="0.3">
      <c r="A10">
        <v>0</v>
      </c>
      <c r="B10">
        <v>2</v>
      </c>
      <c r="C10" t="s">
        <v>20</v>
      </c>
      <c r="D10">
        <v>7</v>
      </c>
      <c r="E10" t="s">
        <v>25</v>
      </c>
      <c r="F10" s="8">
        <v>95</v>
      </c>
      <c r="H10">
        <v>4</v>
      </c>
      <c r="I10" t="s">
        <v>22</v>
      </c>
      <c r="J10">
        <f t="shared" si="0"/>
        <v>0</v>
      </c>
      <c r="K10">
        <v>0</v>
      </c>
    </row>
    <row r="11" spans="1:11" x14ac:dyDescent="0.3">
      <c r="A11">
        <v>0</v>
      </c>
      <c r="B11">
        <v>3</v>
      </c>
      <c r="C11" t="s">
        <v>21</v>
      </c>
      <c r="D11">
        <v>4</v>
      </c>
      <c r="E11" t="s">
        <v>22</v>
      </c>
      <c r="F11" s="8">
        <v>30</v>
      </c>
      <c r="H11">
        <v>5</v>
      </c>
      <c r="I11" t="s">
        <v>23</v>
      </c>
      <c r="J11">
        <f t="shared" si="0"/>
        <v>0</v>
      </c>
      <c r="K11">
        <v>0</v>
      </c>
    </row>
    <row r="12" spans="1:11" x14ac:dyDescent="0.3">
      <c r="A12">
        <v>0</v>
      </c>
      <c r="B12">
        <v>3</v>
      </c>
      <c r="C12" t="s">
        <v>21</v>
      </c>
      <c r="D12">
        <v>5</v>
      </c>
      <c r="E12" t="s">
        <v>23</v>
      </c>
      <c r="F12" s="8">
        <v>14</v>
      </c>
      <c r="H12">
        <v>6</v>
      </c>
      <c r="I12" t="s">
        <v>24</v>
      </c>
      <c r="J12">
        <f t="shared" si="0"/>
        <v>0</v>
      </c>
      <c r="K12">
        <v>0</v>
      </c>
    </row>
    <row r="13" spans="1:11" x14ac:dyDescent="0.3">
      <c r="A13">
        <v>1</v>
      </c>
      <c r="B13">
        <v>3</v>
      </c>
      <c r="C13" t="s">
        <v>21</v>
      </c>
      <c r="D13">
        <v>6</v>
      </c>
      <c r="E13" t="s">
        <v>24</v>
      </c>
      <c r="F13" s="8">
        <v>32</v>
      </c>
      <c r="H13">
        <v>7</v>
      </c>
      <c r="I13" t="s">
        <v>25</v>
      </c>
      <c r="J13">
        <f t="shared" si="0"/>
        <v>1</v>
      </c>
      <c r="K13">
        <v>1</v>
      </c>
    </row>
    <row r="14" spans="1:11" x14ac:dyDescent="0.3">
      <c r="A14">
        <v>0</v>
      </c>
      <c r="B14">
        <v>4</v>
      </c>
      <c r="C14" t="s">
        <v>22</v>
      </c>
      <c r="D14">
        <v>5</v>
      </c>
      <c r="E14" t="s">
        <v>23</v>
      </c>
      <c r="F14" s="8">
        <v>35</v>
      </c>
    </row>
    <row r="15" spans="1:11" x14ac:dyDescent="0.3">
      <c r="A15">
        <v>0</v>
      </c>
      <c r="B15">
        <v>4</v>
      </c>
      <c r="C15" t="s">
        <v>22</v>
      </c>
      <c r="D15">
        <v>6</v>
      </c>
      <c r="E15" t="s">
        <v>24</v>
      </c>
      <c r="F15" s="8">
        <v>18</v>
      </c>
    </row>
    <row r="16" spans="1:11" x14ac:dyDescent="0.3">
      <c r="A16">
        <v>0</v>
      </c>
      <c r="B16">
        <v>4</v>
      </c>
      <c r="C16" t="s">
        <v>22</v>
      </c>
      <c r="D16">
        <v>7</v>
      </c>
      <c r="E16" t="s">
        <v>25</v>
      </c>
      <c r="F16" s="8">
        <v>25</v>
      </c>
    </row>
    <row r="17" spans="1:6" x14ac:dyDescent="0.3">
      <c r="A17">
        <v>0</v>
      </c>
      <c r="B17">
        <v>5</v>
      </c>
      <c r="C17" t="s">
        <v>23</v>
      </c>
      <c r="D17">
        <v>3</v>
      </c>
      <c r="E17" t="s">
        <v>21</v>
      </c>
      <c r="F17" s="8">
        <v>14</v>
      </c>
    </row>
    <row r="18" spans="1:6" x14ac:dyDescent="0.3">
      <c r="A18">
        <v>0</v>
      </c>
      <c r="B18">
        <v>5</v>
      </c>
      <c r="C18" t="s">
        <v>23</v>
      </c>
      <c r="D18">
        <v>4</v>
      </c>
      <c r="E18" t="s">
        <v>22</v>
      </c>
      <c r="F18" s="8">
        <v>35</v>
      </c>
    </row>
    <row r="19" spans="1:6" x14ac:dyDescent="0.3">
      <c r="A19">
        <v>0</v>
      </c>
      <c r="B19">
        <v>5</v>
      </c>
      <c r="C19" t="s">
        <v>23</v>
      </c>
      <c r="D19">
        <v>6</v>
      </c>
      <c r="E19" t="s">
        <v>24</v>
      </c>
      <c r="F19" s="8">
        <v>24</v>
      </c>
    </row>
    <row r="20" spans="1:6" x14ac:dyDescent="0.3">
      <c r="A20">
        <v>0</v>
      </c>
      <c r="B20">
        <v>6</v>
      </c>
      <c r="C20" t="s">
        <v>24</v>
      </c>
      <c r="D20">
        <v>4</v>
      </c>
      <c r="E20" t="s">
        <v>22</v>
      </c>
      <c r="F20" s="8">
        <v>18</v>
      </c>
    </row>
    <row r="21" spans="1:6" x14ac:dyDescent="0.3">
      <c r="A21">
        <v>0</v>
      </c>
      <c r="B21">
        <v>6</v>
      </c>
      <c r="C21" t="s">
        <v>24</v>
      </c>
      <c r="D21">
        <v>5</v>
      </c>
      <c r="E21" t="s">
        <v>23</v>
      </c>
      <c r="F21" s="8">
        <v>24</v>
      </c>
    </row>
    <row r="22" spans="1:6" x14ac:dyDescent="0.3">
      <c r="A22">
        <v>1</v>
      </c>
      <c r="B22">
        <v>6</v>
      </c>
      <c r="C22" t="s">
        <v>24</v>
      </c>
      <c r="D22">
        <v>7</v>
      </c>
      <c r="E22" t="s">
        <v>25</v>
      </c>
      <c r="F22" s="8">
        <v>17</v>
      </c>
    </row>
    <row r="24" spans="1:6" x14ac:dyDescent="0.3">
      <c r="E24" s="4" t="s">
        <v>13</v>
      </c>
      <c r="F24" s="8">
        <f>SUMPRODUCT(F3:F22,A3:A22)</f>
        <v>62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6"/>
  <sheetViews>
    <sheetView workbookViewId="0">
      <selection activeCell="M8" sqref="M8"/>
    </sheetView>
  </sheetViews>
  <sheetFormatPr defaultRowHeight="14.4" x14ac:dyDescent="0.3"/>
  <cols>
    <col min="1" max="1" width="16.5546875" customWidth="1"/>
    <col min="3" max="3" width="13.33203125" customWidth="1"/>
    <col min="5" max="5" width="12.88671875" customWidth="1"/>
    <col min="6" max="6" width="10.109375" bestFit="1" customWidth="1"/>
    <col min="9" max="9" width="11" customWidth="1"/>
    <col min="10" max="10" width="16.44140625" customWidth="1"/>
    <col min="11" max="11" width="15.88671875" customWidth="1"/>
  </cols>
  <sheetData>
    <row r="2" spans="1:11" x14ac:dyDescent="0.3">
      <c r="A2" s="3" t="s">
        <v>28</v>
      </c>
      <c r="B2" s="3" t="s">
        <v>1</v>
      </c>
      <c r="C2" s="3"/>
      <c r="D2" s="3" t="s">
        <v>2</v>
      </c>
      <c r="E2" s="3"/>
      <c r="F2" s="3" t="s">
        <v>36</v>
      </c>
    </row>
    <row r="3" spans="1:11" x14ac:dyDescent="0.3">
      <c r="A3">
        <v>1000</v>
      </c>
      <c r="B3">
        <v>1</v>
      </c>
      <c r="C3" t="s">
        <v>29</v>
      </c>
      <c r="D3">
        <v>3</v>
      </c>
      <c r="E3" t="s">
        <v>31</v>
      </c>
      <c r="F3">
        <v>3</v>
      </c>
    </row>
    <row r="4" spans="1:11" x14ac:dyDescent="0.3">
      <c r="A4">
        <v>300</v>
      </c>
      <c r="B4">
        <v>1</v>
      </c>
      <c r="C4" t="s">
        <v>29</v>
      </c>
      <c r="D4">
        <v>4</v>
      </c>
      <c r="E4" t="s">
        <v>32</v>
      </c>
      <c r="F4">
        <v>4</v>
      </c>
    </row>
    <row r="5" spans="1:11" x14ac:dyDescent="0.3">
      <c r="A5">
        <v>200</v>
      </c>
      <c r="B5">
        <v>2</v>
      </c>
      <c r="C5" t="s">
        <v>30</v>
      </c>
      <c r="D5">
        <v>3</v>
      </c>
      <c r="E5" t="s">
        <v>31</v>
      </c>
      <c r="F5">
        <v>3</v>
      </c>
      <c r="H5" s="3" t="s">
        <v>14</v>
      </c>
      <c r="I5" s="3" t="s">
        <v>27</v>
      </c>
      <c r="J5" s="3" t="s">
        <v>42</v>
      </c>
      <c r="K5" s="3" t="s">
        <v>15</v>
      </c>
    </row>
    <row r="6" spans="1:11" x14ac:dyDescent="0.3">
      <c r="A6">
        <v>900</v>
      </c>
      <c r="B6">
        <v>2</v>
      </c>
      <c r="C6" t="s">
        <v>30</v>
      </c>
      <c r="D6">
        <v>4</v>
      </c>
      <c r="E6" t="s">
        <v>32</v>
      </c>
      <c r="F6">
        <v>4</v>
      </c>
      <c r="H6">
        <v>1</v>
      </c>
      <c r="I6" t="s">
        <v>29</v>
      </c>
      <c r="J6">
        <f>SUMIF($D$3:$D$14,H6,$A$3:$A$14)-SUMIF($B$3:$B$14,H6,$A$3:$A$14)</f>
        <v>-1300</v>
      </c>
      <c r="K6">
        <v>-1300</v>
      </c>
    </row>
    <row r="7" spans="1:11" x14ac:dyDescent="0.3">
      <c r="A7">
        <v>0</v>
      </c>
      <c r="B7">
        <v>3</v>
      </c>
      <c r="C7" t="s">
        <v>31</v>
      </c>
      <c r="D7">
        <v>4</v>
      </c>
      <c r="E7" t="s">
        <v>32</v>
      </c>
      <c r="F7">
        <v>7</v>
      </c>
      <c r="H7">
        <v>2</v>
      </c>
      <c r="I7" t="s">
        <v>30</v>
      </c>
      <c r="J7">
        <f t="shared" ref="J7:J11" si="0">SUMIF($D$3:$D$14,H7,$A$3:$A$14)-SUMIF($B$3:$B$14,H7,$A$3:$A$14)</f>
        <v>-1100</v>
      </c>
      <c r="K7">
        <v>-1200</v>
      </c>
    </row>
    <row r="8" spans="1:11" x14ac:dyDescent="0.3">
      <c r="A8">
        <v>800</v>
      </c>
      <c r="B8">
        <v>3</v>
      </c>
      <c r="C8" t="s">
        <v>31</v>
      </c>
      <c r="D8">
        <v>5</v>
      </c>
      <c r="E8" t="s">
        <v>33</v>
      </c>
      <c r="F8">
        <v>9</v>
      </c>
      <c r="H8">
        <v>3</v>
      </c>
      <c r="I8" t="s">
        <v>31</v>
      </c>
      <c r="J8">
        <f t="shared" si="0"/>
        <v>300</v>
      </c>
      <c r="K8">
        <v>300</v>
      </c>
    </row>
    <row r="9" spans="1:11" x14ac:dyDescent="0.3">
      <c r="A9">
        <v>100</v>
      </c>
      <c r="B9">
        <v>3</v>
      </c>
      <c r="C9" t="s">
        <v>31</v>
      </c>
      <c r="D9">
        <v>6</v>
      </c>
      <c r="E9" t="s">
        <v>34</v>
      </c>
      <c r="F9">
        <v>6</v>
      </c>
      <c r="H9">
        <v>4</v>
      </c>
      <c r="I9" t="s">
        <v>32</v>
      </c>
      <c r="J9">
        <f t="shared" si="0"/>
        <v>200</v>
      </c>
      <c r="K9">
        <v>200</v>
      </c>
    </row>
    <row r="10" spans="1:11" x14ac:dyDescent="0.3">
      <c r="A10">
        <v>0</v>
      </c>
      <c r="B10">
        <v>4</v>
      </c>
      <c r="C10" t="s">
        <v>32</v>
      </c>
      <c r="D10">
        <v>3</v>
      </c>
      <c r="E10" t="s">
        <v>31</v>
      </c>
      <c r="F10">
        <v>7</v>
      </c>
      <c r="H10">
        <v>5</v>
      </c>
      <c r="I10" t="s">
        <v>33</v>
      </c>
      <c r="J10">
        <f t="shared" si="0"/>
        <v>800</v>
      </c>
      <c r="K10">
        <v>800</v>
      </c>
    </row>
    <row r="11" spans="1:11" x14ac:dyDescent="0.3">
      <c r="A11">
        <v>1000</v>
      </c>
      <c r="B11">
        <v>4</v>
      </c>
      <c r="C11" t="s">
        <v>32</v>
      </c>
      <c r="D11">
        <v>6</v>
      </c>
      <c r="E11" t="s">
        <v>34</v>
      </c>
      <c r="F11">
        <v>4</v>
      </c>
      <c r="H11">
        <v>6</v>
      </c>
      <c r="I11" t="s">
        <v>34</v>
      </c>
      <c r="J11">
        <f t="shared" si="0"/>
        <v>700</v>
      </c>
      <c r="K11">
        <v>700</v>
      </c>
    </row>
    <row r="12" spans="1:11" x14ac:dyDescent="0.3">
      <c r="A12">
        <v>0</v>
      </c>
      <c r="B12">
        <v>4</v>
      </c>
      <c r="C12" t="s">
        <v>32</v>
      </c>
      <c r="D12">
        <v>7</v>
      </c>
      <c r="E12" t="s">
        <v>35</v>
      </c>
      <c r="F12">
        <v>8</v>
      </c>
      <c r="H12">
        <v>7</v>
      </c>
      <c r="I12" t="s">
        <v>35</v>
      </c>
      <c r="J12">
        <f>SUMIF($D$3:$D$14,H12,$A$3:$A$14)-SUMIF($B$3:$B$14,H12,$A$3:$A$14)</f>
        <v>400</v>
      </c>
      <c r="K12">
        <v>400</v>
      </c>
    </row>
    <row r="13" spans="1:11" x14ac:dyDescent="0.3">
      <c r="A13">
        <v>0</v>
      </c>
      <c r="B13">
        <v>5</v>
      </c>
      <c r="C13" t="s">
        <v>33</v>
      </c>
      <c r="D13">
        <v>6</v>
      </c>
      <c r="E13" t="s">
        <v>34</v>
      </c>
      <c r="F13">
        <v>3</v>
      </c>
    </row>
    <row r="14" spans="1:11" x14ac:dyDescent="0.3">
      <c r="A14">
        <v>400</v>
      </c>
      <c r="B14">
        <v>6</v>
      </c>
      <c r="C14" t="s">
        <v>34</v>
      </c>
      <c r="D14">
        <v>7</v>
      </c>
      <c r="E14" t="s">
        <v>35</v>
      </c>
      <c r="F14">
        <v>2</v>
      </c>
    </row>
    <row r="16" spans="1:11" x14ac:dyDescent="0.3">
      <c r="E16" s="4" t="s">
        <v>37</v>
      </c>
      <c r="F16" s="8">
        <f>SUMPRODUCT(F3:F14,A3:A14)</f>
        <v>21000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workbookViewId="0">
      <selection activeCell="G5" sqref="G5"/>
    </sheetView>
  </sheetViews>
  <sheetFormatPr defaultRowHeight="14.4" x14ac:dyDescent="0.3"/>
  <cols>
    <col min="1" max="1" width="26.44140625" customWidth="1"/>
    <col min="2" max="2" width="18.44140625" customWidth="1"/>
    <col min="3" max="3" width="18.33203125" customWidth="1"/>
    <col min="4" max="4" width="17.33203125" customWidth="1"/>
    <col min="7" max="7" width="15.33203125" customWidth="1"/>
    <col min="8" max="8" width="15.5546875" customWidth="1"/>
  </cols>
  <sheetData>
    <row r="2" spans="1:8" x14ac:dyDescent="0.3">
      <c r="A2" s="3" t="s">
        <v>38</v>
      </c>
      <c r="B2" s="3" t="s">
        <v>1</v>
      </c>
      <c r="C2" s="3" t="s">
        <v>2</v>
      </c>
      <c r="D2" s="3" t="s">
        <v>39</v>
      </c>
    </row>
    <row r="3" spans="1:8" x14ac:dyDescent="0.3">
      <c r="A3">
        <v>20</v>
      </c>
      <c r="B3">
        <v>1</v>
      </c>
      <c r="C3">
        <v>3</v>
      </c>
      <c r="D3" s="2">
        <v>20</v>
      </c>
    </row>
    <row r="4" spans="1:8" x14ac:dyDescent="0.3">
      <c r="A4">
        <v>0</v>
      </c>
      <c r="B4">
        <v>1</v>
      </c>
      <c r="C4">
        <v>4</v>
      </c>
      <c r="D4" s="2">
        <v>30</v>
      </c>
      <c r="F4" s="3" t="s">
        <v>14</v>
      </c>
      <c r="G4" s="3" t="s">
        <v>42</v>
      </c>
      <c r="H4" s="3" t="s">
        <v>40</v>
      </c>
    </row>
    <row r="5" spans="1:8" x14ac:dyDescent="0.3">
      <c r="A5">
        <v>10</v>
      </c>
      <c r="B5">
        <v>2</v>
      </c>
      <c r="C5">
        <v>4</v>
      </c>
      <c r="D5" s="2">
        <v>10</v>
      </c>
      <c r="F5">
        <v>1</v>
      </c>
      <c r="G5">
        <f>SUMIF($C$3:$C$11,F5,$A$3:$A$11)-SUMIF($B$3:$B$11,F5,$A$3:$A$11)</f>
        <v>-20</v>
      </c>
      <c r="H5">
        <v>-30</v>
      </c>
    </row>
    <row r="6" spans="1:8" x14ac:dyDescent="0.3">
      <c r="A6">
        <v>30</v>
      </c>
      <c r="B6">
        <v>2</v>
      </c>
      <c r="C6">
        <v>5</v>
      </c>
      <c r="D6" s="2">
        <v>20</v>
      </c>
      <c r="F6">
        <v>2</v>
      </c>
      <c r="G6">
        <f t="shared" ref="G6:G10" si="0">SUMIF($C$3:$C$11,F6,$A$3:$A$11)-SUMIF($B$3:$B$11,F6,$A$3:$A$11)</f>
        <v>-40</v>
      </c>
      <c r="H6">
        <v>-40</v>
      </c>
    </row>
    <row r="7" spans="1:8" x14ac:dyDescent="0.3">
      <c r="A7">
        <v>0</v>
      </c>
      <c r="B7">
        <v>3</v>
      </c>
      <c r="C7">
        <v>4</v>
      </c>
      <c r="D7" s="2">
        <v>20</v>
      </c>
      <c r="F7">
        <v>3</v>
      </c>
      <c r="G7">
        <f t="shared" si="0"/>
        <v>-20</v>
      </c>
      <c r="H7">
        <v>-20</v>
      </c>
    </row>
    <row r="8" spans="1:8" x14ac:dyDescent="0.3">
      <c r="A8">
        <v>40</v>
      </c>
      <c r="B8">
        <v>3</v>
      </c>
      <c r="C8">
        <v>6</v>
      </c>
      <c r="D8" s="2">
        <v>40</v>
      </c>
      <c r="F8">
        <v>4</v>
      </c>
      <c r="G8">
        <f t="shared" si="0"/>
        <v>10</v>
      </c>
      <c r="H8">
        <v>10</v>
      </c>
    </row>
    <row r="9" spans="1:8" x14ac:dyDescent="0.3">
      <c r="A9">
        <v>0</v>
      </c>
      <c r="B9">
        <v>4</v>
      </c>
      <c r="C9">
        <v>6</v>
      </c>
      <c r="D9" s="2">
        <v>30</v>
      </c>
      <c r="F9">
        <v>5</v>
      </c>
      <c r="G9">
        <f t="shared" si="0"/>
        <v>30</v>
      </c>
      <c r="H9">
        <v>30</v>
      </c>
    </row>
    <row r="10" spans="1:8" x14ac:dyDescent="0.3">
      <c r="A10">
        <v>0</v>
      </c>
      <c r="B10">
        <v>5</v>
      </c>
      <c r="C10">
        <v>4</v>
      </c>
      <c r="D10" s="2">
        <v>50</v>
      </c>
      <c r="F10">
        <v>6</v>
      </c>
      <c r="G10">
        <f t="shared" si="0"/>
        <v>40</v>
      </c>
      <c r="H10">
        <v>40</v>
      </c>
    </row>
    <row r="11" spans="1:8" x14ac:dyDescent="0.3">
      <c r="A11">
        <v>0</v>
      </c>
      <c r="B11">
        <v>5</v>
      </c>
      <c r="C11">
        <v>6</v>
      </c>
      <c r="D11" s="2">
        <v>30</v>
      </c>
    </row>
    <row r="13" spans="1:8" x14ac:dyDescent="0.3">
      <c r="C13" s="4" t="s">
        <v>41</v>
      </c>
      <c r="D13" s="8">
        <f>SUMPRODUCT(D3:D11,A3:A11)</f>
        <v>2700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7"/>
  <sheetViews>
    <sheetView workbookViewId="0">
      <selection activeCell="F14" sqref="F14"/>
    </sheetView>
  </sheetViews>
  <sheetFormatPr defaultRowHeight="14.4" x14ac:dyDescent="0.3"/>
  <cols>
    <col min="1" max="1" width="17.88671875" customWidth="1"/>
    <col min="2" max="2" width="26.109375" customWidth="1"/>
    <col min="3" max="3" width="31" customWidth="1"/>
    <col min="4" max="4" width="22.33203125" customWidth="1"/>
    <col min="6" max="6" width="18.44140625" customWidth="1"/>
    <col min="7" max="7" width="18.109375" customWidth="1"/>
    <col min="8" max="8" width="16.33203125" customWidth="1"/>
  </cols>
  <sheetData>
    <row r="2" spans="1:8" x14ac:dyDescent="0.3">
      <c r="A2" s="3" t="s">
        <v>44</v>
      </c>
      <c r="B2" s="3" t="s">
        <v>1</v>
      </c>
      <c r="C2" s="3" t="s">
        <v>2</v>
      </c>
      <c r="D2" s="3" t="s">
        <v>45</v>
      </c>
    </row>
    <row r="3" spans="1:8" x14ac:dyDescent="0.3">
      <c r="A3">
        <v>8</v>
      </c>
      <c r="B3">
        <v>1</v>
      </c>
      <c r="C3">
        <v>2</v>
      </c>
      <c r="D3">
        <v>8</v>
      </c>
    </row>
    <row r="4" spans="1:8" x14ac:dyDescent="0.3">
      <c r="A4">
        <v>9</v>
      </c>
      <c r="B4">
        <v>1</v>
      </c>
      <c r="C4">
        <v>3</v>
      </c>
      <c r="D4">
        <v>9</v>
      </c>
    </row>
    <row r="5" spans="1:8" x14ac:dyDescent="0.3">
      <c r="A5">
        <v>7</v>
      </c>
      <c r="B5">
        <v>1</v>
      </c>
      <c r="C5">
        <v>4</v>
      </c>
      <c r="D5">
        <v>7</v>
      </c>
    </row>
    <row r="6" spans="1:8" x14ac:dyDescent="0.3">
      <c r="A6">
        <v>0</v>
      </c>
      <c r="B6">
        <v>2</v>
      </c>
      <c r="C6">
        <v>3</v>
      </c>
      <c r="D6">
        <v>7</v>
      </c>
    </row>
    <row r="7" spans="1:8" x14ac:dyDescent="0.3">
      <c r="A7">
        <v>8</v>
      </c>
      <c r="B7">
        <v>2</v>
      </c>
      <c r="C7">
        <v>5</v>
      </c>
      <c r="D7">
        <v>10</v>
      </c>
      <c r="F7" s="3" t="s">
        <v>14</v>
      </c>
      <c r="G7" s="3" t="s">
        <v>43</v>
      </c>
      <c r="H7" s="3" t="s">
        <v>15</v>
      </c>
    </row>
    <row r="8" spans="1:8" x14ac:dyDescent="0.3">
      <c r="A8">
        <v>0</v>
      </c>
      <c r="B8">
        <v>3</v>
      </c>
      <c r="C8">
        <v>5</v>
      </c>
      <c r="D8">
        <v>8</v>
      </c>
      <c r="F8">
        <v>1</v>
      </c>
      <c r="G8">
        <f>SUMIF($C$3:$C$15,F8,$A$3:$A$15)-SUMIF($B$3:$B$15,F8,$A$3:$A$15)</f>
        <v>0</v>
      </c>
      <c r="H8">
        <v>0</v>
      </c>
    </row>
    <row r="9" spans="1:8" x14ac:dyDescent="0.3">
      <c r="A9">
        <v>0</v>
      </c>
      <c r="B9">
        <v>3</v>
      </c>
      <c r="C9">
        <v>6</v>
      </c>
      <c r="D9">
        <v>7</v>
      </c>
      <c r="F9">
        <v>2</v>
      </c>
      <c r="G9">
        <f t="shared" ref="G9:G14" si="0">SUMIF($C$3:$C$15,F9,$A$3:$A$15)-SUMIF($B$3:$B$15,F9,$A$3:$A$15)</f>
        <v>0</v>
      </c>
      <c r="H9">
        <v>0</v>
      </c>
    </row>
    <row r="10" spans="1:8" x14ac:dyDescent="0.3">
      <c r="A10">
        <v>9</v>
      </c>
      <c r="B10">
        <v>3</v>
      </c>
      <c r="C10">
        <v>7</v>
      </c>
      <c r="D10">
        <v>9</v>
      </c>
      <c r="F10">
        <v>3</v>
      </c>
      <c r="G10">
        <f t="shared" si="0"/>
        <v>0</v>
      </c>
      <c r="H10">
        <v>0</v>
      </c>
    </row>
    <row r="11" spans="1:8" x14ac:dyDescent="0.3">
      <c r="A11">
        <v>0</v>
      </c>
      <c r="B11">
        <v>4</v>
      </c>
      <c r="C11">
        <v>3</v>
      </c>
      <c r="D11">
        <v>6</v>
      </c>
      <c r="F11">
        <v>4</v>
      </c>
      <c r="G11">
        <f t="shared" si="0"/>
        <v>0</v>
      </c>
      <c r="H11">
        <v>0</v>
      </c>
    </row>
    <row r="12" spans="1:8" x14ac:dyDescent="0.3">
      <c r="A12">
        <v>7</v>
      </c>
      <c r="B12">
        <v>4</v>
      </c>
      <c r="C12">
        <v>6</v>
      </c>
      <c r="D12">
        <v>9</v>
      </c>
      <c r="F12">
        <v>5</v>
      </c>
      <c r="G12">
        <f t="shared" si="0"/>
        <v>0</v>
      </c>
      <c r="H12">
        <v>0</v>
      </c>
    </row>
    <row r="13" spans="1:8" x14ac:dyDescent="0.3">
      <c r="A13">
        <v>8</v>
      </c>
      <c r="B13">
        <v>5</v>
      </c>
      <c r="C13">
        <v>7</v>
      </c>
      <c r="D13">
        <v>9</v>
      </c>
      <c r="F13">
        <v>6</v>
      </c>
      <c r="G13">
        <f t="shared" si="0"/>
        <v>0</v>
      </c>
      <c r="H13">
        <v>0</v>
      </c>
    </row>
    <row r="14" spans="1:8" x14ac:dyDescent="0.3">
      <c r="A14">
        <v>7</v>
      </c>
      <c r="B14">
        <v>6</v>
      </c>
      <c r="C14">
        <v>7</v>
      </c>
      <c r="D14">
        <v>11</v>
      </c>
      <c r="F14">
        <v>7</v>
      </c>
      <c r="G14">
        <f t="shared" si="0"/>
        <v>0</v>
      </c>
      <c r="H14">
        <v>0</v>
      </c>
    </row>
    <row r="15" spans="1:8" x14ac:dyDescent="0.3">
      <c r="A15">
        <v>24</v>
      </c>
      <c r="B15">
        <v>7</v>
      </c>
      <c r="C15">
        <v>1</v>
      </c>
      <c r="D15">
        <v>999</v>
      </c>
    </row>
    <row r="17" spans="3:4" x14ac:dyDescent="0.3">
      <c r="C17" s="4" t="s">
        <v>133</v>
      </c>
      <c r="D17">
        <f>A15</f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"/>
  <sheetViews>
    <sheetView workbookViewId="0">
      <selection activeCell="L17" sqref="L17"/>
    </sheetView>
  </sheetViews>
  <sheetFormatPr defaultRowHeight="14.4" x14ac:dyDescent="0.3"/>
  <cols>
    <col min="1" max="1" width="10.6640625" customWidth="1"/>
    <col min="3" max="3" width="16.109375" customWidth="1"/>
    <col min="5" max="5" width="20.6640625" customWidth="1"/>
    <col min="9" max="9" width="14.5546875" customWidth="1"/>
    <col min="10" max="10" width="20.88671875" customWidth="1"/>
    <col min="12" max="12" width="14.5546875" customWidth="1"/>
  </cols>
  <sheetData>
    <row r="1" spans="1:12" x14ac:dyDescent="0.3">
      <c r="B1" s="29" t="s">
        <v>63</v>
      </c>
      <c r="C1" s="29"/>
      <c r="D1" s="29" t="s">
        <v>64</v>
      </c>
      <c r="E1" s="29"/>
    </row>
    <row r="2" spans="1:12" x14ac:dyDescent="0.3">
      <c r="A2" s="3" t="s">
        <v>62</v>
      </c>
      <c r="B2" s="3" t="s">
        <v>61</v>
      </c>
      <c r="C2" s="3" t="s">
        <v>65</v>
      </c>
      <c r="D2" s="3" t="s">
        <v>61</v>
      </c>
      <c r="E2" s="3" t="s">
        <v>65</v>
      </c>
      <c r="F2" s="3" t="s">
        <v>26</v>
      </c>
    </row>
    <row r="3" spans="1:12" x14ac:dyDescent="0.3">
      <c r="A3">
        <v>0</v>
      </c>
      <c r="B3">
        <v>1</v>
      </c>
      <c r="C3" t="s">
        <v>66</v>
      </c>
      <c r="D3">
        <v>5</v>
      </c>
      <c r="E3" t="s">
        <v>71</v>
      </c>
      <c r="F3" s="7">
        <v>750</v>
      </c>
    </row>
    <row r="4" spans="1:12" x14ac:dyDescent="0.3">
      <c r="A4">
        <v>0</v>
      </c>
      <c r="B4">
        <v>1</v>
      </c>
      <c r="C4" t="s">
        <v>66</v>
      </c>
      <c r="D4">
        <v>6</v>
      </c>
      <c r="E4" t="s">
        <v>72</v>
      </c>
      <c r="F4" s="7">
        <v>487.5</v>
      </c>
      <c r="H4" s="3" t="s">
        <v>14</v>
      </c>
      <c r="I4" s="3" t="s">
        <v>75</v>
      </c>
      <c r="J4" s="3" t="s">
        <v>65</v>
      </c>
      <c r="K4" s="3" t="s">
        <v>42</v>
      </c>
      <c r="L4" s="3" t="s">
        <v>76</v>
      </c>
    </row>
    <row r="5" spans="1:12" x14ac:dyDescent="0.3">
      <c r="A5">
        <v>0</v>
      </c>
      <c r="B5">
        <v>1</v>
      </c>
      <c r="C5" t="s">
        <v>66</v>
      </c>
      <c r="D5">
        <v>7</v>
      </c>
      <c r="E5" t="s">
        <v>73</v>
      </c>
      <c r="F5" s="7">
        <v>487.5</v>
      </c>
      <c r="H5">
        <v>1</v>
      </c>
      <c r="I5" t="s">
        <v>77</v>
      </c>
      <c r="J5" t="s">
        <v>66</v>
      </c>
      <c r="K5">
        <f>SUMIF($D$3:$D$18,H5,$A$3:$A$18)-SUMIF($B$3:$B$18,H5,$A$3:$A$18)</f>
        <v>-1</v>
      </c>
      <c r="L5">
        <v>-1</v>
      </c>
    </row>
    <row r="6" spans="1:12" x14ac:dyDescent="0.3">
      <c r="A6">
        <v>1</v>
      </c>
      <c r="B6">
        <v>1</v>
      </c>
      <c r="C6" t="s">
        <v>66</v>
      </c>
      <c r="D6">
        <v>8</v>
      </c>
      <c r="E6" t="s">
        <v>74</v>
      </c>
      <c r="F6" s="7">
        <v>412.5</v>
      </c>
      <c r="H6">
        <v>2</v>
      </c>
      <c r="I6" t="s">
        <v>77</v>
      </c>
      <c r="J6" t="s">
        <v>67</v>
      </c>
      <c r="K6">
        <f t="shared" ref="K6:K12" si="0">SUMIF($D$3:$D$18,H6,$A$3:$A$18)-SUMIF($B$3:$B$18,H6,$A$3:$A$18)</f>
        <v>-1</v>
      </c>
      <c r="L6">
        <v>-1</v>
      </c>
    </row>
    <row r="7" spans="1:12" x14ac:dyDescent="0.3">
      <c r="A7">
        <v>0</v>
      </c>
      <c r="B7">
        <v>2</v>
      </c>
      <c r="C7" t="s">
        <v>67</v>
      </c>
      <c r="D7">
        <v>5</v>
      </c>
      <c r="E7" t="s">
        <v>71</v>
      </c>
      <c r="F7" s="7">
        <v>562.5</v>
      </c>
      <c r="H7">
        <v>3</v>
      </c>
      <c r="I7" t="s">
        <v>77</v>
      </c>
      <c r="J7" t="s">
        <v>69</v>
      </c>
      <c r="K7">
        <f t="shared" si="0"/>
        <v>-1</v>
      </c>
      <c r="L7">
        <v>-1</v>
      </c>
    </row>
    <row r="8" spans="1:12" x14ac:dyDescent="0.3">
      <c r="A8">
        <v>0</v>
      </c>
      <c r="B8">
        <v>2</v>
      </c>
      <c r="C8" t="s">
        <v>67</v>
      </c>
      <c r="D8">
        <v>6</v>
      </c>
      <c r="E8" t="s">
        <v>72</v>
      </c>
      <c r="F8" s="7">
        <v>750</v>
      </c>
      <c r="H8">
        <v>4</v>
      </c>
      <c r="I8" t="s">
        <v>77</v>
      </c>
      <c r="J8" t="s">
        <v>70</v>
      </c>
      <c r="K8">
        <f>SUMIF($D$3:$D$18,H8,$A$3:$A$18)-SUMIF($B$3:$B$18,H8,$A$3:$A$18)</f>
        <v>-1</v>
      </c>
      <c r="L8">
        <v>-1</v>
      </c>
    </row>
    <row r="9" spans="1:12" x14ac:dyDescent="0.3">
      <c r="A9">
        <v>1</v>
      </c>
      <c r="B9">
        <v>2</v>
      </c>
      <c r="C9" t="s">
        <v>68</v>
      </c>
      <c r="D9">
        <v>7</v>
      </c>
      <c r="E9" t="s">
        <v>73</v>
      </c>
      <c r="F9" s="7">
        <v>487.5</v>
      </c>
      <c r="H9">
        <v>5</v>
      </c>
      <c r="I9" t="s">
        <v>19</v>
      </c>
      <c r="J9" t="s">
        <v>71</v>
      </c>
      <c r="K9">
        <f t="shared" si="0"/>
        <v>1</v>
      </c>
      <c r="L9">
        <v>1</v>
      </c>
    </row>
    <row r="10" spans="1:12" x14ac:dyDescent="0.3">
      <c r="A10">
        <v>0</v>
      </c>
      <c r="B10">
        <v>2</v>
      </c>
      <c r="C10" t="s">
        <v>67</v>
      </c>
      <c r="D10">
        <v>8</v>
      </c>
      <c r="E10" t="s">
        <v>74</v>
      </c>
      <c r="F10" s="7">
        <v>487.5</v>
      </c>
      <c r="H10">
        <v>6</v>
      </c>
      <c r="I10" t="s">
        <v>19</v>
      </c>
      <c r="J10" t="s">
        <v>78</v>
      </c>
      <c r="K10">
        <f t="shared" si="0"/>
        <v>1</v>
      </c>
      <c r="L10">
        <v>1</v>
      </c>
    </row>
    <row r="11" spans="1:12" x14ac:dyDescent="0.3">
      <c r="A11">
        <v>1</v>
      </c>
      <c r="B11">
        <v>3</v>
      </c>
      <c r="C11" t="s">
        <v>69</v>
      </c>
      <c r="D11">
        <v>5</v>
      </c>
      <c r="E11" t="s">
        <v>71</v>
      </c>
      <c r="F11" s="7">
        <v>487.5</v>
      </c>
      <c r="H11">
        <v>7</v>
      </c>
      <c r="I11" t="s">
        <v>19</v>
      </c>
      <c r="J11" t="s">
        <v>73</v>
      </c>
      <c r="K11">
        <f t="shared" si="0"/>
        <v>1</v>
      </c>
      <c r="L11">
        <v>1</v>
      </c>
    </row>
    <row r="12" spans="1:12" x14ac:dyDescent="0.3">
      <c r="A12">
        <v>0</v>
      </c>
      <c r="B12">
        <v>3</v>
      </c>
      <c r="C12" t="s">
        <v>69</v>
      </c>
      <c r="D12">
        <v>6</v>
      </c>
      <c r="E12" t="s">
        <v>72</v>
      </c>
      <c r="F12" s="7">
        <v>562.5</v>
      </c>
      <c r="H12">
        <v>8</v>
      </c>
      <c r="I12" t="s">
        <v>19</v>
      </c>
      <c r="J12" t="s">
        <v>74</v>
      </c>
      <c r="K12">
        <f t="shared" si="0"/>
        <v>1</v>
      </c>
      <c r="L12">
        <v>1</v>
      </c>
    </row>
    <row r="13" spans="1:12" x14ac:dyDescent="0.3">
      <c r="A13">
        <v>0</v>
      </c>
      <c r="B13">
        <v>3</v>
      </c>
      <c r="C13" t="s">
        <v>69</v>
      </c>
      <c r="D13">
        <v>7</v>
      </c>
      <c r="E13" t="s">
        <v>73</v>
      </c>
      <c r="F13" s="7">
        <v>750</v>
      </c>
    </row>
    <row r="14" spans="1:12" x14ac:dyDescent="0.3">
      <c r="A14">
        <v>0</v>
      </c>
      <c r="B14">
        <v>3</v>
      </c>
      <c r="C14" t="s">
        <v>69</v>
      </c>
      <c r="D14">
        <v>8</v>
      </c>
      <c r="E14" t="s">
        <v>74</v>
      </c>
      <c r="F14" s="7">
        <v>562.5</v>
      </c>
    </row>
    <row r="15" spans="1:12" x14ac:dyDescent="0.3">
      <c r="A15">
        <v>0</v>
      </c>
      <c r="B15">
        <v>4</v>
      </c>
      <c r="C15" t="s">
        <v>70</v>
      </c>
      <c r="D15">
        <v>5</v>
      </c>
      <c r="E15" t="s">
        <v>71</v>
      </c>
      <c r="F15" s="7">
        <v>487.5</v>
      </c>
    </row>
    <row r="16" spans="1:12" x14ac:dyDescent="0.3">
      <c r="A16">
        <v>1</v>
      </c>
      <c r="B16">
        <v>4</v>
      </c>
      <c r="C16" t="s">
        <v>70</v>
      </c>
      <c r="D16">
        <v>6</v>
      </c>
      <c r="E16" t="s">
        <v>72</v>
      </c>
      <c r="F16" s="7">
        <v>487.5</v>
      </c>
    </row>
    <row r="17" spans="1:6" x14ac:dyDescent="0.3">
      <c r="A17">
        <v>0</v>
      </c>
      <c r="B17">
        <v>4</v>
      </c>
      <c r="C17" t="s">
        <v>70</v>
      </c>
      <c r="D17">
        <v>7</v>
      </c>
      <c r="E17" t="s">
        <v>73</v>
      </c>
      <c r="F17" s="7">
        <v>562.5</v>
      </c>
    </row>
    <row r="18" spans="1:6" x14ac:dyDescent="0.3">
      <c r="A18">
        <v>0</v>
      </c>
      <c r="B18">
        <v>4</v>
      </c>
      <c r="C18" t="s">
        <v>70</v>
      </c>
      <c r="D18">
        <v>8</v>
      </c>
      <c r="E18" t="s">
        <v>74</v>
      </c>
      <c r="F18" s="7">
        <v>750</v>
      </c>
    </row>
    <row r="20" spans="1:6" x14ac:dyDescent="0.3">
      <c r="E20" s="4" t="s">
        <v>13</v>
      </c>
      <c r="F20" s="8">
        <f>SUMPRODUCT(F3:F18,A3:A18)</f>
        <v>1875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>
      <selection activeCell="B21" sqref="B21"/>
    </sheetView>
  </sheetViews>
  <sheetFormatPr defaultRowHeight="14.4" x14ac:dyDescent="0.3"/>
  <cols>
    <col min="1" max="1" width="47.44140625" customWidth="1"/>
    <col min="3" max="3" width="14.5546875" customWidth="1"/>
    <col min="5" max="5" width="22" customWidth="1"/>
    <col min="6" max="6" width="13.88671875" bestFit="1" customWidth="1"/>
    <col min="9" max="9" width="22.5546875" customWidth="1"/>
    <col min="10" max="10" width="13.33203125" customWidth="1"/>
    <col min="11" max="11" width="26.5546875" customWidth="1"/>
  </cols>
  <sheetData>
    <row r="1" spans="1:11" x14ac:dyDescent="0.3">
      <c r="C1" s="30" t="s">
        <v>91</v>
      </c>
      <c r="D1" s="30"/>
      <c r="E1" s="30"/>
    </row>
    <row r="2" spans="1:11" x14ac:dyDescent="0.3">
      <c r="A2" s="3" t="s">
        <v>79</v>
      </c>
      <c r="B2" s="3" t="s">
        <v>1</v>
      </c>
      <c r="C2" s="3"/>
      <c r="D2" s="3" t="s">
        <v>2</v>
      </c>
      <c r="E2" s="3"/>
      <c r="F2" s="3" t="s">
        <v>36</v>
      </c>
    </row>
    <row r="3" spans="1:11" x14ac:dyDescent="0.3">
      <c r="A3">
        <v>22.5</v>
      </c>
      <c r="B3">
        <v>1</v>
      </c>
      <c r="C3" t="s">
        <v>80</v>
      </c>
      <c r="D3">
        <v>2</v>
      </c>
      <c r="E3" t="s">
        <v>81</v>
      </c>
      <c r="F3" s="1">
        <v>0.35</v>
      </c>
    </row>
    <row r="4" spans="1:11" x14ac:dyDescent="0.3">
      <c r="A4">
        <v>6</v>
      </c>
      <c r="B4">
        <v>1</v>
      </c>
      <c r="C4" t="s">
        <v>80</v>
      </c>
      <c r="D4">
        <v>5</v>
      </c>
      <c r="E4" t="s">
        <v>84</v>
      </c>
      <c r="F4" s="1">
        <v>1.2</v>
      </c>
      <c r="H4" s="3" t="s">
        <v>14</v>
      </c>
      <c r="I4" s="3" t="s">
        <v>87</v>
      </c>
      <c r="J4" s="3" t="s">
        <v>88</v>
      </c>
      <c r="K4" s="3" t="s">
        <v>15</v>
      </c>
    </row>
    <row r="5" spans="1:11" x14ac:dyDescent="0.3">
      <c r="A5">
        <v>0</v>
      </c>
      <c r="B5">
        <v>1</v>
      </c>
      <c r="C5" t="s">
        <v>80</v>
      </c>
      <c r="D5">
        <v>6</v>
      </c>
      <c r="E5" t="s">
        <v>85</v>
      </c>
      <c r="F5" s="1">
        <v>1.4</v>
      </c>
      <c r="H5">
        <v>1</v>
      </c>
      <c r="I5" t="s">
        <v>80</v>
      </c>
      <c r="J5">
        <f>SUMIF($D$3:$D$14,H5,$A$3:$A$14)-SUMIF($B$3:$B$14,H5,$A$3:$A$14)</f>
        <v>-30</v>
      </c>
      <c r="K5">
        <v>-30</v>
      </c>
    </row>
    <row r="6" spans="1:11" x14ac:dyDescent="0.3">
      <c r="A6">
        <v>1.5</v>
      </c>
      <c r="B6">
        <v>1</v>
      </c>
      <c r="C6" t="s">
        <v>80</v>
      </c>
      <c r="D6">
        <v>7</v>
      </c>
      <c r="E6" t="s">
        <v>86</v>
      </c>
      <c r="F6" s="1">
        <v>1.35</v>
      </c>
      <c r="H6">
        <v>2</v>
      </c>
      <c r="I6" t="s">
        <v>81</v>
      </c>
      <c r="J6">
        <f t="shared" ref="J6:J11" si="0">SUMIF($D$3:$D$14,H6,$A$3:$A$14)-SUMIF($B$3:$B$14,H6,$A$3:$A$14)</f>
        <v>0</v>
      </c>
      <c r="K6">
        <v>0</v>
      </c>
    </row>
    <row r="7" spans="1:11" x14ac:dyDescent="0.3">
      <c r="A7">
        <v>7.5</v>
      </c>
      <c r="B7">
        <v>2</v>
      </c>
      <c r="C7" t="s">
        <v>81</v>
      </c>
      <c r="D7">
        <v>3</v>
      </c>
      <c r="E7" t="s">
        <v>82</v>
      </c>
      <c r="F7" s="1">
        <v>0.2</v>
      </c>
      <c r="H7">
        <v>3</v>
      </c>
      <c r="I7" t="s">
        <v>82</v>
      </c>
      <c r="J7">
        <f>SUMIF($D$3:$D$14,H7,$A$3:$A$14)-SUMIF($B$3:$B$14,H7,$A$3:$A$14)</f>
        <v>0</v>
      </c>
      <c r="K7">
        <v>0</v>
      </c>
    </row>
    <row r="8" spans="1:11" x14ac:dyDescent="0.3">
      <c r="A8">
        <v>15</v>
      </c>
      <c r="B8">
        <v>2</v>
      </c>
      <c r="C8" t="s">
        <v>81</v>
      </c>
      <c r="D8">
        <v>4</v>
      </c>
      <c r="E8" t="s">
        <v>83</v>
      </c>
      <c r="F8" s="1">
        <v>0.16</v>
      </c>
      <c r="H8">
        <v>4</v>
      </c>
      <c r="I8" t="s">
        <v>83</v>
      </c>
      <c r="J8">
        <f t="shared" si="0"/>
        <v>0</v>
      </c>
      <c r="K8">
        <v>0</v>
      </c>
    </row>
    <row r="9" spans="1:11" x14ac:dyDescent="0.3">
      <c r="A9">
        <v>0</v>
      </c>
      <c r="B9">
        <v>3</v>
      </c>
      <c r="C9" t="s">
        <v>82</v>
      </c>
      <c r="D9">
        <v>5</v>
      </c>
      <c r="E9" t="s">
        <v>84</v>
      </c>
      <c r="F9" s="1">
        <v>0.27</v>
      </c>
      <c r="H9">
        <v>5</v>
      </c>
      <c r="I9" t="s">
        <v>84</v>
      </c>
      <c r="J9">
        <f t="shared" si="0"/>
        <v>6</v>
      </c>
      <c r="K9">
        <v>6</v>
      </c>
    </row>
    <row r="10" spans="1:11" x14ac:dyDescent="0.3">
      <c r="A10">
        <v>7.5</v>
      </c>
      <c r="B10">
        <v>3</v>
      </c>
      <c r="C10" t="s">
        <v>82</v>
      </c>
      <c r="D10">
        <v>6</v>
      </c>
      <c r="E10" t="s">
        <v>85</v>
      </c>
      <c r="F10" s="1">
        <v>0.23</v>
      </c>
      <c r="H10">
        <v>6</v>
      </c>
      <c r="I10" t="s">
        <v>85</v>
      </c>
      <c r="J10">
        <f t="shared" si="0"/>
        <v>15</v>
      </c>
      <c r="K10">
        <v>15</v>
      </c>
    </row>
    <row r="11" spans="1:11" x14ac:dyDescent="0.3">
      <c r="A11">
        <v>0</v>
      </c>
      <c r="B11">
        <v>3</v>
      </c>
      <c r="C11" t="s">
        <v>82</v>
      </c>
      <c r="D11">
        <v>7</v>
      </c>
      <c r="E11" t="s">
        <v>86</v>
      </c>
      <c r="F11" s="1">
        <v>0.19</v>
      </c>
      <c r="H11">
        <v>7</v>
      </c>
      <c r="I11" t="s">
        <v>86</v>
      </c>
      <c r="J11">
        <f t="shared" si="0"/>
        <v>9</v>
      </c>
      <c r="K11">
        <v>9</v>
      </c>
    </row>
    <row r="12" spans="1:11" x14ac:dyDescent="0.3">
      <c r="A12">
        <v>0</v>
      </c>
      <c r="B12">
        <v>4</v>
      </c>
      <c r="C12" t="s">
        <v>83</v>
      </c>
      <c r="D12">
        <v>5</v>
      </c>
      <c r="E12" t="s">
        <v>84</v>
      </c>
      <c r="F12" s="1">
        <v>0.25</v>
      </c>
    </row>
    <row r="13" spans="1:11" x14ac:dyDescent="0.3">
      <c r="A13">
        <v>7.5</v>
      </c>
      <c r="B13">
        <v>4</v>
      </c>
      <c r="C13" t="s">
        <v>83</v>
      </c>
      <c r="D13">
        <v>6</v>
      </c>
      <c r="E13" t="s">
        <v>85</v>
      </c>
      <c r="F13" s="1">
        <v>0.2</v>
      </c>
    </row>
    <row r="14" spans="1:11" x14ac:dyDescent="0.3">
      <c r="A14">
        <v>7.5</v>
      </c>
      <c r="B14">
        <v>4</v>
      </c>
      <c r="C14" t="s">
        <v>83</v>
      </c>
      <c r="D14">
        <v>7</v>
      </c>
      <c r="E14" t="s">
        <v>86</v>
      </c>
      <c r="F14" s="1">
        <v>0.15</v>
      </c>
    </row>
    <row r="16" spans="1:11" x14ac:dyDescent="0.3">
      <c r="E16" s="10" t="s">
        <v>92</v>
      </c>
      <c r="F16" s="8">
        <f>SUMPRODUCT(F3:F14,A3:A14)</f>
        <v>25.35</v>
      </c>
    </row>
    <row r="17" spans="1:6" x14ac:dyDescent="0.3">
      <c r="E17" s="4" t="s">
        <v>13</v>
      </c>
      <c r="F17" s="8">
        <f>F16*(10^6)</f>
        <v>25350000</v>
      </c>
    </row>
    <row r="21" spans="1:6" x14ac:dyDescent="0.3">
      <c r="A21" s="9" t="s">
        <v>89</v>
      </c>
      <c r="B21">
        <f>SUM(A4:A6)</f>
        <v>7.5</v>
      </c>
    </row>
    <row r="22" spans="1:6" x14ac:dyDescent="0.3">
      <c r="A22" s="9" t="s">
        <v>90</v>
      </c>
      <c r="B22">
        <f>0.25*30</f>
        <v>7.5</v>
      </c>
    </row>
    <row r="24" spans="1:6" x14ac:dyDescent="0.3">
      <c r="A24" s="9" t="s">
        <v>94</v>
      </c>
      <c r="B24">
        <f>A8</f>
        <v>15</v>
      </c>
    </row>
    <row r="25" spans="1:6" x14ac:dyDescent="0.3">
      <c r="A25" s="9" t="s">
        <v>95</v>
      </c>
      <c r="B25">
        <v>15</v>
      </c>
    </row>
  </sheetData>
  <mergeCells count="1">
    <mergeCell ref="C1:E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34"/>
  <sheetViews>
    <sheetView topLeftCell="A16" workbookViewId="0">
      <selection activeCell="H7" sqref="H7"/>
    </sheetView>
  </sheetViews>
  <sheetFormatPr defaultRowHeight="14.4" x14ac:dyDescent="0.3"/>
  <cols>
    <col min="1" max="1" width="23" customWidth="1"/>
    <col min="3" max="3" width="20.33203125" customWidth="1"/>
    <col min="5" max="5" width="23.33203125" customWidth="1"/>
    <col min="6" max="6" width="17.44140625" customWidth="1"/>
    <col min="11" max="11" width="14.33203125" customWidth="1"/>
  </cols>
  <sheetData>
    <row r="2" spans="1:11" x14ac:dyDescent="0.3">
      <c r="A2" s="3" t="s">
        <v>153</v>
      </c>
      <c r="B2" s="31" t="s">
        <v>134</v>
      </c>
      <c r="C2" s="31"/>
      <c r="D2" s="31" t="s">
        <v>135</v>
      </c>
      <c r="E2" s="31"/>
      <c r="F2" s="3" t="s">
        <v>136</v>
      </c>
    </row>
    <row r="3" spans="1:11" x14ac:dyDescent="0.3">
      <c r="A3">
        <v>1</v>
      </c>
      <c r="B3">
        <v>1</v>
      </c>
      <c r="C3" t="s">
        <v>137</v>
      </c>
      <c r="D3">
        <v>10</v>
      </c>
      <c r="E3" t="s">
        <v>138</v>
      </c>
      <c r="F3">
        <v>1</v>
      </c>
    </row>
    <row r="4" spans="1:11" x14ac:dyDescent="0.3">
      <c r="A4">
        <v>0</v>
      </c>
      <c r="B4">
        <v>1</v>
      </c>
      <c r="C4" t="s">
        <v>137</v>
      </c>
      <c r="D4">
        <v>11</v>
      </c>
      <c r="E4" t="s">
        <v>139</v>
      </c>
      <c r="F4">
        <v>4</v>
      </c>
    </row>
    <row r="5" spans="1:11" x14ac:dyDescent="0.3">
      <c r="A5">
        <v>0</v>
      </c>
      <c r="B5">
        <v>1</v>
      </c>
      <c r="C5" t="s">
        <v>137</v>
      </c>
      <c r="D5">
        <v>12</v>
      </c>
      <c r="E5" t="s">
        <v>140</v>
      </c>
      <c r="F5">
        <v>6</v>
      </c>
    </row>
    <row r="6" spans="1:11" x14ac:dyDescent="0.3">
      <c r="A6">
        <v>0</v>
      </c>
      <c r="B6">
        <v>1</v>
      </c>
      <c r="C6" t="s">
        <v>137</v>
      </c>
      <c r="D6">
        <v>13</v>
      </c>
      <c r="E6" t="s">
        <v>141</v>
      </c>
      <c r="F6">
        <v>9</v>
      </c>
    </row>
    <row r="7" spans="1:11" x14ac:dyDescent="0.3">
      <c r="A7">
        <v>0</v>
      </c>
      <c r="B7">
        <v>1</v>
      </c>
      <c r="C7" t="s">
        <v>137</v>
      </c>
      <c r="D7">
        <v>14</v>
      </c>
      <c r="E7" t="s">
        <v>142</v>
      </c>
      <c r="F7">
        <v>11</v>
      </c>
    </row>
    <row r="8" spans="1:11" x14ac:dyDescent="0.3">
      <c r="A8">
        <v>0</v>
      </c>
      <c r="B8">
        <v>2</v>
      </c>
      <c r="C8" t="s">
        <v>145</v>
      </c>
      <c r="D8">
        <v>11</v>
      </c>
      <c r="E8" t="s">
        <v>139</v>
      </c>
      <c r="F8">
        <v>2</v>
      </c>
    </row>
    <row r="9" spans="1:11" x14ac:dyDescent="0.3">
      <c r="A9">
        <v>0</v>
      </c>
      <c r="B9">
        <v>2</v>
      </c>
      <c r="C9" t="s">
        <v>145</v>
      </c>
      <c r="D9">
        <v>12</v>
      </c>
      <c r="E9" t="s">
        <v>140</v>
      </c>
      <c r="F9">
        <v>4</v>
      </c>
      <c r="I9" s="3" t="s">
        <v>14</v>
      </c>
      <c r="J9" s="3" t="s">
        <v>43</v>
      </c>
      <c r="K9" s="3" t="s">
        <v>151</v>
      </c>
    </row>
    <row r="10" spans="1:11" x14ac:dyDescent="0.3">
      <c r="A10">
        <v>1</v>
      </c>
      <c r="B10">
        <v>2</v>
      </c>
      <c r="C10" t="s">
        <v>145</v>
      </c>
      <c r="D10">
        <v>13</v>
      </c>
      <c r="E10" t="s">
        <v>141</v>
      </c>
      <c r="F10">
        <v>7</v>
      </c>
      <c r="I10">
        <v>1</v>
      </c>
      <c r="J10">
        <f>SUMIF($D$3:$D$32,I10,$A$3:$A$32)-SUMIF($B$3:$B$32,I10,$A$3:$A$32)</f>
        <v>-1</v>
      </c>
      <c r="K10">
        <v>-1</v>
      </c>
    </row>
    <row r="11" spans="1:11" x14ac:dyDescent="0.3">
      <c r="A11">
        <v>0</v>
      </c>
      <c r="B11">
        <v>2</v>
      </c>
      <c r="C11" t="s">
        <v>145</v>
      </c>
      <c r="D11">
        <v>14</v>
      </c>
      <c r="E11" t="s">
        <v>142</v>
      </c>
      <c r="F11">
        <v>9</v>
      </c>
      <c r="I11">
        <v>2</v>
      </c>
      <c r="J11">
        <f t="shared" ref="J11:J23" si="0">SUMIF($D$3:$D$32,I11,$A$3:$A$32)-SUMIF($B$3:$B$32,I11,$A$3:$A$32)</f>
        <v>-1</v>
      </c>
      <c r="K11">
        <v>-1</v>
      </c>
    </row>
    <row r="12" spans="1:11" x14ac:dyDescent="0.3">
      <c r="A12">
        <v>1</v>
      </c>
      <c r="B12">
        <v>3</v>
      </c>
      <c r="C12" t="s">
        <v>146</v>
      </c>
      <c r="D12">
        <v>8</v>
      </c>
      <c r="E12" t="s">
        <v>143</v>
      </c>
      <c r="F12">
        <v>1</v>
      </c>
      <c r="I12">
        <v>3</v>
      </c>
      <c r="J12">
        <f t="shared" si="0"/>
        <v>-1</v>
      </c>
      <c r="K12">
        <v>-1</v>
      </c>
    </row>
    <row r="13" spans="1:11" x14ac:dyDescent="0.3">
      <c r="A13">
        <v>0</v>
      </c>
      <c r="B13">
        <v>3</v>
      </c>
      <c r="C13" t="s">
        <v>146</v>
      </c>
      <c r="D13">
        <v>12</v>
      </c>
      <c r="E13" t="s">
        <v>140</v>
      </c>
      <c r="F13">
        <v>2</v>
      </c>
      <c r="I13">
        <v>4</v>
      </c>
      <c r="J13">
        <f t="shared" si="0"/>
        <v>-1</v>
      </c>
      <c r="K13">
        <v>-1</v>
      </c>
    </row>
    <row r="14" spans="1:11" x14ac:dyDescent="0.3">
      <c r="A14">
        <v>0</v>
      </c>
      <c r="B14">
        <v>3</v>
      </c>
      <c r="C14" t="s">
        <v>146</v>
      </c>
      <c r="D14">
        <v>13</v>
      </c>
      <c r="E14" t="s">
        <v>141</v>
      </c>
      <c r="F14">
        <v>5</v>
      </c>
      <c r="I14">
        <v>5</v>
      </c>
      <c r="J14">
        <f t="shared" si="0"/>
        <v>-1</v>
      </c>
      <c r="K14">
        <v>-1</v>
      </c>
    </row>
    <row r="15" spans="1:11" x14ac:dyDescent="0.3">
      <c r="A15">
        <v>0</v>
      </c>
      <c r="B15">
        <v>3</v>
      </c>
      <c r="C15" t="s">
        <v>146</v>
      </c>
      <c r="D15">
        <v>14</v>
      </c>
      <c r="E15" t="s">
        <v>142</v>
      </c>
      <c r="F15">
        <v>7</v>
      </c>
      <c r="I15">
        <v>6</v>
      </c>
      <c r="J15">
        <f t="shared" si="0"/>
        <v>-1</v>
      </c>
      <c r="K15">
        <v>-1</v>
      </c>
    </row>
    <row r="16" spans="1:11" x14ac:dyDescent="0.3">
      <c r="A16">
        <v>0</v>
      </c>
      <c r="B16">
        <v>4</v>
      </c>
      <c r="C16" t="s">
        <v>147</v>
      </c>
      <c r="D16">
        <v>8</v>
      </c>
      <c r="E16" t="s">
        <v>143</v>
      </c>
      <c r="F16">
        <v>3</v>
      </c>
      <c r="I16">
        <v>7</v>
      </c>
      <c r="J16">
        <f t="shared" si="0"/>
        <v>-1</v>
      </c>
      <c r="K16">
        <v>-1</v>
      </c>
    </row>
    <row r="17" spans="1:11" x14ac:dyDescent="0.3">
      <c r="A17">
        <v>1</v>
      </c>
      <c r="B17">
        <v>4</v>
      </c>
      <c r="C17" t="s">
        <v>147</v>
      </c>
      <c r="D17">
        <v>9</v>
      </c>
      <c r="E17" t="s">
        <v>144</v>
      </c>
      <c r="F17">
        <v>2</v>
      </c>
      <c r="I17">
        <v>8</v>
      </c>
      <c r="J17">
        <f t="shared" si="0"/>
        <v>1</v>
      </c>
      <c r="K17">
        <v>1</v>
      </c>
    </row>
    <row r="18" spans="1:11" x14ac:dyDescent="0.3">
      <c r="A18">
        <v>0</v>
      </c>
      <c r="B18">
        <v>4</v>
      </c>
      <c r="C18" t="s">
        <v>147</v>
      </c>
      <c r="D18">
        <v>13</v>
      </c>
      <c r="E18" t="s">
        <v>141</v>
      </c>
      <c r="F18">
        <v>3</v>
      </c>
      <c r="I18">
        <v>9</v>
      </c>
      <c r="J18">
        <f t="shared" si="0"/>
        <v>1</v>
      </c>
      <c r="K18">
        <v>1</v>
      </c>
    </row>
    <row r="19" spans="1:11" x14ac:dyDescent="0.3">
      <c r="A19">
        <v>0</v>
      </c>
      <c r="B19">
        <v>4</v>
      </c>
      <c r="C19" t="s">
        <v>147</v>
      </c>
      <c r="D19">
        <v>14</v>
      </c>
      <c r="E19" t="s">
        <v>142</v>
      </c>
      <c r="F19">
        <v>5</v>
      </c>
      <c r="I19">
        <v>10</v>
      </c>
      <c r="J19">
        <f t="shared" si="0"/>
        <v>1</v>
      </c>
      <c r="K19">
        <v>1</v>
      </c>
    </row>
    <row r="20" spans="1:11" x14ac:dyDescent="0.3">
      <c r="A20">
        <v>0</v>
      </c>
      <c r="B20">
        <v>5</v>
      </c>
      <c r="C20" t="s">
        <v>148</v>
      </c>
      <c r="D20">
        <v>8</v>
      </c>
      <c r="E20" t="s">
        <v>143</v>
      </c>
      <c r="F20">
        <v>7</v>
      </c>
      <c r="I20">
        <v>11</v>
      </c>
      <c r="J20">
        <f t="shared" si="0"/>
        <v>1</v>
      </c>
      <c r="K20">
        <v>1</v>
      </c>
    </row>
    <row r="21" spans="1:11" x14ac:dyDescent="0.3">
      <c r="A21">
        <v>0</v>
      </c>
      <c r="B21">
        <v>5</v>
      </c>
      <c r="C21" t="s">
        <v>148</v>
      </c>
      <c r="D21">
        <v>9</v>
      </c>
      <c r="E21" t="s">
        <v>144</v>
      </c>
      <c r="F21">
        <v>6</v>
      </c>
      <c r="I21">
        <v>12</v>
      </c>
      <c r="J21">
        <f>SUMIF($D$3:$D$32,I21,$A$3:$A$32)-SUMIF($B$3:$B$32,I21,$A$3:$A$32)</f>
        <v>1</v>
      </c>
      <c r="K21">
        <v>1</v>
      </c>
    </row>
    <row r="22" spans="1:11" x14ac:dyDescent="0.3">
      <c r="A22">
        <v>0</v>
      </c>
      <c r="B22">
        <v>5</v>
      </c>
      <c r="C22" t="s">
        <v>148</v>
      </c>
      <c r="D22">
        <v>10</v>
      </c>
      <c r="E22" t="s">
        <v>138</v>
      </c>
      <c r="F22">
        <v>3</v>
      </c>
      <c r="I22">
        <v>13</v>
      </c>
      <c r="J22">
        <f t="shared" si="0"/>
        <v>1</v>
      </c>
      <c r="K22">
        <v>1</v>
      </c>
    </row>
    <row r="23" spans="1:11" x14ac:dyDescent="0.3">
      <c r="A23">
        <v>1</v>
      </c>
      <c r="B23">
        <v>5</v>
      </c>
      <c r="C23" t="s">
        <v>148</v>
      </c>
      <c r="D23">
        <v>14</v>
      </c>
      <c r="E23" t="s">
        <v>142</v>
      </c>
      <c r="F23">
        <v>1</v>
      </c>
      <c r="I23">
        <v>14</v>
      </c>
      <c r="J23">
        <f t="shared" si="0"/>
        <v>1</v>
      </c>
      <c r="K23">
        <v>1</v>
      </c>
    </row>
    <row r="24" spans="1:11" x14ac:dyDescent="0.3">
      <c r="A24">
        <v>0</v>
      </c>
      <c r="B24">
        <v>6</v>
      </c>
      <c r="C24" t="s">
        <v>149</v>
      </c>
      <c r="D24">
        <v>8</v>
      </c>
      <c r="E24" t="s">
        <v>143</v>
      </c>
      <c r="F24">
        <v>9</v>
      </c>
    </row>
    <row r="25" spans="1:11" x14ac:dyDescent="0.3">
      <c r="A25">
        <v>0</v>
      </c>
      <c r="B25">
        <v>6</v>
      </c>
      <c r="C25" t="s">
        <v>149</v>
      </c>
      <c r="D25">
        <v>9</v>
      </c>
      <c r="E25" t="s">
        <v>144</v>
      </c>
      <c r="F25">
        <v>8</v>
      </c>
    </row>
    <row r="26" spans="1:11" x14ac:dyDescent="0.3">
      <c r="A26">
        <v>0</v>
      </c>
      <c r="B26">
        <v>6</v>
      </c>
      <c r="C26" t="s">
        <v>149</v>
      </c>
      <c r="D26">
        <v>10</v>
      </c>
      <c r="E26" t="s">
        <v>138</v>
      </c>
      <c r="F26">
        <v>5</v>
      </c>
    </row>
    <row r="27" spans="1:11" x14ac:dyDescent="0.3">
      <c r="A27">
        <v>1</v>
      </c>
      <c r="B27">
        <v>6</v>
      </c>
      <c r="C27" t="s">
        <v>149</v>
      </c>
      <c r="D27">
        <v>11</v>
      </c>
      <c r="E27" t="s">
        <v>139</v>
      </c>
      <c r="F27">
        <v>2</v>
      </c>
    </row>
    <row r="28" spans="1:11" x14ac:dyDescent="0.3">
      <c r="A28">
        <v>0</v>
      </c>
      <c r="B28">
        <v>7</v>
      </c>
      <c r="C28" t="s">
        <v>150</v>
      </c>
      <c r="D28">
        <v>8</v>
      </c>
      <c r="E28" t="s">
        <v>143</v>
      </c>
      <c r="F28">
        <v>10</v>
      </c>
    </row>
    <row r="29" spans="1:11" x14ac:dyDescent="0.3">
      <c r="A29">
        <v>0</v>
      </c>
      <c r="B29">
        <v>7</v>
      </c>
      <c r="C29" t="s">
        <v>150</v>
      </c>
      <c r="D29">
        <v>9</v>
      </c>
      <c r="E29" t="s">
        <v>144</v>
      </c>
      <c r="F29">
        <v>9</v>
      </c>
    </row>
    <row r="30" spans="1:11" x14ac:dyDescent="0.3">
      <c r="A30">
        <v>0</v>
      </c>
      <c r="B30">
        <v>7</v>
      </c>
      <c r="C30" t="s">
        <v>150</v>
      </c>
      <c r="D30">
        <v>10</v>
      </c>
      <c r="E30" t="s">
        <v>138</v>
      </c>
      <c r="F30">
        <v>6</v>
      </c>
    </row>
    <row r="31" spans="1:11" x14ac:dyDescent="0.3">
      <c r="A31">
        <v>0</v>
      </c>
      <c r="B31">
        <v>7</v>
      </c>
      <c r="C31" t="s">
        <v>150</v>
      </c>
      <c r="D31">
        <v>11</v>
      </c>
      <c r="E31" t="s">
        <v>139</v>
      </c>
      <c r="F31">
        <v>3</v>
      </c>
    </row>
    <row r="32" spans="1:11" x14ac:dyDescent="0.3">
      <c r="A32">
        <v>1</v>
      </c>
      <c r="B32">
        <v>7</v>
      </c>
      <c r="C32" t="s">
        <v>150</v>
      </c>
      <c r="D32">
        <v>12</v>
      </c>
      <c r="E32" t="s">
        <v>140</v>
      </c>
      <c r="F32">
        <v>1</v>
      </c>
    </row>
    <row r="34" spans="5:6" x14ac:dyDescent="0.3">
      <c r="E34" s="4" t="s">
        <v>152</v>
      </c>
      <c r="F34">
        <f>SUMPRODUCT(F3:F32,A3:A32)</f>
        <v>15</v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9</vt:lpstr>
      <vt:lpstr>11</vt:lpstr>
      <vt:lpstr>14</vt:lpstr>
      <vt:lpstr>16</vt:lpstr>
      <vt:lpstr>17</vt:lpstr>
      <vt:lpstr>18</vt:lpstr>
      <vt:lpstr>21</vt:lpstr>
      <vt:lpstr>22</vt:lpstr>
      <vt:lpstr>23</vt:lpstr>
      <vt:lpstr>24</vt:lpstr>
      <vt:lpstr>24c</vt:lpstr>
      <vt:lpstr>24d</vt:lpstr>
      <vt:lpstr>27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NIRMAL PRASAD PANTA</cp:lastModifiedBy>
  <dcterms:created xsi:type="dcterms:W3CDTF">2021-07-27T16:57:17Z</dcterms:created>
  <dcterms:modified xsi:type="dcterms:W3CDTF">2023-09-29T05:43:23Z</dcterms:modified>
</cp:coreProperties>
</file>