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ocuments\OR\assignments\"/>
    </mc:Choice>
  </mc:AlternateContent>
  <bookViews>
    <workbookView xWindow="0" yWindow="0" windowWidth="28800" windowHeight="12435" firstSheet="17" activeTab="19"/>
  </bookViews>
  <sheets>
    <sheet name="Answer Report 7" sheetId="11" r:id="rId1"/>
    <sheet name="Sensitivity Report 7" sheetId="12" r:id="rId2"/>
    <sheet name="Limits Report 7" sheetId="13" r:id="rId3"/>
    <sheet name="7" sheetId="1" r:id="rId4"/>
    <sheet name="Answer Report 10" sheetId="14" r:id="rId5"/>
    <sheet name="Sensitivity Report 10" sheetId="15" r:id="rId6"/>
    <sheet name="Limits Report 10" sheetId="16" r:id="rId7"/>
    <sheet name="10" sheetId="5" r:id="rId8"/>
    <sheet name="Answer Report 12" sheetId="17" r:id="rId9"/>
    <sheet name="Sensitivity Report 12" sheetId="18" r:id="rId10"/>
    <sheet name="Limits Report 12" sheetId="19" r:id="rId11"/>
    <sheet name="12" sheetId="6" r:id="rId12"/>
    <sheet name="Answer Report 15" sheetId="20" r:id="rId13"/>
    <sheet name="Sensitivity Report 15" sheetId="21" r:id="rId14"/>
    <sheet name="Limits Report 15" sheetId="22" r:id="rId15"/>
    <sheet name="15" sheetId="8" r:id="rId16"/>
    <sheet name="Answer Report 17" sheetId="23" r:id="rId17"/>
    <sheet name="Sensitivity Report 17" sheetId="24" r:id="rId18"/>
    <sheet name="Limits Report 17" sheetId="25" r:id="rId19"/>
    <sheet name="17" sheetId="9" r:id="rId20"/>
    <sheet name="Answer Report 18" sheetId="26" r:id="rId21"/>
    <sheet name="Sensitivity Report 18" sheetId="27" r:id="rId22"/>
    <sheet name="Limits Report 18" sheetId="28" r:id="rId23"/>
    <sheet name="Sensitivity Report 18 part 2" sheetId="29" r:id="rId24"/>
    <sheet name="18" sheetId="10" r:id="rId25"/>
  </sheets>
  <definedNames>
    <definedName name="solver_adj" localSheetId="7" hidden="1">'10'!$B$25:$C$25</definedName>
    <definedName name="solver_adj" localSheetId="11" hidden="1">'12'!$B$3:$C$3</definedName>
    <definedName name="solver_adj" localSheetId="15" hidden="1">'15'!$B$3:$D$3</definedName>
    <definedName name="solver_adj" localSheetId="19" hidden="1">'17'!$E$3:$F$5</definedName>
    <definedName name="solver_adj" localSheetId="24" hidden="1">'18'!$B$22:$D$22</definedName>
    <definedName name="solver_adj" localSheetId="3" hidden="1">'7'!$B$18:$C$18</definedName>
    <definedName name="solver_cvg" localSheetId="7" hidden="1">0.0001</definedName>
    <definedName name="solver_cvg" localSheetId="11" hidden="1">0.0001</definedName>
    <definedName name="solver_cvg" localSheetId="15" hidden="1">0.0001</definedName>
    <definedName name="solver_cvg" localSheetId="19" hidden="1">0.0001</definedName>
    <definedName name="solver_cvg" localSheetId="24" hidden="1">0.0001</definedName>
    <definedName name="solver_cvg" localSheetId="3" hidden="1">0.0001</definedName>
    <definedName name="solver_drv" localSheetId="7" hidden="1">1</definedName>
    <definedName name="solver_drv" localSheetId="11" hidden="1">1</definedName>
    <definedName name="solver_drv" localSheetId="15" hidden="1">1</definedName>
    <definedName name="solver_drv" localSheetId="19" hidden="1">1</definedName>
    <definedName name="solver_drv" localSheetId="24" hidden="1">1</definedName>
    <definedName name="solver_drv" localSheetId="3" hidden="1">1</definedName>
    <definedName name="solver_eng" localSheetId="7" hidden="1">2</definedName>
    <definedName name="solver_eng" localSheetId="11" hidden="1">2</definedName>
    <definedName name="solver_eng" localSheetId="15" hidden="1">2</definedName>
    <definedName name="solver_eng" localSheetId="19" hidden="1">2</definedName>
    <definedName name="solver_eng" localSheetId="24" hidden="1">2</definedName>
    <definedName name="solver_eng" localSheetId="3" hidden="1">2</definedName>
    <definedName name="solver_est" localSheetId="7" hidden="1">1</definedName>
    <definedName name="solver_est" localSheetId="11" hidden="1">1</definedName>
    <definedName name="solver_est" localSheetId="15" hidden="1">1</definedName>
    <definedName name="solver_est" localSheetId="19" hidden="1">1</definedName>
    <definedName name="solver_est" localSheetId="24" hidden="1">1</definedName>
    <definedName name="solver_est" localSheetId="3" hidden="1">1</definedName>
    <definedName name="solver_itr" localSheetId="7" hidden="1">2147483647</definedName>
    <definedName name="solver_itr" localSheetId="11" hidden="1">2147483647</definedName>
    <definedName name="solver_itr" localSheetId="15" hidden="1">2147483647</definedName>
    <definedName name="solver_itr" localSheetId="19" hidden="1">2147483647</definedName>
    <definedName name="solver_itr" localSheetId="24" hidden="1">2147483647</definedName>
    <definedName name="solver_itr" localSheetId="3" hidden="1">2147483647</definedName>
    <definedName name="solver_lhs1" localSheetId="7" hidden="1">'10'!$D$28:$D$30</definedName>
    <definedName name="solver_lhs1" localSheetId="11" hidden="1">'12'!$B$3:$C$3</definedName>
    <definedName name="solver_lhs1" localSheetId="15" hidden="1">'15'!$E$15:$E$17</definedName>
    <definedName name="solver_lhs1" localSheetId="19" hidden="1">'17'!$E$7</definedName>
    <definedName name="solver_lhs1" localSheetId="24" hidden="1">'18'!$B$22:$D$22</definedName>
    <definedName name="solver_lhs1" localSheetId="3" hidden="1">'7'!$E$24:$E$25</definedName>
    <definedName name="solver_lhs2" localSheetId="11" hidden="1">'12'!$D$8:$D$10</definedName>
    <definedName name="solver_lhs2" localSheetId="15" hidden="1">'15'!$E$17</definedName>
    <definedName name="solver_lhs2" localSheetId="19" hidden="1">'17'!$F$7</definedName>
    <definedName name="solver_lhs2" localSheetId="24" hidden="1">'18'!$B$22:$D$22</definedName>
    <definedName name="solver_lhs3" localSheetId="15" hidden="1">'15'!$F$3</definedName>
    <definedName name="solver_lhs3" localSheetId="19" hidden="1">'17'!$G$10</definedName>
    <definedName name="solver_lhs3" localSheetId="24" hidden="1">'18'!$F$26</definedName>
    <definedName name="solver_lhs4" localSheetId="15" hidden="1">'15'!$E$17</definedName>
    <definedName name="solver_lhs4" localSheetId="19" hidden="1">'17'!$G$10:$G$11</definedName>
    <definedName name="solver_lhs5" localSheetId="15" hidden="1">'15'!$F$3</definedName>
    <definedName name="solver_lhs5" localSheetId="19" hidden="1">'17'!$G$3:$G$5</definedName>
    <definedName name="solver_lhs6" localSheetId="19" hidden="1">'17'!$A$16:$A$16</definedName>
    <definedName name="solver_lhs7" localSheetId="19" hidden="1">'17'!#REF!</definedName>
    <definedName name="solver_mip" localSheetId="7" hidden="1">2147483647</definedName>
    <definedName name="solver_mip" localSheetId="11" hidden="1">2147483647</definedName>
    <definedName name="solver_mip" localSheetId="15" hidden="1">2147483647</definedName>
    <definedName name="solver_mip" localSheetId="19" hidden="1">2147483647</definedName>
    <definedName name="solver_mip" localSheetId="24" hidden="1">2147483647</definedName>
    <definedName name="solver_mip" localSheetId="3" hidden="1">2147483647</definedName>
    <definedName name="solver_mni" localSheetId="7" hidden="1">30</definedName>
    <definedName name="solver_mni" localSheetId="11" hidden="1">30</definedName>
    <definedName name="solver_mni" localSheetId="15" hidden="1">30</definedName>
    <definedName name="solver_mni" localSheetId="19" hidden="1">30</definedName>
    <definedName name="solver_mni" localSheetId="24" hidden="1">30</definedName>
    <definedName name="solver_mni" localSheetId="3" hidden="1">30</definedName>
    <definedName name="solver_mrt" localSheetId="7" hidden="1">0.075</definedName>
    <definedName name="solver_mrt" localSheetId="11" hidden="1">0.075</definedName>
    <definedName name="solver_mrt" localSheetId="15" hidden="1">0.075</definedName>
    <definedName name="solver_mrt" localSheetId="19" hidden="1">0.075</definedName>
    <definedName name="solver_mrt" localSheetId="24" hidden="1">0.075</definedName>
    <definedName name="solver_mrt" localSheetId="3" hidden="1">0.075</definedName>
    <definedName name="solver_msl" localSheetId="7" hidden="1">2</definedName>
    <definedName name="solver_msl" localSheetId="11" hidden="1">2</definedName>
    <definedName name="solver_msl" localSheetId="15" hidden="1">2</definedName>
    <definedName name="solver_msl" localSheetId="19" hidden="1">2</definedName>
    <definedName name="solver_msl" localSheetId="24" hidden="1">2</definedName>
    <definedName name="solver_msl" localSheetId="3" hidden="1">2</definedName>
    <definedName name="solver_neg" localSheetId="7" hidden="1">1</definedName>
    <definedName name="solver_neg" localSheetId="11" hidden="1">1</definedName>
    <definedName name="solver_neg" localSheetId="15" hidden="1">1</definedName>
    <definedName name="solver_neg" localSheetId="19" hidden="1">1</definedName>
    <definedName name="solver_neg" localSheetId="24" hidden="1">1</definedName>
    <definedName name="solver_neg" localSheetId="3" hidden="1">1</definedName>
    <definedName name="solver_nod" localSheetId="7" hidden="1">2147483647</definedName>
    <definedName name="solver_nod" localSheetId="11" hidden="1">2147483647</definedName>
    <definedName name="solver_nod" localSheetId="15" hidden="1">2147483647</definedName>
    <definedName name="solver_nod" localSheetId="19" hidden="1">2147483647</definedName>
    <definedName name="solver_nod" localSheetId="24" hidden="1">2147483647</definedName>
    <definedName name="solver_nod" localSheetId="3" hidden="1">2147483647</definedName>
    <definedName name="solver_num" localSheetId="7" hidden="1">1</definedName>
    <definedName name="solver_num" localSheetId="11" hidden="1">2</definedName>
    <definedName name="solver_num" localSheetId="15" hidden="1">3</definedName>
    <definedName name="solver_num" localSheetId="19" hidden="1">5</definedName>
    <definedName name="solver_num" localSheetId="24" hidden="1">3</definedName>
    <definedName name="solver_num" localSheetId="3" hidden="1">1</definedName>
    <definedName name="solver_nwt" localSheetId="7" hidden="1">1</definedName>
    <definedName name="solver_nwt" localSheetId="11" hidden="1">1</definedName>
    <definedName name="solver_nwt" localSheetId="15" hidden="1">1</definedName>
    <definedName name="solver_nwt" localSheetId="19" hidden="1">1</definedName>
    <definedName name="solver_nwt" localSheetId="24" hidden="1">1</definedName>
    <definedName name="solver_nwt" localSheetId="3" hidden="1">1</definedName>
    <definedName name="solver_opt" localSheetId="7" hidden="1">'10'!$E$32</definedName>
    <definedName name="solver_opt" localSheetId="11" hidden="1">'12'!$E$12</definedName>
    <definedName name="solver_opt" localSheetId="15" hidden="1">'15'!$F$5</definedName>
    <definedName name="solver_opt" localSheetId="19" hidden="1">'17'!$B$20</definedName>
    <definedName name="solver_opt" localSheetId="24" hidden="1">'18'!$F$29</definedName>
    <definedName name="solver_opt" localSheetId="3" hidden="1">'7'!$E$20</definedName>
    <definedName name="solver_pre" localSheetId="7" hidden="1">0.000001</definedName>
    <definedName name="solver_pre" localSheetId="11" hidden="1">0.000001</definedName>
    <definedName name="solver_pre" localSheetId="15" hidden="1">0.000001</definedName>
    <definedName name="solver_pre" localSheetId="19" hidden="1">0.000001</definedName>
    <definedName name="solver_pre" localSheetId="24" hidden="1">0.000001</definedName>
    <definedName name="solver_pre" localSheetId="3" hidden="1">0.000001</definedName>
    <definedName name="solver_rbv" localSheetId="7" hidden="1">1</definedName>
    <definedName name="solver_rbv" localSheetId="11" hidden="1">1</definedName>
    <definedName name="solver_rbv" localSheetId="15" hidden="1">1</definedName>
    <definedName name="solver_rbv" localSheetId="19" hidden="1">1</definedName>
    <definedName name="solver_rbv" localSheetId="24" hidden="1">1</definedName>
    <definedName name="solver_rbv" localSheetId="3" hidden="1">1</definedName>
    <definedName name="solver_rel1" localSheetId="7" hidden="1">1</definedName>
    <definedName name="solver_rel1" localSheetId="11" hidden="1">3</definedName>
    <definedName name="solver_rel1" localSheetId="15" hidden="1">3</definedName>
    <definedName name="solver_rel1" localSheetId="19" hidden="1">2</definedName>
    <definedName name="solver_rel1" localSheetId="24" hidden="1">1</definedName>
    <definedName name="solver_rel1" localSheetId="3" hidden="1">1</definedName>
    <definedName name="solver_rel2" localSheetId="11" hidden="1">1</definedName>
    <definedName name="solver_rel2" localSheetId="15" hidden="1">1</definedName>
    <definedName name="solver_rel2" localSheetId="19" hidden="1">2</definedName>
    <definedName name="solver_rel2" localSheetId="24" hidden="1">3</definedName>
    <definedName name="solver_rel3" localSheetId="15" hidden="1">2</definedName>
    <definedName name="solver_rel3" localSheetId="19" hidden="1">1</definedName>
    <definedName name="solver_rel3" localSheetId="24" hidden="1">1</definedName>
    <definedName name="solver_rel4" localSheetId="15" hidden="1">3</definedName>
    <definedName name="solver_rel4" localSheetId="19" hidden="1">3</definedName>
    <definedName name="solver_rel5" localSheetId="15" hidden="1">2</definedName>
    <definedName name="solver_rel5" localSheetId="19" hidden="1">1</definedName>
    <definedName name="solver_rel6" localSheetId="19" hidden="1">3</definedName>
    <definedName name="solver_rel7" localSheetId="19" hidden="1">3</definedName>
    <definedName name="solver_rhs1" localSheetId="7" hidden="1">'10'!$E$28:$E$30</definedName>
    <definedName name="solver_rhs1" localSheetId="11" hidden="1">'12'!$B$4:$C$4</definedName>
    <definedName name="solver_rhs1" localSheetId="15" hidden="1">'15'!$E$9:$E$11</definedName>
    <definedName name="solver_rhs1" localSheetId="19" hidden="1">'17'!$D$10</definedName>
    <definedName name="solver_rhs1" localSheetId="24" hidden="1">'18'!$B$24:$D$24</definedName>
    <definedName name="solver_rhs1" localSheetId="3" hidden="1">'7'!$F$24:$F$25</definedName>
    <definedName name="solver_rhs2" localSheetId="11" hidden="1">'12'!$E$8:$E$10</definedName>
    <definedName name="solver_rhs2" localSheetId="15" hidden="1">'15'!$F$11</definedName>
    <definedName name="solver_rhs2" localSheetId="19" hidden="1">'17'!$D$11</definedName>
    <definedName name="solver_rhs2" localSheetId="24" hidden="1">'18'!$B$23:$D$23</definedName>
    <definedName name="solver_rhs3" localSheetId="15" hidden="1">'15'!$H$3</definedName>
    <definedName name="solver_rhs3" localSheetId="19" hidden="1">'17'!$C$11</definedName>
    <definedName name="solver_rhs3" localSheetId="24" hidden="1">'18'!$F$27</definedName>
    <definedName name="solver_rhs4" localSheetId="15" hidden="1">'15'!$E$11</definedName>
    <definedName name="solver_rhs4" localSheetId="19" hidden="1">'17'!$C$10:$C$11</definedName>
    <definedName name="solver_rhs5" localSheetId="15" hidden="1">'15'!$H$3</definedName>
    <definedName name="solver_rhs5" localSheetId="19" hidden="1">'17'!$D$3:$D$5</definedName>
    <definedName name="solver_rhs6" localSheetId="19" hidden="1">'17'!$C$10:$C$11</definedName>
    <definedName name="solver_rhs7" localSheetId="19" hidden="1">'17'!$C$10:$C$11</definedName>
    <definedName name="solver_rlx" localSheetId="7" hidden="1">2</definedName>
    <definedName name="solver_rlx" localSheetId="11" hidden="1">2</definedName>
    <definedName name="solver_rlx" localSheetId="15" hidden="1">2</definedName>
    <definedName name="solver_rlx" localSheetId="19" hidden="1">2</definedName>
    <definedName name="solver_rlx" localSheetId="24" hidden="1">2</definedName>
    <definedName name="solver_rlx" localSheetId="3" hidden="1">2</definedName>
    <definedName name="solver_rsd" localSheetId="7" hidden="1">0</definedName>
    <definedName name="solver_rsd" localSheetId="11" hidden="1">0</definedName>
    <definedName name="solver_rsd" localSheetId="15" hidden="1">0</definedName>
    <definedName name="solver_rsd" localSheetId="19" hidden="1">0</definedName>
    <definedName name="solver_rsd" localSheetId="24" hidden="1">0</definedName>
    <definedName name="solver_rsd" localSheetId="3" hidden="1">0</definedName>
    <definedName name="solver_scl" localSheetId="7" hidden="1">1</definedName>
    <definedName name="solver_scl" localSheetId="11" hidden="1">1</definedName>
    <definedName name="solver_scl" localSheetId="15" hidden="1">1</definedName>
    <definedName name="solver_scl" localSheetId="19" hidden="1">1</definedName>
    <definedName name="solver_scl" localSheetId="24" hidden="1">1</definedName>
    <definedName name="solver_scl" localSheetId="3" hidden="1">1</definedName>
    <definedName name="solver_sho" localSheetId="7" hidden="1">2</definedName>
    <definedName name="solver_sho" localSheetId="11" hidden="1">2</definedName>
    <definedName name="solver_sho" localSheetId="15" hidden="1">2</definedName>
    <definedName name="solver_sho" localSheetId="19" hidden="1">2</definedName>
    <definedName name="solver_sho" localSheetId="24" hidden="1">2</definedName>
    <definedName name="solver_sho" localSheetId="3" hidden="1">2</definedName>
    <definedName name="solver_sho" localSheetId="6" hidden="1">2</definedName>
    <definedName name="solver_sho" localSheetId="10" hidden="1">2</definedName>
    <definedName name="solver_sho" localSheetId="14" hidden="1">2</definedName>
    <definedName name="solver_sho" localSheetId="18" hidden="1">2</definedName>
    <definedName name="solver_sho" localSheetId="22" hidden="1">2</definedName>
    <definedName name="solver_sho" localSheetId="2" hidden="1">2</definedName>
    <definedName name="solver_ssz" localSheetId="7" hidden="1">100</definedName>
    <definedName name="solver_ssz" localSheetId="11" hidden="1">100</definedName>
    <definedName name="solver_ssz" localSheetId="15" hidden="1">100</definedName>
    <definedName name="solver_ssz" localSheetId="19" hidden="1">100</definedName>
    <definedName name="solver_ssz" localSheetId="24" hidden="1">100</definedName>
    <definedName name="solver_ssz" localSheetId="3" hidden="1">100</definedName>
    <definedName name="solver_tim" localSheetId="7" hidden="1">2147483647</definedName>
    <definedName name="solver_tim" localSheetId="11" hidden="1">2147483647</definedName>
    <definedName name="solver_tim" localSheetId="15" hidden="1">2147483647</definedName>
    <definedName name="solver_tim" localSheetId="19" hidden="1">2147483647</definedName>
    <definedName name="solver_tim" localSheetId="24" hidden="1">2147483647</definedName>
    <definedName name="solver_tim" localSheetId="3" hidden="1">2147483647</definedName>
    <definedName name="solver_tol" localSheetId="7" hidden="1">0.01</definedName>
    <definedName name="solver_tol" localSheetId="11" hidden="1">0.01</definedName>
    <definedName name="solver_tol" localSheetId="15" hidden="1">0.01</definedName>
    <definedName name="solver_tol" localSheetId="19" hidden="1">0.01</definedName>
    <definedName name="solver_tol" localSheetId="24" hidden="1">0.01</definedName>
    <definedName name="solver_tol" localSheetId="3" hidden="1">0.01</definedName>
    <definedName name="solver_typ" localSheetId="7" hidden="1">1</definedName>
    <definedName name="solver_typ" localSheetId="11" hidden="1">1</definedName>
    <definedName name="solver_typ" localSheetId="15" hidden="1">2</definedName>
    <definedName name="solver_typ" localSheetId="19" hidden="1">1</definedName>
    <definedName name="solver_typ" localSheetId="24" hidden="1">1</definedName>
    <definedName name="solver_typ" localSheetId="3" hidden="1">1</definedName>
    <definedName name="solver_val" localSheetId="7" hidden="1">0</definedName>
    <definedName name="solver_val" localSheetId="11" hidden="1">0</definedName>
    <definedName name="solver_val" localSheetId="15" hidden="1">0</definedName>
    <definedName name="solver_val" localSheetId="19" hidden="1">0</definedName>
    <definedName name="solver_val" localSheetId="24" hidden="1">0</definedName>
    <definedName name="solver_val" localSheetId="3" hidden="1">0</definedName>
    <definedName name="solver_ver" localSheetId="7" hidden="1">3</definedName>
    <definedName name="solver_ver" localSheetId="11" hidden="1">3</definedName>
    <definedName name="solver_ver" localSheetId="15" hidden="1">3</definedName>
    <definedName name="solver_ver" localSheetId="19" hidden="1">3</definedName>
    <definedName name="solver_ver" localSheetId="24" hidden="1">3</definedName>
    <definedName name="solver_ver" localSheetId="3" hidden="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6" i="10" l="1"/>
  <c r="B33" i="10" s="1"/>
  <c r="F29" i="10" s="1"/>
  <c r="F8" i="10"/>
  <c r="D29" i="5" l="1"/>
  <c r="D30" i="5"/>
  <c r="D28" i="5"/>
  <c r="E32" i="5"/>
  <c r="C29" i="5"/>
  <c r="B20" i="1"/>
  <c r="E25" i="1"/>
  <c r="E24" i="1"/>
  <c r="B5" i="1"/>
  <c r="C20" i="1"/>
  <c r="E20" i="1" l="1"/>
  <c r="F11" i="10"/>
  <c r="E7" i="9"/>
  <c r="F10" i="9"/>
  <c r="F7" i="9"/>
  <c r="F11" i="9"/>
  <c r="B18" i="9"/>
  <c r="E10" i="9"/>
  <c r="E11" i="9"/>
  <c r="B17" i="9"/>
  <c r="B20" i="9"/>
  <c r="B15" i="9"/>
  <c r="G11" i="9"/>
  <c r="G10" i="9"/>
  <c r="G5" i="9"/>
  <c r="G4" i="9"/>
  <c r="G3" i="9"/>
  <c r="B17" i="8"/>
  <c r="C17" i="8"/>
  <c r="D17" i="8"/>
  <c r="E17" i="8"/>
  <c r="B16" i="8"/>
  <c r="C16" i="8"/>
  <c r="D16" i="8"/>
  <c r="E16" i="8"/>
  <c r="B15" i="8"/>
  <c r="C15" i="8"/>
  <c r="D15" i="8"/>
  <c r="E15" i="8"/>
  <c r="B5" i="8"/>
  <c r="C5" i="8"/>
  <c r="D5" i="8"/>
  <c r="F5" i="8"/>
  <c r="F3" i="8"/>
  <c r="E12" i="6"/>
  <c r="D9" i="6"/>
  <c r="D10" i="6"/>
  <c r="D8" i="6"/>
  <c r="E3" i="6"/>
  <c r="C4" i="6"/>
  <c r="B4" i="6"/>
  <c r="E10" i="5"/>
  <c r="D7" i="5"/>
  <c r="D8" i="5"/>
  <c r="D6" i="5"/>
  <c r="C7" i="5"/>
  <c r="E10" i="1"/>
  <c r="E9" i="1"/>
  <c r="C5" i="1"/>
  <c r="E5" i="1"/>
</calcChain>
</file>

<file path=xl/sharedStrings.xml><?xml version="1.0" encoding="utf-8"?>
<sst xmlns="http://schemas.openxmlformats.org/spreadsheetml/2006/main" count="971" uniqueCount="269">
  <si>
    <t>Generators</t>
  </si>
  <si>
    <t>Alternators</t>
  </si>
  <si>
    <t>Numbers to be produced</t>
  </si>
  <si>
    <t>Unit time for wiring(hrs)</t>
  </si>
  <si>
    <t>Unit time for testing(hrs)</t>
  </si>
  <si>
    <t xml:space="preserve"> Wiring</t>
  </si>
  <si>
    <t>Testing</t>
  </si>
  <si>
    <t>Unit profit</t>
  </si>
  <si>
    <t>Total profit for each device</t>
  </si>
  <si>
    <t>Final Total Profit</t>
  </si>
  <si>
    <t>Total time used(hrs)</t>
  </si>
  <si>
    <t>Available time(hrs)</t>
  </si>
  <si>
    <t>Doors</t>
  </si>
  <si>
    <t>Windows</t>
  </si>
  <si>
    <t>no. of items produced</t>
  </si>
  <si>
    <t>Unit time required</t>
  </si>
  <si>
    <t>for cutting</t>
  </si>
  <si>
    <t>for sanding</t>
  </si>
  <si>
    <t>for finishing</t>
  </si>
  <si>
    <t>Unit time required(hrs)</t>
  </si>
  <si>
    <t>Total time required</t>
  </si>
  <si>
    <t>Total time required(hrs)</t>
  </si>
  <si>
    <t>Total time available(hrs)</t>
  </si>
  <si>
    <t>Total profit</t>
  </si>
  <si>
    <t>Contemproray</t>
  </si>
  <si>
    <t>Country</t>
  </si>
  <si>
    <t>Types of tables</t>
  </si>
  <si>
    <t>no.of tables produced</t>
  </si>
  <si>
    <t>Total number of tables</t>
  </si>
  <si>
    <t>minimum numbers to be produced</t>
  </si>
  <si>
    <t>Machine used</t>
  </si>
  <si>
    <t>Router</t>
  </si>
  <si>
    <t>Sander</t>
  </si>
  <si>
    <t>Polisher</t>
  </si>
  <si>
    <t>Total time available</t>
  </si>
  <si>
    <t>Unit selling price</t>
  </si>
  <si>
    <t>Total Selling price</t>
  </si>
  <si>
    <t>Compund 1</t>
  </si>
  <si>
    <t>Compound 2</t>
  </si>
  <si>
    <t>Compound 3</t>
  </si>
  <si>
    <t>Quantity for each compunds (in lbs)</t>
  </si>
  <si>
    <t>Total weight of final product</t>
  </si>
  <si>
    <t>Required weight of final product(in lbs)</t>
  </si>
  <si>
    <t>Cost of each compound per pounds</t>
  </si>
  <si>
    <t>Total cost for each compound</t>
  </si>
  <si>
    <t>Total cost</t>
  </si>
  <si>
    <t>Composition for each compounds(in percentage)</t>
  </si>
  <si>
    <t>Required composition in final product(in %)</t>
  </si>
  <si>
    <t>Sulfur</t>
  </si>
  <si>
    <t>Iron Oxide</t>
  </si>
  <si>
    <t xml:space="preserve">Potassium </t>
  </si>
  <si>
    <t>Composition for each compounds(in pounds)</t>
  </si>
  <si>
    <t>Composition in final product(in percantage)</t>
  </si>
  <si>
    <t>Inputs</t>
  </si>
  <si>
    <t>Cost per barrel</t>
  </si>
  <si>
    <t>Octane rating</t>
  </si>
  <si>
    <t>Barrels Available(in 1000s)</t>
  </si>
  <si>
    <t>Barrels used to produce regular</t>
  </si>
  <si>
    <t>Barrels used to produce supreme</t>
  </si>
  <si>
    <t>Total barrels used</t>
  </si>
  <si>
    <t>Total</t>
  </si>
  <si>
    <t>Type of barrel</t>
  </si>
  <si>
    <t>Selling Price per barrel</t>
  </si>
  <si>
    <t>Min octane rating</t>
  </si>
  <si>
    <t>Required barrels(in 1000s)</t>
  </si>
  <si>
    <t>Cost price per 1000 barrels</t>
  </si>
  <si>
    <t>Selling price per 1000 barrel</t>
  </si>
  <si>
    <t>Octane number of produced gasoline</t>
  </si>
  <si>
    <t>Regular</t>
  </si>
  <si>
    <t>Supreme</t>
  </si>
  <si>
    <t>Total barrels produced</t>
  </si>
  <si>
    <t>Cost price for barrels</t>
  </si>
  <si>
    <t>Selling price for barrels</t>
  </si>
  <si>
    <t>Components</t>
  </si>
  <si>
    <t>units produced</t>
  </si>
  <si>
    <t xml:space="preserve">demand </t>
  </si>
  <si>
    <t>CD Player</t>
  </si>
  <si>
    <t>Tape Deck</t>
  </si>
  <si>
    <t>Stereo Tuner</t>
  </si>
  <si>
    <t>Unit wholesale price</t>
  </si>
  <si>
    <t>Unit manufacturing cost</t>
  </si>
  <si>
    <t xml:space="preserve">Max unit </t>
  </si>
  <si>
    <t>Unit time to asembly(hrs)</t>
  </si>
  <si>
    <t>Total time</t>
  </si>
  <si>
    <t>Microsoft Excel 15.0 Answer Report</t>
  </si>
  <si>
    <t>Worksheet: [sensitivity.xlsx]7</t>
  </si>
  <si>
    <t>Report Created: 7/26/2021 11:24:33 AM</t>
  </si>
  <si>
    <t>Result: Solver found a solution.  All Constraints and optimality conditions are satisfied.</t>
  </si>
  <si>
    <t>Solver Engine</t>
  </si>
  <si>
    <t>Engine: Simplex LP</t>
  </si>
  <si>
    <t>Solution Time: 0 Seconds.</t>
  </si>
  <si>
    <t>Iterations: 1 Subproblems: 0</t>
  </si>
  <si>
    <t>Solver Options</t>
  </si>
  <si>
    <t>Max Time Unlimited,  Iterations Unlimited, Precision 0.000001, Use Automatic Scaling</t>
  </si>
  <si>
    <t>Max Subproblems Unlimited, Max Integer Sols Unlimited, Integer Tolerance 1%, Assume NonNegative</t>
  </si>
  <si>
    <t>Objective Cell (Max)</t>
  </si>
  <si>
    <t>Cell</t>
  </si>
  <si>
    <t>Name</t>
  </si>
  <si>
    <t>Original Value</t>
  </si>
  <si>
    <t>Final Value</t>
  </si>
  <si>
    <t>Variable Cells</t>
  </si>
  <si>
    <t>Integer</t>
  </si>
  <si>
    <t>Constraints</t>
  </si>
  <si>
    <t>Cell Value</t>
  </si>
  <si>
    <t>Formula</t>
  </si>
  <si>
    <t>Status</t>
  </si>
  <si>
    <t>Slack</t>
  </si>
  <si>
    <t>$E$5</t>
  </si>
  <si>
    <t>$B$3</t>
  </si>
  <si>
    <t>Numbers to be produced Generators</t>
  </si>
  <si>
    <t>Contin</t>
  </si>
  <si>
    <t>$C$3</t>
  </si>
  <si>
    <t>Numbers to be produced Alternators</t>
  </si>
  <si>
    <t>$E$9</t>
  </si>
  <si>
    <t xml:space="preserve"> Wiring Total time used(hrs)</t>
  </si>
  <si>
    <t>$E$9&lt;=$F$9</t>
  </si>
  <si>
    <t>Binding</t>
  </si>
  <si>
    <t>$E$10</t>
  </si>
  <si>
    <t>Testing Total time used(hrs)</t>
  </si>
  <si>
    <t>$E$10&lt;=$F$10</t>
  </si>
  <si>
    <t>Not Binding</t>
  </si>
  <si>
    <t>Microsoft Excel 15.0 Sensitivity Report</t>
  </si>
  <si>
    <t>Final</t>
  </si>
  <si>
    <t>Value</t>
  </si>
  <si>
    <t>Reduced</t>
  </si>
  <si>
    <t>Cost</t>
  </si>
  <si>
    <t>Objective</t>
  </si>
  <si>
    <t>Coefficient</t>
  </si>
  <si>
    <t>Allowable</t>
  </si>
  <si>
    <t>Increase</t>
  </si>
  <si>
    <t>Decrease</t>
  </si>
  <si>
    <t>Shadow</t>
  </si>
  <si>
    <t>Price</t>
  </si>
  <si>
    <t>Constraint</t>
  </si>
  <si>
    <t>R.H. Side</t>
  </si>
  <si>
    <t>Microsoft Excel 15.0 Limits Report</t>
  </si>
  <si>
    <t>Variable</t>
  </si>
  <si>
    <t>Lower</t>
  </si>
  <si>
    <t>Limit</t>
  </si>
  <si>
    <t>Result</t>
  </si>
  <si>
    <t>Upper</t>
  </si>
  <si>
    <t>Worksheet: [sensitivity.xlsx]10</t>
  </si>
  <si>
    <t>Report Created: 7/26/2021 11:25:23 AM</t>
  </si>
  <si>
    <t>Solution Time: 0.016 Seconds.</t>
  </si>
  <si>
    <t>Iterations: 2 Subproblems: 0</t>
  </si>
  <si>
    <t>Total profit Total time available(hrs)</t>
  </si>
  <si>
    <t>no. of items produced Doors</t>
  </si>
  <si>
    <t>no. of items produced Windows</t>
  </si>
  <si>
    <t>$D$6</t>
  </si>
  <si>
    <t>for cutting Total time required(hrs)</t>
  </si>
  <si>
    <t>$D$6&lt;=$E$6</t>
  </si>
  <si>
    <t>$D$7</t>
  </si>
  <si>
    <t>for sanding Total time required(hrs)</t>
  </si>
  <si>
    <t>$D$7&lt;=$E$7</t>
  </si>
  <si>
    <t>$D$8</t>
  </si>
  <si>
    <t>for finishing Total time required(hrs)</t>
  </si>
  <si>
    <t>$D$8&lt;=$E$8</t>
  </si>
  <si>
    <t>Worksheet: [sensitivity.xlsx]12</t>
  </si>
  <si>
    <t>Report Created: 7/26/2021 11:26:06 AM</t>
  </si>
  <si>
    <t>Iterations: 4 Subproblems: 0</t>
  </si>
  <si>
    <t>$E$12</t>
  </si>
  <si>
    <t>Total Selling price Total time available</t>
  </si>
  <si>
    <t>no.of tables produced Country</t>
  </si>
  <si>
    <t>no.of tables produced Contemproray</t>
  </si>
  <si>
    <t>$B$3&gt;=$B$4</t>
  </si>
  <si>
    <t>$C$3&gt;=$C$4</t>
  </si>
  <si>
    <t>Router Total time required</t>
  </si>
  <si>
    <t>$D$9</t>
  </si>
  <si>
    <t>Sander Total time required</t>
  </si>
  <si>
    <t>$D$9&lt;=$E$9</t>
  </si>
  <si>
    <t>$D$10</t>
  </si>
  <si>
    <t>Polisher Total time required</t>
  </si>
  <si>
    <t>$D$10&lt;=$E$10</t>
  </si>
  <si>
    <t>Worksheet: [sensitivity.xlsx]15</t>
  </si>
  <si>
    <t>Report Created: 7/26/2021 11:26:39 AM</t>
  </si>
  <si>
    <t>Iterations: 5 Subproblems: 0</t>
  </si>
  <si>
    <t>Objective Cell (Min)</t>
  </si>
  <si>
    <t>$F$5</t>
  </si>
  <si>
    <t>Quantity for each compunds (in lbs) Compund 1</t>
  </si>
  <si>
    <t>Quantity for each compunds (in lbs) Compound 2</t>
  </si>
  <si>
    <t>$D$3</t>
  </si>
  <si>
    <t>Quantity for each compunds (in lbs) Compound 3</t>
  </si>
  <si>
    <t>$E$15</t>
  </si>
  <si>
    <t>Sulfur Composition in final product(in percantage)</t>
  </si>
  <si>
    <t>$E$15&gt;=$E$9</t>
  </si>
  <si>
    <t>$E$16</t>
  </si>
  <si>
    <t>Iron Oxide Composition in final product(in percantage)</t>
  </si>
  <si>
    <t>$E$16&gt;=$E$10</t>
  </si>
  <si>
    <t>$E$17</t>
  </si>
  <si>
    <t>Potassium  Composition in final product(in percantage)</t>
  </si>
  <si>
    <t>$E$17&gt;=$E$11</t>
  </si>
  <si>
    <t>$E$17&lt;=$F$11</t>
  </si>
  <si>
    <t>$F$3</t>
  </si>
  <si>
    <t>$F$3=$H$3</t>
  </si>
  <si>
    <t>Worksheet: [sensitivity.xlsx]17</t>
  </si>
  <si>
    <t>Report Created: 7/26/2021 11:27:17 AM</t>
  </si>
  <si>
    <t>Iterations: 7 Subproblems: 0</t>
  </si>
  <si>
    <t>$B$20</t>
  </si>
  <si>
    <t>Total profit Selling Price per barrel</t>
  </si>
  <si>
    <t>$E$3</t>
  </si>
  <si>
    <t>$E$4</t>
  </si>
  <si>
    <t>$F$4</t>
  </si>
  <si>
    <t>$E$7</t>
  </si>
  <si>
    <t>Total Barrels used to produce regular</t>
  </si>
  <si>
    <t>$E$7=$D$10</t>
  </si>
  <si>
    <t>$F$7</t>
  </si>
  <si>
    <t>Total Barrels used to produce supreme</t>
  </si>
  <si>
    <t>$F$7=$D$11</t>
  </si>
  <si>
    <t>$G$10</t>
  </si>
  <si>
    <t>Regular Octane number of produced gasoline</t>
  </si>
  <si>
    <t>$G$10&lt;=$C$11</t>
  </si>
  <si>
    <t>$G$10&gt;=$C$10</t>
  </si>
  <si>
    <t>$G$11</t>
  </si>
  <si>
    <t>Supreme Octane number of produced gasoline</t>
  </si>
  <si>
    <t>$G$11&gt;=$C$11</t>
  </si>
  <si>
    <t>$G$3</t>
  </si>
  <si>
    <t>$G$3&lt;=$D$3</t>
  </si>
  <si>
    <t>$G$4</t>
  </si>
  <si>
    <t>$G$4&lt;=$D$4</t>
  </si>
  <si>
    <t>$G$5</t>
  </si>
  <si>
    <t>$G$5&lt;=$D$5</t>
  </si>
  <si>
    <t>Worksheet: [sensitivity.xlsx]18</t>
  </si>
  <si>
    <t>Report Created: 7/26/2021 11:27:50 AM</t>
  </si>
  <si>
    <t>$F$11</t>
  </si>
  <si>
    <t>$B$4</t>
  </si>
  <si>
    <t>units produced CD Player</t>
  </si>
  <si>
    <t>$C$4</t>
  </si>
  <si>
    <t>units produced Tape Deck</t>
  </si>
  <si>
    <t>$D$4</t>
  </si>
  <si>
    <t>units produced Stereo Tuner</t>
  </si>
  <si>
    <t>$F$8</t>
  </si>
  <si>
    <t>$F$8&lt;=$F$9</t>
  </si>
  <si>
    <t>$B$4&lt;=$B$6</t>
  </si>
  <si>
    <t>$C$4&lt;=$C$6</t>
  </si>
  <si>
    <t>$D$4&lt;=$D$6</t>
  </si>
  <si>
    <t>$B$4&gt;=$B$5</t>
  </si>
  <si>
    <t>$C$4&gt;=$C$5</t>
  </si>
  <si>
    <t>$D$4&gt;=$D$5</t>
  </si>
  <si>
    <t>b)</t>
  </si>
  <si>
    <t>If the company had 10 more hours the company's profit would be $33,750</t>
  </si>
  <si>
    <t>d) From sensitivity report we get that for the optimal solution to change, the marginal profit of generator should decrease by $150 so the decrease by $50 won't make any change and for alternators the marginal profit should increase by $225 to make any change so the increase of $75 won't make any change in the optimal solution</t>
  </si>
  <si>
    <t>c) From sensitivity repport we get the marginal profit in alternators needs to increase by $225 before their production is justified</t>
  </si>
  <si>
    <t>a) There is 10 hours of testing capacity and no excess wiring capacity available in the optimal solition</t>
  </si>
  <si>
    <t>f) The allowable decrease on the wiring time used is found to be 260 hours so even if the wiring time is decreased by 1.5 hours the optimal sloution would still remain same as 1.5 hours is way less than 260 hours</t>
  </si>
  <si>
    <t>a) From sensitivity report we get that the objective coeffcient for windows can decrease by $200 which is till $200 so if the profit on windows is decreased to $150 the optimal solution will change</t>
  </si>
  <si>
    <t xml:space="preserve">a) From sensitivity report we get that the objective coeffcient for doors can increase by $300 which is till $800 so even if the profit on doors in increased to $700 the optimal solution won't change </t>
  </si>
  <si>
    <t>c) The shadow price for the finishing process is $0 because there is a surplus on the resources</t>
  </si>
  <si>
    <t>d)</t>
  </si>
  <si>
    <t>When 20 more hours are added to the time available for cutting the profit becomes $33,000 so the additional profit is $7000</t>
  </si>
  <si>
    <t>e)From sensitivity report we get the allowable decrease in the value of sanding time 20 hours so, if another company wants to use 15 hours of Sanderson's sanding capacity and is willing to pay $400 we should consider this offer as we can offer 20 hours without changing the optimal solution, which will increase the value of total profit. However for if they ask for 25 hours time the optimal solution will be affected so we need to build new model to check weather the deal is profitable or not.</t>
  </si>
  <si>
    <t>a) From the answer report we can see that routing capacity is not an binding unit and from the sensitivity report it is confirmed to be in surplus with $0 shadow price. So adding 50 more units would make no sense. Hence the company shouldn't add 50 more units of routing capacity</t>
  </si>
  <si>
    <t>b) From sensitivity report we can see that almost 91 units can be increased in sanding units so the company should add the 50 units of sanding capacity and as the shadow price is $110.14 per unit the company should pay $110.14 per units for 50 more units.</t>
  </si>
  <si>
    <t>c) Polishing unit is already in surplus so the company doesn't need to spend any money on polishing</t>
  </si>
  <si>
    <t>d) The company needs to reduce the selling price to $1266.67 to stop the production of contemporary tables. No doing this doesn't make sense as the minimum demand of 174 contemprorary tables won't be fulfiled</t>
  </si>
  <si>
    <t>a) The allowable increase for compund 1 is $0.125 so the increase of $1 per pound won't give the same optimal solution, there is no possible increase for compund 2 so the increase of $1.00 won't give same optimal resultis not possible and the alowable increase for unit price of compund 3 is $0.25 so increase of $0.50 pound is also not possible for this optimal solution</t>
  </si>
  <si>
    <t>b) The allowable decrease for potasim composition is by 45% so the decrease from 45% to 40% won't bring any change in optimal solution</t>
  </si>
  <si>
    <t>c) The allowable increase in sulfar content is by 20% so if the sulfar content is increased to  31% the company can achieved it maintaining the optimal solution however the cost will increase by $214.28</t>
  </si>
  <si>
    <t>a) The allowable increase in the value of labour hours for same optimal solution is 240000 so  when 100 extra hours are added the profit will increase by $25 representing the shadow price</t>
  </si>
  <si>
    <t>Labor cost per hour</t>
  </si>
  <si>
    <t>Total labor cost</t>
  </si>
  <si>
    <t>Report Created: 8/18/2021 10:21:06 PM</t>
  </si>
  <si>
    <t>$B$22</t>
  </si>
  <si>
    <t>$C$22</t>
  </si>
  <si>
    <t>$D$22</t>
  </si>
  <si>
    <t>$F$26</t>
  </si>
  <si>
    <t>The management should pay no more  than $14 to accquire more labour hours when labour cost is added</t>
  </si>
  <si>
    <t>b and c) The highest possible octane rating for supreme gasoline is 107.111 which is increased by 5.11 ( allowable increase) with respect to 102 which is octane rating of supreme gasoline. And maximum octane rating for regular gasoline is 93.5 increased by 3.5 from the octane rating in this solution which is 90.</t>
  </si>
  <si>
    <t>d) Amoung increasing octane rating of supreme and regular gasoline I would not suggest them to go for any cause both are already in surplus is $0 shadow price.</t>
  </si>
  <si>
    <t>e) For the input 2 the maximum allowable increase is 100 barrels for this optimal reason so I wouldn't suggest the company to buy 150 more barrels.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</si>
</sst>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8" formatCode="&quot;$&quot;#,##0.00_);[Red]\(&quot;$&quot;#,##0.00\)"/>
    <numFmt numFmtId="164" formatCode="0.0"/>
    <numFmt numFmtId="165" formatCode="&quot;$&quot;#,##0"/>
  </numFmts>
  <fonts count="13"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b/>
      <sz val="11"/>
      <color rgb="FF9C0006"/>
      <name val="Calibri"/>
      <family val="2"/>
      <scheme val="minor"/>
    </font>
    <font>
      <b/>
      <sz val="11"/>
      <color rgb="FF006100"/>
      <name val="Calibri"/>
      <family val="2"/>
      <scheme val="minor"/>
    </font>
    <font>
      <sz val="11"/>
      <color rgb="FF9C6500"/>
      <name val="Calibri"/>
      <family val="2"/>
      <scheme val="minor"/>
    </font>
    <font>
      <sz val="11"/>
      <color rgb="FF3F3F76"/>
      <name val="Calibri"/>
      <family val="2"/>
      <scheme val="minor"/>
    </font>
    <font>
      <b/>
      <sz val="11"/>
      <color rgb="FF3F3F76"/>
      <name val="Calibri"/>
      <family val="2"/>
      <scheme val="minor"/>
    </font>
    <font>
      <b/>
      <sz val="11"/>
      <color rgb="FF9C6500"/>
      <name val="Calibri"/>
      <family val="2"/>
      <scheme val="minor"/>
    </font>
    <font>
      <b/>
      <sz val="11"/>
      <color indexed="18"/>
      <name val="Calibri"/>
      <family val="2"/>
      <scheme val="minor"/>
    </font>
    <font>
      <b/>
      <sz val="11"/>
      <color indexed="18"/>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FFCC"/>
      </patternFill>
    </fill>
    <fill>
      <patternFill patternType="solid">
        <fgColor rgb="FFFFEB9C"/>
      </patternFill>
    </fill>
    <fill>
      <patternFill patternType="solid">
        <fgColor rgb="FFFFCC99"/>
      </patternFill>
    </fill>
  </fills>
  <borders count="18">
    <border>
      <left/>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rgb="FFB2B2B2"/>
      </right>
      <top style="thin">
        <color rgb="FFB2B2B2"/>
      </top>
      <bottom style="thin">
        <color rgb="FFB2B2B2"/>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rgb="FFB2B2B2"/>
      </right>
      <top style="thin">
        <color rgb="FFB2B2B2"/>
      </top>
      <bottom style="medium">
        <color indexed="64"/>
      </bottom>
      <diagonal/>
    </border>
    <border>
      <left/>
      <right/>
      <top style="medium">
        <color indexed="23"/>
      </top>
      <bottom/>
      <diagonal/>
    </border>
    <border>
      <left/>
      <right/>
      <top/>
      <bottom style="medium">
        <color indexed="23"/>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s>
  <cellStyleXfs count="6">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1" applyNumberFormat="0" applyFont="0" applyAlignment="0" applyProtection="0"/>
    <xf numFmtId="0" fontId="7" fillId="5" borderId="0" applyNumberFormat="0" applyBorder="0" applyAlignment="0" applyProtection="0"/>
    <xf numFmtId="0" fontId="8" fillId="6" borderId="2" applyNumberFormat="0" applyAlignment="0" applyProtection="0"/>
  </cellStyleXfs>
  <cellXfs count="63">
    <xf numFmtId="0" fontId="0" fillId="0" borderId="0" xfId="0"/>
    <xf numFmtId="6" fontId="0" fillId="0" borderId="0" xfId="0" applyNumberFormat="1"/>
    <xf numFmtId="0" fontId="5" fillId="3" borderId="0" xfId="2" applyFont="1"/>
    <xf numFmtId="0" fontId="6" fillId="2" borderId="0" xfId="1" applyFont="1"/>
    <xf numFmtId="0" fontId="4" fillId="4" borderId="1" xfId="3" applyFont="1"/>
    <xf numFmtId="0" fontId="4" fillId="0" borderId="0" xfId="0" applyFont="1"/>
    <xf numFmtId="164" fontId="0" fillId="0" borderId="0" xfId="0" applyNumberFormat="1"/>
    <xf numFmtId="0" fontId="9" fillId="6" borderId="2" xfId="5" applyFont="1"/>
    <xf numFmtId="0" fontId="0" fillId="0" borderId="0" xfId="0" applyAlignment="1">
      <alignment horizontal="center"/>
    </xf>
    <xf numFmtId="3" fontId="0" fillId="0" borderId="0" xfId="0" applyNumberFormat="1"/>
    <xf numFmtId="1" fontId="0" fillId="0" borderId="0" xfId="0" applyNumberFormat="1"/>
    <xf numFmtId="8" fontId="0" fillId="0" borderId="0" xfId="0" applyNumberFormat="1"/>
    <xf numFmtId="9" fontId="0" fillId="0" borderId="0" xfId="0" applyNumberFormat="1"/>
    <xf numFmtId="1" fontId="5" fillId="3" borderId="3" xfId="2" applyNumberFormat="1" applyFont="1" applyBorder="1"/>
    <xf numFmtId="1" fontId="5" fillId="3" borderId="4" xfId="2" applyNumberFormat="1" applyFont="1" applyBorder="1"/>
    <xf numFmtId="1" fontId="5" fillId="3" borderId="5" xfId="2" applyNumberFormat="1" applyFont="1" applyBorder="1"/>
    <xf numFmtId="1" fontId="4" fillId="4" borderId="6" xfId="3" applyNumberFormat="1" applyFont="1" applyBorder="1"/>
    <xf numFmtId="1" fontId="0" fillId="0" borderId="0" xfId="0" applyNumberFormat="1" applyBorder="1"/>
    <xf numFmtId="1" fontId="0" fillId="0" borderId="7" xfId="0" applyNumberFormat="1" applyBorder="1"/>
    <xf numFmtId="0" fontId="0" fillId="0" borderId="8" xfId="0" applyBorder="1"/>
    <xf numFmtId="0" fontId="0" fillId="0" borderId="0" xfId="0" applyBorder="1"/>
    <xf numFmtId="0" fontId="0" fillId="0" borderId="7" xfId="0" applyBorder="1"/>
    <xf numFmtId="0" fontId="0" fillId="0" borderId="9" xfId="0" applyBorder="1"/>
    <xf numFmtId="0" fontId="0" fillId="0" borderId="10" xfId="0" applyBorder="1"/>
    <xf numFmtId="0" fontId="0" fillId="0" borderId="11" xfId="0" applyBorder="1"/>
    <xf numFmtId="0" fontId="5" fillId="3" borderId="3" xfId="2" applyFont="1" applyBorder="1"/>
    <xf numFmtId="0" fontId="5" fillId="3" borderId="4" xfId="2" applyFont="1" applyBorder="1"/>
    <xf numFmtId="0" fontId="5" fillId="3" borderId="5" xfId="2" applyFont="1" applyBorder="1"/>
    <xf numFmtId="0" fontId="4" fillId="4" borderId="6" xfId="3" applyFont="1" applyBorder="1" applyAlignment="1"/>
    <xf numFmtId="8" fontId="0" fillId="0" borderId="0" xfId="0" applyNumberFormat="1" applyBorder="1" applyAlignment="1"/>
    <xf numFmtId="8" fontId="0" fillId="0" borderId="0" xfId="0" applyNumberFormat="1" applyBorder="1"/>
    <xf numFmtId="0" fontId="4" fillId="4" borderId="12" xfId="3" applyFont="1" applyBorder="1"/>
    <xf numFmtId="8" fontId="0" fillId="0" borderId="10" xfId="0" applyNumberFormat="1" applyFill="1" applyBorder="1"/>
    <xf numFmtId="8" fontId="0" fillId="0" borderId="10" xfId="0" applyNumberFormat="1" applyBorder="1"/>
    <xf numFmtId="1" fontId="0" fillId="0" borderId="11" xfId="0" applyNumberFormat="1" applyBorder="1"/>
    <xf numFmtId="0" fontId="0" fillId="0" borderId="0" xfId="0" applyAlignment="1">
      <alignment vertical="center"/>
    </xf>
    <xf numFmtId="0" fontId="0" fillId="0" borderId="16" xfId="0" applyFill="1" applyBorder="1" applyAlignment="1"/>
    <xf numFmtId="0" fontId="11" fillId="0" borderId="15" xfId="0" applyFont="1" applyFill="1" applyBorder="1" applyAlignment="1">
      <alignment horizontal="center"/>
    </xf>
    <xf numFmtId="0" fontId="0" fillId="0" borderId="17" xfId="0" applyFill="1" applyBorder="1" applyAlignment="1"/>
    <xf numFmtId="6" fontId="0" fillId="0" borderId="16" xfId="0" applyNumberFormat="1" applyFill="1" applyBorder="1" applyAlignment="1"/>
    <xf numFmtId="0" fontId="0" fillId="0" borderId="17" xfId="0" applyNumberFormat="1" applyFill="1" applyBorder="1" applyAlignment="1"/>
    <xf numFmtId="0" fontId="0" fillId="0" borderId="16" xfId="0" applyNumberFormat="1" applyFill="1" applyBorder="1" applyAlignment="1"/>
    <xf numFmtId="0" fontId="11" fillId="0" borderId="13" xfId="0" applyFont="1" applyFill="1" applyBorder="1" applyAlignment="1">
      <alignment horizontal="center"/>
    </xf>
    <xf numFmtId="0" fontId="11" fillId="0" borderId="14" xfId="0" applyFont="1" applyFill="1" applyBorder="1" applyAlignment="1">
      <alignment horizontal="center"/>
    </xf>
    <xf numFmtId="1" fontId="0" fillId="0" borderId="17" xfId="0" applyNumberFormat="1" applyFill="1" applyBorder="1" applyAlignment="1"/>
    <xf numFmtId="1" fontId="0" fillId="0" borderId="16" xfId="0" applyNumberFormat="1" applyFill="1" applyBorder="1" applyAlignment="1"/>
    <xf numFmtId="8" fontId="0" fillId="0" borderId="16" xfId="0" applyNumberFormat="1" applyFill="1" applyBorder="1" applyAlignment="1"/>
    <xf numFmtId="0" fontId="0" fillId="0" borderId="0" xfId="0" applyAlignment="1"/>
    <xf numFmtId="0" fontId="4" fillId="0" borderId="0" xfId="0" applyFont="1" applyAlignment="1">
      <alignment horizontal="left"/>
    </xf>
    <xf numFmtId="0" fontId="10" fillId="5" borderId="0" xfId="4" applyFont="1" applyAlignment="1">
      <alignment horizontal="center"/>
    </xf>
    <xf numFmtId="0" fontId="6" fillId="2" borderId="0" xfId="1" applyFont="1" applyAlignment="1">
      <alignment horizontal="center" wrapText="1"/>
    </xf>
    <xf numFmtId="0" fontId="0" fillId="0" borderId="0" xfId="0" applyAlignment="1">
      <alignment horizontal="center" vertical="center"/>
    </xf>
    <xf numFmtId="0" fontId="6" fillId="2" borderId="0" xfId="1" applyFont="1" applyAlignment="1">
      <alignment horizontal="center"/>
    </xf>
    <xf numFmtId="0" fontId="4" fillId="0" borderId="0" xfId="0" applyFont="1" applyAlignment="1">
      <alignment horizontal="center"/>
    </xf>
    <xf numFmtId="0" fontId="4" fillId="0" borderId="0" xfId="0" applyFont="1" applyAlignment="1">
      <alignment horizontal="left" vertical="center" wrapText="1"/>
    </xf>
    <xf numFmtId="165" fontId="0" fillId="0" borderId="0" xfId="0" applyNumberFormat="1"/>
    <xf numFmtId="0" fontId="4" fillId="0" borderId="0" xfId="0" applyFont="1" applyAlignment="1">
      <alignment horizontal="center" wrapText="1"/>
    </xf>
    <xf numFmtId="0" fontId="4" fillId="0" borderId="0" xfId="0" applyFont="1" applyAlignment="1">
      <alignment horizontal="left" wrapText="1"/>
    </xf>
    <xf numFmtId="0" fontId="4" fillId="0" borderId="0" xfId="0" applyFont="1" applyAlignment="1">
      <alignment wrapText="1"/>
    </xf>
    <xf numFmtId="0" fontId="4" fillId="0" borderId="0" xfId="0" applyFont="1" applyAlignment="1">
      <alignment horizontal="left" vertical="center"/>
    </xf>
    <xf numFmtId="0" fontId="12" fillId="0" borderId="13" xfId="0" applyFont="1" applyFill="1" applyBorder="1" applyAlignment="1">
      <alignment horizontal="center"/>
    </xf>
    <xf numFmtId="0" fontId="12" fillId="0" borderId="14" xfId="0" applyFont="1" applyFill="1" applyBorder="1" applyAlignment="1">
      <alignment horizontal="center"/>
    </xf>
    <xf numFmtId="0" fontId="0" fillId="0" borderId="0" xfId="0" applyAlignment="1">
      <alignment wrapText="1"/>
    </xf>
  </cellXfs>
  <cellStyles count="6">
    <cellStyle name="Bad" xfId="2" builtinId="27"/>
    <cellStyle name="Good" xfId="1" builtinId="26"/>
    <cellStyle name="Input" xfId="5" builtinId="20"/>
    <cellStyle name="Neutral" xfId="4" builtinId="28"/>
    <cellStyle name="Normal" xfId="0" builtinId="0"/>
    <cellStyle name="Note" xfId="3"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showGridLines="0" workbookViewId="0"/>
  </sheetViews>
  <sheetFormatPr defaultRowHeight="15" x14ac:dyDescent="0.25"/>
  <cols>
    <col min="1" max="1" width="2.28515625" customWidth="1"/>
    <col min="2" max="2" width="6" customWidth="1"/>
    <col min="3" max="3" width="34.28515625" bestFit="1" customWidth="1"/>
    <col min="4" max="4" width="13.7109375" bestFit="1" customWidth="1"/>
    <col min="5" max="5" width="13.140625" bestFit="1" customWidth="1"/>
    <col min="6" max="6" width="11.42578125" customWidth="1"/>
    <col min="7" max="7" width="5.42578125" customWidth="1"/>
  </cols>
  <sheetData>
    <row r="1" spans="1:5" x14ac:dyDescent="0.25">
      <c r="A1" s="5" t="s">
        <v>84</v>
      </c>
    </row>
    <row r="2" spans="1:5" x14ac:dyDescent="0.25">
      <c r="A2" s="5" t="s">
        <v>85</v>
      </c>
    </row>
    <row r="3" spans="1:5" x14ac:dyDescent="0.25">
      <c r="A3" s="5" t="s">
        <v>86</v>
      </c>
    </row>
    <row r="4" spans="1:5" x14ac:dyDescent="0.25">
      <c r="A4" s="5" t="s">
        <v>87</v>
      </c>
    </row>
    <row r="5" spans="1:5" x14ac:dyDescent="0.25">
      <c r="A5" s="5" t="s">
        <v>88</v>
      </c>
    </row>
    <row r="6" spans="1:5" x14ac:dyDescent="0.25">
      <c r="A6" s="5"/>
      <c r="B6" t="s">
        <v>89</v>
      </c>
    </row>
    <row r="7" spans="1:5" x14ac:dyDescent="0.25">
      <c r="A7" s="5"/>
      <c r="B7" t="s">
        <v>90</v>
      </c>
    </row>
    <row r="8" spans="1:5" x14ac:dyDescent="0.25">
      <c r="A8" s="5"/>
      <c r="B8" t="s">
        <v>91</v>
      </c>
    </row>
    <row r="9" spans="1:5" x14ac:dyDescent="0.25">
      <c r="A9" s="5" t="s">
        <v>92</v>
      </c>
    </row>
    <row r="10" spans="1:5" x14ac:dyDescent="0.25">
      <c r="B10" t="s">
        <v>93</v>
      </c>
    </row>
    <row r="11" spans="1:5" x14ac:dyDescent="0.25">
      <c r="B11" t="s">
        <v>94</v>
      </c>
    </row>
    <row r="14" spans="1:5" ht="15.75" thickBot="1" x14ac:dyDescent="0.3">
      <c r="A14" t="s">
        <v>95</v>
      </c>
    </row>
    <row r="15" spans="1:5" ht="15.75" thickBot="1" x14ac:dyDescent="0.3">
      <c r="B15" s="37" t="s">
        <v>96</v>
      </c>
      <c r="C15" s="37" t="s">
        <v>97</v>
      </c>
      <c r="D15" s="37" t="s">
        <v>98</v>
      </c>
      <c r="E15" s="37" t="s">
        <v>99</v>
      </c>
    </row>
    <row r="16" spans="1:5" ht="15.75" thickBot="1" x14ac:dyDescent="0.3">
      <c r="B16" s="36" t="s">
        <v>107</v>
      </c>
      <c r="C16" s="36" t="s">
        <v>9</v>
      </c>
      <c r="D16" s="39">
        <v>32500</v>
      </c>
      <c r="E16" s="39">
        <v>32500</v>
      </c>
    </row>
    <row r="19" spans="1:7" ht="15.75" thickBot="1" x14ac:dyDescent="0.3">
      <c r="A19" t="s">
        <v>100</v>
      </c>
    </row>
    <row r="20" spans="1:7" ht="15.75" thickBot="1" x14ac:dyDescent="0.3">
      <c r="B20" s="37" t="s">
        <v>96</v>
      </c>
      <c r="C20" s="37" t="s">
        <v>97</v>
      </c>
      <c r="D20" s="37" t="s">
        <v>98</v>
      </c>
      <c r="E20" s="37" t="s">
        <v>99</v>
      </c>
      <c r="F20" s="37" t="s">
        <v>101</v>
      </c>
    </row>
    <row r="21" spans="1:7" x14ac:dyDescent="0.25">
      <c r="B21" s="38" t="s">
        <v>108</v>
      </c>
      <c r="C21" s="38" t="s">
        <v>109</v>
      </c>
      <c r="D21" s="40">
        <v>130</v>
      </c>
      <c r="E21" s="40">
        <v>130</v>
      </c>
      <c r="F21" s="38" t="s">
        <v>110</v>
      </c>
    </row>
    <row r="22" spans="1:7" ht="15.75" thickBot="1" x14ac:dyDescent="0.3">
      <c r="B22" s="36" t="s">
        <v>111</v>
      </c>
      <c r="C22" s="36" t="s">
        <v>112</v>
      </c>
      <c r="D22" s="41">
        <v>0</v>
      </c>
      <c r="E22" s="41">
        <v>0</v>
      </c>
      <c r="F22" s="36" t="s">
        <v>110</v>
      </c>
    </row>
    <row r="25" spans="1:7" ht="15.75" thickBot="1" x14ac:dyDescent="0.3">
      <c r="A25" t="s">
        <v>102</v>
      </c>
    </row>
    <row r="26" spans="1:7" ht="15.75" thickBot="1" x14ac:dyDescent="0.3">
      <c r="B26" s="37" t="s">
        <v>96</v>
      </c>
      <c r="C26" s="37" t="s">
        <v>97</v>
      </c>
      <c r="D26" s="37" t="s">
        <v>103</v>
      </c>
      <c r="E26" s="37" t="s">
        <v>104</v>
      </c>
      <c r="F26" s="37" t="s">
        <v>105</v>
      </c>
      <c r="G26" s="37" t="s">
        <v>106</v>
      </c>
    </row>
    <row r="27" spans="1:7" x14ac:dyDescent="0.25">
      <c r="B27" s="38" t="s">
        <v>113</v>
      </c>
      <c r="C27" s="38" t="s">
        <v>114</v>
      </c>
      <c r="D27" s="40">
        <v>260</v>
      </c>
      <c r="E27" s="38" t="s">
        <v>115</v>
      </c>
      <c r="F27" s="38" t="s">
        <v>116</v>
      </c>
      <c r="G27" s="38">
        <v>0</v>
      </c>
    </row>
    <row r="28" spans="1:7" ht="15.75" thickBot="1" x14ac:dyDescent="0.3">
      <c r="B28" s="36" t="s">
        <v>117</v>
      </c>
      <c r="C28" s="36" t="s">
        <v>118</v>
      </c>
      <c r="D28" s="41">
        <v>130</v>
      </c>
      <c r="E28" s="36" t="s">
        <v>119</v>
      </c>
      <c r="F28" s="36" t="s">
        <v>120</v>
      </c>
      <c r="G28" s="36">
        <v>10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showGridLines="0" workbookViewId="0"/>
  </sheetViews>
  <sheetFormatPr defaultRowHeight="15" x14ac:dyDescent="0.25"/>
  <cols>
    <col min="1" max="1" width="2.28515625" customWidth="1"/>
    <col min="2" max="2" width="6.28515625" bestFit="1" customWidth="1"/>
    <col min="3" max="3" width="34.42578125" bestFit="1" customWidth="1"/>
    <col min="4" max="5" width="12" bestFit="1" customWidth="1"/>
    <col min="6" max="6" width="10.85546875" bestFit="1" customWidth="1"/>
    <col min="7" max="8" width="12" bestFit="1" customWidth="1"/>
  </cols>
  <sheetData>
    <row r="1" spans="1:8" x14ac:dyDescent="0.25">
      <c r="A1" s="5" t="s">
        <v>121</v>
      </c>
    </row>
    <row r="2" spans="1:8" x14ac:dyDescent="0.25">
      <c r="A2" s="5" t="s">
        <v>157</v>
      </c>
    </row>
    <row r="3" spans="1:8" x14ac:dyDescent="0.25">
      <c r="A3" s="5" t="s">
        <v>158</v>
      </c>
    </row>
    <row r="6" spans="1:8" ht="15.75" thickBot="1" x14ac:dyDescent="0.3">
      <c r="A6" t="s">
        <v>100</v>
      </c>
    </row>
    <row r="7" spans="1:8" x14ac:dyDescent="0.25">
      <c r="B7" s="42"/>
      <c r="C7" s="42"/>
      <c r="D7" s="42" t="s">
        <v>122</v>
      </c>
      <c r="E7" s="42" t="s">
        <v>124</v>
      </c>
      <c r="F7" s="42" t="s">
        <v>126</v>
      </c>
      <c r="G7" s="42" t="s">
        <v>128</v>
      </c>
      <c r="H7" s="42" t="s">
        <v>128</v>
      </c>
    </row>
    <row r="8" spans="1:8" ht="15.75" thickBot="1" x14ac:dyDescent="0.3">
      <c r="B8" s="43" t="s">
        <v>96</v>
      </c>
      <c r="C8" s="43" t="s">
        <v>97</v>
      </c>
      <c r="D8" s="43" t="s">
        <v>123</v>
      </c>
      <c r="E8" s="43" t="s">
        <v>125</v>
      </c>
      <c r="F8" s="43" t="s">
        <v>127</v>
      </c>
      <c r="G8" s="43" t="s">
        <v>129</v>
      </c>
      <c r="H8" s="43" t="s">
        <v>130</v>
      </c>
    </row>
    <row r="9" spans="1:8" x14ac:dyDescent="0.25">
      <c r="B9" s="38" t="s">
        <v>108</v>
      </c>
      <c r="C9" s="38" t="s">
        <v>162</v>
      </c>
      <c r="D9" s="38">
        <v>405.79710144927537</v>
      </c>
      <c r="E9" s="38">
        <v>0</v>
      </c>
      <c r="F9" s="38">
        <v>350</v>
      </c>
      <c r="G9" s="38">
        <v>1E+30</v>
      </c>
      <c r="H9" s="38">
        <v>49.999999999999993</v>
      </c>
    </row>
    <row r="10" spans="1:8" ht="15.75" thickBot="1" x14ac:dyDescent="0.3">
      <c r="B10" s="36" t="s">
        <v>111</v>
      </c>
      <c r="C10" s="36" t="s">
        <v>163</v>
      </c>
      <c r="D10" s="36">
        <v>173.91304347826087</v>
      </c>
      <c r="E10" s="36">
        <v>0</v>
      </c>
      <c r="F10" s="36">
        <v>450</v>
      </c>
      <c r="G10" s="36">
        <v>75</v>
      </c>
      <c r="H10" s="36">
        <v>1266.6666666666665</v>
      </c>
    </row>
    <row r="12" spans="1:8" ht="15.75" thickBot="1" x14ac:dyDescent="0.3">
      <c r="A12" t="s">
        <v>102</v>
      </c>
    </row>
    <row r="13" spans="1:8" x14ac:dyDescent="0.25">
      <c r="B13" s="42"/>
      <c r="C13" s="42"/>
      <c r="D13" s="42" t="s">
        <v>122</v>
      </c>
      <c r="E13" s="42" t="s">
        <v>131</v>
      </c>
      <c r="F13" s="42" t="s">
        <v>133</v>
      </c>
      <c r="G13" s="42" t="s">
        <v>128</v>
      </c>
      <c r="H13" s="42" t="s">
        <v>128</v>
      </c>
    </row>
    <row r="14" spans="1:8" ht="15.75" thickBot="1" x14ac:dyDescent="0.3">
      <c r="B14" s="43" t="s">
        <v>96</v>
      </c>
      <c r="C14" s="43" t="s">
        <v>97</v>
      </c>
      <c r="D14" s="43" t="s">
        <v>123</v>
      </c>
      <c r="E14" s="43" t="s">
        <v>132</v>
      </c>
      <c r="F14" s="43" t="s">
        <v>134</v>
      </c>
      <c r="G14" s="43" t="s">
        <v>129</v>
      </c>
      <c r="H14" s="43" t="s">
        <v>130</v>
      </c>
    </row>
    <row r="15" spans="1:8" x14ac:dyDescent="0.25">
      <c r="B15" s="38" t="s">
        <v>108</v>
      </c>
      <c r="C15" s="38" t="s">
        <v>162</v>
      </c>
      <c r="D15" s="38">
        <v>405.79710144927537</v>
      </c>
      <c r="E15" s="38">
        <v>0</v>
      </c>
      <c r="F15" s="38">
        <v>0</v>
      </c>
      <c r="G15" s="38">
        <v>289.85507246376807</v>
      </c>
      <c r="H15" s="38">
        <v>1E+30</v>
      </c>
    </row>
    <row r="16" spans="1:8" x14ac:dyDescent="0.25">
      <c r="B16" s="38" t="s">
        <v>111</v>
      </c>
      <c r="C16" s="38" t="s">
        <v>163</v>
      </c>
      <c r="D16" s="38">
        <v>173.91304347826087</v>
      </c>
      <c r="E16" s="38">
        <v>-65.217391304347828</v>
      </c>
      <c r="F16" s="38">
        <v>0</v>
      </c>
      <c r="G16" s="38">
        <v>238.09523809523799</v>
      </c>
      <c r="H16" s="38">
        <v>114.81481481481488</v>
      </c>
    </row>
    <row r="17" spans="2:8" x14ac:dyDescent="0.25">
      <c r="B17" s="38" t="s">
        <v>154</v>
      </c>
      <c r="C17" s="38" t="s">
        <v>166</v>
      </c>
      <c r="D17" s="38">
        <v>956.52173913043475</v>
      </c>
      <c r="E17" s="38">
        <v>0</v>
      </c>
      <c r="F17" s="38">
        <v>1000</v>
      </c>
      <c r="G17" s="38">
        <v>1E+30</v>
      </c>
      <c r="H17" s="38">
        <v>43.478260869565325</v>
      </c>
    </row>
    <row r="18" spans="2:8" x14ac:dyDescent="0.25">
      <c r="B18" s="38" t="s">
        <v>167</v>
      </c>
      <c r="C18" s="38" t="s">
        <v>168</v>
      </c>
      <c r="D18" s="38">
        <v>2000</v>
      </c>
      <c r="E18" s="38">
        <v>110.14492753623186</v>
      </c>
      <c r="F18" s="38">
        <v>2000</v>
      </c>
      <c r="G18" s="38">
        <v>90.909090909091148</v>
      </c>
      <c r="H18" s="38">
        <v>1999.9999999999995</v>
      </c>
    </row>
    <row r="19" spans="2:8" ht="15.75" thickBot="1" x14ac:dyDescent="0.3">
      <c r="B19" s="36" t="s">
        <v>170</v>
      </c>
      <c r="C19" s="36" t="s">
        <v>171</v>
      </c>
      <c r="D19" s="36">
        <v>1275.3623188405797</v>
      </c>
      <c r="E19" s="36">
        <v>0</v>
      </c>
      <c r="F19" s="36">
        <v>1500</v>
      </c>
      <c r="G19" s="36">
        <v>1E+30</v>
      </c>
      <c r="H19" s="36">
        <v>224.63768115942048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x14ac:dyDescent="0.25"/>
  <cols>
    <col min="1" max="1" width="2.28515625" customWidth="1"/>
    <col min="2" max="2" width="6" bestFit="1" customWidth="1"/>
    <col min="3" max="3" width="35.42578125" bestFit="1" customWidth="1"/>
    <col min="4" max="4" width="12" bestFit="1" customWidth="1"/>
    <col min="5" max="5" width="2.28515625" customWidth="1"/>
    <col min="6" max="6" width="6.42578125" customWidth="1"/>
    <col min="7" max="7" width="9.5703125" bestFit="1" customWidth="1"/>
    <col min="8" max="8" width="2.28515625" customWidth="1"/>
    <col min="9" max="9" width="6.5703125" customWidth="1"/>
    <col min="10" max="10" width="9.5703125" bestFit="1" customWidth="1"/>
  </cols>
  <sheetData>
    <row r="1" spans="1:10" x14ac:dyDescent="0.25">
      <c r="A1" s="5" t="s">
        <v>135</v>
      </c>
    </row>
    <row r="2" spans="1:10" x14ac:dyDescent="0.25">
      <c r="A2" s="5" t="s">
        <v>157</v>
      </c>
    </row>
    <row r="3" spans="1:10" x14ac:dyDescent="0.25">
      <c r="A3" s="5" t="s">
        <v>158</v>
      </c>
    </row>
    <row r="5" spans="1:10" ht="15.75" thickBot="1" x14ac:dyDescent="0.3"/>
    <row r="6" spans="1:10" x14ac:dyDescent="0.25">
      <c r="B6" s="42"/>
      <c r="C6" s="42" t="s">
        <v>126</v>
      </c>
      <c r="D6" s="42"/>
    </row>
    <row r="7" spans="1:10" ht="15.75" thickBot="1" x14ac:dyDescent="0.3">
      <c r="B7" s="43" t="s">
        <v>96</v>
      </c>
      <c r="C7" s="43" t="s">
        <v>97</v>
      </c>
      <c r="D7" s="43" t="s">
        <v>123</v>
      </c>
    </row>
    <row r="8" spans="1:10" ht="15.75" thickBot="1" x14ac:dyDescent="0.3">
      <c r="B8" s="36" t="s">
        <v>160</v>
      </c>
      <c r="C8" s="36" t="s">
        <v>161</v>
      </c>
      <c r="D8" s="41">
        <v>220289.85507246375</v>
      </c>
    </row>
    <row r="10" spans="1:10" ht="15.75" thickBot="1" x14ac:dyDescent="0.3"/>
    <row r="11" spans="1:10" x14ac:dyDescent="0.25">
      <c r="B11" s="42"/>
      <c r="C11" s="42" t="s">
        <v>136</v>
      </c>
      <c r="D11" s="42"/>
      <c r="F11" s="42" t="s">
        <v>137</v>
      </c>
      <c r="G11" s="42" t="s">
        <v>126</v>
      </c>
      <c r="I11" s="42" t="s">
        <v>140</v>
      </c>
      <c r="J11" s="42" t="s">
        <v>126</v>
      </c>
    </row>
    <row r="12" spans="1:10" ht="15.75" thickBot="1" x14ac:dyDescent="0.3">
      <c r="B12" s="43" t="s">
        <v>96</v>
      </c>
      <c r="C12" s="43" t="s">
        <v>97</v>
      </c>
      <c r="D12" s="43" t="s">
        <v>123</v>
      </c>
      <c r="F12" s="43" t="s">
        <v>138</v>
      </c>
      <c r="G12" s="43" t="s">
        <v>139</v>
      </c>
      <c r="I12" s="43" t="s">
        <v>138</v>
      </c>
      <c r="J12" s="43" t="s">
        <v>139</v>
      </c>
    </row>
    <row r="13" spans="1:10" x14ac:dyDescent="0.25">
      <c r="B13" s="38" t="s">
        <v>108</v>
      </c>
      <c r="C13" s="38" t="s">
        <v>162</v>
      </c>
      <c r="D13" s="44">
        <v>405.79710144927537</v>
      </c>
      <c r="F13" s="44">
        <v>43.478260869564991</v>
      </c>
      <c r="G13" s="44">
        <v>93478.260869565143</v>
      </c>
      <c r="I13" s="44">
        <v>405.79710144926003</v>
      </c>
      <c r="J13" s="44">
        <v>220289.85507245839</v>
      </c>
    </row>
    <row r="14" spans="1:10" ht="15.75" thickBot="1" x14ac:dyDescent="0.3">
      <c r="B14" s="36" t="s">
        <v>111</v>
      </c>
      <c r="C14" s="36" t="s">
        <v>163</v>
      </c>
      <c r="D14" s="45">
        <v>173.91304347826087</v>
      </c>
      <c r="F14" s="45">
        <v>173.91304347826016</v>
      </c>
      <c r="G14" s="45">
        <v>220289.85507246346</v>
      </c>
      <c r="I14" s="45">
        <v>173.9130434782609</v>
      </c>
      <c r="J14" s="45">
        <v>220289.85507246378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workbookViewId="0">
      <selection activeCell="D32" sqref="D32"/>
    </sheetView>
  </sheetViews>
  <sheetFormatPr defaultRowHeight="15" x14ac:dyDescent="0.25"/>
  <cols>
    <col min="1" max="1" width="32" customWidth="1"/>
    <col min="2" max="2" width="13.85546875" customWidth="1"/>
    <col min="3" max="3" width="14" customWidth="1"/>
    <col min="4" max="4" width="21.140625" customWidth="1"/>
    <col min="5" max="5" width="18.85546875" customWidth="1"/>
  </cols>
  <sheetData>
    <row r="1" spans="1:5" x14ac:dyDescent="0.25">
      <c r="B1" s="49" t="s">
        <v>26</v>
      </c>
      <c r="C1" s="49"/>
    </row>
    <row r="2" spans="1:5" x14ac:dyDescent="0.25">
      <c r="B2" s="2" t="s">
        <v>25</v>
      </c>
      <c r="C2" s="2" t="s">
        <v>24</v>
      </c>
    </row>
    <row r="3" spans="1:5" x14ac:dyDescent="0.25">
      <c r="A3" s="4" t="s">
        <v>27</v>
      </c>
      <c r="B3" s="10">
        <v>405.79710144927537</v>
      </c>
      <c r="C3" s="10">
        <v>173.91304347826087</v>
      </c>
      <c r="D3" s="4" t="s">
        <v>28</v>
      </c>
      <c r="E3" s="10">
        <f>SUM(B3:C3)</f>
        <v>579.71014492753625</v>
      </c>
    </row>
    <row r="4" spans="1:5" x14ac:dyDescent="0.25">
      <c r="A4" s="4" t="s">
        <v>29</v>
      </c>
      <c r="B4" s="10">
        <f>0.2*E3</f>
        <v>115.94202898550725</v>
      </c>
      <c r="C4" s="10">
        <f>0.3*E3</f>
        <v>173.91304347826087</v>
      </c>
    </row>
    <row r="7" spans="1:5" x14ac:dyDescent="0.25">
      <c r="A7" s="4" t="s">
        <v>30</v>
      </c>
      <c r="B7" s="49" t="s">
        <v>15</v>
      </c>
      <c r="C7" s="49"/>
      <c r="D7" s="4" t="s">
        <v>20</v>
      </c>
      <c r="E7" s="4" t="s">
        <v>34</v>
      </c>
    </row>
    <row r="8" spans="1:5" x14ac:dyDescent="0.25">
      <c r="A8" s="7" t="s">
        <v>31</v>
      </c>
      <c r="B8">
        <v>1.5</v>
      </c>
      <c r="C8">
        <v>2</v>
      </c>
      <c r="D8">
        <f>SUMPRODUCT(B8:C8,$B$3:$C$3)</f>
        <v>956.52173913043475</v>
      </c>
      <c r="E8" s="9">
        <v>1000</v>
      </c>
    </row>
    <row r="9" spans="1:5" x14ac:dyDescent="0.25">
      <c r="A9" s="7" t="s">
        <v>32</v>
      </c>
      <c r="B9">
        <v>3</v>
      </c>
      <c r="C9">
        <v>4.5</v>
      </c>
      <c r="D9">
        <f t="shared" ref="D9:D10" si="0">SUMPRODUCT(B9:C9,$B$3:$C$3)</f>
        <v>2000</v>
      </c>
      <c r="E9" s="9">
        <v>2000</v>
      </c>
    </row>
    <row r="10" spans="1:5" x14ac:dyDescent="0.25">
      <c r="A10" s="7" t="s">
        <v>33</v>
      </c>
      <c r="B10">
        <v>2.5</v>
      </c>
      <c r="C10">
        <v>1.5</v>
      </c>
      <c r="D10">
        <f t="shared" si="0"/>
        <v>1275.3623188405797</v>
      </c>
      <c r="E10" s="9">
        <v>1500</v>
      </c>
    </row>
    <row r="12" spans="1:5" x14ac:dyDescent="0.25">
      <c r="A12" s="4" t="s">
        <v>35</v>
      </c>
      <c r="B12" s="1">
        <v>350</v>
      </c>
      <c r="C12" s="1">
        <v>450</v>
      </c>
      <c r="D12" s="3" t="s">
        <v>36</v>
      </c>
      <c r="E12">
        <f>SUMPRODUCT(B12:C12,B3:C3)</f>
        <v>220289.85507246375</v>
      </c>
    </row>
    <row r="14" spans="1:5" x14ac:dyDescent="0.25">
      <c r="A14" s="57" t="s">
        <v>250</v>
      </c>
      <c r="B14" s="57"/>
      <c r="C14" s="57"/>
      <c r="D14" s="57"/>
      <c r="E14" s="57"/>
    </row>
    <row r="15" spans="1:5" x14ac:dyDescent="0.25">
      <c r="A15" s="57"/>
      <c r="B15" s="57"/>
      <c r="C15" s="57"/>
      <c r="D15" s="57"/>
      <c r="E15" s="57"/>
    </row>
    <row r="16" spans="1:5" x14ac:dyDescent="0.25">
      <c r="A16" s="57"/>
      <c r="B16" s="57"/>
      <c r="C16" s="57"/>
      <c r="D16" s="57"/>
      <c r="E16" s="57"/>
    </row>
    <row r="19" spans="1:5" x14ac:dyDescent="0.25">
      <c r="A19" s="57" t="s">
        <v>251</v>
      </c>
      <c r="B19" s="57"/>
      <c r="C19" s="57"/>
      <c r="D19" s="57"/>
      <c r="E19" s="57"/>
    </row>
    <row r="20" spans="1:5" x14ac:dyDescent="0.25">
      <c r="A20" s="57"/>
      <c r="B20" s="57"/>
      <c r="C20" s="57"/>
      <c r="D20" s="57"/>
      <c r="E20" s="57"/>
    </row>
    <row r="21" spans="1:5" x14ac:dyDescent="0.25">
      <c r="A21" s="57"/>
      <c r="B21" s="57"/>
      <c r="C21" s="57"/>
      <c r="D21" s="57"/>
      <c r="E21" s="57"/>
    </row>
    <row r="24" spans="1:5" x14ac:dyDescent="0.25">
      <c r="A24" s="48" t="s">
        <v>252</v>
      </c>
      <c r="B24" s="48"/>
      <c r="C24" s="48"/>
      <c r="D24" s="48"/>
      <c r="E24" s="48"/>
    </row>
    <row r="27" spans="1:5" x14ac:dyDescent="0.25">
      <c r="A27" s="56" t="s">
        <v>253</v>
      </c>
      <c r="B27" s="56"/>
      <c r="C27" s="56"/>
      <c r="D27" s="56"/>
      <c r="E27" s="56"/>
    </row>
    <row r="28" spans="1:5" x14ac:dyDescent="0.25">
      <c r="A28" s="56"/>
      <c r="B28" s="56"/>
      <c r="C28" s="56"/>
      <c r="D28" s="56"/>
      <c r="E28" s="56"/>
    </row>
  </sheetData>
  <mergeCells count="6">
    <mergeCell ref="A27:E28"/>
    <mergeCell ref="B1:C1"/>
    <mergeCell ref="B7:C7"/>
    <mergeCell ref="A14:E16"/>
    <mergeCell ref="A19:E21"/>
    <mergeCell ref="A24:E2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showGridLines="0" workbookViewId="0"/>
  </sheetViews>
  <sheetFormatPr defaultRowHeight="15" x14ac:dyDescent="0.25"/>
  <cols>
    <col min="1" max="1" width="2.28515625" customWidth="1"/>
    <col min="2" max="2" width="6" customWidth="1"/>
    <col min="3" max="3" width="51" customWidth="1"/>
    <col min="4" max="4" width="13.7109375" bestFit="1" customWidth="1"/>
    <col min="5" max="5" width="13.140625" bestFit="1" customWidth="1"/>
    <col min="6" max="6" width="11.42578125" customWidth="1"/>
    <col min="7" max="7" width="5.42578125" customWidth="1"/>
  </cols>
  <sheetData>
    <row r="1" spans="1:5" x14ac:dyDescent="0.25">
      <c r="A1" s="5" t="s">
        <v>84</v>
      </c>
    </row>
    <row r="2" spans="1:5" x14ac:dyDescent="0.25">
      <c r="A2" s="5" t="s">
        <v>173</v>
      </c>
    </row>
    <row r="3" spans="1:5" x14ac:dyDescent="0.25">
      <c r="A3" s="5" t="s">
        <v>174</v>
      </c>
    </row>
    <row r="4" spans="1:5" x14ac:dyDescent="0.25">
      <c r="A4" s="5" t="s">
        <v>87</v>
      </c>
    </row>
    <row r="5" spans="1:5" x14ac:dyDescent="0.25">
      <c r="A5" s="5" t="s">
        <v>88</v>
      </c>
    </row>
    <row r="6" spans="1:5" x14ac:dyDescent="0.25">
      <c r="A6" s="5"/>
      <c r="B6" t="s">
        <v>89</v>
      </c>
    </row>
    <row r="7" spans="1:5" x14ac:dyDescent="0.25">
      <c r="A7" s="5"/>
      <c r="B7" t="s">
        <v>143</v>
      </c>
    </row>
    <row r="8" spans="1:5" x14ac:dyDescent="0.25">
      <c r="A8" s="5"/>
      <c r="B8" t="s">
        <v>175</v>
      </c>
    </row>
    <row r="9" spans="1:5" x14ac:dyDescent="0.25">
      <c r="A9" s="5" t="s">
        <v>92</v>
      </c>
    </row>
    <row r="10" spans="1:5" x14ac:dyDescent="0.25">
      <c r="B10" t="s">
        <v>93</v>
      </c>
    </row>
    <row r="11" spans="1:5" x14ac:dyDescent="0.25">
      <c r="B11" t="s">
        <v>94</v>
      </c>
    </row>
    <row r="14" spans="1:5" ht="15.75" thickBot="1" x14ac:dyDescent="0.3">
      <c r="A14" t="s">
        <v>176</v>
      </c>
    </row>
    <row r="15" spans="1:5" ht="15.75" thickBot="1" x14ac:dyDescent="0.3">
      <c r="B15" s="37" t="s">
        <v>96</v>
      </c>
      <c r="C15" s="37" t="s">
        <v>97</v>
      </c>
      <c r="D15" s="37" t="s">
        <v>98</v>
      </c>
      <c r="E15" s="37" t="s">
        <v>99</v>
      </c>
    </row>
    <row r="16" spans="1:5" ht="15.75" thickBot="1" x14ac:dyDescent="0.3">
      <c r="B16" s="36" t="s">
        <v>177</v>
      </c>
      <c r="C16" s="36" t="s">
        <v>45</v>
      </c>
      <c r="D16" s="46">
        <v>3107.1428999999998</v>
      </c>
      <c r="E16" s="46">
        <v>3107.1428999999998</v>
      </c>
    </row>
    <row r="19" spans="1:7" ht="15.75" thickBot="1" x14ac:dyDescent="0.3">
      <c r="A19" t="s">
        <v>100</v>
      </c>
    </row>
    <row r="20" spans="1:7" ht="15.75" thickBot="1" x14ac:dyDescent="0.3">
      <c r="B20" s="37" t="s">
        <v>96</v>
      </c>
      <c r="C20" s="37" t="s">
        <v>97</v>
      </c>
      <c r="D20" s="37" t="s">
        <v>98</v>
      </c>
      <c r="E20" s="37" t="s">
        <v>99</v>
      </c>
      <c r="F20" s="37" t="s">
        <v>101</v>
      </c>
    </row>
    <row r="21" spans="1:7" x14ac:dyDescent="0.25">
      <c r="B21" s="38" t="s">
        <v>108</v>
      </c>
      <c r="C21" s="38" t="s">
        <v>178</v>
      </c>
      <c r="D21" s="40">
        <v>342.85714285714295</v>
      </c>
      <c r="E21" s="40">
        <v>342.85714285714295</v>
      </c>
      <c r="F21" s="38" t="s">
        <v>110</v>
      </c>
    </row>
    <row r="22" spans="1:7" x14ac:dyDescent="0.25">
      <c r="B22" s="38" t="s">
        <v>111</v>
      </c>
      <c r="C22" s="38" t="s">
        <v>179</v>
      </c>
      <c r="D22" s="40">
        <v>85.714285714285694</v>
      </c>
      <c r="E22" s="40">
        <v>85.714285714285694</v>
      </c>
      <c r="F22" s="38" t="s">
        <v>110</v>
      </c>
    </row>
    <row r="23" spans="1:7" ht="15.75" thickBot="1" x14ac:dyDescent="0.3">
      <c r="B23" s="36" t="s">
        <v>180</v>
      </c>
      <c r="C23" s="36" t="s">
        <v>181</v>
      </c>
      <c r="D23" s="41">
        <v>171.42857142857136</v>
      </c>
      <c r="E23" s="41">
        <v>171.42857142857136</v>
      </c>
      <c r="F23" s="36" t="s">
        <v>110</v>
      </c>
    </row>
    <row r="26" spans="1:7" ht="15.75" thickBot="1" x14ac:dyDescent="0.3">
      <c r="A26" t="s">
        <v>102</v>
      </c>
    </row>
    <row r="27" spans="1:7" ht="15.75" thickBot="1" x14ac:dyDescent="0.3">
      <c r="B27" s="37" t="s">
        <v>96</v>
      </c>
      <c r="C27" s="37" t="s">
        <v>97</v>
      </c>
      <c r="D27" s="37" t="s">
        <v>103</v>
      </c>
      <c r="E27" s="37" t="s">
        <v>104</v>
      </c>
      <c r="F27" s="37" t="s">
        <v>105</v>
      </c>
      <c r="G27" s="37" t="s">
        <v>106</v>
      </c>
    </row>
    <row r="28" spans="1:7" x14ac:dyDescent="0.25">
      <c r="B28" s="38" t="s">
        <v>182</v>
      </c>
      <c r="C28" s="38" t="s">
        <v>183</v>
      </c>
      <c r="D28" s="40">
        <v>0.2</v>
      </c>
      <c r="E28" s="38" t="s">
        <v>184</v>
      </c>
      <c r="F28" s="38" t="s">
        <v>116</v>
      </c>
      <c r="G28" s="40">
        <v>0</v>
      </c>
    </row>
    <row r="29" spans="1:7" x14ac:dyDescent="0.25">
      <c r="B29" s="38" t="s">
        <v>185</v>
      </c>
      <c r="C29" s="38" t="s">
        <v>186</v>
      </c>
      <c r="D29" s="40">
        <v>0.5</v>
      </c>
      <c r="E29" s="38" t="s">
        <v>187</v>
      </c>
      <c r="F29" s="38" t="s">
        <v>120</v>
      </c>
      <c r="G29" s="40">
        <v>0.2</v>
      </c>
    </row>
    <row r="30" spans="1:7" x14ac:dyDescent="0.25">
      <c r="B30" s="38" t="s">
        <v>188</v>
      </c>
      <c r="C30" s="38" t="s">
        <v>189</v>
      </c>
      <c r="D30" s="40">
        <v>0.3</v>
      </c>
      <c r="E30" s="38" t="s">
        <v>190</v>
      </c>
      <c r="F30" s="38" t="s">
        <v>116</v>
      </c>
      <c r="G30" s="40">
        <v>0</v>
      </c>
    </row>
    <row r="31" spans="1:7" x14ac:dyDescent="0.25">
      <c r="B31" s="38" t="s">
        <v>188</v>
      </c>
      <c r="C31" s="38" t="s">
        <v>189</v>
      </c>
      <c r="D31" s="40">
        <v>0.3</v>
      </c>
      <c r="E31" s="38" t="s">
        <v>191</v>
      </c>
      <c r="F31" s="38" t="s">
        <v>120</v>
      </c>
      <c r="G31" s="38">
        <v>0.15000000000000002</v>
      </c>
    </row>
    <row r="32" spans="1:7" ht="15.75" thickBot="1" x14ac:dyDescent="0.3">
      <c r="B32" s="36" t="s">
        <v>192</v>
      </c>
      <c r="C32" s="36" t="s">
        <v>41</v>
      </c>
      <c r="D32" s="41">
        <v>600</v>
      </c>
      <c r="E32" s="36" t="s">
        <v>193</v>
      </c>
      <c r="F32" s="36" t="s">
        <v>116</v>
      </c>
      <c r="G32" s="36">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showGridLines="0" workbookViewId="0"/>
  </sheetViews>
  <sheetFormatPr defaultRowHeight="15" x14ac:dyDescent="0.25"/>
  <cols>
    <col min="1" max="1" width="2.28515625" customWidth="1"/>
    <col min="2" max="2" width="6" bestFit="1" customWidth="1"/>
    <col min="3" max="3" width="51" bestFit="1" customWidth="1"/>
    <col min="4" max="5" width="12" bestFit="1" customWidth="1"/>
    <col min="6" max="6" width="10.85546875" bestFit="1" customWidth="1"/>
    <col min="7" max="8" width="12" bestFit="1" customWidth="1"/>
  </cols>
  <sheetData>
    <row r="1" spans="1:8" x14ac:dyDescent="0.25">
      <c r="A1" s="5" t="s">
        <v>121</v>
      </c>
    </row>
    <row r="2" spans="1:8" x14ac:dyDescent="0.25">
      <c r="A2" s="5" t="s">
        <v>173</v>
      </c>
    </row>
    <row r="3" spans="1:8" x14ac:dyDescent="0.25">
      <c r="A3" s="5" t="s">
        <v>174</v>
      </c>
    </row>
    <row r="6" spans="1:8" ht="15.75" thickBot="1" x14ac:dyDescent="0.3">
      <c r="A6" t="s">
        <v>100</v>
      </c>
    </row>
    <row r="7" spans="1:8" x14ac:dyDescent="0.25">
      <c r="B7" s="42"/>
      <c r="C7" s="42"/>
      <c r="D7" s="42" t="s">
        <v>122</v>
      </c>
      <c r="E7" s="42" t="s">
        <v>124</v>
      </c>
      <c r="F7" s="42" t="s">
        <v>126</v>
      </c>
      <c r="G7" s="42" t="s">
        <v>128</v>
      </c>
      <c r="H7" s="42" t="s">
        <v>128</v>
      </c>
    </row>
    <row r="8" spans="1:8" ht="15.75" thickBot="1" x14ac:dyDescent="0.3">
      <c r="B8" s="43" t="s">
        <v>96</v>
      </c>
      <c r="C8" s="43" t="s">
        <v>97</v>
      </c>
      <c r="D8" s="43" t="s">
        <v>123</v>
      </c>
      <c r="E8" s="43" t="s">
        <v>125</v>
      </c>
      <c r="F8" s="43" t="s">
        <v>127</v>
      </c>
      <c r="G8" s="43" t="s">
        <v>129</v>
      </c>
      <c r="H8" s="43" t="s">
        <v>130</v>
      </c>
    </row>
    <row r="9" spans="1:8" x14ac:dyDescent="0.25">
      <c r="B9" s="38" t="s">
        <v>108</v>
      </c>
      <c r="C9" s="38" t="s">
        <v>178</v>
      </c>
      <c r="D9" s="38">
        <v>342.85714285714295</v>
      </c>
      <c r="E9" s="38">
        <v>0</v>
      </c>
      <c r="F9" s="38">
        <v>5</v>
      </c>
      <c r="G9" s="38">
        <v>0.12500000000000039</v>
      </c>
      <c r="H9" s="38">
        <v>1E+30</v>
      </c>
    </row>
    <row r="10" spans="1:8" x14ac:dyDescent="0.25">
      <c r="B10" s="38" t="s">
        <v>111</v>
      </c>
      <c r="C10" s="38" t="s">
        <v>179</v>
      </c>
      <c r="D10" s="38">
        <v>85.714285714285694</v>
      </c>
      <c r="E10" s="38">
        <v>0</v>
      </c>
      <c r="F10" s="38">
        <v>5.25</v>
      </c>
      <c r="G10" s="38">
        <v>1E+30</v>
      </c>
      <c r="H10" s="38">
        <v>8.333333333333362E-2</v>
      </c>
    </row>
    <row r="11" spans="1:8" ht="15.75" thickBot="1" x14ac:dyDescent="0.3">
      <c r="B11" s="36" t="s">
        <v>180</v>
      </c>
      <c r="C11" s="36" t="s">
        <v>181</v>
      </c>
      <c r="D11" s="36">
        <v>171.42857142857136</v>
      </c>
      <c r="E11" s="36">
        <v>0</v>
      </c>
      <c r="F11" s="36">
        <v>5.5</v>
      </c>
      <c r="G11" s="36">
        <v>0.25000000000000094</v>
      </c>
      <c r="H11" s="36">
        <v>0.62500000000000133</v>
      </c>
    </row>
    <row r="13" spans="1:8" ht="15.75" thickBot="1" x14ac:dyDescent="0.3">
      <c r="A13" t="s">
        <v>102</v>
      </c>
    </row>
    <row r="14" spans="1:8" x14ac:dyDescent="0.25">
      <c r="B14" s="42"/>
      <c r="C14" s="42"/>
      <c r="D14" s="42" t="s">
        <v>122</v>
      </c>
      <c r="E14" s="42" t="s">
        <v>131</v>
      </c>
      <c r="F14" s="42" t="s">
        <v>133</v>
      </c>
      <c r="G14" s="42" t="s">
        <v>128</v>
      </c>
      <c r="H14" s="42" t="s">
        <v>128</v>
      </c>
    </row>
    <row r="15" spans="1:8" ht="15.75" thickBot="1" x14ac:dyDescent="0.3">
      <c r="B15" s="43" t="s">
        <v>96</v>
      </c>
      <c r="C15" s="43" t="s">
        <v>97</v>
      </c>
      <c r="D15" s="43" t="s">
        <v>123</v>
      </c>
      <c r="E15" s="43" t="s">
        <v>132</v>
      </c>
      <c r="F15" s="43" t="s">
        <v>134</v>
      </c>
      <c r="G15" s="43" t="s">
        <v>129</v>
      </c>
      <c r="H15" s="43" t="s">
        <v>130</v>
      </c>
    </row>
    <row r="16" spans="1:8" x14ac:dyDescent="0.25">
      <c r="B16" s="38" t="s">
        <v>182</v>
      </c>
      <c r="C16" s="38" t="s">
        <v>183</v>
      </c>
      <c r="D16" s="38">
        <v>0.2</v>
      </c>
      <c r="E16" s="38">
        <v>214.2857142857149</v>
      </c>
      <c r="F16" s="38">
        <v>0.2</v>
      </c>
      <c r="G16" s="38">
        <v>0.19999999999999998</v>
      </c>
      <c r="H16" s="38">
        <v>3.333333333333334E-2</v>
      </c>
    </row>
    <row r="17" spans="2:8" x14ac:dyDescent="0.25">
      <c r="B17" s="38" t="s">
        <v>185</v>
      </c>
      <c r="C17" s="38" t="s">
        <v>186</v>
      </c>
      <c r="D17" s="38">
        <v>0.5</v>
      </c>
      <c r="E17" s="38">
        <v>0</v>
      </c>
      <c r="F17" s="38">
        <v>0.3</v>
      </c>
      <c r="G17" s="38">
        <v>0.20000000000000007</v>
      </c>
      <c r="H17" s="38">
        <v>1E+30</v>
      </c>
    </row>
    <row r="18" spans="2:8" x14ac:dyDescent="0.25">
      <c r="B18" s="38" t="s">
        <v>188</v>
      </c>
      <c r="C18" s="38" t="s">
        <v>189</v>
      </c>
      <c r="D18" s="38">
        <v>0.3</v>
      </c>
      <c r="E18" s="38">
        <v>1071.4285714285736</v>
      </c>
      <c r="F18" s="38">
        <v>0.3</v>
      </c>
      <c r="G18" s="38">
        <v>0.13333333333333333</v>
      </c>
      <c r="H18" s="38">
        <v>9.9999999999999908E-2</v>
      </c>
    </row>
    <row r="19" spans="2:8" x14ac:dyDescent="0.25">
      <c r="B19" s="38" t="s">
        <v>188</v>
      </c>
      <c r="C19" s="38" t="s">
        <v>189</v>
      </c>
      <c r="D19" s="38">
        <v>0.3</v>
      </c>
      <c r="E19" s="38">
        <v>0</v>
      </c>
      <c r="F19" s="38">
        <v>0.45</v>
      </c>
      <c r="G19" s="38">
        <v>1E+30</v>
      </c>
      <c r="H19" s="38">
        <v>0.15000000000000002</v>
      </c>
    </row>
    <row r="20" spans="2:8" ht="15.75" thickBot="1" x14ac:dyDescent="0.3">
      <c r="B20" s="36" t="s">
        <v>192</v>
      </c>
      <c r="C20" s="36" t="s">
        <v>41</v>
      </c>
      <c r="D20" s="36">
        <v>600</v>
      </c>
      <c r="E20" s="36">
        <v>4.5714285714285703</v>
      </c>
      <c r="F20" s="36">
        <v>600</v>
      </c>
      <c r="G20" s="36">
        <v>74.999999999999986</v>
      </c>
      <c r="H20" s="36">
        <v>119.99999999999999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x14ac:dyDescent="0.25"/>
  <cols>
    <col min="1" max="1" width="2.28515625" customWidth="1"/>
    <col min="2" max="2" width="5.28515625" bestFit="1" customWidth="1"/>
    <col min="3" max="3" width="45.140625" bestFit="1" customWidth="1"/>
    <col min="4" max="4" width="12" bestFit="1" customWidth="1"/>
    <col min="5" max="5" width="2.28515625" customWidth="1"/>
    <col min="6" max="6" width="12" bestFit="1" customWidth="1"/>
    <col min="7" max="7" width="9.5703125" bestFit="1" customWidth="1"/>
    <col min="8" max="8" width="2.28515625" customWidth="1"/>
    <col min="9" max="9" width="12" bestFit="1" customWidth="1"/>
    <col min="10" max="10" width="9.5703125" bestFit="1" customWidth="1"/>
  </cols>
  <sheetData>
    <row r="1" spans="1:10" x14ac:dyDescent="0.25">
      <c r="A1" s="5" t="s">
        <v>135</v>
      </c>
    </row>
    <row r="2" spans="1:10" x14ac:dyDescent="0.25">
      <c r="A2" s="5" t="s">
        <v>173</v>
      </c>
    </row>
    <row r="3" spans="1:10" x14ac:dyDescent="0.25">
      <c r="A3" s="5" t="s">
        <v>174</v>
      </c>
    </row>
    <row r="5" spans="1:10" ht="15.75" thickBot="1" x14ac:dyDescent="0.3"/>
    <row r="6" spans="1:10" x14ac:dyDescent="0.25">
      <c r="B6" s="42"/>
      <c r="C6" s="42" t="s">
        <v>126</v>
      </c>
      <c r="D6" s="42"/>
    </row>
    <row r="7" spans="1:10" ht="15.75" thickBot="1" x14ac:dyDescent="0.3">
      <c r="B7" s="43" t="s">
        <v>96</v>
      </c>
      <c r="C7" s="43" t="s">
        <v>97</v>
      </c>
      <c r="D7" s="43" t="s">
        <v>123</v>
      </c>
    </row>
    <row r="8" spans="1:10" ht="15.75" thickBot="1" x14ac:dyDescent="0.3">
      <c r="B8" s="36" t="s">
        <v>177</v>
      </c>
      <c r="C8" s="36" t="s">
        <v>45</v>
      </c>
      <c r="D8" s="46">
        <v>3107.1428999999998</v>
      </c>
    </row>
    <row r="10" spans="1:10" ht="15.75" thickBot="1" x14ac:dyDescent="0.3"/>
    <row r="11" spans="1:10" x14ac:dyDescent="0.25">
      <c r="B11" s="42"/>
      <c r="C11" s="42" t="s">
        <v>136</v>
      </c>
      <c r="D11" s="42"/>
      <c r="F11" s="42" t="s">
        <v>137</v>
      </c>
      <c r="G11" s="42" t="s">
        <v>126</v>
      </c>
      <c r="I11" s="42" t="s">
        <v>140</v>
      </c>
      <c r="J11" s="42" t="s">
        <v>126</v>
      </c>
    </row>
    <row r="12" spans="1:10" ht="15.75" thickBot="1" x14ac:dyDescent="0.3">
      <c r="B12" s="43" t="s">
        <v>96</v>
      </c>
      <c r="C12" s="43" t="s">
        <v>97</v>
      </c>
      <c r="D12" s="43" t="s">
        <v>123</v>
      </c>
      <c r="F12" s="43" t="s">
        <v>138</v>
      </c>
      <c r="G12" s="43" t="s">
        <v>139</v>
      </c>
      <c r="I12" s="43" t="s">
        <v>138</v>
      </c>
      <c r="J12" s="43" t="s">
        <v>139</v>
      </c>
    </row>
    <row r="13" spans="1:10" x14ac:dyDescent="0.25">
      <c r="B13" s="38" t="s">
        <v>108</v>
      </c>
      <c r="C13" s="38" t="s">
        <v>178</v>
      </c>
      <c r="D13" s="40">
        <v>342.85714285714295</v>
      </c>
      <c r="F13" s="40">
        <v>342.85714285714295</v>
      </c>
      <c r="G13" s="40">
        <v>3107.14</v>
      </c>
      <c r="I13" s="40">
        <v>342.85714285714295</v>
      </c>
      <c r="J13" s="40">
        <v>3107.14</v>
      </c>
    </row>
    <row r="14" spans="1:10" x14ac:dyDescent="0.25">
      <c r="B14" s="38" t="s">
        <v>111</v>
      </c>
      <c r="C14" s="38" t="s">
        <v>179</v>
      </c>
      <c r="D14" s="40">
        <v>85.714285714285694</v>
      </c>
      <c r="F14" s="40">
        <v>85.714285714285666</v>
      </c>
      <c r="G14" s="40">
        <v>3107.14</v>
      </c>
      <c r="I14" s="40">
        <v>85.714285714285666</v>
      </c>
      <c r="J14" s="40">
        <v>3107.14</v>
      </c>
    </row>
    <row r="15" spans="1:10" ht="15.75" thickBot="1" x14ac:dyDescent="0.3">
      <c r="B15" s="36" t="s">
        <v>180</v>
      </c>
      <c r="C15" s="36" t="s">
        <v>181</v>
      </c>
      <c r="D15" s="41">
        <v>171.42857142857136</v>
      </c>
      <c r="F15" s="41">
        <v>171.42857142857133</v>
      </c>
      <c r="G15" s="41">
        <v>3107.14</v>
      </c>
      <c r="I15" s="41">
        <v>171.42857142857133</v>
      </c>
      <c r="J15" s="41">
        <v>3107.14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9"/>
  <sheetViews>
    <sheetView workbookViewId="0">
      <selection activeCell="A35" sqref="A35"/>
    </sheetView>
  </sheetViews>
  <sheetFormatPr defaultRowHeight="15" x14ac:dyDescent="0.25"/>
  <cols>
    <col min="1" max="1" width="33.85546875" customWidth="1"/>
    <col min="2" max="3" width="19.140625" customWidth="1"/>
    <col min="4" max="4" width="18" customWidth="1"/>
    <col min="5" max="5" width="42.42578125" customWidth="1"/>
    <col min="6" max="6" width="33.42578125" customWidth="1"/>
    <col min="7" max="7" width="22.140625" customWidth="1"/>
    <col min="8" max="8" width="23.140625" customWidth="1"/>
    <col min="9" max="9" width="14.7109375" customWidth="1"/>
  </cols>
  <sheetData>
    <row r="2" spans="1:8" x14ac:dyDescent="0.25">
      <c r="B2" s="2" t="s">
        <v>37</v>
      </c>
      <c r="C2" s="2" t="s">
        <v>38</v>
      </c>
      <c r="D2" s="2" t="s">
        <v>39</v>
      </c>
    </row>
    <row r="3" spans="1:8" x14ac:dyDescent="0.25">
      <c r="A3" s="4" t="s">
        <v>40</v>
      </c>
      <c r="B3">
        <v>342.85714285714295</v>
      </c>
      <c r="C3">
        <v>85.714285714285694</v>
      </c>
      <c r="D3">
        <v>171.42857142857136</v>
      </c>
      <c r="E3" s="3" t="s">
        <v>41</v>
      </c>
      <c r="F3">
        <f>SUM(B3:D3)</f>
        <v>600</v>
      </c>
      <c r="G3" s="50" t="s">
        <v>42</v>
      </c>
      <c r="H3" s="51">
        <v>600</v>
      </c>
    </row>
    <row r="4" spans="1:8" x14ac:dyDescent="0.25">
      <c r="A4" s="4" t="s">
        <v>43</v>
      </c>
      <c r="B4" s="11">
        <v>5</v>
      </c>
      <c r="C4" s="11">
        <v>5.25</v>
      </c>
      <c r="D4" s="11">
        <v>5.5</v>
      </c>
      <c r="E4" s="5"/>
      <c r="G4" s="50"/>
      <c r="H4" s="51"/>
    </row>
    <row r="5" spans="1:8" x14ac:dyDescent="0.25">
      <c r="A5" s="4" t="s">
        <v>44</v>
      </c>
      <c r="B5" s="11">
        <f>B3*B4</f>
        <v>1714.2857142857147</v>
      </c>
      <c r="C5" s="11">
        <f t="shared" ref="C5" si="0">C3*C4</f>
        <v>449.99999999999989</v>
      </c>
      <c r="D5" s="11">
        <f>D3*D4</f>
        <v>942.85714285714243</v>
      </c>
      <c r="E5" s="3" t="s">
        <v>45</v>
      </c>
      <c r="F5" s="11">
        <f>SUM(B5:D5)</f>
        <v>3107.1428571428569</v>
      </c>
    </row>
    <row r="6" spans="1:8" x14ac:dyDescent="0.25">
      <c r="A6" s="5"/>
    </row>
    <row r="7" spans="1:8" x14ac:dyDescent="0.25">
      <c r="A7" s="5"/>
    </row>
    <row r="8" spans="1:8" x14ac:dyDescent="0.25">
      <c r="A8" s="5"/>
      <c r="B8" s="52" t="s">
        <v>46</v>
      </c>
      <c r="C8" s="52"/>
      <c r="D8" s="52"/>
      <c r="E8" s="3" t="s">
        <v>47</v>
      </c>
    </row>
    <row r="9" spans="1:8" x14ac:dyDescent="0.25">
      <c r="A9" s="4" t="s">
        <v>48</v>
      </c>
      <c r="B9" s="12">
        <v>0.2</v>
      </c>
      <c r="C9" s="12">
        <v>0.4</v>
      </c>
      <c r="D9" s="12">
        <v>0.1</v>
      </c>
      <c r="E9" s="12">
        <v>0.2</v>
      </c>
    </row>
    <row r="10" spans="1:8" x14ac:dyDescent="0.25">
      <c r="A10" s="4" t="s">
        <v>49</v>
      </c>
      <c r="B10" s="12">
        <v>0.6</v>
      </c>
      <c r="C10" s="12">
        <v>0.3</v>
      </c>
      <c r="D10" s="12">
        <v>0.4</v>
      </c>
      <c r="E10" s="12">
        <v>0.3</v>
      </c>
      <c r="F10" s="12"/>
    </row>
    <row r="11" spans="1:8" x14ac:dyDescent="0.25">
      <c r="A11" s="4" t="s">
        <v>50</v>
      </c>
      <c r="B11" s="12">
        <v>0.2</v>
      </c>
      <c r="C11" s="12">
        <v>0.3</v>
      </c>
      <c r="D11" s="12">
        <v>0.5</v>
      </c>
      <c r="E11" s="12">
        <v>0.3</v>
      </c>
      <c r="F11" s="12">
        <v>0.45</v>
      </c>
    </row>
    <row r="12" spans="1:8" x14ac:dyDescent="0.25">
      <c r="A12" s="5"/>
    </row>
    <row r="13" spans="1:8" x14ac:dyDescent="0.25">
      <c r="A13" s="5"/>
    </row>
    <row r="14" spans="1:8" x14ac:dyDescent="0.25">
      <c r="A14" s="5"/>
      <c r="B14" s="52" t="s">
        <v>51</v>
      </c>
      <c r="C14" s="52"/>
      <c r="D14" s="52"/>
      <c r="E14" s="3" t="s">
        <v>52</v>
      </c>
    </row>
    <row r="15" spans="1:8" x14ac:dyDescent="0.25">
      <c r="A15" s="4" t="s">
        <v>48</v>
      </c>
      <c r="B15">
        <f>B9*B$3</f>
        <v>68.571428571428598</v>
      </c>
      <c r="C15">
        <f>C9*C$3</f>
        <v>34.285714285714278</v>
      </c>
      <c r="D15">
        <f>D9*D$3</f>
        <v>17.142857142857135</v>
      </c>
      <c r="E15">
        <f>SUM(B15:D15)/600</f>
        <v>0.2</v>
      </c>
    </row>
    <row r="16" spans="1:8" x14ac:dyDescent="0.25">
      <c r="A16" s="4" t="s">
        <v>49</v>
      </c>
      <c r="B16">
        <f>B10*$B$3</f>
        <v>205.71428571428575</v>
      </c>
      <c r="C16">
        <f>C10*C$3</f>
        <v>25.714285714285708</v>
      </c>
      <c r="D16">
        <f>D10*D$3</f>
        <v>68.571428571428541</v>
      </c>
      <c r="E16">
        <f t="shared" ref="E16:E17" si="1">SUM(B16:D16)/600</f>
        <v>0.5</v>
      </c>
    </row>
    <row r="17" spans="1:5" x14ac:dyDescent="0.25">
      <c r="A17" s="4" t="s">
        <v>50</v>
      </c>
      <c r="B17">
        <f>B11*$B$3</f>
        <v>68.571428571428598</v>
      </c>
      <c r="C17">
        <f>C11*C$3</f>
        <v>25.714285714285708</v>
      </c>
      <c r="D17">
        <f>D11*D$3</f>
        <v>85.71428571428568</v>
      </c>
      <c r="E17">
        <f t="shared" si="1"/>
        <v>0.3</v>
      </c>
    </row>
    <row r="20" spans="1:5" x14ac:dyDescent="0.25">
      <c r="A20" s="58" t="s">
        <v>254</v>
      </c>
      <c r="B20" s="58"/>
      <c r="C20" s="58"/>
      <c r="D20" s="58"/>
      <c r="E20" s="58"/>
    </row>
    <row r="21" spans="1:5" x14ac:dyDescent="0.25">
      <c r="A21" s="58"/>
      <c r="B21" s="58"/>
      <c r="C21" s="58"/>
      <c r="D21" s="58"/>
      <c r="E21" s="58"/>
    </row>
    <row r="22" spans="1:5" x14ac:dyDescent="0.25">
      <c r="A22" s="58"/>
      <c r="B22" s="58"/>
      <c r="C22" s="58"/>
      <c r="D22" s="58"/>
      <c r="E22" s="58"/>
    </row>
    <row r="25" spans="1:5" x14ac:dyDescent="0.25">
      <c r="A25" s="59" t="s">
        <v>255</v>
      </c>
      <c r="B25" s="59"/>
      <c r="C25" s="59"/>
      <c r="D25" s="59"/>
      <c r="E25" s="59"/>
    </row>
    <row r="28" spans="1:5" x14ac:dyDescent="0.25">
      <c r="A28" s="57" t="s">
        <v>256</v>
      </c>
      <c r="B28" s="57"/>
      <c r="C28" s="57"/>
      <c r="D28" s="57"/>
      <c r="E28" s="57"/>
    </row>
    <row r="29" spans="1:5" x14ac:dyDescent="0.25">
      <c r="A29" s="57"/>
      <c r="B29" s="57"/>
      <c r="C29" s="57"/>
      <c r="D29" s="57"/>
      <c r="E29" s="57"/>
    </row>
  </sheetData>
  <mergeCells count="7">
    <mergeCell ref="A25:E25"/>
    <mergeCell ref="A28:E29"/>
    <mergeCell ref="G3:G4"/>
    <mergeCell ref="H3:H4"/>
    <mergeCell ref="B8:D8"/>
    <mergeCell ref="B14:D14"/>
    <mergeCell ref="A20:E2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showGridLines="0" topLeftCell="A11" workbookViewId="0">
      <selection activeCell="I39" sqref="I39"/>
    </sheetView>
  </sheetViews>
  <sheetFormatPr defaultRowHeight="15" x14ac:dyDescent="0.25"/>
  <cols>
    <col min="1" max="1" width="2.28515625" customWidth="1"/>
    <col min="2" max="2" width="6.28515625" customWidth="1"/>
    <col min="3" max="3" width="43.28515625" customWidth="1"/>
    <col min="4" max="4" width="13.7109375" bestFit="1" customWidth="1"/>
    <col min="5" max="5" width="13.5703125" bestFit="1" customWidth="1"/>
    <col min="6" max="6" width="11.42578125" customWidth="1"/>
    <col min="7" max="7" width="5.42578125" customWidth="1"/>
  </cols>
  <sheetData>
    <row r="1" spans="1:5" x14ac:dyDescent="0.25">
      <c r="A1" s="5" t="s">
        <v>84</v>
      </c>
    </row>
    <row r="2" spans="1:5" x14ac:dyDescent="0.25">
      <c r="A2" s="5" t="s">
        <v>194</v>
      </c>
    </row>
    <row r="3" spans="1:5" x14ac:dyDescent="0.25">
      <c r="A3" s="5" t="s">
        <v>195</v>
      </c>
    </row>
    <row r="4" spans="1:5" x14ac:dyDescent="0.25">
      <c r="A4" s="5" t="s">
        <v>87</v>
      </c>
    </row>
    <row r="5" spans="1:5" x14ac:dyDescent="0.25">
      <c r="A5" s="5" t="s">
        <v>88</v>
      </c>
    </row>
    <row r="6" spans="1:5" x14ac:dyDescent="0.25">
      <c r="A6" s="5"/>
      <c r="B6" t="s">
        <v>89</v>
      </c>
    </row>
    <row r="7" spans="1:5" x14ac:dyDescent="0.25">
      <c r="A7" s="5"/>
      <c r="B7" t="s">
        <v>90</v>
      </c>
    </row>
    <row r="8" spans="1:5" x14ac:dyDescent="0.25">
      <c r="A8" s="5"/>
      <c r="B8" t="s">
        <v>196</v>
      </c>
    </row>
    <row r="9" spans="1:5" x14ac:dyDescent="0.25">
      <c r="A9" s="5" t="s">
        <v>92</v>
      </c>
    </row>
    <row r="10" spans="1:5" x14ac:dyDescent="0.25">
      <c r="B10" t="s">
        <v>93</v>
      </c>
    </row>
    <row r="11" spans="1:5" x14ac:dyDescent="0.25">
      <c r="B11" t="s">
        <v>94</v>
      </c>
    </row>
    <row r="14" spans="1:5" ht="15.75" thickBot="1" x14ac:dyDescent="0.3">
      <c r="A14" t="s">
        <v>95</v>
      </c>
    </row>
    <row r="15" spans="1:5" ht="15.75" thickBot="1" x14ac:dyDescent="0.3">
      <c r="B15" s="37" t="s">
        <v>96</v>
      </c>
      <c r="C15" s="37" t="s">
        <v>97</v>
      </c>
      <c r="D15" s="37" t="s">
        <v>98</v>
      </c>
      <c r="E15" s="37" t="s">
        <v>99</v>
      </c>
    </row>
    <row r="16" spans="1:5" ht="15.75" thickBot="1" x14ac:dyDescent="0.3">
      <c r="B16" s="36" t="s">
        <v>197</v>
      </c>
      <c r="C16" s="36" t="s">
        <v>198</v>
      </c>
      <c r="D16" s="46">
        <v>5012500</v>
      </c>
      <c r="E16" s="46">
        <v>5012500</v>
      </c>
    </row>
    <row r="19" spans="1:7" ht="15.75" thickBot="1" x14ac:dyDescent="0.3">
      <c r="A19" t="s">
        <v>100</v>
      </c>
    </row>
    <row r="20" spans="1:7" ht="15.75" thickBot="1" x14ac:dyDescent="0.3">
      <c r="B20" s="37" t="s">
        <v>96</v>
      </c>
      <c r="C20" s="37" t="s">
        <v>97</v>
      </c>
      <c r="D20" s="37" t="s">
        <v>98</v>
      </c>
      <c r="E20" s="37" t="s">
        <v>99</v>
      </c>
      <c r="F20" s="37" t="s">
        <v>101</v>
      </c>
    </row>
    <row r="21" spans="1:7" x14ac:dyDescent="0.25">
      <c r="B21" s="38" t="s">
        <v>199</v>
      </c>
      <c r="C21" s="38" t="s">
        <v>57</v>
      </c>
      <c r="D21" s="44">
        <v>69.230769230769482</v>
      </c>
      <c r="E21" s="44">
        <v>69.230769230769482</v>
      </c>
      <c r="F21" s="38" t="s">
        <v>110</v>
      </c>
    </row>
    <row r="22" spans="1:7" x14ac:dyDescent="0.25">
      <c r="B22" s="38" t="s">
        <v>192</v>
      </c>
      <c r="C22" s="38" t="s">
        <v>58</v>
      </c>
      <c r="D22" s="44">
        <v>80.769230769230518</v>
      </c>
      <c r="E22" s="44">
        <v>80.769230769230518</v>
      </c>
      <c r="F22" s="38" t="s">
        <v>110</v>
      </c>
    </row>
    <row r="23" spans="1:7" x14ac:dyDescent="0.25">
      <c r="B23" s="38" t="s">
        <v>200</v>
      </c>
      <c r="C23" s="38" t="s">
        <v>57</v>
      </c>
      <c r="D23" s="44">
        <v>230.76923076923052</v>
      </c>
      <c r="E23" s="44">
        <v>230.76923076923052</v>
      </c>
      <c r="F23" s="38" t="s">
        <v>110</v>
      </c>
    </row>
    <row r="24" spans="1:7" x14ac:dyDescent="0.25">
      <c r="B24" s="38" t="s">
        <v>201</v>
      </c>
      <c r="C24" s="38" t="s">
        <v>58</v>
      </c>
      <c r="D24" s="44">
        <v>119.23076923076951</v>
      </c>
      <c r="E24" s="44">
        <v>119.23076923076951</v>
      </c>
      <c r="F24" s="38" t="s">
        <v>110</v>
      </c>
    </row>
    <row r="25" spans="1:7" x14ac:dyDescent="0.25">
      <c r="B25" s="38" t="s">
        <v>107</v>
      </c>
      <c r="C25" s="38" t="s">
        <v>57</v>
      </c>
      <c r="D25" s="44">
        <v>0</v>
      </c>
      <c r="E25" s="44">
        <v>0</v>
      </c>
      <c r="F25" s="38" t="s">
        <v>110</v>
      </c>
    </row>
    <row r="26" spans="1:7" ht="15.75" thickBot="1" x14ac:dyDescent="0.3">
      <c r="B26" s="36" t="s">
        <v>177</v>
      </c>
      <c r="C26" s="36" t="s">
        <v>58</v>
      </c>
      <c r="D26" s="45">
        <v>249.99999999999997</v>
      </c>
      <c r="E26" s="45">
        <v>249.99999999999997</v>
      </c>
      <c r="F26" s="36" t="s">
        <v>110</v>
      </c>
    </row>
    <row r="29" spans="1:7" ht="15.75" thickBot="1" x14ac:dyDescent="0.3">
      <c r="A29" t="s">
        <v>102</v>
      </c>
    </row>
    <row r="30" spans="1:7" ht="15.75" thickBot="1" x14ac:dyDescent="0.3">
      <c r="B30" s="37" t="s">
        <v>96</v>
      </c>
      <c r="C30" s="37" t="s">
        <v>97</v>
      </c>
      <c r="D30" s="37" t="s">
        <v>103</v>
      </c>
      <c r="E30" s="37" t="s">
        <v>104</v>
      </c>
      <c r="F30" s="37" t="s">
        <v>105</v>
      </c>
      <c r="G30" s="37" t="s">
        <v>106</v>
      </c>
    </row>
    <row r="31" spans="1:7" x14ac:dyDescent="0.25">
      <c r="B31" s="38" t="s">
        <v>202</v>
      </c>
      <c r="C31" s="38" t="s">
        <v>203</v>
      </c>
      <c r="D31" s="40">
        <v>300</v>
      </c>
      <c r="E31" s="38" t="s">
        <v>204</v>
      </c>
      <c r="F31" s="38" t="s">
        <v>116</v>
      </c>
      <c r="G31" s="38">
        <v>0</v>
      </c>
    </row>
    <row r="32" spans="1:7" x14ac:dyDescent="0.25">
      <c r="B32" s="38" t="s">
        <v>205</v>
      </c>
      <c r="C32" s="38" t="s">
        <v>206</v>
      </c>
      <c r="D32" s="40">
        <v>450</v>
      </c>
      <c r="E32" s="38" t="s">
        <v>207</v>
      </c>
      <c r="F32" s="38" t="s">
        <v>116</v>
      </c>
      <c r="G32" s="38">
        <v>0</v>
      </c>
    </row>
    <row r="33" spans="2:7" x14ac:dyDescent="0.25">
      <c r="B33" s="38" t="s">
        <v>208</v>
      </c>
      <c r="C33" s="38" t="s">
        <v>209</v>
      </c>
      <c r="D33" s="40">
        <v>90.000000000000014</v>
      </c>
      <c r="E33" s="38" t="s">
        <v>210</v>
      </c>
      <c r="F33" s="38" t="s">
        <v>120</v>
      </c>
      <c r="G33" s="38">
        <v>6.9999999999999858</v>
      </c>
    </row>
    <row r="34" spans="2:7" x14ac:dyDescent="0.25">
      <c r="B34" s="38" t="s">
        <v>208</v>
      </c>
      <c r="C34" s="38" t="s">
        <v>209</v>
      </c>
      <c r="D34" s="40">
        <v>90.000000000000014</v>
      </c>
      <c r="E34" s="38" t="s">
        <v>211</v>
      </c>
      <c r="F34" s="38" t="s">
        <v>116</v>
      </c>
      <c r="G34" s="40">
        <v>0</v>
      </c>
    </row>
    <row r="35" spans="2:7" x14ac:dyDescent="0.25">
      <c r="B35" s="38" t="s">
        <v>212</v>
      </c>
      <c r="C35" s="38" t="s">
        <v>213</v>
      </c>
      <c r="D35" s="44">
        <v>102.11111111111111</v>
      </c>
      <c r="E35" s="38" t="s">
        <v>214</v>
      </c>
      <c r="F35" s="38" t="s">
        <v>120</v>
      </c>
      <c r="G35" s="44">
        <v>5.1111111111111143</v>
      </c>
    </row>
    <row r="36" spans="2:7" x14ac:dyDescent="0.25">
      <c r="B36" s="38" t="s">
        <v>215</v>
      </c>
      <c r="C36" s="38" t="s">
        <v>59</v>
      </c>
      <c r="D36" s="44">
        <v>150</v>
      </c>
      <c r="E36" s="38" t="s">
        <v>216</v>
      </c>
      <c r="F36" s="38" t="s">
        <v>116</v>
      </c>
      <c r="G36" s="38">
        <v>0</v>
      </c>
    </row>
    <row r="37" spans="2:7" x14ac:dyDescent="0.25">
      <c r="B37" s="38" t="s">
        <v>217</v>
      </c>
      <c r="C37" s="38" t="s">
        <v>59</v>
      </c>
      <c r="D37" s="44">
        <v>350</v>
      </c>
      <c r="E37" s="38" t="s">
        <v>218</v>
      </c>
      <c r="F37" s="38" t="s">
        <v>116</v>
      </c>
      <c r="G37" s="38">
        <v>0</v>
      </c>
    </row>
    <row r="38" spans="2:7" ht="15.75" thickBot="1" x14ac:dyDescent="0.3">
      <c r="B38" s="36" t="s">
        <v>219</v>
      </c>
      <c r="C38" s="36" t="s">
        <v>59</v>
      </c>
      <c r="D38" s="45">
        <v>249.99999999999997</v>
      </c>
      <c r="E38" s="36" t="s">
        <v>220</v>
      </c>
      <c r="F38" s="36" t="s">
        <v>120</v>
      </c>
      <c r="G38" s="36">
        <v>50.000000000000028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showGridLines="0" workbookViewId="0">
      <selection activeCell="G23" sqref="G23"/>
    </sheetView>
  </sheetViews>
  <sheetFormatPr defaultRowHeight="15" x14ac:dyDescent="0.25"/>
  <cols>
    <col min="1" max="1" width="2.28515625" customWidth="1"/>
    <col min="2" max="2" width="6.28515625" bestFit="1" customWidth="1"/>
    <col min="3" max="3" width="43.28515625" bestFit="1" customWidth="1"/>
    <col min="4" max="4" width="12" bestFit="1" customWidth="1"/>
    <col min="5" max="5" width="12.7109375" bestFit="1" customWidth="1"/>
    <col min="6" max="6" width="10.85546875" bestFit="1" customWidth="1"/>
    <col min="7" max="8" width="12" bestFit="1" customWidth="1"/>
  </cols>
  <sheetData>
    <row r="1" spans="1:8" x14ac:dyDescent="0.25">
      <c r="A1" s="5" t="s">
        <v>121</v>
      </c>
    </row>
    <row r="2" spans="1:8" x14ac:dyDescent="0.25">
      <c r="A2" s="5" t="s">
        <v>194</v>
      </c>
    </row>
    <row r="3" spans="1:8" x14ac:dyDescent="0.25">
      <c r="A3" s="5" t="s">
        <v>195</v>
      </c>
    </row>
    <row r="6" spans="1:8" ht="15.75" thickBot="1" x14ac:dyDescent="0.3">
      <c r="A6" t="s">
        <v>100</v>
      </c>
    </row>
    <row r="7" spans="1:8" x14ac:dyDescent="0.25">
      <c r="B7" s="42"/>
      <c r="C7" s="42"/>
      <c r="D7" s="42" t="s">
        <v>122</v>
      </c>
      <c r="E7" s="42" t="s">
        <v>124</v>
      </c>
      <c r="F7" s="42" t="s">
        <v>126</v>
      </c>
      <c r="G7" s="42" t="s">
        <v>128</v>
      </c>
      <c r="H7" s="42" t="s">
        <v>128</v>
      </c>
    </row>
    <row r="8" spans="1:8" ht="15.75" thickBot="1" x14ac:dyDescent="0.3">
      <c r="B8" s="43" t="s">
        <v>96</v>
      </c>
      <c r="C8" s="43" t="s">
        <v>97</v>
      </c>
      <c r="D8" s="43" t="s">
        <v>123</v>
      </c>
      <c r="E8" s="43" t="s">
        <v>125</v>
      </c>
      <c r="F8" s="43" t="s">
        <v>127</v>
      </c>
      <c r="G8" s="43" t="s">
        <v>129</v>
      </c>
      <c r="H8" s="43" t="s">
        <v>130</v>
      </c>
    </row>
    <row r="9" spans="1:8" x14ac:dyDescent="0.25">
      <c r="B9" s="38" t="s">
        <v>199</v>
      </c>
      <c r="C9" s="38" t="s">
        <v>57</v>
      </c>
      <c r="D9" s="38">
        <v>69.230769230769482</v>
      </c>
      <c r="E9" s="38">
        <v>0</v>
      </c>
      <c r="F9" s="38">
        <v>3750</v>
      </c>
      <c r="G9" s="38">
        <v>1.9705718538413449E-14</v>
      </c>
      <c r="H9" s="38">
        <v>1.9277333352795756E-13</v>
      </c>
    </row>
    <row r="10" spans="1:8" x14ac:dyDescent="0.25">
      <c r="B10" s="38" t="s">
        <v>192</v>
      </c>
      <c r="C10" s="38" t="s">
        <v>58</v>
      </c>
      <c r="D10" s="38">
        <v>80.769230769230518</v>
      </c>
      <c r="E10" s="38">
        <v>0</v>
      </c>
      <c r="F10" s="38">
        <v>7750</v>
      </c>
      <c r="G10" s="38">
        <v>1.9277333352795756E-13</v>
      </c>
      <c r="H10" s="38">
        <v>1.9705718538413449E-14</v>
      </c>
    </row>
    <row r="11" spans="1:8" x14ac:dyDescent="0.25">
      <c r="B11" s="38" t="s">
        <v>200</v>
      </c>
      <c r="C11" s="38" t="s">
        <v>57</v>
      </c>
      <c r="D11" s="38">
        <v>230.76923076923052</v>
      </c>
      <c r="E11" s="38">
        <v>0</v>
      </c>
      <c r="F11" s="38">
        <v>5250</v>
      </c>
      <c r="G11" s="38">
        <v>4.4337866711430225E-13</v>
      </c>
      <c r="H11" s="38">
        <v>1.9705718538413449E-14</v>
      </c>
    </row>
    <row r="12" spans="1:8" x14ac:dyDescent="0.25">
      <c r="B12" s="38" t="s">
        <v>201</v>
      </c>
      <c r="C12" s="38" t="s">
        <v>58</v>
      </c>
      <c r="D12" s="38">
        <v>119.23076923076951</v>
      </c>
      <c r="E12" s="38">
        <v>0</v>
      </c>
      <c r="F12" s="38">
        <v>9250</v>
      </c>
      <c r="G12" s="38">
        <v>1.9705718538413449E-14</v>
      </c>
      <c r="H12" s="38">
        <v>4.4337866711430225E-13</v>
      </c>
    </row>
    <row r="13" spans="1:8" x14ac:dyDescent="0.25">
      <c r="B13" s="38" t="s">
        <v>107</v>
      </c>
      <c r="C13" s="38" t="s">
        <v>57</v>
      </c>
      <c r="D13" s="38">
        <v>0</v>
      </c>
      <c r="E13" s="38">
        <v>-3.4106051316484809E-13</v>
      </c>
      <c r="F13" s="38">
        <v>3250</v>
      </c>
      <c r="G13" s="38">
        <v>3.4106051316484809E-13</v>
      </c>
      <c r="H13" s="38">
        <v>1E+30</v>
      </c>
    </row>
    <row r="14" spans="1:8" ht="15.75" thickBot="1" x14ac:dyDescent="0.3">
      <c r="B14" s="36" t="s">
        <v>177</v>
      </c>
      <c r="C14" s="36" t="s">
        <v>58</v>
      </c>
      <c r="D14" s="36">
        <v>249.99999999999997</v>
      </c>
      <c r="E14" s="36">
        <v>0</v>
      </c>
      <c r="F14" s="36">
        <v>7250</v>
      </c>
      <c r="G14" s="36">
        <v>500</v>
      </c>
      <c r="H14" s="36">
        <v>3.4106051316484809E-13</v>
      </c>
    </row>
    <row r="16" spans="1:8" ht="15.75" thickBot="1" x14ac:dyDescent="0.3">
      <c r="A16" t="s">
        <v>102</v>
      </c>
    </row>
    <row r="17" spans="2:8" x14ac:dyDescent="0.25">
      <c r="B17" s="42"/>
      <c r="C17" s="42"/>
      <c r="D17" s="42" t="s">
        <v>122</v>
      </c>
      <c r="E17" s="42" t="s">
        <v>131</v>
      </c>
      <c r="F17" s="42" t="s">
        <v>133</v>
      </c>
      <c r="G17" s="42" t="s">
        <v>128</v>
      </c>
      <c r="H17" s="42" t="s">
        <v>128</v>
      </c>
    </row>
    <row r="18" spans="2:8" ht="15.75" thickBot="1" x14ac:dyDescent="0.3">
      <c r="B18" s="43" t="s">
        <v>96</v>
      </c>
      <c r="C18" s="43" t="s">
        <v>97</v>
      </c>
      <c r="D18" s="43" t="s">
        <v>123</v>
      </c>
      <c r="E18" s="43" t="s">
        <v>132</v>
      </c>
      <c r="F18" s="43" t="s">
        <v>134</v>
      </c>
      <c r="G18" s="43" t="s">
        <v>129</v>
      </c>
      <c r="H18" s="43" t="s">
        <v>130</v>
      </c>
    </row>
    <row r="19" spans="2:8" x14ac:dyDescent="0.25">
      <c r="B19" s="38" t="s">
        <v>202</v>
      </c>
      <c r="C19" s="38" t="s">
        <v>203</v>
      </c>
      <c r="D19" s="38">
        <v>300</v>
      </c>
      <c r="E19" s="38">
        <v>3250</v>
      </c>
      <c r="F19" s="38">
        <v>300</v>
      </c>
      <c r="G19" s="38">
        <v>10.344827586206936</v>
      </c>
      <c r="H19" s="38">
        <v>12.068965517241345</v>
      </c>
    </row>
    <row r="20" spans="2:8" x14ac:dyDescent="0.25">
      <c r="B20" s="38" t="s">
        <v>205</v>
      </c>
      <c r="C20" s="38" t="s">
        <v>206</v>
      </c>
      <c r="D20" s="38">
        <v>450</v>
      </c>
      <c r="E20" s="38">
        <v>7250</v>
      </c>
      <c r="F20" s="38">
        <v>450</v>
      </c>
      <c r="G20" s="38">
        <v>50.000000000000021</v>
      </c>
      <c r="H20" s="38">
        <v>20.909090909090917</v>
      </c>
    </row>
    <row r="21" spans="2:8" x14ac:dyDescent="0.25">
      <c r="B21" s="38" t="s">
        <v>208</v>
      </c>
      <c r="C21" s="38" t="s">
        <v>209</v>
      </c>
      <c r="D21" s="38">
        <v>90.000000000000014</v>
      </c>
      <c r="E21" s="38">
        <v>0</v>
      </c>
      <c r="F21" s="38">
        <v>97</v>
      </c>
      <c r="G21" s="38">
        <v>1E+30</v>
      </c>
      <c r="H21" s="38">
        <v>6.9999999999999991</v>
      </c>
    </row>
    <row r="22" spans="2:8" x14ac:dyDescent="0.25">
      <c r="B22" s="38" t="s">
        <v>208</v>
      </c>
      <c r="C22" s="38" t="s">
        <v>209</v>
      </c>
      <c r="D22" s="38">
        <v>90.000000000000014</v>
      </c>
      <c r="E22" s="38">
        <v>-4.5474735088646412E-13</v>
      </c>
      <c r="F22" s="38">
        <v>90</v>
      </c>
      <c r="G22" s="38">
        <v>3.4999999999999898</v>
      </c>
      <c r="H22" s="38">
        <v>3.0000000000000115</v>
      </c>
    </row>
    <row r="23" spans="2:8" x14ac:dyDescent="0.25">
      <c r="B23" s="38" t="s">
        <v>212</v>
      </c>
      <c r="C23" s="38" t="s">
        <v>213</v>
      </c>
      <c r="D23" s="38">
        <v>102.11111111111111</v>
      </c>
      <c r="E23" s="38">
        <v>0</v>
      </c>
      <c r="F23" s="38">
        <v>97</v>
      </c>
      <c r="G23" s="38">
        <v>5.1111111111111134</v>
      </c>
      <c r="H23" s="38">
        <v>1E+30</v>
      </c>
    </row>
    <row r="24" spans="2:8" x14ac:dyDescent="0.25">
      <c r="B24" s="38" t="s">
        <v>215</v>
      </c>
      <c r="C24" s="38" t="s">
        <v>59</v>
      </c>
      <c r="D24" s="38">
        <v>150</v>
      </c>
      <c r="E24" s="38">
        <v>500</v>
      </c>
      <c r="F24" s="38">
        <v>150</v>
      </c>
      <c r="G24" s="38">
        <v>229.99999999999983</v>
      </c>
      <c r="H24" s="38">
        <v>50.000000000000021</v>
      </c>
    </row>
    <row r="25" spans="2:8" x14ac:dyDescent="0.25">
      <c r="B25" s="38" t="s">
        <v>217</v>
      </c>
      <c r="C25" s="38" t="s">
        <v>59</v>
      </c>
      <c r="D25" s="38">
        <v>350</v>
      </c>
      <c r="E25" s="38">
        <v>2000</v>
      </c>
      <c r="F25" s="38">
        <v>350</v>
      </c>
      <c r="G25" s="38">
        <v>100.00000000000006</v>
      </c>
      <c r="H25" s="38">
        <v>50.000000000000021</v>
      </c>
    </row>
    <row r="26" spans="2:8" ht="15.75" thickBot="1" x14ac:dyDescent="0.3">
      <c r="B26" s="36" t="s">
        <v>219</v>
      </c>
      <c r="C26" s="36" t="s">
        <v>59</v>
      </c>
      <c r="D26" s="36">
        <v>249.99999999999997</v>
      </c>
      <c r="E26" s="36">
        <v>0</v>
      </c>
      <c r="F26" s="36">
        <v>300</v>
      </c>
      <c r="G26" s="36">
        <v>1E+30</v>
      </c>
      <c r="H26" s="36">
        <v>50.000000000000021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x14ac:dyDescent="0.25"/>
  <cols>
    <col min="1" max="1" width="2.28515625" customWidth="1"/>
    <col min="2" max="2" width="6.140625" bestFit="1" customWidth="1"/>
    <col min="3" max="3" width="32" bestFit="1" customWidth="1"/>
    <col min="4" max="4" width="13.5703125" bestFit="1" customWidth="1"/>
    <col min="5" max="5" width="2.28515625" customWidth="1"/>
    <col min="6" max="6" width="6.42578125" customWidth="1"/>
    <col min="7" max="7" width="9.5703125" bestFit="1" customWidth="1"/>
    <col min="8" max="8" width="2.28515625" customWidth="1"/>
    <col min="9" max="9" width="6.5703125" customWidth="1"/>
    <col min="10" max="10" width="9.5703125" bestFit="1" customWidth="1"/>
  </cols>
  <sheetData>
    <row r="1" spans="1:10" x14ac:dyDescent="0.25">
      <c r="A1" s="5" t="s">
        <v>135</v>
      </c>
    </row>
    <row r="2" spans="1:10" x14ac:dyDescent="0.25">
      <c r="A2" s="5" t="s">
        <v>194</v>
      </c>
    </row>
    <row r="3" spans="1:10" x14ac:dyDescent="0.25">
      <c r="A3" s="5" t="s">
        <v>195</v>
      </c>
    </row>
    <row r="5" spans="1:10" ht="15.75" thickBot="1" x14ac:dyDescent="0.3"/>
    <row r="6" spans="1:10" x14ac:dyDescent="0.25">
      <c r="B6" s="42"/>
      <c r="C6" s="42" t="s">
        <v>126</v>
      </c>
      <c r="D6" s="42"/>
    </row>
    <row r="7" spans="1:10" ht="15.75" thickBot="1" x14ac:dyDescent="0.3">
      <c r="B7" s="43" t="s">
        <v>96</v>
      </c>
      <c r="C7" s="43" t="s">
        <v>97</v>
      </c>
      <c r="D7" s="43" t="s">
        <v>123</v>
      </c>
    </row>
    <row r="8" spans="1:10" ht="15.75" thickBot="1" x14ac:dyDescent="0.3">
      <c r="B8" s="36" t="s">
        <v>197</v>
      </c>
      <c r="C8" s="36" t="s">
        <v>198</v>
      </c>
      <c r="D8" s="46">
        <v>5012500</v>
      </c>
    </row>
    <row r="10" spans="1:10" ht="15.75" thickBot="1" x14ac:dyDescent="0.3"/>
    <row r="11" spans="1:10" x14ac:dyDescent="0.25">
      <c r="B11" s="42"/>
      <c r="C11" s="42" t="s">
        <v>136</v>
      </c>
      <c r="D11" s="42"/>
      <c r="F11" s="42" t="s">
        <v>137</v>
      </c>
      <c r="G11" s="42" t="s">
        <v>126</v>
      </c>
      <c r="I11" s="42" t="s">
        <v>140</v>
      </c>
      <c r="J11" s="42" t="s">
        <v>126</v>
      </c>
    </row>
    <row r="12" spans="1:10" ht="15.75" thickBot="1" x14ac:dyDescent="0.3">
      <c r="B12" s="43" t="s">
        <v>96</v>
      </c>
      <c r="C12" s="43" t="s">
        <v>97</v>
      </c>
      <c r="D12" s="43" t="s">
        <v>123</v>
      </c>
      <c r="F12" s="43" t="s">
        <v>138</v>
      </c>
      <c r="G12" s="43" t="s">
        <v>139</v>
      </c>
      <c r="I12" s="43" t="s">
        <v>138</v>
      </c>
      <c r="J12" s="43" t="s">
        <v>139</v>
      </c>
    </row>
    <row r="13" spans="1:10" x14ac:dyDescent="0.25">
      <c r="B13" s="38" t="s">
        <v>199</v>
      </c>
      <c r="C13" s="38" t="s">
        <v>57</v>
      </c>
      <c r="D13" s="44">
        <v>69.230769230769482</v>
      </c>
      <c r="F13" s="44">
        <v>69.230769230769482</v>
      </c>
      <c r="G13" s="44">
        <v>5012500</v>
      </c>
      <c r="I13" s="44">
        <v>69.230769230769482</v>
      </c>
      <c r="J13" s="44">
        <v>5012500</v>
      </c>
    </row>
    <row r="14" spans="1:10" x14ac:dyDescent="0.25">
      <c r="B14" s="38" t="s">
        <v>192</v>
      </c>
      <c r="C14" s="38" t="s">
        <v>58</v>
      </c>
      <c r="D14" s="44">
        <v>80.769230769230518</v>
      </c>
      <c r="F14" s="44">
        <v>80.769230769230489</v>
      </c>
      <c r="G14" s="44">
        <v>5012500</v>
      </c>
      <c r="I14" s="44">
        <v>80.769230769230489</v>
      </c>
      <c r="J14" s="44">
        <v>5012500</v>
      </c>
    </row>
    <row r="15" spans="1:10" x14ac:dyDescent="0.25">
      <c r="B15" s="38" t="s">
        <v>200</v>
      </c>
      <c r="C15" s="38" t="s">
        <v>57</v>
      </c>
      <c r="D15" s="44">
        <v>230.76923076923052</v>
      </c>
      <c r="F15" s="44">
        <v>230.76923076923052</v>
      </c>
      <c r="G15" s="44">
        <v>5012500</v>
      </c>
      <c r="I15" s="44">
        <v>230.76923076923052</v>
      </c>
      <c r="J15" s="44">
        <v>5012500</v>
      </c>
    </row>
    <row r="16" spans="1:10" x14ac:dyDescent="0.25">
      <c r="B16" s="38" t="s">
        <v>201</v>
      </c>
      <c r="C16" s="38" t="s">
        <v>58</v>
      </c>
      <c r="D16" s="44">
        <v>119.23076923076951</v>
      </c>
      <c r="F16" s="44">
        <v>119.23076923076951</v>
      </c>
      <c r="G16" s="44">
        <v>5012500</v>
      </c>
      <c r="I16" s="44">
        <v>119.23076923076951</v>
      </c>
      <c r="J16" s="44">
        <v>5012500</v>
      </c>
    </row>
    <row r="17" spans="2:10" x14ac:dyDescent="0.25">
      <c r="B17" s="38" t="s">
        <v>107</v>
      </c>
      <c r="C17" s="38" t="s">
        <v>57</v>
      </c>
      <c r="D17" s="44">
        <v>0</v>
      </c>
      <c r="F17" s="44">
        <v>0</v>
      </c>
      <c r="G17" s="44">
        <v>5012500</v>
      </c>
      <c r="I17" s="44">
        <v>0</v>
      </c>
      <c r="J17" s="44">
        <v>5012500</v>
      </c>
    </row>
    <row r="18" spans="2:10" ht="15.75" thickBot="1" x14ac:dyDescent="0.3">
      <c r="B18" s="36" t="s">
        <v>177</v>
      </c>
      <c r="C18" s="36" t="s">
        <v>58</v>
      </c>
      <c r="D18" s="45">
        <v>249.99999999999997</v>
      </c>
      <c r="F18" s="45">
        <v>249.99999999999997</v>
      </c>
      <c r="G18" s="45">
        <v>5012500</v>
      </c>
      <c r="I18" s="45">
        <v>249.99999999999997</v>
      </c>
      <c r="J18" s="45">
        <v>5012500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showGridLines="0" workbookViewId="0">
      <selection activeCell="D16" sqref="D16"/>
    </sheetView>
  </sheetViews>
  <sheetFormatPr defaultRowHeight="15" x14ac:dyDescent="0.25"/>
  <cols>
    <col min="1" max="1" width="2.28515625" customWidth="1"/>
    <col min="2" max="2" width="6" bestFit="1" customWidth="1"/>
    <col min="3" max="3" width="34.28515625" bestFit="1" customWidth="1"/>
    <col min="4" max="4" width="6.140625" customWidth="1"/>
    <col min="5" max="5" width="8.7109375" bestFit="1" customWidth="1"/>
    <col min="6" max="6" width="10.85546875" bestFit="1" customWidth="1"/>
    <col min="7" max="8" width="10" bestFit="1" customWidth="1"/>
  </cols>
  <sheetData>
    <row r="1" spans="1:8" x14ac:dyDescent="0.25">
      <c r="A1" s="5" t="s">
        <v>121</v>
      </c>
    </row>
    <row r="2" spans="1:8" x14ac:dyDescent="0.25">
      <c r="A2" s="5" t="s">
        <v>85</v>
      </c>
    </row>
    <row r="3" spans="1:8" x14ac:dyDescent="0.25">
      <c r="A3" s="5" t="s">
        <v>86</v>
      </c>
    </row>
    <row r="6" spans="1:8" ht="15.75" thickBot="1" x14ac:dyDescent="0.3">
      <c r="A6" t="s">
        <v>100</v>
      </c>
    </row>
    <row r="7" spans="1:8" x14ac:dyDescent="0.25">
      <c r="B7" s="42"/>
      <c r="C7" s="42"/>
      <c r="D7" s="42" t="s">
        <v>122</v>
      </c>
      <c r="E7" s="42" t="s">
        <v>124</v>
      </c>
      <c r="F7" s="42" t="s">
        <v>126</v>
      </c>
      <c r="G7" s="42" t="s">
        <v>128</v>
      </c>
      <c r="H7" s="42" t="s">
        <v>128</v>
      </c>
    </row>
    <row r="8" spans="1:8" ht="15.75" thickBot="1" x14ac:dyDescent="0.3">
      <c r="B8" s="43" t="s">
        <v>96</v>
      </c>
      <c r="C8" s="43" t="s">
        <v>97</v>
      </c>
      <c r="D8" s="43" t="s">
        <v>123</v>
      </c>
      <c r="E8" s="43" t="s">
        <v>125</v>
      </c>
      <c r="F8" s="43" t="s">
        <v>127</v>
      </c>
      <c r="G8" s="43" t="s">
        <v>129</v>
      </c>
      <c r="H8" s="43" t="s">
        <v>130</v>
      </c>
    </row>
    <row r="9" spans="1:8" x14ac:dyDescent="0.25">
      <c r="B9" s="38" t="s">
        <v>108</v>
      </c>
      <c r="C9" s="38" t="s">
        <v>109</v>
      </c>
      <c r="D9" s="38">
        <v>130</v>
      </c>
      <c r="E9" s="38">
        <v>0</v>
      </c>
      <c r="F9" s="38">
        <v>250</v>
      </c>
      <c r="G9" s="38">
        <v>1E+30</v>
      </c>
      <c r="H9" s="38">
        <v>150</v>
      </c>
    </row>
    <row r="10" spans="1:8" ht="15.75" thickBot="1" x14ac:dyDescent="0.3">
      <c r="B10" s="36" t="s">
        <v>111</v>
      </c>
      <c r="C10" s="36" t="s">
        <v>112</v>
      </c>
      <c r="D10" s="36">
        <v>0</v>
      </c>
      <c r="E10" s="36">
        <v>-225</v>
      </c>
      <c r="F10" s="36">
        <v>150</v>
      </c>
      <c r="G10" s="36">
        <v>225</v>
      </c>
      <c r="H10" s="36">
        <v>1E+30</v>
      </c>
    </row>
    <row r="12" spans="1:8" ht="15.75" thickBot="1" x14ac:dyDescent="0.3">
      <c r="A12" t="s">
        <v>102</v>
      </c>
    </row>
    <row r="13" spans="1:8" x14ac:dyDescent="0.25">
      <c r="B13" s="42"/>
      <c r="C13" s="42"/>
      <c r="D13" s="42" t="s">
        <v>122</v>
      </c>
      <c r="E13" s="42" t="s">
        <v>131</v>
      </c>
      <c r="F13" s="42" t="s">
        <v>133</v>
      </c>
      <c r="G13" s="42" t="s">
        <v>128</v>
      </c>
      <c r="H13" s="42" t="s">
        <v>128</v>
      </c>
    </row>
    <row r="14" spans="1:8" ht="15.75" thickBot="1" x14ac:dyDescent="0.3">
      <c r="B14" s="43" t="s">
        <v>96</v>
      </c>
      <c r="C14" s="43" t="s">
        <v>97</v>
      </c>
      <c r="D14" s="43" t="s">
        <v>123</v>
      </c>
      <c r="E14" s="43" t="s">
        <v>132</v>
      </c>
      <c r="F14" s="43" t="s">
        <v>134</v>
      </c>
      <c r="G14" s="43" t="s">
        <v>129</v>
      </c>
      <c r="H14" s="43" t="s">
        <v>130</v>
      </c>
    </row>
    <row r="15" spans="1:8" x14ac:dyDescent="0.25">
      <c r="B15" s="38" t="s">
        <v>113</v>
      </c>
      <c r="C15" s="38" t="s">
        <v>114</v>
      </c>
      <c r="D15" s="38">
        <v>260</v>
      </c>
      <c r="E15" s="38">
        <v>125</v>
      </c>
      <c r="F15" s="38">
        <v>260</v>
      </c>
      <c r="G15" s="38">
        <v>20</v>
      </c>
      <c r="H15" s="38">
        <v>260</v>
      </c>
    </row>
    <row r="16" spans="1:8" ht="15.75" thickBot="1" x14ac:dyDescent="0.3">
      <c r="B16" s="36" t="s">
        <v>117</v>
      </c>
      <c r="C16" s="36" t="s">
        <v>118</v>
      </c>
      <c r="D16" s="36">
        <v>130</v>
      </c>
      <c r="E16" s="36">
        <v>0</v>
      </c>
      <c r="F16" s="36">
        <v>140</v>
      </c>
      <c r="G16" s="36">
        <v>1E+30</v>
      </c>
      <c r="H16" s="36">
        <v>10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tabSelected="1" workbookViewId="0">
      <selection activeCell="B35" sqref="B35"/>
    </sheetView>
  </sheetViews>
  <sheetFormatPr defaultRowHeight="15" x14ac:dyDescent="0.25"/>
  <cols>
    <col min="1" max="1" width="23.5703125" customWidth="1"/>
    <col min="2" max="2" width="23.7109375" customWidth="1"/>
    <col min="3" max="3" width="23.140625" customWidth="1"/>
    <col min="4" max="4" width="24.7109375" customWidth="1"/>
    <col min="5" max="5" width="28.85546875" customWidth="1"/>
    <col min="6" max="6" width="29.85546875" customWidth="1"/>
    <col min="7" max="7" width="33.7109375" customWidth="1"/>
  </cols>
  <sheetData>
    <row r="1" spans="1:7" ht="15.75" thickBot="1" x14ac:dyDescent="0.3"/>
    <row r="2" spans="1:7" x14ac:dyDescent="0.25">
      <c r="A2" s="13" t="s">
        <v>53</v>
      </c>
      <c r="B2" s="14" t="s">
        <v>54</v>
      </c>
      <c r="C2" s="14" t="s">
        <v>55</v>
      </c>
      <c r="D2" s="14" t="s">
        <v>56</v>
      </c>
      <c r="E2" s="14" t="s">
        <v>57</v>
      </c>
      <c r="F2" s="14" t="s">
        <v>58</v>
      </c>
      <c r="G2" s="15" t="s">
        <v>59</v>
      </c>
    </row>
    <row r="3" spans="1:7" x14ac:dyDescent="0.25">
      <c r="A3" s="16">
        <v>1</v>
      </c>
      <c r="B3" s="17">
        <v>17.25</v>
      </c>
      <c r="C3" s="17">
        <v>100</v>
      </c>
      <c r="D3" s="17">
        <v>150</v>
      </c>
      <c r="E3" s="17">
        <v>69.230769230769482</v>
      </c>
      <c r="F3" s="17">
        <v>80.769230769230518</v>
      </c>
      <c r="G3" s="18">
        <f>SUM(E3:F3)</f>
        <v>150</v>
      </c>
    </row>
    <row r="4" spans="1:7" x14ac:dyDescent="0.25">
      <c r="A4" s="16">
        <v>2</v>
      </c>
      <c r="B4" s="17">
        <v>15.75</v>
      </c>
      <c r="C4" s="17">
        <v>87</v>
      </c>
      <c r="D4" s="17">
        <v>350</v>
      </c>
      <c r="E4" s="17">
        <v>230.76923076923052</v>
      </c>
      <c r="F4" s="17">
        <v>119.23076923076951</v>
      </c>
      <c r="G4" s="18">
        <f>SUM(E4:F4)</f>
        <v>350</v>
      </c>
    </row>
    <row r="5" spans="1:7" x14ac:dyDescent="0.25">
      <c r="A5" s="16">
        <v>3</v>
      </c>
      <c r="B5" s="17">
        <v>17.75</v>
      </c>
      <c r="C5" s="17">
        <v>110</v>
      </c>
      <c r="D5" s="17">
        <v>300</v>
      </c>
      <c r="E5" s="17">
        <v>0</v>
      </c>
      <c r="F5" s="17">
        <v>249.99999999999997</v>
      </c>
      <c r="G5" s="18">
        <f>SUM(E5:F5)</f>
        <v>249.99999999999997</v>
      </c>
    </row>
    <row r="6" spans="1:7" x14ac:dyDescent="0.25">
      <c r="A6" s="19"/>
      <c r="B6" s="20"/>
      <c r="C6" s="20"/>
      <c r="D6" s="20"/>
      <c r="E6" s="20"/>
      <c r="F6" s="20"/>
      <c r="G6" s="21"/>
    </row>
    <row r="7" spans="1:7" ht="15.75" thickBot="1" x14ac:dyDescent="0.3">
      <c r="A7" s="22"/>
      <c r="B7" s="23"/>
      <c r="C7" s="23"/>
      <c r="D7" s="23" t="s">
        <v>60</v>
      </c>
      <c r="E7" s="23">
        <f>SUM(E3:E5)</f>
        <v>300</v>
      </c>
      <c r="F7" s="23">
        <f>SUM(F3:F5)</f>
        <v>450</v>
      </c>
      <c r="G7" s="24"/>
    </row>
    <row r="8" spans="1:7" ht="15.75" thickBot="1" x14ac:dyDescent="0.3"/>
    <row r="9" spans="1:7" x14ac:dyDescent="0.25">
      <c r="A9" s="25" t="s">
        <v>61</v>
      </c>
      <c r="B9" s="26" t="s">
        <v>62</v>
      </c>
      <c r="C9" s="26" t="s">
        <v>63</v>
      </c>
      <c r="D9" s="26" t="s">
        <v>64</v>
      </c>
      <c r="E9" s="26" t="s">
        <v>65</v>
      </c>
      <c r="F9" s="26" t="s">
        <v>66</v>
      </c>
      <c r="G9" s="27" t="s">
        <v>67</v>
      </c>
    </row>
    <row r="10" spans="1:7" x14ac:dyDescent="0.25">
      <c r="A10" s="28" t="s">
        <v>68</v>
      </c>
      <c r="B10" s="29">
        <v>21</v>
      </c>
      <c r="C10" s="20">
        <v>90</v>
      </c>
      <c r="D10" s="20">
        <v>300</v>
      </c>
      <c r="E10" s="20">
        <f>SUMPRODUCT(E3:E5,B3:B5)</f>
        <v>4828.8461538461543</v>
      </c>
      <c r="F10" s="30">
        <f>B10*E7</f>
        <v>6300</v>
      </c>
      <c r="G10" s="21">
        <f>SUMPRODUCT(E3:E5,C3:C5)/D10</f>
        <v>90.000000000000014</v>
      </c>
    </row>
    <row r="11" spans="1:7" ht="15.75" thickBot="1" x14ac:dyDescent="0.3">
      <c r="A11" s="31" t="s">
        <v>69</v>
      </c>
      <c r="B11" s="32">
        <v>25</v>
      </c>
      <c r="C11" s="23">
        <v>97</v>
      </c>
      <c r="D11" s="23">
        <v>450</v>
      </c>
      <c r="E11" s="23">
        <f>SUMPRODUCT(F3:F5,B3:B5)</f>
        <v>7708.6538461538457</v>
      </c>
      <c r="F11" s="33">
        <f>B11*F7</f>
        <v>11250</v>
      </c>
      <c r="G11" s="34">
        <f>SUMPRODUCT(F3:F5,C3:C5)/D11</f>
        <v>102.11111111111111</v>
      </c>
    </row>
    <row r="12" spans="1:7" x14ac:dyDescent="0.25">
      <c r="A12" s="35"/>
      <c r="D12" s="35"/>
    </row>
    <row r="13" spans="1:7" x14ac:dyDescent="0.25">
      <c r="A13" s="35"/>
      <c r="D13" s="35"/>
    </row>
    <row r="14" spans="1:7" x14ac:dyDescent="0.25">
      <c r="D14" s="35"/>
    </row>
    <row r="15" spans="1:7" x14ac:dyDescent="0.25">
      <c r="A15" s="3" t="s">
        <v>70</v>
      </c>
      <c r="B15">
        <f>SUM(E7:F7)*1000</f>
        <v>750000</v>
      </c>
      <c r="D15" s="35"/>
    </row>
    <row r="16" spans="1:7" x14ac:dyDescent="0.25">
      <c r="D16" s="35"/>
    </row>
    <row r="17" spans="1:10" x14ac:dyDescent="0.25">
      <c r="A17" s="3" t="s">
        <v>71</v>
      </c>
      <c r="B17" s="11">
        <f>SUM(E10:E11)*1000</f>
        <v>12537500</v>
      </c>
      <c r="D17" s="35"/>
    </row>
    <row r="18" spans="1:10" x14ac:dyDescent="0.25">
      <c r="A18" s="3" t="s">
        <v>72</v>
      </c>
      <c r="B18" s="11">
        <f>SUM(F10:F11)*1000</f>
        <v>17550000</v>
      </c>
    </row>
    <row r="20" spans="1:10" x14ac:dyDescent="0.25">
      <c r="A20" s="3" t="s">
        <v>23</v>
      </c>
      <c r="B20" s="11">
        <f>B18-B17</f>
        <v>5012500</v>
      </c>
      <c r="C20" s="8"/>
    </row>
    <row r="21" spans="1:10" x14ac:dyDescent="0.25">
      <c r="I21" s="11"/>
    </row>
    <row r="22" spans="1:10" x14ac:dyDescent="0.25">
      <c r="J22" s="1"/>
    </row>
    <row r="23" spans="1:10" x14ac:dyDescent="0.25">
      <c r="A23" s="57" t="s">
        <v>266</v>
      </c>
      <c r="B23" s="57"/>
      <c r="C23" s="57"/>
      <c r="D23" s="57"/>
      <c r="E23" s="57"/>
      <c r="F23" s="57"/>
      <c r="G23" s="57"/>
    </row>
    <row r="24" spans="1:10" x14ac:dyDescent="0.25">
      <c r="A24" s="57"/>
      <c r="B24" s="57"/>
      <c r="C24" s="57"/>
      <c r="D24" s="57"/>
      <c r="E24" s="57"/>
      <c r="F24" s="57"/>
      <c r="G24" s="57"/>
    </row>
    <row r="26" spans="1:10" x14ac:dyDescent="0.25">
      <c r="A26" s="48" t="s">
        <v>267</v>
      </c>
      <c r="B26" s="48"/>
      <c r="C26" s="48"/>
      <c r="D26" s="48"/>
      <c r="E26" s="48"/>
      <c r="F26" s="48"/>
      <c r="G26" s="48"/>
    </row>
    <row r="28" spans="1:10" x14ac:dyDescent="0.25">
      <c r="A28" s="48" t="s">
        <v>268</v>
      </c>
      <c r="B28" s="48"/>
      <c r="C28" s="48"/>
      <c r="D28" s="48"/>
      <c r="E28" s="48"/>
      <c r="F28" s="48"/>
      <c r="G28" s="48"/>
    </row>
  </sheetData>
  <mergeCells count="3">
    <mergeCell ref="A23:G24"/>
    <mergeCell ref="A26:G26"/>
    <mergeCell ref="A28:G28"/>
  </mergeCells>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showGridLines="0" workbookViewId="0"/>
  </sheetViews>
  <sheetFormatPr defaultRowHeight="15" x14ac:dyDescent="0.25"/>
  <cols>
    <col min="1" max="1" width="2.28515625" customWidth="1"/>
    <col min="2" max="2" width="5.28515625" customWidth="1"/>
    <col min="3" max="3" width="26.7109375" customWidth="1"/>
    <col min="4" max="4" width="13.7109375" bestFit="1" customWidth="1"/>
    <col min="5" max="5" width="11.85546875" bestFit="1" customWidth="1"/>
    <col min="6" max="6" width="11.42578125" customWidth="1"/>
    <col min="7" max="7" width="6" customWidth="1"/>
  </cols>
  <sheetData>
    <row r="1" spans="1:5" x14ac:dyDescent="0.25">
      <c r="A1" s="5" t="s">
        <v>84</v>
      </c>
    </row>
    <row r="2" spans="1:5" x14ac:dyDescent="0.25">
      <c r="A2" s="5" t="s">
        <v>221</v>
      </c>
    </row>
    <row r="3" spans="1:5" x14ac:dyDescent="0.25">
      <c r="A3" s="5" t="s">
        <v>222</v>
      </c>
    </row>
    <row r="4" spans="1:5" x14ac:dyDescent="0.25">
      <c r="A4" s="5" t="s">
        <v>87</v>
      </c>
    </row>
    <row r="5" spans="1:5" x14ac:dyDescent="0.25">
      <c r="A5" s="5" t="s">
        <v>88</v>
      </c>
    </row>
    <row r="6" spans="1:5" x14ac:dyDescent="0.25">
      <c r="A6" s="5"/>
      <c r="B6" t="s">
        <v>89</v>
      </c>
    </row>
    <row r="7" spans="1:5" x14ac:dyDescent="0.25">
      <c r="A7" s="5"/>
      <c r="B7" t="s">
        <v>90</v>
      </c>
    </row>
    <row r="8" spans="1:5" x14ac:dyDescent="0.25">
      <c r="A8" s="5"/>
      <c r="B8" t="s">
        <v>144</v>
      </c>
    </row>
    <row r="9" spans="1:5" x14ac:dyDescent="0.25">
      <c r="A9" s="5" t="s">
        <v>92</v>
      </c>
    </row>
    <row r="10" spans="1:5" x14ac:dyDescent="0.25">
      <c r="B10" t="s">
        <v>93</v>
      </c>
    </row>
    <row r="11" spans="1:5" x14ac:dyDescent="0.25">
      <c r="B11" t="s">
        <v>94</v>
      </c>
    </row>
    <row r="14" spans="1:5" ht="15.75" thickBot="1" x14ac:dyDescent="0.3">
      <c r="A14" t="s">
        <v>95</v>
      </c>
    </row>
    <row r="15" spans="1:5" ht="15.75" thickBot="1" x14ac:dyDescent="0.3">
      <c r="B15" s="37" t="s">
        <v>96</v>
      </c>
      <c r="C15" s="37" t="s">
        <v>97</v>
      </c>
      <c r="D15" s="37" t="s">
        <v>98</v>
      </c>
      <c r="E15" s="37" t="s">
        <v>99</v>
      </c>
    </row>
    <row r="16" spans="1:5" ht="15.75" thickBot="1" x14ac:dyDescent="0.3">
      <c r="B16" s="36" t="s">
        <v>223</v>
      </c>
      <c r="C16" s="36" t="s">
        <v>23</v>
      </c>
      <c r="D16" s="39">
        <v>11350000</v>
      </c>
      <c r="E16" s="39">
        <v>11350000</v>
      </c>
    </row>
    <row r="19" spans="1:7" ht="15.75" thickBot="1" x14ac:dyDescent="0.3">
      <c r="A19" t="s">
        <v>100</v>
      </c>
    </row>
    <row r="20" spans="1:7" ht="15.75" thickBot="1" x14ac:dyDescent="0.3">
      <c r="B20" s="37" t="s">
        <v>96</v>
      </c>
      <c r="C20" s="37" t="s">
        <v>97</v>
      </c>
      <c r="D20" s="37" t="s">
        <v>98</v>
      </c>
      <c r="E20" s="37" t="s">
        <v>99</v>
      </c>
      <c r="F20" s="37" t="s">
        <v>101</v>
      </c>
    </row>
    <row r="21" spans="1:7" x14ac:dyDescent="0.25">
      <c r="B21" s="38" t="s">
        <v>224</v>
      </c>
      <c r="C21" s="38" t="s">
        <v>225</v>
      </c>
      <c r="D21" s="40">
        <v>70000</v>
      </c>
      <c r="E21" s="40">
        <v>70000</v>
      </c>
      <c r="F21" s="38" t="s">
        <v>110</v>
      </c>
    </row>
    <row r="22" spans="1:7" x14ac:dyDescent="0.25">
      <c r="B22" s="38" t="s">
        <v>226</v>
      </c>
      <c r="C22" s="38" t="s">
        <v>227</v>
      </c>
      <c r="D22" s="40">
        <v>50000</v>
      </c>
      <c r="E22" s="40">
        <v>50000</v>
      </c>
      <c r="F22" s="38" t="s">
        <v>110</v>
      </c>
    </row>
    <row r="23" spans="1:7" ht="15.75" thickBot="1" x14ac:dyDescent="0.3">
      <c r="B23" s="36" t="s">
        <v>228</v>
      </c>
      <c r="C23" s="36" t="s">
        <v>229</v>
      </c>
      <c r="D23" s="41">
        <v>90000</v>
      </c>
      <c r="E23" s="41">
        <v>90000</v>
      </c>
      <c r="F23" s="36" t="s">
        <v>110</v>
      </c>
    </row>
    <row r="26" spans="1:7" ht="15.75" thickBot="1" x14ac:dyDescent="0.3">
      <c r="A26" t="s">
        <v>102</v>
      </c>
    </row>
    <row r="27" spans="1:7" ht="15.75" thickBot="1" x14ac:dyDescent="0.3">
      <c r="B27" s="37" t="s">
        <v>96</v>
      </c>
      <c r="C27" s="37" t="s">
        <v>97</v>
      </c>
      <c r="D27" s="37" t="s">
        <v>103</v>
      </c>
      <c r="E27" s="37" t="s">
        <v>104</v>
      </c>
      <c r="F27" s="37" t="s">
        <v>105</v>
      </c>
      <c r="G27" s="37" t="s">
        <v>106</v>
      </c>
    </row>
    <row r="28" spans="1:7" x14ac:dyDescent="0.25">
      <c r="B28" s="38" t="s">
        <v>230</v>
      </c>
      <c r="C28" s="38" t="s">
        <v>83</v>
      </c>
      <c r="D28" s="40">
        <v>400000</v>
      </c>
      <c r="E28" s="38" t="s">
        <v>231</v>
      </c>
      <c r="F28" s="38" t="s">
        <v>116</v>
      </c>
      <c r="G28" s="38">
        <v>0</v>
      </c>
    </row>
    <row r="29" spans="1:7" x14ac:dyDescent="0.25">
      <c r="B29" s="38" t="s">
        <v>224</v>
      </c>
      <c r="C29" s="38" t="s">
        <v>225</v>
      </c>
      <c r="D29" s="40">
        <v>70000</v>
      </c>
      <c r="E29" s="38" t="s">
        <v>232</v>
      </c>
      <c r="F29" s="38" t="s">
        <v>120</v>
      </c>
      <c r="G29" s="38">
        <v>80000</v>
      </c>
    </row>
    <row r="30" spans="1:7" x14ac:dyDescent="0.25">
      <c r="B30" s="38" t="s">
        <v>226</v>
      </c>
      <c r="C30" s="38" t="s">
        <v>227</v>
      </c>
      <c r="D30" s="40">
        <v>50000</v>
      </c>
      <c r="E30" s="38" t="s">
        <v>233</v>
      </c>
      <c r="F30" s="38" t="s">
        <v>120</v>
      </c>
      <c r="G30" s="38">
        <v>50000</v>
      </c>
    </row>
    <row r="31" spans="1:7" x14ac:dyDescent="0.25">
      <c r="B31" s="38" t="s">
        <v>228</v>
      </c>
      <c r="C31" s="38" t="s">
        <v>229</v>
      </c>
      <c r="D31" s="40">
        <v>90000</v>
      </c>
      <c r="E31" s="38" t="s">
        <v>234</v>
      </c>
      <c r="F31" s="38" t="s">
        <v>116</v>
      </c>
      <c r="G31" s="38">
        <v>0</v>
      </c>
    </row>
    <row r="32" spans="1:7" x14ac:dyDescent="0.25">
      <c r="B32" s="38" t="s">
        <v>224</v>
      </c>
      <c r="C32" s="38" t="s">
        <v>225</v>
      </c>
      <c r="D32" s="40">
        <v>70000</v>
      </c>
      <c r="E32" s="38" t="s">
        <v>235</v>
      </c>
      <c r="F32" s="38" t="s">
        <v>120</v>
      </c>
      <c r="G32" s="40">
        <v>20000</v>
      </c>
    </row>
    <row r="33" spans="2:7" x14ac:dyDescent="0.25">
      <c r="B33" s="38" t="s">
        <v>226</v>
      </c>
      <c r="C33" s="38" t="s">
        <v>227</v>
      </c>
      <c r="D33" s="40">
        <v>50000</v>
      </c>
      <c r="E33" s="38" t="s">
        <v>236</v>
      </c>
      <c r="F33" s="38" t="s">
        <v>116</v>
      </c>
      <c r="G33" s="40">
        <v>0</v>
      </c>
    </row>
    <row r="34" spans="2:7" ht="15.75" thickBot="1" x14ac:dyDescent="0.3">
      <c r="B34" s="36" t="s">
        <v>228</v>
      </c>
      <c r="C34" s="36" t="s">
        <v>229</v>
      </c>
      <c r="D34" s="41">
        <v>90000</v>
      </c>
      <c r="E34" s="36" t="s">
        <v>237</v>
      </c>
      <c r="F34" s="36" t="s">
        <v>120</v>
      </c>
      <c r="G34" s="41">
        <v>40000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showGridLines="0" workbookViewId="0">
      <selection activeCell="G16" sqref="G16"/>
    </sheetView>
  </sheetViews>
  <sheetFormatPr defaultRowHeight="15" x14ac:dyDescent="0.25"/>
  <cols>
    <col min="1" max="1" width="2.28515625" customWidth="1"/>
    <col min="2" max="2" width="5.28515625" bestFit="1" customWidth="1"/>
    <col min="3" max="3" width="26.7109375" bestFit="1" customWidth="1"/>
    <col min="4" max="4" width="7" bestFit="1" customWidth="1"/>
    <col min="5" max="5" width="8.7109375" bestFit="1" customWidth="1"/>
    <col min="6" max="6" width="10.85546875" bestFit="1" customWidth="1"/>
    <col min="7" max="8" width="10" bestFit="1" customWidth="1"/>
  </cols>
  <sheetData>
    <row r="1" spans="1:8" x14ac:dyDescent="0.25">
      <c r="A1" s="5" t="s">
        <v>121</v>
      </c>
    </row>
    <row r="2" spans="1:8" x14ac:dyDescent="0.25">
      <c r="A2" s="5" t="s">
        <v>221</v>
      </c>
    </row>
    <row r="3" spans="1:8" x14ac:dyDescent="0.25">
      <c r="A3" s="5" t="s">
        <v>222</v>
      </c>
    </row>
    <row r="6" spans="1:8" ht="15.75" thickBot="1" x14ac:dyDescent="0.3">
      <c r="A6" t="s">
        <v>100</v>
      </c>
    </row>
    <row r="7" spans="1:8" x14ac:dyDescent="0.25">
      <c r="B7" s="42"/>
      <c r="C7" s="42"/>
      <c r="D7" s="42" t="s">
        <v>122</v>
      </c>
      <c r="E7" s="42" t="s">
        <v>124</v>
      </c>
      <c r="F7" s="42" t="s">
        <v>126</v>
      </c>
      <c r="G7" s="42" t="s">
        <v>128</v>
      </c>
      <c r="H7" s="42" t="s">
        <v>128</v>
      </c>
    </row>
    <row r="8" spans="1:8" ht="15.75" thickBot="1" x14ac:dyDescent="0.3">
      <c r="B8" s="43" t="s">
        <v>96</v>
      </c>
      <c r="C8" s="43" t="s">
        <v>97</v>
      </c>
      <c r="D8" s="43" t="s">
        <v>123</v>
      </c>
      <c r="E8" s="43" t="s">
        <v>125</v>
      </c>
      <c r="F8" s="43" t="s">
        <v>127</v>
      </c>
      <c r="G8" s="43" t="s">
        <v>129</v>
      </c>
      <c r="H8" s="43" t="s">
        <v>130</v>
      </c>
    </row>
    <row r="9" spans="1:8" x14ac:dyDescent="0.25">
      <c r="B9" s="38" t="s">
        <v>224</v>
      </c>
      <c r="C9" s="38" t="s">
        <v>225</v>
      </c>
      <c r="D9" s="38">
        <v>70000</v>
      </c>
      <c r="E9" s="38">
        <v>0</v>
      </c>
      <c r="F9" s="38">
        <v>75</v>
      </c>
      <c r="G9" s="38">
        <v>45</v>
      </c>
      <c r="H9" s="38">
        <v>0</v>
      </c>
    </row>
    <row r="10" spans="1:8" x14ac:dyDescent="0.25">
      <c r="B10" s="38" t="s">
        <v>226</v>
      </c>
      <c r="C10" s="38" t="s">
        <v>227</v>
      </c>
      <c r="D10" s="38">
        <v>50000</v>
      </c>
      <c r="E10" s="38">
        <v>0</v>
      </c>
      <c r="F10" s="38">
        <v>50</v>
      </c>
      <c r="G10" s="38">
        <v>0</v>
      </c>
      <c r="H10" s="38">
        <v>1E+30</v>
      </c>
    </row>
    <row r="11" spans="1:8" ht="15.75" thickBot="1" x14ac:dyDescent="0.3">
      <c r="B11" s="36" t="s">
        <v>228</v>
      </c>
      <c r="C11" s="36" t="s">
        <v>229</v>
      </c>
      <c r="D11" s="36">
        <v>90000</v>
      </c>
      <c r="E11" s="36">
        <v>15</v>
      </c>
      <c r="F11" s="36">
        <v>40</v>
      </c>
      <c r="G11" s="36">
        <v>1E+30</v>
      </c>
      <c r="H11" s="36">
        <v>15</v>
      </c>
    </row>
    <row r="13" spans="1:8" ht="15.75" thickBot="1" x14ac:dyDescent="0.3">
      <c r="A13" t="s">
        <v>102</v>
      </c>
    </row>
    <row r="14" spans="1:8" x14ac:dyDescent="0.25">
      <c r="B14" s="42"/>
      <c r="C14" s="42"/>
      <c r="D14" s="42" t="s">
        <v>122</v>
      </c>
      <c r="E14" s="42" t="s">
        <v>131</v>
      </c>
      <c r="F14" s="42" t="s">
        <v>133</v>
      </c>
      <c r="G14" s="42" t="s">
        <v>128</v>
      </c>
      <c r="H14" s="42" t="s">
        <v>128</v>
      </c>
    </row>
    <row r="15" spans="1:8" ht="15.75" thickBot="1" x14ac:dyDescent="0.3">
      <c r="B15" s="43" t="s">
        <v>96</v>
      </c>
      <c r="C15" s="43" t="s">
        <v>97</v>
      </c>
      <c r="D15" s="43" t="s">
        <v>123</v>
      </c>
      <c r="E15" s="43" t="s">
        <v>132</v>
      </c>
      <c r="F15" s="43" t="s">
        <v>134</v>
      </c>
      <c r="G15" s="43" t="s">
        <v>129</v>
      </c>
      <c r="H15" s="43" t="s">
        <v>130</v>
      </c>
    </row>
    <row r="16" spans="1:8" ht="15.75" thickBot="1" x14ac:dyDescent="0.3">
      <c r="B16" s="36" t="s">
        <v>230</v>
      </c>
      <c r="C16" s="36" t="s">
        <v>83</v>
      </c>
      <c r="D16" s="36">
        <v>400000</v>
      </c>
      <c r="E16" s="36">
        <v>25</v>
      </c>
      <c r="F16" s="36">
        <v>400000</v>
      </c>
      <c r="G16" s="36">
        <v>240000</v>
      </c>
      <c r="H16" s="36">
        <v>60000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election activeCell="R33" sqref="R33"/>
    </sheetView>
  </sheetViews>
  <sheetFormatPr defaultRowHeight="15" x14ac:dyDescent="0.25"/>
  <cols>
    <col min="1" max="1" width="2.28515625" customWidth="1"/>
    <col min="2" max="2" width="6" bestFit="1" customWidth="1"/>
    <col min="3" max="3" width="26.7109375" bestFit="1" customWidth="1"/>
    <col min="4" max="4" width="11.85546875" bestFit="1" customWidth="1"/>
    <col min="5" max="5" width="2.28515625" customWidth="1"/>
    <col min="6" max="6" width="6.42578125" customWidth="1"/>
    <col min="7" max="7" width="9.5703125" bestFit="1" customWidth="1"/>
    <col min="8" max="8" width="2.28515625" customWidth="1"/>
    <col min="9" max="9" width="6.5703125" customWidth="1"/>
    <col min="10" max="10" width="9.5703125" bestFit="1" customWidth="1"/>
  </cols>
  <sheetData>
    <row r="1" spans="1:10" x14ac:dyDescent="0.25">
      <c r="A1" s="5" t="s">
        <v>135</v>
      </c>
    </row>
    <row r="2" spans="1:10" x14ac:dyDescent="0.25">
      <c r="A2" s="5" t="s">
        <v>221</v>
      </c>
    </row>
    <row r="3" spans="1:10" x14ac:dyDescent="0.25">
      <c r="A3" s="5" t="s">
        <v>222</v>
      </c>
    </row>
    <row r="5" spans="1:10" ht="15.75" thickBot="1" x14ac:dyDescent="0.3"/>
    <row r="6" spans="1:10" x14ac:dyDescent="0.25">
      <c r="B6" s="42"/>
      <c r="C6" s="42" t="s">
        <v>126</v>
      </c>
      <c r="D6" s="42"/>
    </row>
    <row r="7" spans="1:10" ht="15.75" thickBot="1" x14ac:dyDescent="0.3">
      <c r="B7" s="43" t="s">
        <v>96</v>
      </c>
      <c r="C7" s="43" t="s">
        <v>97</v>
      </c>
      <c r="D7" s="43" t="s">
        <v>123</v>
      </c>
    </row>
    <row r="8" spans="1:10" ht="15.75" thickBot="1" x14ac:dyDescent="0.3">
      <c r="B8" s="36" t="s">
        <v>223</v>
      </c>
      <c r="C8" s="36" t="s">
        <v>23</v>
      </c>
      <c r="D8" s="39">
        <v>11350000</v>
      </c>
    </row>
    <row r="10" spans="1:10" ht="15.75" thickBot="1" x14ac:dyDescent="0.3"/>
    <row r="11" spans="1:10" x14ac:dyDescent="0.25">
      <c r="B11" s="42"/>
      <c r="C11" s="42" t="s">
        <v>136</v>
      </c>
      <c r="D11" s="42"/>
      <c r="F11" s="42" t="s">
        <v>137</v>
      </c>
      <c r="G11" s="42" t="s">
        <v>126</v>
      </c>
      <c r="I11" s="42" t="s">
        <v>140</v>
      </c>
      <c r="J11" s="42" t="s">
        <v>126</v>
      </c>
    </row>
    <row r="12" spans="1:10" ht="15.75" thickBot="1" x14ac:dyDescent="0.3">
      <c r="B12" s="43" t="s">
        <v>96</v>
      </c>
      <c r="C12" s="43" t="s">
        <v>97</v>
      </c>
      <c r="D12" s="43" t="s">
        <v>123</v>
      </c>
      <c r="F12" s="43" t="s">
        <v>138</v>
      </c>
      <c r="G12" s="43" t="s">
        <v>139</v>
      </c>
      <c r="I12" s="43" t="s">
        <v>138</v>
      </c>
      <c r="J12" s="43" t="s">
        <v>139</v>
      </c>
    </row>
    <row r="13" spans="1:10" x14ac:dyDescent="0.25">
      <c r="B13" s="38" t="s">
        <v>224</v>
      </c>
      <c r="C13" s="38" t="s">
        <v>225</v>
      </c>
      <c r="D13" s="40">
        <v>70000</v>
      </c>
      <c r="F13" s="40">
        <v>50000</v>
      </c>
      <c r="G13" s="40">
        <v>9850000</v>
      </c>
      <c r="I13" s="40">
        <v>70000</v>
      </c>
      <c r="J13" s="40">
        <v>11350000</v>
      </c>
    </row>
    <row r="14" spans="1:10" x14ac:dyDescent="0.25">
      <c r="B14" s="38" t="s">
        <v>226</v>
      </c>
      <c r="C14" s="38" t="s">
        <v>227</v>
      </c>
      <c r="D14" s="40">
        <v>50000</v>
      </c>
      <c r="F14" s="40">
        <v>50000</v>
      </c>
      <c r="G14" s="40">
        <v>11350000</v>
      </c>
      <c r="I14" s="40">
        <v>50000</v>
      </c>
      <c r="J14" s="40">
        <v>11350000</v>
      </c>
    </row>
    <row r="15" spans="1:10" ht="15.75" thickBot="1" x14ac:dyDescent="0.3">
      <c r="B15" s="36" t="s">
        <v>228</v>
      </c>
      <c r="C15" s="36" t="s">
        <v>229</v>
      </c>
      <c r="D15" s="41">
        <v>90000</v>
      </c>
      <c r="F15" s="41">
        <v>50000</v>
      </c>
      <c r="G15" s="41">
        <v>9750000</v>
      </c>
      <c r="I15" s="41">
        <v>90000</v>
      </c>
      <c r="J15" s="41">
        <v>11350000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showGridLines="0" workbookViewId="0"/>
  </sheetViews>
  <sheetFormatPr defaultRowHeight="15" x14ac:dyDescent="0.25"/>
  <cols>
    <col min="1" max="1" width="2.28515625" customWidth="1"/>
    <col min="2" max="2" width="6.28515625" bestFit="1" customWidth="1"/>
    <col min="3" max="3" width="26.7109375" bestFit="1" customWidth="1"/>
    <col min="4" max="4" width="7" bestFit="1" customWidth="1"/>
    <col min="5" max="5" width="8.7109375" bestFit="1" customWidth="1"/>
    <col min="6" max="6" width="10.85546875" bestFit="1" customWidth="1"/>
    <col min="7" max="8" width="10" bestFit="1" customWidth="1"/>
  </cols>
  <sheetData>
    <row r="1" spans="1:8" x14ac:dyDescent="0.25">
      <c r="A1" s="5" t="s">
        <v>121</v>
      </c>
    </row>
    <row r="2" spans="1:8" x14ac:dyDescent="0.25">
      <c r="A2" s="5" t="s">
        <v>221</v>
      </c>
    </row>
    <row r="3" spans="1:8" x14ac:dyDescent="0.25">
      <c r="A3" s="5" t="s">
        <v>260</v>
      </c>
    </row>
    <row r="6" spans="1:8" ht="15.75" thickBot="1" x14ac:dyDescent="0.3">
      <c r="A6" t="s">
        <v>100</v>
      </c>
    </row>
    <row r="7" spans="1:8" x14ac:dyDescent="0.25">
      <c r="B7" s="60"/>
      <c r="C7" s="60"/>
      <c r="D7" s="60" t="s">
        <v>122</v>
      </c>
      <c r="E7" s="60" t="s">
        <v>124</v>
      </c>
      <c r="F7" s="60" t="s">
        <v>126</v>
      </c>
      <c r="G7" s="60" t="s">
        <v>128</v>
      </c>
      <c r="H7" s="60" t="s">
        <v>128</v>
      </c>
    </row>
    <row r="8" spans="1:8" ht="15.75" thickBot="1" x14ac:dyDescent="0.3">
      <c r="B8" s="61" t="s">
        <v>96</v>
      </c>
      <c r="C8" s="61" t="s">
        <v>97</v>
      </c>
      <c r="D8" s="61" t="s">
        <v>123</v>
      </c>
      <c r="E8" s="61" t="s">
        <v>125</v>
      </c>
      <c r="F8" s="61" t="s">
        <v>127</v>
      </c>
      <c r="G8" s="61" t="s">
        <v>129</v>
      </c>
      <c r="H8" s="61" t="s">
        <v>130</v>
      </c>
    </row>
    <row r="9" spans="1:8" x14ac:dyDescent="0.25">
      <c r="B9" s="38" t="s">
        <v>261</v>
      </c>
      <c r="C9" s="38" t="s">
        <v>225</v>
      </c>
      <c r="D9" s="38">
        <v>70000</v>
      </c>
      <c r="E9" s="38">
        <v>0</v>
      </c>
      <c r="F9" s="38">
        <v>42</v>
      </c>
      <c r="G9" s="38">
        <v>45</v>
      </c>
      <c r="H9" s="38">
        <v>0</v>
      </c>
    </row>
    <row r="10" spans="1:8" x14ac:dyDescent="0.25">
      <c r="B10" s="38" t="s">
        <v>262</v>
      </c>
      <c r="C10" s="38" t="s">
        <v>227</v>
      </c>
      <c r="D10" s="38">
        <v>50000</v>
      </c>
      <c r="E10" s="38">
        <v>0</v>
      </c>
      <c r="F10" s="38">
        <v>28</v>
      </c>
      <c r="G10" s="38">
        <v>0</v>
      </c>
      <c r="H10" s="38">
        <v>1E+30</v>
      </c>
    </row>
    <row r="11" spans="1:8" ht="15.75" thickBot="1" x14ac:dyDescent="0.3">
      <c r="B11" s="36" t="s">
        <v>263</v>
      </c>
      <c r="C11" s="36" t="s">
        <v>229</v>
      </c>
      <c r="D11" s="36">
        <v>90000</v>
      </c>
      <c r="E11" s="36">
        <v>15</v>
      </c>
      <c r="F11" s="36">
        <v>29</v>
      </c>
      <c r="G11" s="36">
        <v>1E+30</v>
      </c>
      <c r="H11" s="36">
        <v>15</v>
      </c>
    </row>
    <row r="13" spans="1:8" ht="15.75" thickBot="1" x14ac:dyDescent="0.3">
      <c r="A13" t="s">
        <v>102</v>
      </c>
    </row>
    <row r="14" spans="1:8" x14ac:dyDescent="0.25">
      <c r="B14" s="60"/>
      <c r="C14" s="60"/>
      <c r="D14" s="60" t="s">
        <v>122</v>
      </c>
      <c r="E14" s="60" t="s">
        <v>131</v>
      </c>
      <c r="F14" s="60" t="s">
        <v>133</v>
      </c>
      <c r="G14" s="60" t="s">
        <v>128</v>
      </c>
      <c r="H14" s="60" t="s">
        <v>128</v>
      </c>
    </row>
    <row r="15" spans="1:8" ht="15.75" thickBot="1" x14ac:dyDescent="0.3">
      <c r="B15" s="61" t="s">
        <v>96</v>
      </c>
      <c r="C15" s="61" t="s">
        <v>97</v>
      </c>
      <c r="D15" s="61" t="s">
        <v>123</v>
      </c>
      <c r="E15" s="61" t="s">
        <v>132</v>
      </c>
      <c r="F15" s="61" t="s">
        <v>134</v>
      </c>
      <c r="G15" s="61" t="s">
        <v>129</v>
      </c>
      <c r="H15" s="61" t="s">
        <v>130</v>
      </c>
    </row>
    <row r="16" spans="1:8" ht="15.75" thickBot="1" x14ac:dyDescent="0.3">
      <c r="B16" s="36" t="s">
        <v>264</v>
      </c>
      <c r="C16" s="36" t="s">
        <v>83</v>
      </c>
      <c r="D16" s="36">
        <v>400000</v>
      </c>
      <c r="E16" s="36">
        <v>14</v>
      </c>
      <c r="F16" s="36">
        <v>400000</v>
      </c>
      <c r="G16" s="36">
        <v>240000</v>
      </c>
      <c r="H16" s="36">
        <v>60000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8"/>
  <sheetViews>
    <sheetView topLeftCell="A8" workbookViewId="0">
      <selection activeCell="D39" sqref="D39"/>
    </sheetView>
  </sheetViews>
  <sheetFormatPr defaultRowHeight="15" x14ac:dyDescent="0.25"/>
  <cols>
    <col min="1" max="1" width="23.140625" customWidth="1"/>
    <col min="2" max="2" width="10.85546875" customWidth="1"/>
    <col min="3" max="3" width="11.7109375" customWidth="1"/>
    <col min="4" max="4" width="14.42578125" customWidth="1"/>
    <col min="5" max="5" width="21" customWidth="1"/>
    <col min="6" max="6" width="11.85546875" bestFit="1" customWidth="1"/>
  </cols>
  <sheetData>
    <row r="2" spans="1:6" x14ac:dyDescent="0.25">
      <c r="B2" s="49" t="s">
        <v>73</v>
      </c>
      <c r="C2" s="49"/>
      <c r="D2" s="49"/>
    </row>
    <row r="3" spans="1:6" x14ac:dyDescent="0.25">
      <c r="B3" s="2" t="s">
        <v>76</v>
      </c>
      <c r="C3" s="2" t="s">
        <v>77</v>
      </c>
      <c r="D3" s="2" t="s">
        <v>78</v>
      </c>
    </row>
    <row r="4" spans="1:6" x14ac:dyDescent="0.25">
      <c r="A4" s="4" t="s">
        <v>74</v>
      </c>
      <c r="B4">
        <v>70000</v>
      </c>
      <c r="C4">
        <v>50000</v>
      </c>
      <c r="D4">
        <v>90000</v>
      </c>
    </row>
    <row r="5" spans="1:6" x14ac:dyDescent="0.25">
      <c r="A5" s="4" t="s">
        <v>75</v>
      </c>
      <c r="B5" s="9">
        <v>50000</v>
      </c>
      <c r="C5" s="9">
        <v>50000</v>
      </c>
      <c r="D5" s="9">
        <v>50000</v>
      </c>
    </row>
    <row r="6" spans="1:6" x14ac:dyDescent="0.25">
      <c r="A6" s="4" t="s">
        <v>81</v>
      </c>
      <c r="B6" s="9">
        <v>150000</v>
      </c>
      <c r="C6" s="9">
        <v>100000</v>
      </c>
      <c r="D6" s="9">
        <v>90000</v>
      </c>
    </row>
    <row r="8" spans="1:6" x14ac:dyDescent="0.25">
      <c r="A8" s="4" t="s">
        <v>82</v>
      </c>
      <c r="B8">
        <v>3</v>
      </c>
      <c r="C8">
        <v>2</v>
      </c>
      <c r="D8">
        <v>1</v>
      </c>
      <c r="E8" s="4" t="s">
        <v>83</v>
      </c>
      <c r="F8">
        <f>SUMPRODUCT(B8:D8,B4:D4)</f>
        <v>400000</v>
      </c>
    </row>
    <row r="9" spans="1:6" x14ac:dyDescent="0.25">
      <c r="E9" s="4" t="s">
        <v>11</v>
      </c>
      <c r="F9" s="9">
        <v>400000</v>
      </c>
    </row>
    <row r="11" spans="1:6" x14ac:dyDescent="0.25">
      <c r="A11" s="4" t="s">
        <v>80</v>
      </c>
      <c r="B11" s="1">
        <v>75</v>
      </c>
      <c r="C11" s="1">
        <v>35</v>
      </c>
      <c r="D11" s="1">
        <v>30</v>
      </c>
      <c r="E11" s="3" t="s">
        <v>23</v>
      </c>
      <c r="F11" s="1">
        <f>SUMPRODUCT(B12:D12,B4:D4)-SUMPRODUCT(B11:D11,B4:D4)</f>
        <v>11350000</v>
      </c>
    </row>
    <row r="12" spans="1:6" x14ac:dyDescent="0.25">
      <c r="A12" s="4" t="s">
        <v>79</v>
      </c>
      <c r="B12" s="1">
        <v>150</v>
      </c>
      <c r="C12" s="1">
        <v>85</v>
      </c>
      <c r="D12" s="1">
        <v>70</v>
      </c>
    </row>
    <row r="15" spans="1:6" x14ac:dyDescent="0.25">
      <c r="A15" s="57" t="s">
        <v>257</v>
      </c>
      <c r="B15" s="57"/>
      <c r="C15" s="57"/>
      <c r="D15" s="57"/>
      <c r="E15" s="57"/>
      <c r="F15" s="57"/>
    </row>
    <row r="16" spans="1:6" x14ac:dyDescent="0.25">
      <c r="A16" s="57"/>
      <c r="B16" s="57"/>
      <c r="C16" s="57"/>
      <c r="D16" s="57"/>
      <c r="E16" s="57"/>
      <c r="F16" s="57"/>
    </row>
    <row r="19" spans="1:6" x14ac:dyDescent="0.25">
      <c r="A19" s="5" t="s">
        <v>238</v>
      </c>
    </row>
    <row r="20" spans="1:6" x14ac:dyDescent="0.25">
      <c r="B20" s="49" t="s">
        <v>73</v>
      </c>
      <c r="C20" s="49"/>
      <c r="D20" s="49"/>
    </row>
    <row r="21" spans="1:6" x14ac:dyDescent="0.25">
      <c r="B21" s="2" t="s">
        <v>76</v>
      </c>
      <c r="C21" s="2" t="s">
        <v>77</v>
      </c>
      <c r="D21" s="2" t="s">
        <v>78</v>
      </c>
    </row>
    <row r="22" spans="1:6" x14ac:dyDescent="0.25">
      <c r="A22" s="4" t="s">
        <v>74</v>
      </c>
      <c r="B22">
        <v>70000</v>
      </c>
      <c r="C22">
        <v>50000</v>
      </c>
      <c r="D22">
        <v>90000</v>
      </c>
    </row>
    <row r="23" spans="1:6" x14ac:dyDescent="0.25">
      <c r="A23" s="4" t="s">
        <v>75</v>
      </c>
      <c r="B23" s="9">
        <v>50000</v>
      </c>
      <c r="C23" s="9">
        <v>50000</v>
      </c>
      <c r="D23" s="9">
        <v>50000</v>
      </c>
    </row>
    <row r="24" spans="1:6" x14ac:dyDescent="0.25">
      <c r="A24" s="4" t="s">
        <v>81</v>
      </c>
      <c r="B24" s="9">
        <v>150000</v>
      </c>
      <c r="C24" s="9">
        <v>100000</v>
      </c>
      <c r="D24" s="9">
        <v>90000</v>
      </c>
    </row>
    <row r="26" spans="1:6" x14ac:dyDescent="0.25">
      <c r="A26" s="4" t="s">
        <v>82</v>
      </c>
      <c r="B26">
        <v>3</v>
      </c>
      <c r="C26">
        <v>2</v>
      </c>
      <c r="D26">
        <v>1</v>
      </c>
      <c r="E26" s="4" t="s">
        <v>83</v>
      </c>
      <c r="F26">
        <f>SUMPRODUCT(B26:D26,B22:D22)</f>
        <v>400000</v>
      </c>
    </row>
    <row r="27" spans="1:6" x14ac:dyDescent="0.25">
      <c r="E27" s="4" t="s">
        <v>11</v>
      </c>
      <c r="F27" s="9">
        <v>400000</v>
      </c>
    </row>
    <row r="29" spans="1:6" x14ac:dyDescent="0.25">
      <c r="A29" s="4" t="s">
        <v>80</v>
      </c>
      <c r="B29" s="1">
        <v>75</v>
      </c>
      <c r="C29" s="1">
        <v>35</v>
      </c>
      <c r="D29" s="1">
        <v>30</v>
      </c>
      <c r="E29" s="3" t="s">
        <v>23</v>
      </c>
      <c r="F29" s="1">
        <f>SUMPRODUCT(B30:D30,B22:D22)-B33-SUMPRODUCT(B29:D29,B22:D22)</f>
        <v>6950000</v>
      </c>
    </row>
    <row r="30" spans="1:6" x14ac:dyDescent="0.25">
      <c r="A30" s="4" t="s">
        <v>79</v>
      </c>
      <c r="B30" s="1">
        <v>150</v>
      </c>
      <c r="C30" s="1">
        <v>85</v>
      </c>
      <c r="D30" s="1">
        <v>70</v>
      </c>
    </row>
    <row r="32" spans="1:6" x14ac:dyDescent="0.25">
      <c r="A32" t="s">
        <v>258</v>
      </c>
      <c r="B32" s="1">
        <v>11</v>
      </c>
    </row>
    <row r="33" spans="1:6" x14ac:dyDescent="0.25">
      <c r="A33" t="s">
        <v>259</v>
      </c>
      <c r="B33" s="1">
        <f>F26*B32</f>
        <v>4400000</v>
      </c>
    </row>
    <row r="35" spans="1:6" x14ac:dyDescent="0.25">
      <c r="A35" s="53" t="s">
        <v>265</v>
      </c>
      <c r="B35" s="53"/>
      <c r="C35" s="53"/>
      <c r="D35" s="53"/>
      <c r="E35" s="53"/>
      <c r="F35" s="53"/>
    </row>
    <row r="37" spans="1:6" x14ac:dyDescent="0.25">
      <c r="A37" s="62"/>
      <c r="B37" s="62"/>
      <c r="C37" s="62"/>
      <c r="D37" s="62"/>
      <c r="E37" s="62"/>
      <c r="F37" s="62"/>
    </row>
    <row r="38" spans="1:6" x14ac:dyDescent="0.25">
      <c r="A38" s="62"/>
      <c r="B38" s="62"/>
      <c r="C38" s="62"/>
      <c r="D38" s="62"/>
      <c r="E38" s="62"/>
      <c r="F38" s="62"/>
    </row>
  </sheetData>
  <mergeCells count="4">
    <mergeCell ref="B2:D2"/>
    <mergeCell ref="A15:F16"/>
    <mergeCell ref="B20:D20"/>
    <mergeCell ref="A35:F3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x14ac:dyDescent="0.25"/>
  <cols>
    <col min="1" max="1" width="2.28515625" customWidth="1"/>
    <col min="2" max="2" width="5.140625" bestFit="1" customWidth="1"/>
    <col min="3" max="3" width="34.28515625" bestFit="1" customWidth="1"/>
    <col min="4" max="4" width="8.28515625" bestFit="1" customWidth="1"/>
    <col min="5" max="5" width="2.28515625" customWidth="1"/>
    <col min="6" max="6" width="6.42578125" customWidth="1"/>
    <col min="7" max="7" width="9.5703125" bestFit="1" customWidth="1"/>
    <col min="8" max="8" width="2.28515625" customWidth="1"/>
    <col min="9" max="9" width="6.5703125" customWidth="1"/>
    <col min="10" max="10" width="9.5703125" bestFit="1" customWidth="1"/>
  </cols>
  <sheetData>
    <row r="1" spans="1:10" x14ac:dyDescent="0.25">
      <c r="A1" s="5" t="s">
        <v>135</v>
      </c>
    </row>
    <row r="2" spans="1:10" x14ac:dyDescent="0.25">
      <c r="A2" s="5" t="s">
        <v>85</v>
      </c>
    </row>
    <row r="3" spans="1:10" x14ac:dyDescent="0.25">
      <c r="A3" s="5" t="s">
        <v>86</v>
      </c>
    </row>
    <row r="5" spans="1:10" ht="15.75" thickBot="1" x14ac:dyDescent="0.3"/>
    <row r="6" spans="1:10" x14ac:dyDescent="0.25">
      <c r="B6" s="42"/>
      <c r="C6" s="42" t="s">
        <v>126</v>
      </c>
      <c r="D6" s="42"/>
    </row>
    <row r="7" spans="1:10" ht="15.75" thickBot="1" x14ac:dyDescent="0.3">
      <c r="B7" s="43" t="s">
        <v>96</v>
      </c>
      <c r="C7" s="43" t="s">
        <v>97</v>
      </c>
      <c r="D7" s="43" t="s">
        <v>123</v>
      </c>
    </row>
    <row r="8" spans="1:10" ht="15.75" thickBot="1" x14ac:dyDescent="0.3">
      <c r="B8" s="36" t="s">
        <v>107</v>
      </c>
      <c r="C8" s="36" t="s">
        <v>9</v>
      </c>
      <c r="D8" s="39">
        <v>32500</v>
      </c>
    </row>
    <row r="10" spans="1:10" ht="15.75" thickBot="1" x14ac:dyDescent="0.3"/>
    <row r="11" spans="1:10" x14ac:dyDescent="0.25">
      <c r="B11" s="42"/>
      <c r="C11" s="42" t="s">
        <v>136</v>
      </c>
      <c r="D11" s="42"/>
      <c r="F11" s="42" t="s">
        <v>137</v>
      </c>
      <c r="G11" s="42" t="s">
        <v>126</v>
      </c>
      <c r="I11" s="42" t="s">
        <v>140</v>
      </c>
      <c r="J11" s="42" t="s">
        <v>126</v>
      </c>
    </row>
    <row r="12" spans="1:10" ht="15.75" thickBot="1" x14ac:dyDescent="0.3">
      <c r="B12" s="43" t="s">
        <v>96</v>
      </c>
      <c r="C12" s="43" t="s">
        <v>97</v>
      </c>
      <c r="D12" s="43" t="s">
        <v>123</v>
      </c>
      <c r="F12" s="43" t="s">
        <v>138</v>
      </c>
      <c r="G12" s="43" t="s">
        <v>139</v>
      </c>
      <c r="I12" s="43" t="s">
        <v>138</v>
      </c>
      <c r="J12" s="43" t="s">
        <v>139</v>
      </c>
    </row>
    <row r="13" spans="1:10" x14ac:dyDescent="0.25">
      <c r="B13" s="38" t="s">
        <v>108</v>
      </c>
      <c r="C13" s="38" t="s">
        <v>109</v>
      </c>
      <c r="D13" s="40">
        <v>130</v>
      </c>
      <c r="F13" s="40">
        <v>0</v>
      </c>
      <c r="G13" s="40">
        <v>0</v>
      </c>
      <c r="I13" s="40">
        <v>130</v>
      </c>
      <c r="J13" s="40">
        <v>32500</v>
      </c>
    </row>
    <row r="14" spans="1:10" ht="15.75" thickBot="1" x14ac:dyDescent="0.3">
      <c r="B14" s="36" t="s">
        <v>111</v>
      </c>
      <c r="C14" s="36" t="s">
        <v>112</v>
      </c>
      <c r="D14" s="41">
        <v>0</v>
      </c>
      <c r="F14" s="41">
        <v>0</v>
      </c>
      <c r="G14" s="41">
        <v>32500</v>
      </c>
      <c r="I14" s="41">
        <v>0</v>
      </c>
      <c r="J14" s="41">
        <v>32500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39"/>
  <sheetViews>
    <sheetView workbookViewId="0">
      <selection activeCell="H21" sqref="H21"/>
    </sheetView>
  </sheetViews>
  <sheetFormatPr defaultRowHeight="15" x14ac:dyDescent="0.25"/>
  <cols>
    <col min="1" max="1" width="24.85546875" customWidth="1"/>
    <col min="2" max="2" width="18.5703125" customWidth="1"/>
    <col min="3" max="3" width="16.7109375" customWidth="1"/>
    <col min="4" max="4" width="26.28515625" customWidth="1"/>
    <col min="5" max="5" width="20.28515625" customWidth="1"/>
    <col min="6" max="6" width="19.42578125" customWidth="1"/>
    <col min="9" max="9" width="11.140625" customWidth="1"/>
    <col min="10" max="11" width="10.5703125" customWidth="1"/>
    <col min="13" max="13" width="14" customWidth="1"/>
    <col min="14" max="14" width="18.140625" customWidth="1"/>
  </cols>
  <sheetData>
    <row r="2" spans="1:18" x14ac:dyDescent="0.25">
      <c r="B2" s="2" t="s">
        <v>0</v>
      </c>
      <c r="C2" s="2" t="s">
        <v>1</v>
      </c>
      <c r="I2" s="54" t="s">
        <v>243</v>
      </c>
      <c r="J2" s="54"/>
      <c r="K2" s="54"/>
      <c r="L2" s="54"/>
      <c r="M2" s="54"/>
      <c r="N2" s="54"/>
      <c r="O2" s="54"/>
      <c r="P2" s="54"/>
      <c r="Q2" s="54"/>
      <c r="R2" s="54"/>
    </row>
    <row r="3" spans="1:18" x14ac:dyDescent="0.25">
      <c r="A3" s="4" t="s">
        <v>2</v>
      </c>
      <c r="B3">
        <v>130</v>
      </c>
      <c r="C3">
        <v>0</v>
      </c>
      <c r="I3" s="54"/>
      <c r="J3" s="54"/>
      <c r="K3" s="54"/>
      <c r="L3" s="54"/>
      <c r="M3" s="54"/>
      <c r="N3" s="54"/>
      <c r="O3" s="54"/>
      <c r="P3" s="54"/>
      <c r="Q3" s="54"/>
      <c r="R3" s="54"/>
    </row>
    <row r="4" spans="1:18" x14ac:dyDescent="0.25">
      <c r="A4" s="4" t="s">
        <v>7</v>
      </c>
      <c r="B4" s="1">
        <v>250</v>
      </c>
      <c r="C4" s="1">
        <v>150</v>
      </c>
      <c r="I4" s="54"/>
      <c r="J4" s="54"/>
      <c r="K4" s="54"/>
      <c r="L4" s="54"/>
      <c r="M4" s="54"/>
      <c r="N4" s="54"/>
      <c r="O4" s="54"/>
      <c r="P4" s="54"/>
      <c r="Q4" s="54"/>
      <c r="R4" s="54"/>
    </row>
    <row r="5" spans="1:18" x14ac:dyDescent="0.25">
      <c r="A5" s="4" t="s">
        <v>8</v>
      </c>
      <c r="B5" s="1">
        <f>B3*B4</f>
        <v>32500</v>
      </c>
      <c r="C5" s="1">
        <f>C3*C4</f>
        <v>0</v>
      </c>
      <c r="D5" s="3" t="s">
        <v>9</v>
      </c>
      <c r="E5" s="1">
        <f>SUM(B5:C5)</f>
        <v>32500</v>
      </c>
    </row>
    <row r="8" spans="1:18" x14ac:dyDescent="0.25">
      <c r="E8" s="2" t="s">
        <v>10</v>
      </c>
      <c r="F8" s="2" t="s">
        <v>11</v>
      </c>
    </row>
    <row r="9" spans="1:18" x14ac:dyDescent="0.25">
      <c r="A9" s="4" t="s">
        <v>3</v>
      </c>
      <c r="B9">
        <v>2</v>
      </c>
      <c r="C9">
        <v>3</v>
      </c>
      <c r="D9" s="4" t="s">
        <v>5</v>
      </c>
      <c r="E9">
        <f>SUMPRODUCT(B9:C9,$B$3:$C$3)</f>
        <v>260</v>
      </c>
      <c r="F9">
        <v>260</v>
      </c>
    </row>
    <row r="10" spans="1:18" x14ac:dyDescent="0.25">
      <c r="A10" s="4" t="s">
        <v>4</v>
      </c>
      <c r="B10">
        <v>1</v>
      </c>
      <c r="C10">
        <v>2</v>
      </c>
      <c r="D10" s="4" t="s">
        <v>6</v>
      </c>
      <c r="E10">
        <f>SUMPRODUCT(B10:C10,$B$3:$C$3)</f>
        <v>130</v>
      </c>
      <c r="F10">
        <v>140</v>
      </c>
    </row>
    <row r="14" spans="1:18" x14ac:dyDescent="0.25">
      <c r="A14" s="48" t="s">
        <v>242</v>
      </c>
      <c r="B14" s="48"/>
      <c r="C14" s="48"/>
      <c r="D14" s="48"/>
      <c r="E14" s="48"/>
    </row>
    <row r="15" spans="1:18" x14ac:dyDescent="0.25">
      <c r="A15" s="47"/>
      <c r="B15" s="47"/>
      <c r="C15" s="47"/>
    </row>
    <row r="16" spans="1:18" x14ac:dyDescent="0.25">
      <c r="A16" s="5" t="s">
        <v>238</v>
      </c>
    </row>
    <row r="17" spans="1:6" x14ac:dyDescent="0.25">
      <c r="B17" s="2" t="s">
        <v>0</v>
      </c>
      <c r="C17" s="2" t="s">
        <v>1</v>
      </c>
    </row>
    <row r="18" spans="1:6" x14ac:dyDescent="0.25">
      <c r="A18" s="4" t="s">
        <v>2</v>
      </c>
      <c r="B18">
        <v>135</v>
      </c>
      <c r="C18">
        <v>0</v>
      </c>
    </row>
    <row r="19" spans="1:6" x14ac:dyDescent="0.25">
      <c r="A19" s="4" t="s">
        <v>7</v>
      </c>
      <c r="B19" s="1">
        <v>250</v>
      </c>
      <c r="C19" s="1">
        <v>150</v>
      </c>
    </row>
    <row r="20" spans="1:6" x14ac:dyDescent="0.25">
      <c r="A20" s="4" t="s">
        <v>8</v>
      </c>
      <c r="B20" s="1">
        <f>B18*B19</f>
        <v>33750</v>
      </c>
      <c r="C20" s="1">
        <f>C18*C19</f>
        <v>0</v>
      </c>
      <c r="D20" s="3" t="s">
        <v>9</v>
      </c>
      <c r="E20" s="1">
        <f>SUM(B20:C20)</f>
        <v>33750</v>
      </c>
    </row>
    <row r="23" spans="1:6" x14ac:dyDescent="0.25">
      <c r="E23" s="2" t="s">
        <v>10</v>
      </c>
      <c r="F23" s="2" t="s">
        <v>11</v>
      </c>
    </row>
    <row r="24" spans="1:6" x14ac:dyDescent="0.25">
      <c r="A24" s="4" t="s">
        <v>3</v>
      </c>
      <c r="B24">
        <v>2</v>
      </c>
      <c r="C24">
        <v>3</v>
      </c>
      <c r="D24" s="4" t="s">
        <v>5</v>
      </c>
      <c r="E24">
        <f>SUMPRODUCT(B24:C24,$B$18:$C$18)</f>
        <v>270</v>
      </c>
      <c r="F24">
        <v>270</v>
      </c>
    </row>
    <row r="25" spans="1:6" x14ac:dyDescent="0.25">
      <c r="A25" s="4" t="s">
        <v>4</v>
      </c>
      <c r="B25">
        <v>1</v>
      </c>
      <c r="C25">
        <v>2</v>
      </c>
      <c r="D25" s="4" t="s">
        <v>6</v>
      </c>
      <c r="E25">
        <f>SUMPRODUCT(B25:C25,$B$18:$C$18)</f>
        <v>135</v>
      </c>
      <c r="F25">
        <v>140</v>
      </c>
    </row>
    <row r="27" spans="1:6" x14ac:dyDescent="0.25">
      <c r="A27" s="53" t="s">
        <v>239</v>
      </c>
      <c r="B27" s="53"/>
      <c r="C27" s="53"/>
      <c r="D27" s="53"/>
    </row>
    <row r="30" spans="1:6" x14ac:dyDescent="0.25">
      <c r="A30" s="48" t="s">
        <v>241</v>
      </c>
      <c r="B30" s="48"/>
      <c r="C30" s="48"/>
      <c r="D30" s="48"/>
      <c r="E30" s="48"/>
      <c r="F30" s="48"/>
    </row>
    <row r="33" spans="1:6" x14ac:dyDescent="0.25">
      <c r="A33" s="54" t="s">
        <v>240</v>
      </c>
      <c r="B33" s="54"/>
      <c r="C33" s="54"/>
      <c r="D33" s="54"/>
      <c r="E33" s="54"/>
      <c r="F33" s="54"/>
    </row>
    <row r="34" spans="1:6" x14ac:dyDescent="0.25">
      <c r="A34" s="54"/>
      <c r="B34" s="54"/>
      <c r="C34" s="54"/>
      <c r="D34" s="54"/>
      <c r="E34" s="54"/>
      <c r="F34" s="54"/>
    </row>
    <row r="35" spans="1:6" x14ac:dyDescent="0.25">
      <c r="A35" s="54"/>
      <c r="B35" s="54"/>
      <c r="C35" s="54"/>
      <c r="D35" s="54"/>
      <c r="E35" s="54"/>
      <c r="F35" s="54"/>
    </row>
    <row r="36" spans="1:6" x14ac:dyDescent="0.25">
      <c r="A36" s="54"/>
      <c r="B36" s="54"/>
      <c r="C36" s="54"/>
      <c r="D36" s="54"/>
      <c r="E36" s="54"/>
      <c r="F36" s="54"/>
    </row>
    <row r="39" spans="1:6" x14ac:dyDescent="0.25">
      <c r="A39" s="5"/>
    </row>
  </sheetData>
  <mergeCells count="5">
    <mergeCell ref="A14:E14"/>
    <mergeCell ref="A27:D27"/>
    <mergeCell ref="A33:F36"/>
    <mergeCell ref="A30:F30"/>
    <mergeCell ref="I2:R4"/>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showGridLines="0" workbookViewId="0"/>
  </sheetViews>
  <sheetFormatPr defaultRowHeight="15" x14ac:dyDescent="0.25"/>
  <cols>
    <col min="1" max="1" width="2.28515625" customWidth="1"/>
    <col min="2" max="2" width="5.28515625" customWidth="1"/>
    <col min="3" max="3" width="34.28515625" customWidth="1"/>
    <col min="4" max="4" width="13.7109375" bestFit="1" customWidth="1"/>
    <col min="5" max="5" width="11.28515625" bestFit="1" customWidth="1"/>
    <col min="6" max="6" width="11.42578125" customWidth="1"/>
    <col min="7" max="7" width="5.42578125" customWidth="1"/>
  </cols>
  <sheetData>
    <row r="1" spans="1:5" x14ac:dyDescent="0.25">
      <c r="A1" s="5" t="s">
        <v>84</v>
      </c>
    </row>
    <row r="2" spans="1:5" x14ac:dyDescent="0.25">
      <c r="A2" s="5" t="s">
        <v>141</v>
      </c>
    </row>
    <row r="3" spans="1:5" x14ac:dyDescent="0.25">
      <c r="A3" s="5" t="s">
        <v>142</v>
      </c>
    </row>
    <row r="4" spans="1:5" x14ac:dyDescent="0.25">
      <c r="A4" s="5" t="s">
        <v>87</v>
      </c>
    </row>
    <row r="5" spans="1:5" x14ac:dyDescent="0.25">
      <c r="A5" s="5" t="s">
        <v>88</v>
      </c>
    </row>
    <row r="6" spans="1:5" x14ac:dyDescent="0.25">
      <c r="A6" s="5"/>
      <c r="B6" t="s">
        <v>89</v>
      </c>
    </row>
    <row r="7" spans="1:5" x14ac:dyDescent="0.25">
      <c r="A7" s="5"/>
      <c r="B7" t="s">
        <v>143</v>
      </c>
    </row>
    <row r="8" spans="1:5" x14ac:dyDescent="0.25">
      <c r="A8" s="5"/>
      <c r="B8" t="s">
        <v>144</v>
      </c>
    </row>
    <row r="9" spans="1:5" x14ac:dyDescent="0.25">
      <c r="A9" s="5" t="s">
        <v>92</v>
      </c>
    </row>
    <row r="10" spans="1:5" x14ac:dyDescent="0.25">
      <c r="B10" t="s">
        <v>93</v>
      </c>
    </row>
    <row r="11" spans="1:5" x14ac:dyDescent="0.25">
      <c r="B11" t="s">
        <v>94</v>
      </c>
    </row>
    <row r="14" spans="1:5" ht="15.75" thickBot="1" x14ac:dyDescent="0.3">
      <c r="A14" t="s">
        <v>95</v>
      </c>
    </row>
    <row r="15" spans="1:5" ht="15.75" thickBot="1" x14ac:dyDescent="0.3">
      <c r="B15" s="37" t="s">
        <v>96</v>
      </c>
      <c r="C15" s="37" t="s">
        <v>97</v>
      </c>
      <c r="D15" s="37" t="s">
        <v>98</v>
      </c>
      <c r="E15" s="37" t="s">
        <v>99</v>
      </c>
    </row>
    <row r="16" spans="1:5" ht="15.75" thickBot="1" x14ac:dyDescent="0.3">
      <c r="B16" s="36" t="s">
        <v>117</v>
      </c>
      <c r="C16" s="36" t="s">
        <v>145</v>
      </c>
      <c r="D16" s="41">
        <v>26000</v>
      </c>
      <c r="E16" s="41">
        <v>26000</v>
      </c>
    </row>
    <row r="19" spans="1:7" ht="15.75" thickBot="1" x14ac:dyDescent="0.3">
      <c r="A19" t="s">
        <v>100</v>
      </c>
    </row>
    <row r="20" spans="1:7" ht="15.75" thickBot="1" x14ac:dyDescent="0.3">
      <c r="B20" s="37" t="s">
        <v>96</v>
      </c>
      <c r="C20" s="37" t="s">
        <v>97</v>
      </c>
      <c r="D20" s="37" t="s">
        <v>98</v>
      </c>
      <c r="E20" s="37" t="s">
        <v>99</v>
      </c>
      <c r="F20" s="37" t="s">
        <v>101</v>
      </c>
    </row>
    <row r="21" spans="1:7" x14ac:dyDescent="0.25">
      <c r="B21" s="38" t="s">
        <v>108</v>
      </c>
      <c r="C21" s="38" t="s">
        <v>146</v>
      </c>
      <c r="D21" s="40">
        <v>20</v>
      </c>
      <c r="E21" s="40">
        <v>20</v>
      </c>
      <c r="F21" s="38" t="s">
        <v>110</v>
      </c>
    </row>
    <row r="22" spans="1:7" ht="15.75" thickBot="1" x14ac:dyDescent="0.3">
      <c r="B22" s="36" t="s">
        <v>111</v>
      </c>
      <c r="C22" s="36" t="s">
        <v>147</v>
      </c>
      <c r="D22" s="41">
        <v>40</v>
      </c>
      <c r="E22" s="41">
        <v>40</v>
      </c>
      <c r="F22" s="36" t="s">
        <v>110</v>
      </c>
    </row>
    <row r="25" spans="1:7" ht="15.75" thickBot="1" x14ac:dyDescent="0.3">
      <c r="A25" t="s">
        <v>102</v>
      </c>
    </row>
    <row r="26" spans="1:7" ht="15.75" thickBot="1" x14ac:dyDescent="0.3">
      <c r="B26" s="37" t="s">
        <v>96</v>
      </c>
      <c r="C26" s="37" t="s">
        <v>97</v>
      </c>
      <c r="D26" s="37" t="s">
        <v>103</v>
      </c>
      <c r="E26" s="37" t="s">
        <v>104</v>
      </c>
      <c r="F26" s="37" t="s">
        <v>105</v>
      </c>
      <c r="G26" s="37" t="s">
        <v>106</v>
      </c>
    </row>
    <row r="27" spans="1:7" x14ac:dyDescent="0.25">
      <c r="B27" s="38" t="s">
        <v>148</v>
      </c>
      <c r="C27" s="38" t="s">
        <v>149</v>
      </c>
      <c r="D27" s="40">
        <v>40</v>
      </c>
      <c r="E27" s="38" t="s">
        <v>150</v>
      </c>
      <c r="F27" s="38" t="s">
        <v>116</v>
      </c>
      <c r="G27" s="38">
        <v>0</v>
      </c>
    </row>
    <row r="28" spans="1:7" x14ac:dyDescent="0.25">
      <c r="B28" s="38" t="s">
        <v>151</v>
      </c>
      <c r="C28" s="38" t="s">
        <v>152</v>
      </c>
      <c r="D28" s="40">
        <v>40</v>
      </c>
      <c r="E28" s="38" t="s">
        <v>153</v>
      </c>
      <c r="F28" s="38" t="s">
        <v>116</v>
      </c>
      <c r="G28" s="38">
        <v>0</v>
      </c>
    </row>
    <row r="29" spans="1:7" ht="15.75" thickBot="1" x14ac:dyDescent="0.3">
      <c r="B29" s="36" t="s">
        <v>154</v>
      </c>
      <c r="C29" s="36" t="s">
        <v>155</v>
      </c>
      <c r="D29" s="41">
        <v>50</v>
      </c>
      <c r="E29" s="36" t="s">
        <v>156</v>
      </c>
      <c r="F29" s="36" t="s">
        <v>120</v>
      </c>
      <c r="G29" s="36">
        <v>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showGridLines="0" workbookViewId="0">
      <selection activeCell="A3" sqref="A3"/>
    </sheetView>
  </sheetViews>
  <sheetFormatPr defaultRowHeight="15" x14ac:dyDescent="0.25"/>
  <cols>
    <col min="1" max="1" width="2.28515625" customWidth="1"/>
    <col min="2" max="2" width="5.28515625" bestFit="1" customWidth="1"/>
    <col min="3" max="3" width="34.28515625" bestFit="1" customWidth="1"/>
    <col min="4" max="4" width="6.140625" customWidth="1"/>
    <col min="5" max="5" width="8.7109375" bestFit="1" customWidth="1"/>
    <col min="6" max="6" width="10.85546875" bestFit="1" customWidth="1"/>
    <col min="7" max="8" width="12" bestFit="1" customWidth="1"/>
  </cols>
  <sheetData>
    <row r="1" spans="1:8" x14ac:dyDescent="0.25">
      <c r="A1" s="5" t="s">
        <v>121</v>
      </c>
    </row>
    <row r="2" spans="1:8" x14ac:dyDescent="0.25">
      <c r="A2" s="5" t="s">
        <v>141</v>
      </c>
    </row>
    <row r="3" spans="1:8" x14ac:dyDescent="0.25">
      <c r="A3" s="5" t="s">
        <v>142</v>
      </c>
    </row>
    <row r="6" spans="1:8" ht="15.75" thickBot="1" x14ac:dyDescent="0.3">
      <c r="A6" t="s">
        <v>100</v>
      </c>
    </row>
    <row r="7" spans="1:8" x14ac:dyDescent="0.25">
      <c r="B7" s="42"/>
      <c r="C7" s="42"/>
      <c r="D7" s="42" t="s">
        <v>122</v>
      </c>
      <c r="E7" s="42" t="s">
        <v>124</v>
      </c>
      <c r="F7" s="42" t="s">
        <v>126</v>
      </c>
      <c r="G7" s="42" t="s">
        <v>128</v>
      </c>
      <c r="H7" s="42" t="s">
        <v>128</v>
      </c>
    </row>
    <row r="8" spans="1:8" ht="15.75" thickBot="1" x14ac:dyDescent="0.3">
      <c r="B8" s="43" t="s">
        <v>96</v>
      </c>
      <c r="C8" s="43" t="s">
        <v>97</v>
      </c>
      <c r="D8" s="43" t="s">
        <v>123</v>
      </c>
      <c r="E8" s="43" t="s">
        <v>125</v>
      </c>
      <c r="F8" s="43" t="s">
        <v>127</v>
      </c>
      <c r="G8" s="43" t="s">
        <v>129</v>
      </c>
      <c r="H8" s="43" t="s">
        <v>130</v>
      </c>
    </row>
    <row r="9" spans="1:8" x14ac:dyDescent="0.25">
      <c r="B9" s="38" t="s">
        <v>108</v>
      </c>
      <c r="C9" s="38" t="s">
        <v>146</v>
      </c>
      <c r="D9" s="38">
        <v>20</v>
      </c>
      <c r="E9" s="38">
        <v>0</v>
      </c>
      <c r="F9" s="38">
        <v>500</v>
      </c>
      <c r="G9" s="38">
        <v>300</v>
      </c>
      <c r="H9" s="38">
        <v>233.33333333333334</v>
      </c>
    </row>
    <row r="10" spans="1:8" ht="15.75" thickBot="1" x14ac:dyDescent="0.3">
      <c r="B10" s="36" t="s">
        <v>111</v>
      </c>
      <c r="C10" s="36" t="s">
        <v>147</v>
      </c>
      <c r="D10" s="36">
        <v>40</v>
      </c>
      <c r="E10" s="36">
        <v>0</v>
      </c>
      <c r="F10" s="36">
        <v>400</v>
      </c>
      <c r="G10" s="36">
        <v>350</v>
      </c>
      <c r="H10" s="36">
        <v>150</v>
      </c>
    </row>
    <row r="12" spans="1:8" ht="15.75" thickBot="1" x14ac:dyDescent="0.3">
      <c r="A12" t="s">
        <v>102</v>
      </c>
    </row>
    <row r="13" spans="1:8" x14ac:dyDescent="0.25">
      <c r="B13" s="42"/>
      <c r="C13" s="42"/>
      <c r="D13" s="42" t="s">
        <v>122</v>
      </c>
      <c r="E13" s="42" t="s">
        <v>131</v>
      </c>
      <c r="F13" s="42" t="s">
        <v>133</v>
      </c>
      <c r="G13" s="42" t="s">
        <v>128</v>
      </c>
      <c r="H13" s="42" t="s">
        <v>128</v>
      </c>
    </row>
    <row r="14" spans="1:8" ht="15.75" thickBot="1" x14ac:dyDescent="0.3">
      <c r="B14" s="43" t="s">
        <v>96</v>
      </c>
      <c r="C14" s="43" t="s">
        <v>97</v>
      </c>
      <c r="D14" s="43" t="s">
        <v>123</v>
      </c>
      <c r="E14" s="43" t="s">
        <v>132</v>
      </c>
      <c r="F14" s="43" t="s">
        <v>134</v>
      </c>
      <c r="G14" s="43" t="s">
        <v>129</v>
      </c>
      <c r="H14" s="43" t="s">
        <v>130</v>
      </c>
    </row>
    <row r="15" spans="1:8" x14ac:dyDescent="0.25">
      <c r="B15" s="38" t="s">
        <v>148</v>
      </c>
      <c r="C15" s="38" t="s">
        <v>149</v>
      </c>
      <c r="D15" s="38">
        <v>40</v>
      </c>
      <c r="E15" s="38">
        <v>350</v>
      </c>
      <c r="F15" s="38">
        <v>40</v>
      </c>
      <c r="G15" s="38">
        <v>40</v>
      </c>
      <c r="H15" s="38">
        <v>13.333333333333334</v>
      </c>
    </row>
    <row r="16" spans="1:8" x14ac:dyDescent="0.25">
      <c r="B16" s="38" t="s">
        <v>151</v>
      </c>
      <c r="C16" s="38" t="s">
        <v>152</v>
      </c>
      <c r="D16" s="38">
        <v>40</v>
      </c>
      <c r="E16" s="38">
        <v>300</v>
      </c>
      <c r="F16" s="38">
        <v>40</v>
      </c>
      <c r="G16" s="38">
        <v>6.666666666666667</v>
      </c>
      <c r="H16" s="38">
        <v>20</v>
      </c>
    </row>
    <row r="17" spans="2:8" ht="15.75" thickBot="1" x14ac:dyDescent="0.3">
      <c r="B17" s="36" t="s">
        <v>154</v>
      </c>
      <c r="C17" s="36" t="s">
        <v>155</v>
      </c>
      <c r="D17" s="36">
        <v>50</v>
      </c>
      <c r="E17" s="36">
        <v>0</v>
      </c>
      <c r="F17" s="36">
        <v>60</v>
      </c>
      <c r="G17" s="36">
        <v>1E+30</v>
      </c>
      <c r="H17" s="36">
        <v>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x14ac:dyDescent="0.25"/>
  <cols>
    <col min="1" max="1" width="2.28515625" customWidth="1"/>
    <col min="2" max="2" width="6" bestFit="1" customWidth="1"/>
    <col min="3" max="3" width="33.5703125" bestFit="1" customWidth="1"/>
    <col min="4" max="4" width="6.140625" customWidth="1"/>
    <col min="5" max="5" width="2.28515625" customWidth="1"/>
    <col min="6" max="6" width="6.42578125" customWidth="1"/>
    <col min="7" max="7" width="9.5703125" bestFit="1" customWidth="1"/>
    <col min="8" max="8" width="2.28515625" customWidth="1"/>
    <col min="9" max="9" width="6.5703125" customWidth="1"/>
    <col min="10" max="10" width="9.5703125" bestFit="1" customWidth="1"/>
  </cols>
  <sheetData>
    <row r="1" spans="1:10" x14ac:dyDescent="0.25">
      <c r="A1" s="5" t="s">
        <v>135</v>
      </c>
    </row>
    <row r="2" spans="1:10" x14ac:dyDescent="0.25">
      <c r="A2" s="5" t="s">
        <v>141</v>
      </c>
    </row>
    <row r="3" spans="1:10" x14ac:dyDescent="0.25">
      <c r="A3" s="5" t="s">
        <v>142</v>
      </c>
    </row>
    <row r="5" spans="1:10" ht="15.75" thickBot="1" x14ac:dyDescent="0.3"/>
    <row r="6" spans="1:10" x14ac:dyDescent="0.25">
      <c r="B6" s="42"/>
      <c r="C6" s="42" t="s">
        <v>126</v>
      </c>
      <c r="D6" s="42"/>
    </row>
    <row r="7" spans="1:10" ht="15.75" thickBot="1" x14ac:dyDescent="0.3">
      <c r="B7" s="43" t="s">
        <v>96</v>
      </c>
      <c r="C7" s="43" t="s">
        <v>97</v>
      </c>
      <c r="D7" s="43" t="s">
        <v>123</v>
      </c>
    </row>
    <row r="8" spans="1:10" ht="15.75" thickBot="1" x14ac:dyDescent="0.3">
      <c r="B8" s="36" t="s">
        <v>117</v>
      </c>
      <c r="C8" s="36" t="s">
        <v>145</v>
      </c>
      <c r="D8" s="41">
        <v>26000</v>
      </c>
    </row>
    <row r="10" spans="1:10" ht="15.75" thickBot="1" x14ac:dyDescent="0.3"/>
    <row r="11" spans="1:10" x14ac:dyDescent="0.25">
      <c r="B11" s="42"/>
      <c r="C11" s="42" t="s">
        <v>136</v>
      </c>
      <c r="D11" s="42"/>
      <c r="F11" s="42" t="s">
        <v>137</v>
      </c>
      <c r="G11" s="42" t="s">
        <v>126</v>
      </c>
      <c r="I11" s="42" t="s">
        <v>140</v>
      </c>
      <c r="J11" s="42" t="s">
        <v>126</v>
      </c>
    </row>
    <row r="12" spans="1:10" ht="15.75" thickBot="1" x14ac:dyDescent="0.3">
      <c r="B12" s="43" t="s">
        <v>96</v>
      </c>
      <c r="C12" s="43" t="s">
        <v>97</v>
      </c>
      <c r="D12" s="43" t="s">
        <v>123</v>
      </c>
      <c r="F12" s="43" t="s">
        <v>138</v>
      </c>
      <c r="G12" s="43" t="s">
        <v>139</v>
      </c>
      <c r="I12" s="43" t="s">
        <v>138</v>
      </c>
      <c r="J12" s="43" t="s">
        <v>139</v>
      </c>
    </row>
    <row r="13" spans="1:10" x14ac:dyDescent="0.25">
      <c r="B13" s="38" t="s">
        <v>108</v>
      </c>
      <c r="C13" s="38" t="s">
        <v>146</v>
      </c>
      <c r="D13" s="40">
        <v>20</v>
      </c>
      <c r="F13" s="40">
        <v>0</v>
      </c>
      <c r="G13" s="40">
        <v>16000</v>
      </c>
      <c r="I13" s="40">
        <v>20</v>
      </c>
      <c r="J13" s="40">
        <v>26000</v>
      </c>
    </row>
    <row r="14" spans="1:10" ht="15.75" thickBot="1" x14ac:dyDescent="0.3">
      <c r="B14" s="36" t="s">
        <v>111</v>
      </c>
      <c r="C14" s="36" t="s">
        <v>147</v>
      </c>
      <c r="D14" s="41">
        <v>40</v>
      </c>
      <c r="F14" s="41">
        <v>0</v>
      </c>
      <c r="G14" s="41">
        <v>10000</v>
      </c>
      <c r="I14" s="41">
        <v>40</v>
      </c>
      <c r="J14" s="41">
        <v>26000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35"/>
  <sheetViews>
    <sheetView workbookViewId="0">
      <selection activeCell="H10" sqref="H10"/>
    </sheetView>
  </sheetViews>
  <sheetFormatPr defaultRowHeight="15" x14ac:dyDescent="0.25"/>
  <cols>
    <col min="1" max="1" width="21.5703125" customWidth="1"/>
    <col min="4" max="4" width="23" customWidth="1"/>
    <col min="5" max="5" width="23.28515625" customWidth="1"/>
  </cols>
  <sheetData>
    <row r="2" spans="1:23" x14ac:dyDescent="0.25">
      <c r="B2" s="2" t="s">
        <v>12</v>
      </c>
      <c r="C2" s="2" t="s">
        <v>13</v>
      </c>
      <c r="G2" s="57" t="s">
        <v>249</v>
      </c>
      <c r="H2" s="57"/>
      <c r="I2" s="57"/>
      <c r="J2" s="57"/>
      <c r="K2" s="57"/>
      <c r="L2" s="57"/>
      <c r="M2" s="57"/>
      <c r="N2" s="57"/>
      <c r="O2" s="57"/>
      <c r="P2" s="57"/>
      <c r="Q2" s="57"/>
      <c r="R2" s="57"/>
      <c r="S2" s="57"/>
      <c r="T2" s="57"/>
      <c r="U2" s="57"/>
      <c r="V2" s="57"/>
      <c r="W2" s="57"/>
    </row>
    <row r="3" spans="1:23" x14ac:dyDescent="0.25">
      <c r="A3" s="4" t="s">
        <v>14</v>
      </c>
      <c r="B3">
        <v>20</v>
      </c>
      <c r="C3">
        <v>40</v>
      </c>
      <c r="G3" s="57"/>
      <c r="H3" s="57"/>
      <c r="I3" s="57"/>
      <c r="J3" s="57"/>
      <c r="K3" s="57"/>
      <c r="L3" s="57"/>
      <c r="M3" s="57"/>
      <c r="N3" s="57"/>
      <c r="O3" s="57"/>
      <c r="P3" s="57"/>
      <c r="Q3" s="57"/>
      <c r="R3" s="57"/>
      <c r="S3" s="57"/>
      <c r="T3" s="57"/>
      <c r="U3" s="57"/>
      <c r="V3" s="57"/>
      <c r="W3" s="57"/>
    </row>
    <row r="4" spans="1:23" x14ac:dyDescent="0.25">
      <c r="G4" s="57"/>
      <c r="H4" s="57"/>
      <c r="I4" s="57"/>
      <c r="J4" s="57"/>
      <c r="K4" s="57"/>
      <c r="L4" s="57"/>
      <c r="M4" s="57"/>
      <c r="N4" s="57"/>
      <c r="O4" s="57"/>
      <c r="P4" s="57"/>
      <c r="Q4" s="57"/>
      <c r="R4" s="57"/>
      <c r="S4" s="57"/>
      <c r="T4" s="57"/>
      <c r="U4" s="57"/>
      <c r="V4" s="57"/>
      <c r="W4" s="57"/>
    </row>
    <row r="5" spans="1:23" x14ac:dyDescent="0.25">
      <c r="A5" s="4" t="s">
        <v>19</v>
      </c>
      <c r="D5" s="4" t="s">
        <v>21</v>
      </c>
      <c r="E5" s="4" t="s">
        <v>22</v>
      </c>
    </row>
    <row r="6" spans="1:23" x14ac:dyDescent="0.25">
      <c r="A6" s="7" t="s">
        <v>16</v>
      </c>
      <c r="B6">
        <v>1</v>
      </c>
      <c r="C6">
        <v>0.5</v>
      </c>
      <c r="D6">
        <f>SUMPRODUCT(B6:C6,$B$3:$C$3)</f>
        <v>40</v>
      </c>
      <c r="E6">
        <v>40</v>
      </c>
    </row>
    <row r="7" spans="1:23" x14ac:dyDescent="0.25">
      <c r="A7" s="7" t="s">
        <v>17</v>
      </c>
      <c r="B7" s="6">
        <v>0.5</v>
      </c>
      <c r="C7">
        <f>45/60</f>
        <v>0.75</v>
      </c>
      <c r="D7">
        <f t="shared" ref="D7:D8" si="0">SUMPRODUCT(B7:C7,$B$3:$C$3)</f>
        <v>40</v>
      </c>
      <c r="E7">
        <v>40</v>
      </c>
    </row>
    <row r="8" spans="1:23" x14ac:dyDescent="0.25">
      <c r="A8" s="7" t="s">
        <v>18</v>
      </c>
      <c r="B8">
        <v>0.5</v>
      </c>
      <c r="C8">
        <v>1</v>
      </c>
      <c r="D8">
        <f t="shared" si="0"/>
        <v>50</v>
      </c>
      <c r="E8">
        <v>60</v>
      </c>
    </row>
    <row r="10" spans="1:23" x14ac:dyDescent="0.25">
      <c r="A10" s="4" t="s">
        <v>7</v>
      </c>
      <c r="B10" s="1">
        <v>500</v>
      </c>
      <c r="C10" s="1">
        <v>400</v>
      </c>
      <c r="D10" s="3" t="s">
        <v>23</v>
      </c>
      <c r="E10" s="55">
        <f>SUMPRODUCT(B10:C10,B3:C3)</f>
        <v>26000</v>
      </c>
    </row>
    <row r="13" spans="1:23" x14ac:dyDescent="0.25">
      <c r="A13" s="54" t="s">
        <v>245</v>
      </c>
      <c r="B13" s="54"/>
      <c r="C13" s="54"/>
      <c r="D13" s="54"/>
      <c r="E13" s="54"/>
    </row>
    <row r="14" spans="1:23" x14ac:dyDescent="0.25">
      <c r="A14" s="54"/>
      <c r="B14" s="54"/>
      <c r="C14" s="54"/>
      <c r="D14" s="54"/>
      <c r="E14" s="54"/>
    </row>
    <row r="15" spans="1:23" x14ac:dyDescent="0.25">
      <c r="A15" s="54"/>
      <c r="B15" s="54"/>
      <c r="C15" s="54"/>
      <c r="D15" s="54"/>
      <c r="E15" s="54"/>
    </row>
    <row r="17" spans="1:5" x14ac:dyDescent="0.25">
      <c r="A17" s="54" t="s">
        <v>244</v>
      </c>
      <c r="B17" s="54"/>
      <c r="C17" s="54"/>
      <c r="D17" s="54"/>
      <c r="E17" s="54"/>
    </row>
    <row r="18" spans="1:5" x14ac:dyDescent="0.25">
      <c r="A18" s="54"/>
      <c r="B18" s="54"/>
      <c r="C18" s="54"/>
      <c r="D18" s="54"/>
      <c r="E18" s="54"/>
    </row>
    <row r="19" spans="1:5" x14ac:dyDescent="0.25">
      <c r="A19" s="54"/>
      <c r="B19" s="54"/>
      <c r="C19" s="54"/>
      <c r="D19" s="54"/>
      <c r="E19" s="54"/>
    </row>
    <row r="21" spans="1:5" x14ac:dyDescent="0.25">
      <c r="A21" s="48" t="s">
        <v>246</v>
      </c>
      <c r="B21" s="48"/>
      <c r="C21" s="48"/>
      <c r="D21" s="48"/>
      <c r="E21" s="48"/>
    </row>
    <row r="23" spans="1:5" x14ac:dyDescent="0.25">
      <c r="A23" s="5" t="s">
        <v>247</v>
      </c>
    </row>
    <row r="24" spans="1:5" x14ac:dyDescent="0.25">
      <c r="B24" s="2" t="s">
        <v>12</v>
      </c>
      <c r="C24" s="2" t="s">
        <v>13</v>
      </c>
    </row>
    <row r="25" spans="1:5" x14ac:dyDescent="0.25">
      <c r="A25" s="4" t="s">
        <v>14</v>
      </c>
      <c r="B25">
        <v>50</v>
      </c>
      <c r="C25">
        <v>20</v>
      </c>
    </row>
    <row r="27" spans="1:5" x14ac:dyDescent="0.25">
      <c r="A27" s="4" t="s">
        <v>19</v>
      </c>
      <c r="D27" s="4" t="s">
        <v>21</v>
      </c>
      <c r="E27" s="4" t="s">
        <v>22</v>
      </c>
    </row>
    <row r="28" spans="1:5" x14ac:dyDescent="0.25">
      <c r="A28" s="7" t="s">
        <v>16</v>
      </c>
      <c r="B28">
        <v>1</v>
      </c>
      <c r="C28">
        <v>0.5</v>
      </c>
      <c r="D28">
        <f>SUMPRODUCT(B28:C28,$B$25:$C$25)</f>
        <v>60</v>
      </c>
      <c r="E28">
        <v>60</v>
      </c>
    </row>
    <row r="29" spans="1:5" x14ac:dyDescent="0.25">
      <c r="A29" s="7" t="s">
        <v>17</v>
      </c>
      <c r="B29" s="6">
        <v>0.5</v>
      </c>
      <c r="C29">
        <f>45/60</f>
        <v>0.75</v>
      </c>
      <c r="D29">
        <f t="shared" ref="D29:D30" si="1">SUMPRODUCT(B29:C29,$B$25:$C$25)</f>
        <v>40</v>
      </c>
      <c r="E29">
        <v>40</v>
      </c>
    </row>
    <row r="30" spans="1:5" x14ac:dyDescent="0.25">
      <c r="A30" s="7" t="s">
        <v>18</v>
      </c>
      <c r="B30">
        <v>0.5</v>
      </c>
      <c r="C30">
        <v>1</v>
      </c>
      <c r="D30">
        <f t="shared" si="1"/>
        <v>45</v>
      </c>
      <c r="E30">
        <v>60</v>
      </c>
    </row>
    <row r="32" spans="1:5" x14ac:dyDescent="0.25">
      <c r="A32" s="4" t="s">
        <v>7</v>
      </c>
      <c r="B32" s="1">
        <v>500</v>
      </c>
      <c r="C32" s="1">
        <v>400</v>
      </c>
      <c r="D32" s="3" t="s">
        <v>23</v>
      </c>
      <c r="E32" s="55">
        <f>SUMPRODUCT(B32:C32,B25:C25)</f>
        <v>33000</v>
      </c>
    </row>
    <row r="34" spans="1:5" x14ac:dyDescent="0.25">
      <c r="A34" s="57" t="s">
        <v>248</v>
      </c>
      <c r="B34" s="57"/>
      <c r="C34" s="57"/>
      <c r="D34" s="57"/>
      <c r="E34" s="57"/>
    </row>
    <row r="35" spans="1:5" x14ac:dyDescent="0.25">
      <c r="A35" s="57"/>
      <c r="B35" s="57"/>
      <c r="C35" s="57"/>
      <c r="D35" s="57"/>
      <c r="E35" s="57"/>
    </row>
  </sheetData>
  <mergeCells count="5">
    <mergeCell ref="A13:E15"/>
    <mergeCell ref="A17:E19"/>
    <mergeCell ref="A21:E21"/>
    <mergeCell ref="A34:E35"/>
    <mergeCell ref="G2:W4"/>
  </mergeCells>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showGridLines="0" workbookViewId="0"/>
  </sheetViews>
  <sheetFormatPr defaultRowHeight="15" x14ac:dyDescent="0.25"/>
  <cols>
    <col min="1" max="1" width="2.28515625" customWidth="1"/>
    <col min="2" max="2" width="6.28515625" customWidth="1"/>
    <col min="3" max="3" width="35.42578125" bestFit="1" customWidth="1"/>
    <col min="4" max="4" width="13.7109375" bestFit="1" customWidth="1"/>
    <col min="5" max="5" width="13.42578125" bestFit="1" customWidth="1"/>
    <col min="6" max="6" width="11.42578125" customWidth="1"/>
    <col min="7" max="7" width="12" bestFit="1" customWidth="1"/>
  </cols>
  <sheetData>
    <row r="1" spans="1:5" x14ac:dyDescent="0.25">
      <c r="A1" s="5" t="s">
        <v>84</v>
      </c>
    </row>
    <row r="2" spans="1:5" x14ac:dyDescent="0.25">
      <c r="A2" s="5" t="s">
        <v>157</v>
      </c>
    </row>
    <row r="3" spans="1:5" x14ac:dyDescent="0.25">
      <c r="A3" s="5" t="s">
        <v>158</v>
      </c>
    </row>
    <row r="4" spans="1:5" x14ac:dyDescent="0.25">
      <c r="A4" s="5" t="s">
        <v>87</v>
      </c>
    </row>
    <row r="5" spans="1:5" x14ac:dyDescent="0.25">
      <c r="A5" s="5" t="s">
        <v>88</v>
      </c>
    </row>
    <row r="6" spans="1:5" x14ac:dyDescent="0.25">
      <c r="A6" s="5"/>
      <c r="B6" t="s">
        <v>89</v>
      </c>
    </row>
    <row r="7" spans="1:5" x14ac:dyDescent="0.25">
      <c r="A7" s="5"/>
      <c r="B7" t="s">
        <v>143</v>
      </c>
    </row>
    <row r="8" spans="1:5" x14ac:dyDescent="0.25">
      <c r="A8" s="5"/>
      <c r="B8" t="s">
        <v>159</v>
      </c>
    </row>
    <row r="9" spans="1:5" x14ac:dyDescent="0.25">
      <c r="A9" s="5" t="s">
        <v>92</v>
      </c>
    </row>
    <row r="10" spans="1:5" x14ac:dyDescent="0.25">
      <c r="B10" t="s">
        <v>93</v>
      </c>
    </row>
    <row r="11" spans="1:5" x14ac:dyDescent="0.25">
      <c r="B11" t="s">
        <v>94</v>
      </c>
    </row>
    <row r="14" spans="1:5" ht="15.75" thickBot="1" x14ac:dyDescent="0.3">
      <c r="A14" t="s">
        <v>95</v>
      </c>
    </row>
    <row r="15" spans="1:5" ht="15.75" thickBot="1" x14ac:dyDescent="0.3">
      <c r="B15" s="37" t="s">
        <v>96</v>
      </c>
      <c r="C15" s="37" t="s">
        <v>97</v>
      </c>
      <c r="D15" s="37" t="s">
        <v>98</v>
      </c>
      <c r="E15" s="37" t="s">
        <v>99</v>
      </c>
    </row>
    <row r="16" spans="1:5" ht="15.75" thickBot="1" x14ac:dyDescent="0.3">
      <c r="B16" s="36" t="s">
        <v>160</v>
      </c>
      <c r="C16" s="36" t="s">
        <v>161</v>
      </c>
      <c r="D16" s="41">
        <v>220289.85507246375</v>
      </c>
      <c r="E16" s="41">
        <v>220289.85507246375</v>
      </c>
    </row>
    <row r="19" spans="1:7" ht="15.75" thickBot="1" x14ac:dyDescent="0.3">
      <c r="A19" t="s">
        <v>100</v>
      </c>
    </row>
    <row r="20" spans="1:7" ht="15.75" thickBot="1" x14ac:dyDescent="0.3">
      <c r="B20" s="37" t="s">
        <v>96</v>
      </c>
      <c r="C20" s="37" t="s">
        <v>97</v>
      </c>
      <c r="D20" s="37" t="s">
        <v>98</v>
      </c>
      <c r="E20" s="37" t="s">
        <v>99</v>
      </c>
      <c r="F20" s="37" t="s">
        <v>101</v>
      </c>
    </row>
    <row r="21" spans="1:7" x14ac:dyDescent="0.25">
      <c r="B21" s="38" t="s">
        <v>108</v>
      </c>
      <c r="C21" s="38" t="s">
        <v>162</v>
      </c>
      <c r="D21" s="44">
        <v>405.79710144927537</v>
      </c>
      <c r="E21" s="44">
        <v>405.79710144927537</v>
      </c>
      <c r="F21" s="38" t="s">
        <v>110</v>
      </c>
    </row>
    <row r="22" spans="1:7" ht="15.75" thickBot="1" x14ac:dyDescent="0.3">
      <c r="B22" s="36" t="s">
        <v>111</v>
      </c>
      <c r="C22" s="36" t="s">
        <v>163</v>
      </c>
      <c r="D22" s="45">
        <v>173.91304347826087</v>
      </c>
      <c r="E22" s="45">
        <v>173.91304347826087</v>
      </c>
      <c r="F22" s="36" t="s">
        <v>110</v>
      </c>
    </row>
    <row r="25" spans="1:7" ht="15.75" thickBot="1" x14ac:dyDescent="0.3">
      <c r="A25" t="s">
        <v>102</v>
      </c>
    </row>
    <row r="26" spans="1:7" ht="15.75" thickBot="1" x14ac:dyDescent="0.3">
      <c r="B26" s="37" t="s">
        <v>96</v>
      </c>
      <c r="C26" s="37" t="s">
        <v>97</v>
      </c>
      <c r="D26" s="37" t="s">
        <v>103</v>
      </c>
      <c r="E26" s="37" t="s">
        <v>104</v>
      </c>
      <c r="F26" s="37" t="s">
        <v>105</v>
      </c>
      <c r="G26" s="37" t="s">
        <v>106</v>
      </c>
    </row>
    <row r="27" spans="1:7" x14ac:dyDescent="0.25">
      <c r="B27" s="38" t="s">
        <v>108</v>
      </c>
      <c r="C27" s="38" t="s">
        <v>162</v>
      </c>
      <c r="D27" s="44">
        <v>405.79710144927537</v>
      </c>
      <c r="E27" s="38" t="s">
        <v>164</v>
      </c>
      <c r="F27" s="38" t="s">
        <v>120</v>
      </c>
      <c r="G27" s="44">
        <v>289.85507246376812</v>
      </c>
    </row>
    <row r="28" spans="1:7" x14ac:dyDescent="0.25">
      <c r="B28" s="38" t="s">
        <v>111</v>
      </c>
      <c r="C28" s="38" t="s">
        <v>163</v>
      </c>
      <c r="D28" s="44">
        <v>173.91304347826087</v>
      </c>
      <c r="E28" s="38" t="s">
        <v>165</v>
      </c>
      <c r="F28" s="38" t="s">
        <v>116</v>
      </c>
      <c r="G28" s="44">
        <v>0</v>
      </c>
    </row>
    <row r="29" spans="1:7" x14ac:dyDescent="0.25">
      <c r="B29" s="38" t="s">
        <v>154</v>
      </c>
      <c r="C29" s="38" t="s">
        <v>166</v>
      </c>
      <c r="D29" s="40">
        <v>956.52173913043475</v>
      </c>
      <c r="E29" s="38" t="s">
        <v>156</v>
      </c>
      <c r="F29" s="38" t="s">
        <v>120</v>
      </c>
      <c r="G29" s="38">
        <v>43.478260869565247</v>
      </c>
    </row>
    <row r="30" spans="1:7" x14ac:dyDescent="0.25">
      <c r="B30" s="38" t="s">
        <v>167</v>
      </c>
      <c r="C30" s="38" t="s">
        <v>168</v>
      </c>
      <c r="D30" s="40">
        <v>2000</v>
      </c>
      <c r="E30" s="38" t="s">
        <v>169</v>
      </c>
      <c r="F30" s="38" t="s">
        <v>116</v>
      </c>
      <c r="G30" s="38">
        <v>0</v>
      </c>
    </row>
    <row r="31" spans="1:7" ht="15.75" thickBot="1" x14ac:dyDescent="0.3">
      <c r="B31" s="36" t="s">
        <v>170</v>
      </c>
      <c r="C31" s="36" t="s">
        <v>171</v>
      </c>
      <c r="D31" s="41">
        <v>1275.3623188405797</v>
      </c>
      <c r="E31" s="36" t="s">
        <v>172</v>
      </c>
      <c r="F31" s="36" t="s">
        <v>120</v>
      </c>
      <c r="G31" s="36">
        <v>224.63768115942025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Answer Report 7</vt:lpstr>
      <vt:lpstr>Sensitivity Report 7</vt:lpstr>
      <vt:lpstr>Limits Report 7</vt:lpstr>
      <vt:lpstr>7</vt:lpstr>
      <vt:lpstr>Answer Report 10</vt:lpstr>
      <vt:lpstr>Sensitivity Report 10</vt:lpstr>
      <vt:lpstr>Limits Report 10</vt:lpstr>
      <vt:lpstr>10</vt:lpstr>
      <vt:lpstr>Answer Report 12</vt:lpstr>
      <vt:lpstr>Sensitivity Report 12</vt:lpstr>
      <vt:lpstr>Limits Report 12</vt:lpstr>
      <vt:lpstr>12</vt:lpstr>
      <vt:lpstr>Answer Report 15</vt:lpstr>
      <vt:lpstr>Sensitivity Report 15</vt:lpstr>
      <vt:lpstr>Limits Report 15</vt:lpstr>
      <vt:lpstr>15</vt:lpstr>
      <vt:lpstr>Answer Report 17</vt:lpstr>
      <vt:lpstr>Sensitivity Report 17</vt:lpstr>
      <vt:lpstr>Limits Report 17</vt:lpstr>
      <vt:lpstr>17</vt:lpstr>
      <vt:lpstr>Answer Report 18</vt:lpstr>
      <vt:lpstr>Sensitivity Report 18</vt:lpstr>
      <vt:lpstr>Limits Report 18</vt:lpstr>
      <vt:lpstr>Sensitivity Report 18 part 2</vt:lpstr>
      <vt:lpstr>18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2021-07-22T08:18:58Z</dcterms:created>
  <dcterms:modified xsi:type="dcterms:W3CDTF">2021-08-18T17:18:59Z</dcterms:modified>
</cp:coreProperties>
</file>