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 11\"/>
    </mc:Choice>
  </mc:AlternateContent>
  <xr:revisionPtr revIDLastSave="0" documentId="8_{34E467E5-2859-4435-BEAD-ED7FDFECB402}" xr6:coauthVersionLast="47" xr6:coauthVersionMax="47" xr10:uidLastSave="{00000000-0000-0000-0000-000000000000}"/>
  <bookViews>
    <workbookView xWindow="-108" yWindow="-108" windowWidth="23256" windowHeight="12456" xr2:uid="{8436E576-0B28-4CAC-9C7F-6A76F3927F2B}"/>
  </bookViews>
  <sheets>
    <sheet name="Linear" sheetId="1" r:id="rId1"/>
    <sheet name="Sheet1" sheetId="2" r:id="rId2"/>
  </sheets>
  <definedNames>
    <definedName name="solver_adj" localSheetId="0" hidden="1">Linear!#REF!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Linear!#REF!</definedName>
    <definedName name="solver_lhs2" localSheetId="0" hidden="1">Linear!#REF!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opt" localSheetId="0" hidden="1">Linear!#REF!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2</definedName>
    <definedName name="solver_val" localSheetId="0" hidden="1">0</definedName>
  </definedNames>
  <calcPr calcId="191029" concurrentCalc="0" concurrentManualCount="4"/>
</workbook>
</file>

<file path=xl/calcChain.xml><?xml version="1.0" encoding="utf-8"?>
<calcChain xmlns="http://schemas.openxmlformats.org/spreadsheetml/2006/main">
  <c r="K5" i="1" l="1"/>
  <c r="K6" i="1"/>
  <c r="K7" i="1"/>
  <c r="K4" i="1"/>
  <c r="G15" i="1"/>
  <c r="G16" i="1"/>
  <c r="G17" i="1"/>
  <c r="G18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15" i="1"/>
  <c r="E16" i="1"/>
  <c r="E17" i="1"/>
  <c r="E18" i="1"/>
  <c r="D23" i="1"/>
  <c r="D22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<sst xmlns="http://schemas.openxmlformats.org/spreadsheetml/2006/main" count="52" uniqueCount="44">
  <si>
    <t>Year</t>
  </si>
  <si>
    <t>Quarter</t>
  </si>
  <si>
    <t>Time</t>
  </si>
  <si>
    <t>Units Sold</t>
  </si>
  <si>
    <t>--</t>
  </si>
  <si>
    <t>Yt</t>
  </si>
  <si>
    <t>X1t</t>
  </si>
  <si>
    <t>Linear</t>
  </si>
  <si>
    <t>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</si>
  <si>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</si>
  <si>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</si>
  <si>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</si>
  <si>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</si>
  <si>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</si>
  <si>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</si>
  <si>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</si>
  <si>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</si>
  <si>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</si>
  <si>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</si>
  <si>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</si>
  <si>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</si>
  <si>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</si>
  <si>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</si>
  <si>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</si>
  <si>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</si>
  <si>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</si>
  <si>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</si>
  <si>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</si>
  <si>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</si>
  <si>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</si>
  <si>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</si>
  <si>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</si>
  <si>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</si>
  <si>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</si>
  <si>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22.348 + 1.972 Xt</t>
  </si>
  <si>
    <t>Bo</t>
  </si>
  <si>
    <t>B1</t>
  </si>
  <si>
    <t>Actual as a</t>
  </si>
  <si>
    <t>% of trend</t>
  </si>
  <si>
    <t xml:space="preserve">Seasonal </t>
  </si>
  <si>
    <t>Forecast</t>
  </si>
  <si>
    <t>Qtr</t>
  </si>
  <si>
    <t>Seasonal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</si>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</sst>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2" fillId="0" borderId="0" xfId="1" quotePrefix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0314960629925"/>
          <c:y val="7.4490740740740746E-2"/>
          <c:w val="0.80736329833770781"/>
          <c:h val="0.735140551132774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Linear!$D$3:$D$14</c:f>
              <c:numCache>
                <c:formatCode>0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36</c:v>
                </c:pt>
                <c:pt idx="3">
                  <c:v>31</c:v>
                </c:pt>
                <c:pt idx="4">
                  <c:v>26</c:v>
                </c:pt>
                <c:pt idx="5">
                  <c:v>28</c:v>
                </c:pt>
                <c:pt idx="6">
                  <c:v>48</c:v>
                </c:pt>
                <c:pt idx="7">
                  <c:v>36</c:v>
                </c:pt>
                <c:pt idx="8">
                  <c:v>31</c:v>
                </c:pt>
                <c:pt idx="9">
                  <c:v>42</c:v>
                </c:pt>
                <c:pt idx="10">
                  <c:v>53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5-4A02-9816-B0E8DC500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Linear!$E$3:$E$14</c:f>
              <c:numCache>
                <c:formatCode>General</c:formatCode>
                <c:ptCount val="12"/>
                <c:pt idx="0">
                  <c:v>24.320512820512821</c:v>
                </c:pt>
                <c:pt idx="1">
                  <c:v>26.292540792540791</c:v>
                </c:pt>
                <c:pt idx="2">
                  <c:v>28.264568764568764</c:v>
                </c:pt>
                <c:pt idx="3">
                  <c:v>30.236596736596734</c:v>
                </c:pt>
                <c:pt idx="4">
                  <c:v>32.208624708624711</c:v>
                </c:pt>
                <c:pt idx="5">
                  <c:v>34.180652680652678</c:v>
                </c:pt>
                <c:pt idx="6">
                  <c:v>36.152680652680651</c:v>
                </c:pt>
                <c:pt idx="7">
                  <c:v>38.124708624708624</c:v>
                </c:pt>
                <c:pt idx="8">
                  <c:v>40.096736596736591</c:v>
                </c:pt>
                <c:pt idx="9">
                  <c:v>42.068764568764564</c:v>
                </c:pt>
                <c:pt idx="10">
                  <c:v>44.040792540792538</c:v>
                </c:pt>
                <c:pt idx="11">
                  <c:v>46.012820512820511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5-4A02-9816-B0E8DC50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01791"/>
        <c:axId val="430002751"/>
      </c:lineChart>
      <c:catAx>
        <c:axId val="43000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2751"/>
        <c:crosses val="autoZero"/>
        <c:auto val="1"/>
        <c:lblAlgn val="ctr"/>
        <c:lblOffset val="100"/>
        <c:noMultiLvlLbl val="0"/>
      </c:catAx>
      <c:valAx>
        <c:axId val="430002751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27755905511798"/>
          <c:y val="0.62115667833187516"/>
          <c:w val="0.15661132983377077"/>
          <c:h val="0.14738094419420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Linear!$E$1:$E$2</c:f>
              <c:strCache>
                <c:ptCount val="2"/>
                <c:pt idx="0">
                  <c:v>Linear</c:v>
                </c:pt>
                <c:pt idx="1">
                  <c:v>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Linear!$E$3:$E$18</c:f>
              <c:numCache>
                <c:formatCode>General</c:formatCode>
                <c:ptCount val="16"/>
                <c:pt idx="0">
                  <c:v>24.320512820512821</c:v>
                </c:pt>
                <c:pt idx="1">
                  <c:v>26.292540792540791</c:v>
                </c:pt>
                <c:pt idx="2">
                  <c:v>28.264568764568764</c:v>
                </c:pt>
                <c:pt idx="3">
                  <c:v>30.236596736596734</c:v>
                </c:pt>
                <c:pt idx="4">
                  <c:v>32.208624708624711</c:v>
                </c:pt>
                <c:pt idx="5">
                  <c:v>34.180652680652678</c:v>
                </c:pt>
                <c:pt idx="6">
                  <c:v>36.152680652680651</c:v>
                </c:pt>
                <c:pt idx="7">
                  <c:v>38.124708624708624</c:v>
                </c:pt>
                <c:pt idx="8">
                  <c:v>40.096736596736591</c:v>
                </c:pt>
                <c:pt idx="9">
                  <c:v>42.068764568764564</c:v>
                </c:pt>
                <c:pt idx="10">
                  <c:v>44.040792540792538</c:v>
                </c:pt>
                <c:pt idx="11">
                  <c:v>46.012820512820511</c:v>
                </c:pt>
                <c:pt idx="12">
                  <c:v>47.984848484848435</c:v>
                </c:pt>
                <c:pt idx="13">
                  <c:v>49.956876456876408</c:v>
                </c:pt>
                <c:pt idx="14">
                  <c:v>51.928904428904374</c:v>
                </c:pt>
                <c:pt idx="15">
                  <c:v>53.900932400932348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47E0-B147-BA238151D3DF}"/>
            </c:ext>
          </c:extLst>
        </c:ser>
        <c:ser>
          <c:idx val="1"/>
          <c:order val="1"/>
          <c:tx>
            <c:strRef>
              <c:f>Linear!$G$1:$G$2</c:f>
              <c:strCache>
                <c:ptCount val="2"/>
                <c:pt idx="0">
                  <c:v>Seasonal </c:v>
                </c:pt>
                <c:pt idx="1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Linear!$G$3:$G$18</c:f>
              <c:numCache>
                <c:formatCode>General</c:formatCode>
                <c:ptCount val="16"/>
                <c:pt idx="0">
                  <c:v>20.478448938674632</c:v>
                </c:pt>
                <c:pt idx="1">
                  <c:v>24.262601620881956</c:v>
                </c:pt>
                <c:pt idx="2">
                  <c:v>35.847119351327535</c:v>
                </c:pt>
                <c:pt idx="3">
                  <c:v>29.269421953408266</c:v>
                </c:pt>
                <c:pt idx="4">
                  <c:v>27.120426339208965</c:v>
                </c:pt>
                <c:pt idx="5">
                  <c:v>31.541704762427639</c:v>
                </c:pt>
                <c:pt idx="6">
                  <c:v>45.851379124936244</c:v>
                </c:pt>
                <c:pt idx="7">
                  <c:v>36.905217650924641</c:v>
                </c:pt>
                <c:pt idx="8">
                  <c:v>33.762403739743291</c:v>
                </c:pt>
                <c:pt idx="9">
                  <c:v>38.820807903973318</c:v>
                </c:pt>
                <c:pt idx="10">
                  <c:v>55.855638898544946</c:v>
                </c:pt>
                <c:pt idx="11">
                  <c:v>44.541013348441005</c:v>
                </c:pt>
                <c:pt idx="12">
                  <c:v>40.404381140277586</c:v>
                </c:pt>
                <c:pt idx="13">
                  <c:v>46.099911045518965</c:v>
                </c:pt>
                <c:pt idx="14">
                  <c:v>65.859898672153591</c:v>
                </c:pt>
                <c:pt idx="15">
                  <c:v>52.176809045957327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47E0-B147-BA238151D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08495"/>
        <c:axId val="576107535"/>
      </c:lineChart>
      <c:catAx>
        <c:axId val="57610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7535"/>
        <c:crosses val="autoZero"/>
        <c:auto val="1"/>
        <c:lblAlgn val="ctr"/>
        <c:lblOffset val="100"/>
        <c:noMultiLvlLbl val="0"/>
      </c:catAx>
      <c:valAx>
        <c:axId val="5761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469899</xdr:colOff>
      <xdr:row>8</xdr:row>
      <xdr:rowOff>88899</xdr:rowOff>
    </xdr:from>
    <xdr:to>
      <xdr:col>18</xdr:col>
      <xdr:colOff>29632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1AF9-4146-0F4D-811B-1D503DF0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419101</xdr:colOff>
      <xdr:row>26</xdr:row>
      <xdr:rowOff>165101</xdr:rowOff>
    </xdr:from>
    <xdr:to>
      <xdr:col>17</xdr:col>
      <xdr:colOff>605367</xdr:colOff>
      <xdr:row>43</xdr:row>
      <xdr:rowOff>29634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49DDB-21A2-422C-E5E1-BDBE35AB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F936-8344-4BC2-BD9A-4B035BE23520}">
  <dimension ref="A1:K33"/>
  <sheetViews>
    <sheetView tabSelected="1" topLeftCell="A7" zoomScale="90" workbookViewId="0">
      <selection activeCell="I28" sqref="I28"/>
    </sheetView>
  </sheetViews>
  <sheetFormatPr defaultColWidth="9.109375" defaultRowHeight="13.2" x14ac:dyDescent="0.25"/>
  <cols>
    <col min="1" max="1" width="5.5546875" style="1" customWidth="1"/>
    <col min="2" max="2" width="8.109375" style="1" customWidth="1"/>
    <col min="3" max="3" width="5.5546875" style="1" customWidth="1"/>
    <col min="4" max="4" width="11" style="2" customWidth="1"/>
    <col min="5" max="5" width="9.109375" style="2"/>
    <col min="6" max="6" width="13.33203125" style="2" customWidth="1"/>
    <col min="7" max="7" width="12.33203125" style="2" customWidth="1"/>
    <col min="8" max="16384" width="9.109375" style="2"/>
  </cols>
  <sheetData>
    <row r="1" spans="1:11" x14ac:dyDescent="0.25">
      <c r="A1" s="3"/>
      <c r="B1" s="3"/>
      <c r="C1" s="4" t="s">
        <v>6</v>
      </c>
      <c r="D1" s="4" t="s">
        <v>5</v>
      </c>
      <c r="E1" s="19" t="s">
        <v>7</v>
      </c>
      <c r="F1" s="24" t="s">
        <v>37</v>
      </c>
      <c r="G1" s="24" t="s">
        <v>39</v>
      </c>
      <c r="H1" s="3"/>
      <c r="I1" s="3"/>
      <c r="J1" s="3"/>
      <c r="K1" s="3"/>
    </row>
    <row r="2" spans="1:11" ht="13.8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20" t="s">
        <v>8</v>
      </c>
      <c r="F2" s="20" t="s">
        <v>38</v>
      </c>
      <c r="G2" s="20" t="s">
        <v>40</v>
      </c>
      <c r="H2" s="3"/>
      <c r="I2" s="3"/>
      <c r="J2" s="19"/>
      <c r="K2" s="19" t="s">
        <v>42</v>
      </c>
    </row>
    <row r="3" spans="1:11" ht="13.8" thickBot="1" x14ac:dyDescent="0.3">
      <c r="A3" s="4">
        <v>2003</v>
      </c>
      <c r="B3" s="4">
        <v>1</v>
      </c>
      <c r="C3" s="4">
        <v>1</v>
      </c>
      <c r="D3" s="6">
        <v>23</v>
      </c>
      <c r="E3" s="3">
        <f>TREND($D$3:$D$14,$C$3:$C$14,C3)</f>
        <v>24.320512820512821</v>
      </c>
      <c r="F3" s="25">
        <f>D3/E3</f>
        <v>0.94570374275171321</v>
      </c>
      <c r="G3" s="3">
        <f>E3*VLOOKUP(B3,$J$4:$K$7,2)</f>
        <v>20.478448938674632</v>
      </c>
      <c r="H3" s="3"/>
      <c r="I3" s="3"/>
      <c r="J3" s="20" t="s">
        <v>41</v>
      </c>
      <c r="K3" s="20" t="s">
        <v>43</v>
      </c>
    </row>
    <row r="4" spans="1:11" x14ac:dyDescent="0.25">
      <c r="A4" s="4"/>
      <c r="B4" s="4">
        <v>2</v>
      </c>
      <c r="C4" s="4">
        <v>2</v>
      </c>
      <c r="D4" s="6">
        <v>25</v>
      </c>
      <c r="E4" s="3">
        <f t="shared" ref="E4:E18" si="0">TREND($D$3:$D$14,$C$3:$C$14,C4)</f>
        <v>26.292540792540791</v>
      </c>
      <c r="F4" s="25">
        <f t="shared" ref="F4:F18" si="1">D4/E4</f>
        <v>0.95084001950441066</v>
      </c>
      <c r="G4" s="3">
        <f t="shared" ref="G4:G18" si="2">E4*VLOOKUP(B4,$J$4:$K$7,2)</f>
        <v>24.262601620881956</v>
      </c>
      <c r="H4" s="3"/>
      <c r="I4" s="3"/>
      <c r="J4" s="3">
        <v>1</v>
      </c>
      <c r="K4" s="25">
        <f>SUMIF($B$3:$B$14,J4,$F$3:$F$14)/COUNTIF($B$3:$B$14,J4)</f>
        <v>0.84202373074149772</v>
      </c>
    </row>
    <row r="5" spans="1:11" x14ac:dyDescent="0.25">
      <c r="A5" s="4"/>
      <c r="B5" s="4">
        <v>3</v>
      </c>
      <c r="C5" s="4">
        <v>3</v>
      </c>
      <c r="D5" s="6">
        <v>36</v>
      </c>
      <c r="E5" s="3">
        <f t="shared" si="0"/>
        <v>28.264568764568764</v>
      </c>
      <c r="F5" s="25">
        <f t="shared" si="1"/>
        <v>1.2736794358995505</v>
      </c>
      <c r="G5" s="3">
        <f t="shared" si="2"/>
        <v>35.847119351327535</v>
      </c>
      <c r="H5" s="3"/>
      <c r="I5" s="3"/>
      <c r="J5" s="3">
        <v>2</v>
      </c>
      <c r="K5" s="25">
        <f t="shared" ref="K5:K7" si="3">SUMIF($B$3:$B$14,J5,$F$3:$F$14)/COUNTIF($B$3:$B$14,J5)</f>
        <v>0.92279410393708583</v>
      </c>
    </row>
    <row r="6" spans="1:11" x14ac:dyDescent="0.25">
      <c r="A6" s="4"/>
      <c r="B6" s="4">
        <v>4</v>
      </c>
      <c r="C6" s="4">
        <v>4</v>
      </c>
      <c r="D6" s="6">
        <v>31</v>
      </c>
      <c r="E6" s="3">
        <f t="shared" si="0"/>
        <v>30.236596736596734</v>
      </c>
      <c r="F6" s="25">
        <f t="shared" si="1"/>
        <v>1.0252476583278727</v>
      </c>
      <c r="G6" s="3">
        <f t="shared" si="2"/>
        <v>29.269421953408266</v>
      </c>
      <c r="H6" s="3"/>
      <c r="I6" s="3"/>
      <c r="J6" s="3">
        <v>3</v>
      </c>
      <c r="K6" s="25">
        <f t="shared" si="3"/>
        <v>1.2682705209450755</v>
      </c>
    </row>
    <row r="7" spans="1:11" x14ac:dyDescent="0.25">
      <c r="A7" s="4">
        <v>2004</v>
      </c>
      <c r="B7" s="4">
        <v>1</v>
      </c>
      <c r="C7" s="4">
        <v>5</v>
      </c>
      <c r="D7" s="6">
        <v>26</v>
      </c>
      <c r="E7" s="3">
        <f t="shared" si="0"/>
        <v>32.208624708624711</v>
      </c>
      <c r="F7" s="25">
        <f t="shared" si="1"/>
        <v>0.80723719920390802</v>
      </c>
      <c r="G7" s="3">
        <f t="shared" si="2"/>
        <v>27.120426339208965</v>
      </c>
      <c r="H7" s="3"/>
      <c r="I7" s="3"/>
      <c r="J7" s="3">
        <v>4</v>
      </c>
      <c r="K7" s="25">
        <f t="shared" si="3"/>
        <v>0.96801310704329857</v>
      </c>
    </row>
    <row r="8" spans="1:11" x14ac:dyDescent="0.25">
      <c r="A8" s="4"/>
      <c r="B8" s="4">
        <v>2</v>
      </c>
      <c r="C8" s="4">
        <v>6</v>
      </c>
      <c r="D8" s="6">
        <v>28</v>
      </c>
      <c r="E8" s="3">
        <f t="shared" si="0"/>
        <v>34.180652680652678</v>
      </c>
      <c r="F8" s="25">
        <f t="shared" si="1"/>
        <v>0.81917686773280607</v>
      </c>
      <c r="G8" s="3">
        <f t="shared" si="2"/>
        <v>31.541704762427639</v>
      </c>
      <c r="H8" s="3"/>
      <c r="I8" s="3"/>
      <c r="J8" s="3"/>
      <c r="K8" s="3"/>
    </row>
    <row r="9" spans="1:11" x14ac:dyDescent="0.25">
      <c r="A9" s="3"/>
      <c r="B9" s="3">
        <v>3</v>
      </c>
      <c r="C9" s="3">
        <v>7</v>
      </c>
      <c r="D9" s="6">
        <v>48</v>
      </c>
      <c r="E9" s="3">
        <f t="shared" si="0"/>
        <v>36.152680652680651</v>
      </c>
      <c r="F9" s="25">
        <f t="shared" si="1"/>
        <v>1.3277023759631195</v>
      </c>
      <c r="G9" s="3">
        <f t="shared" si="2"/>
        <v>45.851379124936244</v>
      </c>
      <c r="H9" s="3"/>
      <c r="I9" s="3"/>
      <c r="J9" s="3"/>
      <c r="K9" s="3"/>
    </row>
    <row r="10" spans="1:11" x14ac:dyDescent="0.25">
      <c r="A10" s="3"/>
      <c r="B10" s="3">
        <v>4</v>
      </c>
      <c r="C10" s="3">
        <v>8</v>
      </c>
      <c r="D10" s="6">
        <v>36</v>
      </c>
      <c r="E10" s="3">
        <f t="shared" si="0"/>
        <v>38.124708624708624</v>
      </c>
      <c r="F10" s="25">
        <f t="shared" si="1"/>
        <v>0.94426951178502649</v>
      </c>
      <c r="G10" s="3">
        <f t="shared" si="2"/>
        <v>36.905217650924641</v>
      </c>
      <c r="H10" s="3"/>
      <c r="I10" s="3"/>
      <c r="J10" s="3"/>
      <c r="K10" s="3"/>
    </row>
    <row r="11" spans="1:11" x14ac:dyDescent="0.25">
      <c r="A11" s="3">
        <v>2005</v>
      </c>
      <c r="B11" s="3">
        <v>1</v>
      </c>
      <c r="C11" s="3">
        <v>9</v>
      </c>
      <c r="D11" s="6">
        <v>31</v>
      </c>
      <c r="E11" s="3">
        <f t="shared" si="0"/>
        <v>40.096736596736591</v>
      </c>
      <c r="F11" s="25">
        <f t="shared" si="1"/>
        <v>0.77313025026887205</v>
      </c>
      <c r="G11" s="3">
        <f t="shared" si="2"/>
        <v>33.762403739743291</v>
      </c>
      <c r="H11" s="3"/>
      <c r="I11" s="3"/>
      <c r="J11" s="3"/>
      <c r="K11" s="3"/>
    </row>
    <row r="12" spans="1:11" x14ac:dyDescent="0.25">
      <c r="A12" s="3"/>
      <c r="B12" s="3">
        <v>2</v>
      </c>
      <c r="C12" s="3">
        <v>10</v>
      </c>
      <c r="D12" s="6">
        <v>42</v>
      </c>
      <c r="E12" s="3">
        <f t="shared" si="0"/>
        <v>42.068764568764564</v>
      </c>
      <c r="F12" s="25">
        <f t="shared" si="1"/>
        <v>0.99836542457404087</v>
      </c>
      <c r="G12" s="3">
        <f t="shared" si="2"/>
        <v>38.820807903973318</v>
      </c>
      <c r="H12" s="3"/>
      <c r="I12" s="3"/>
      <c r="J12" s="3"/>
      <c r="K12" s="3"/>
    </row>
    <row r="13" spans="1:11" x14ac:dyDescent="0.25">
      <c r="A13" s="3"/>
      <c r="B13" s="3">
        <v>3</v>
      </c>
      <c r="C13" s="3">
        <v>11</v>
      </c>
      <c r="D13" s="6">
        <v>53</v>
      </c>
      <c r="E13" s="3">
        <f t="shared" si="0"/>
        <v>44.040792540792538</v>
      </c>
      <c r="F13" s="25">
        <f t="shared" si="1"/>
        <v>1.2034297509725569</v>
      </c>
      <c r="G13" s="3">
        <f t="shared" si="2"/>
        <v>55.855638898544946</v>
      </c>
      <c r="H13" s="3"/>
      <c r="I13" s="3"/>
      <c r="J13" s="3"/>
      <c r="K13" s="3"/>
    </row>
    <row r="14" spans="1:11" ht="13.8" thickBot="1" x14ac:dyDescent="0.3">
      <c r="A14" s="7"/>
      <c r="B14" s="7">
        <v>4</v>
      </c>
      <c r="C14" s="7">
        <v>12</v>
      </c>
      <c r="D14" s="8">
        <v>43</v>
      </c>
      <c r="E14" s="7">
        <f t="shared" si="0"/>
        <v>46.012820512820511</v>
      </c>
      <c r="F14" s="26">
        <f t="shared" si="1"/>
        <v>0.93452215101699643</v>
      </c>
      <c r="G14" s="7">
        <f t="shared" si="2"/>
        <v>44.541013348441005</v>
      </c>
      <c r="H14" s="3"/>
      <c r="I14" s="3"/>
      <c r="J14" s="3"/>
      <c r="K14" s="3"/>
    </row>
    <row r="15" spans="1:11" ht="13.8" thickBot="1" x14ac:dyDescent="0.3">
      <c r="A15" s="3">
        <v>2006</v>
      </c>
      <c r="B15" s="3">
        <v>1</v>
      </c>
      <c r="C15" s="3">
        <v>13</v>
      </c>
      <c r="D15" s="9" t="s">
        <v>4</v>
      </c>
      <c r="E15" s="3">
        <f>$D$22+$D$23*C15</f>
        <v>47.984848484848435</v>
      </c>
      <c r="F15" s="27" t="s">
        <v>4</v>
      </c>
      <c r="G15" s="7">
        <f t="shared" si="2"/>
        <v>40.404381140277586</v>
      </c>
      <c r="H15" s="3"/>
      <c r="I15" s="3"/>
      <c r="J15" s="3"/>
      <c r="K15" s="3"/>
    </row>
    <row r="16" spans="1:11" ht="13.8" thickBot="1" x14ac:dyDescent="0.3">
      <c r="A16" s="3"/>
      <c r="B16" s="3">
        <v>2</v>
      </c>
      <c r="C16" s="3">
        <v>14</v>
      </c>
      <c r="D16" s="9" t="s">
        <v>4</v>
      </c>
      <c r="E16" s="3">
        <f t="shared" ref="E16:E18" si="4">$D$22+$D$23*C16</f>
        <v>49.956876456876408</v>
      </c>
      <c r="F16" s="27" t="s">
        <v>4</v>
      </c>
      <c r="G16" s="7">
        <f t="shared" si="2"/>
        <v>46.099911045518965</v>
      </c>
      <c r="H16" s="3"/>
      <c r="I16" s="3"/>
      <c r="J16" s="3"/>
      <c r="K16" s="3"/>
    </row>
    <row r="17" spans="1:11" ht="13.8" thickBot="1" x14ac:dyDescent="0.3">
      <c r="A17" s="3"/>
      <c r="B17" s="3">
        <v>3</v>
      </c>
      <c r="C17" s="3">
        <v>15</v>
      </c>
      <c r="D17" s="9" t="s">
        <v>4</v>
      </c>
      <c r="E17" s="3">
        <f t="shared" si="4"/>
        <v>51.928904428904374</v>
      </c>
      <c r="F17" s="27" t="s">
        <v>4</v>
      </c>
      <c r="G17" s="7">
        <f t="shared" si="2"/>
        <v>65.859898672153591</v>
      </c>
      <c r="H17" s="3"/>
      <c r="I17" s="3"/>
      <c r="J17" s="3"/>
      <c r="K17" s="3"/>
    </row>
    <row r="18" spans="1:11" ht="13.8" thickBot="1" x14ac:dyDescent="0.3">
      <c r="A18" s="3"/>
      <c r="B18" s="3">
        <v>4</v>
      </c>
      <c r="C18" s="3">
        <v>16</v>
      </c>
      <c r="D18" s="9" t="s">
        <v>4</v>
      </c>
      <c r="E18" s="3">
        <f t="shared" si="4"/>
        <v>53.900932400932348</v>
      </c>
      <c r="F18" s="27" t="s">
        <v>4</v>
      </c>
      <c r="G18" s="7">
        <f t="shared" si="2"/>
        <v>52.176809045957327</v>
      </c>
      <c r="H18" s="3"/>
      <c r="I18" s="3"/>
      <c r="J18" s="3"/>
      <c r="K18" s="3"/>
    </row>
    <row r="19" spans="1:11" x14ac:dyDescent="0.25">
      <c r="A19" s="3"/>
      <c r="B19" s="3"/>
      <c r="C19" s="3"/>
      <c r="D19" s="10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10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10"/>
      <c r="E21" s="3"/>
      <c r="F21" s="3"/>
      <c r="G21" s="3"/>
      <c r="H21" s="3"/>
      <c r="I21" s="3"/>
      <c r="J21" s="3"/>
      <c r="K21" s="3"/>
    </row>
    <row r="22" spans="1:11" x14ac:dyDescent="0.25">
      <c r="A22" s="11"/>
      <c r="B22" s="3"/>
      <c r="C22" s="21" t="s">
        <v>35</v>
      </c>
      <c r="D22" s="22">
        <f>Sheet1!B17</f>
        <v>22.348484848484802</v>
      </c>
      <c r="E22" s="3"/>
      <c r="F22" s="3"/>
      <c r="G22" s="3"/>
      <c r="H22" s="3"/>
      <c r="I22" s="3"/>
      <c r="J22" s="3"/>
      <c r="K22" s="3"/>
    </row>
    <row r="23" spans="1:11" x14ac:dyDescent="0.25">
      <c r="A23" s="11"/>
      <c r="B23" s="3"/>
      <c r="C23" s="21" t="s">
        <v>36</v>
      </c>
      <c r="D23" s="23">
        <f>Sheet1!B18</f>
        <v>1.9720279720279719</v>
      </c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EC58-7C8A-4D0C-A787-A6F63C68AA5C}">
  <dimension ref="A1:I23"/>
  <sheetViews>
    <sheetView workbookViewId="0">
      <selection activeCell="F6" sqref="F6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15" t="s">
        <v>10</v>
      </c>
      <c r="B3" s="15"/>
    </row>
    <row r="4" spans="1:9" x14ac:dyDescent="0.25">
      <c r="A4" s="12" t="s">
        <v>11</v>
      </c>
      <c r="B4" s="12">
        <v>0.7406849271057071</v>
      </c>
    </row>
    <row r="5" spans="1:9" x14ac:dyDescent="0.25">
      <c r="A5" s="18" t="s">
        <v>12</v>
      </c>
      <c r="B5" s="18">
        <v>0.54861416124158657</v>
      </c>
    </row>
    <row r="6" spans="1:9" x14ac:dyDescent="0.25">
      <c r="A6" s="12" t="s">
        <v>13</v>
      </c>
      <c r="B6" s="12">
        <v>0.50347557736574522</v>
      </c>
    </row>
    <row r="7" spans="1:9" x14ac:dyDescent="0.25">
      <c r="A7" s="12" t="s">
        <v>14</v>
      </c>
      <c r="B7" s="12">
        <v>6.7642795518427423</v>
      </c>
    </row>
    <row r="8" spans="1:9" ht="13.8" thickBot="1" x14ac:dyDescent="0.3">
      <c r="A8" s="13" t="s">
        <v>15</v>
      </c>
      <c r="B8" s="13">
        <v>12</v>
      </c>
    </row>
    <row r="10" spans="1:9" ht="13.8" thickBot="1" x14ac:dyDescent="0.3">
      <c r="A10" t="s">
        <v>16</v>
      </c>
    </row>
    <row r="11" spans="1:9" x14ac:dyDescent="0.25">
      <c r="A11" s="14"/>
      <c r="B11" s="14" t="s">
        <v>21</v>
      </c>
      <c r="C11" s="14" t="s">
        <v>22</v>
      </c>
      <c r="D11" s="14" t="s">
        <v>23</v>
      </c>
      <c r="E11" s="14" t="s">
        <v>24</v>
      </c>
      <c r="F11" s="14" t="s">
        <v>25</v>
      </c>
    </row>
    <row r="12" spans="1:9" x14ac:dyDescent="0.25">
      <c r="A12" s="12" t="s">
        <v>17</v>
      </c>
      <c r="B12" s="12">
        <v>1</v>
      </c>
      <c r="C12" s="12">
        <v>556.11188811188822</v>
      </c>
      <c r="D12" s="12">
        <v>556.11188811188822</v>
      </c>
      <c r="E12" s="12">
        <v>12.153995853095664</v>
      </c>
      <c r="F12" s="12">
        <v>5.8595524378956369E-3</v>
      </c>
    </row>
    <row r="13" spans="1:9" x14ac:dyDescent="0.25">
      <c r="A13" s="12" t="s">
        <v>18</v>
      </c>
      <c r="B13" s="12">
        <v>10</v>
      </c>
      <c r="C13" s="12">
        <v>457.55477855477847</v>
      </c>
      <c r="D13" s="12">
        <v>45.755477855477849</v>
      </c>
      <c r="E13" s="12"/>
      <c r="F13" s="12"/>
    </row>
    <row r="14" spans="1:9" ht="13.8" thickBot="1" x14ac:dyDescent="0.3">
      <c r="A14" s="13" t="s">
        <v>19</v>
      </c>
      <c r="B14" s="13">
        <v>11</v>
      </c>
      <c r="C14" s="13">
        <v>1013.6666666666667</v>
      </c>
      <c r="D14" s="13"/>
      <c r="E14" s="13"/>
      <c r="F14" s="13"/>
    </row>
    <row r="15" spans="1:9" ht="13.8" thickBot="1" x14ac:dyDescent="0.3"/>
    <row r="16" spans="1:9" x14ac:dyDescent="0.25">
      <c r="A16" s="14"/>
      <c r="B16" s="14" t="s">
        <v>26</v>
      </c>
      <c r="C16" s="14" t="s">
        <v>14</v>
      </c>
      <c r="D16" s="14" t="s">
        <v>27</v>
      </c>
      <c r="E16" s="14" t="s">
        <v>28</v>
      </c>
      <c r="F16" s="14" t="s">
        <v>29</v>
      </c>
      <c r="G16" s="14" t="s">
        <v>30</v>
      </c>
      <c r="H16" s="14" t="s">
        <v>31</v>
      </c>
      <c r="I16" s="14" t="s">
        <v>32</v>
      </c>
    </row>
    <row r="17" spans="1:9" x14ac:dyDescent="0.25">
      <c r="A17" s="12" t="s">
        <v>20</v>
      </c>
      <c r="B17" s="12">
        <v>22.348484848484802</v>
      </c>
      <c r="C17" s="12">
        <v>4.163126277186679</v>
      </c>
      <c r="D17" s="12">
        <v>5.3681976861838816</v>
      </c>
      <c r="E17" s="12">
        <v>3.1533380493234013E-4</v>
      </c>
      <c r="F17" s="12">
        <v>13.072461444560229</v>
      </c>
      <c r="G17" s="12">
        <v>31.624508252409466</v>
      </c>
      <c r="H17" s="12">
        <v>13.072461444560229</v>
      </c>
      <c r="I17" s="12">
        <v>31.624508252409466</v>
      </c>
    </row>
    <row r="18" spans="1:9" ht="13.8" thickBot="1" x14ac:dyDescent="0.3">
      <c r="A18" s="13" t="s">
        <v>33</v>
      </c>
      <c r="B18" s="13">
        <v>1.9720279720279719</v>
      </c>
      <c r="C18" s="13">
        <v>0.56565747286828383</v>
      </c>
      <c r="D18" s="13">
        <v>3.4862581449307015</v>
      </c>
      <c r="E18" s="13">
        <v>5.8595524378956447E-3</v>
      </c>
      <c r="F18" s="13">
        <v>0.71166457981377684</v>
      </c>
      <c r="G18" s="13">
        <v>3.2323913642421669</v>
      </c>
      <c r="H18" s="13">
        <v>0.71166457981377684</v>
      </c>
      <c r="I18" s="13">
        <v>3.2323913642421669</v>
      </c>
    </row>
    <row r="22" spans="1:9" x14ac:dyDescent="0.25">
      <c r="E22" s="16" t="s">
        <v>34</v>
      </c>
      <c r="F22" s="17"/>
      <c r="G22" s="17"/>
      <c r="H22" s="17"/>
      <c r="I22" s="17"/>
    </row>
    <row r="23" spans="1:9" x14ac:dyDescent="0.25">
      <c r="E23" s="17"/>
      <c r="F23" s="17"/>
      <c r="G23" s="17"/>
      <c r="H23" s="17"/>
      <c r="I23" s="17"/>
    </row>
  </sheetData>
  <mergeCells count="1">
    <mergeCell ref="E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2024-06-23T17:26:55Z</dcterms:created>
  <dcterms:modified xsi:type="dcterms:W3CDTF">2024-06-23T17:26:55Z</dcterms:modified>
</cp:coreProperties>
</file>