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11\"/>
    </mc:Choice>
  </mc:AlternateContent>
  <xr:revisionPtr revIDLastSave="0" documentId="13_ncr:1_{04847CF3-77AC-4CA4-BAE6-69AA87660C73}" xr6:coauthVersionLast="47" xr6:coauthVersionMax="47" xr10:uidLastSave="{00000000-0000-0000-0000-000000000000}"/>
  <bookViews>
    <workbookView xWindow="-96" yWindow="0" windowWidth="11712" windowHeight="12336" xr2:uid="{43447011-65F2-4914-AE0E-D28934B55C37}"/>
  </bookViews>
  <sheets>
    <sheet name="Data" sheetId="1" r:id="rId1"/>
  </sheets>
  <definedNames>
    <definedName name="solver_adj" localSheetId="0" hidden="1">Data!$K$4:$K$6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Data!$K$4:$K$6</definedName>
    <definedName name="solver_lhs2" localSheetId="0" hidden="1">Data!$K$4:$K$6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Data!$K$8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28" i="1"/>
  <c r="H16" i="1"/>
  <c r="E16" i="1"/>
  <c r="G16" i="1" s="1"/>
  <c r="G15" i="1"/>
  <c r="E15" i="1"/>
  <c r="G5" i="1"/>
  <c r="G6" i="1"/>
  <c r="G7" i="1"/>
  <c r="G8" i="1"/>
  <c r="G9" i="1"/>
  <c r="G10" i="1"/>
  <c r="G11" i="1"/>
  <c r="G12" i="1"/>
  <c r="G13" i="1"/>
  <c r="G14" i="1"/>
  <c r="G4" i="1"/>
  <c r="F16" i="1" l="1"/>
  <c r="E17" i="1" s="1"/>
  <c r="F17" i="1" l="1"/>
  <c r="E18" i="1" s="1"/>
  <c r="G17" i="1"/>
  <c r="H17" i="1"/>
  <c r="F18" i="1" l="1"/>
  <c r="E19" i="1" s="1"/>
  <c r="H19" i="1"/>
  <c r="G18" i="1"/>
  <c r="H18" i="1"/>
  <c r="F19" i="1" l="1"/>
  <c r="E20" i="1" s="1"/>
  <c r="G19" i="1"/>
  <c r="H20" i="1"/>
  <c r="G20" i="1" l="1"/>
  <c r="F20" i="1"/>
  <c r="H21" i="1" s="1"/>
  <c r="E21" i="1" l="1"/>
  <c r="F21" i="1"/>
  <c r="E22" i="1" s="1"/>
  <c r="G21" i="1"/>
  <c r="G22" i="1" l="1"/>
  <c r="F22" i="1"/>
  <c r="E23" i="1" s="1"/>
  <c r="H22" i="1"/>
  <c r="F23" i="1" l="1"/>
  <c r="H24" i="1" s="1"/>
  <c r="G23" i="1"/>
  <c r="E24" i="1"/>
  <c r="H23" i="1"/>
  <c r="G24" i="1" l="1"/>
  <c r="F24" i="1"/>
  <c r="H25" i="1" s="1"/>
  <c r="E25" i="1" l="1"/>
  <c r="G25" i="1"/>
  <c r="F25" i="1"/>
  <c r="E26" i="1" s="1"/>
  <c r="F26" i="1" l="1"/>
  <c r="E27" i="1" s="1"/>
  <c r="G26" i="1"/>
  <c r="H26" i="1"/>
  <c r="H27" i="1" l="1"/>
  <c r="K8" i="1"/>
  <c r="F27" i="1"/>
  <c r="G27" i="1"/>
</calcChain>
</file>

<file path=xl/sharedStrings.xml><?xml version="1.0" encoding="utf-8"?>
<sst xmlns="http://schemas.openxmlformats.org/spreadsheetml/2006/main" count="61" uniqueCount="22">
  <si>
    <t>Time</t>
  </si>
  <si>
    <t xml:space="preserve"> </t>
  </si>
  <si>
    <t>Year</t>
  </si>
  <si>
    <t>Month</t>
  </si>
  <si>
    <t>Period</t>
  </si>
  <si>
    <t>Claims</t>
  </si>
  <si>
    <t>--</t>
  </si>
  <si>
    <t>Base</t>
  </si>
  <si>
    <t>Level</t>
  </si>
  <si>
    <t>Trend</t>
  </si>
  <si>
    <t>Seasonal</t>
  </si>
  <si>
    <t>Factor</t>
  </si>
  <si>
    <t>Forecast</t>
  </si>
  <si>
    <t>p</t>
  </si>
  <si>
    <t>Et</t>
  </si>
  <si>
    <t>Tt</t>
  </si>
  <si>
    <t>St</t>
  </si>
  <si>
    <t>Y cap</t>
  </si>
  <si>
    <t>alpha</t>
  </si>
  <si>
    <t>Beta</t>
  </si>
  <si>
    <t>Gamma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</si>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</sst>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7" formatCode="&quot;$&quot;#,##0.00_);\(&quot;$&quot;#,##0.00\)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5" fontId="3" fillId="0" borderId="1" xfId="0" applyNumberFormat="1" applyFont="1" applyBorder="1" applyAlignment="1">
      <alignment horizontal="center" vertical="center"/>
    </xf>
    <xf numFmtId="5" fontId="2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5" fontId="0" fillId="0" borderId="0" xfId="0" applyNumberForma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7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Data!$D$16:$D$27</c:f>
              <c:numCache>
                <c:formatCode>"$"#,##0_);\("$"#,##0\)</c:formatCode>
                <c:ptCount val="12"/>
                <c:pt idx="0">
                  <c:v>12300</c:v>
                </c:pt>
                <c:pt idx="1">
                  <c:v>13224</c:v>
                </c:pt>
                <c:pt idx="2">
                  <c:v>13606</c:v>
                </c:pt>
                <c:pt idx="3">
                  <c:v>13659</c:v>
                </c:pt>
                <c:pt idx="4">
                  <c:v>16442</c:v>
                </c:pt>
                <c:pt idx="5">
                  <c:v>17334</c:v>
                </c:pt>
                <c:pt idx="6">
                  <c:v>19605</c:v>
                </c:pt>
                <c:pt idx="7">
                  <c:v>18997</c:v>
                </c:pt>
                <c:pt idx="8">
                  <c:v>15971</c:v>
                </c:pt>
                <c:pt idx="9">
                  <c:v>15740</c:v>
                </c:pt>
                <c:pt idx="10">
                  <c:v>16919</c:v>
                </c:pt>
                <c:pt idx="11">
                  <c:v>18931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A-46EA-8129-7C23BF834F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Data!$H$16:$H$27</c:f>
              <c:numCache>
                <c:formatCode>"$"#,##0.00_);\("$"#,##0.00\)</c:formatCode>
                <c:ptCount val="12"/>
                <c:pt idx="0">
                  <c:v>10159</c:v>
                </c:pt>
                <c:pt idx="1">
                  <c:v>12018.894257722886</c:v>
                </c:pt>
                <c:pt idx="2">
                  <c:v>13628.89744121496</c:v>
                </c:pt>
                <c:pt idx="3">
                  <c:v>13755.87221040793</c:v>
                </c:pt>
                <c:pt idx="4">
                  <c:v>14484.689164122934</c:v>
                </c:pt>
                <c:pt idx="5">
                  <c:v>18455.180698441218</c:v>
                </c:pt>
                <c:pt idx="6">
                  <c:v>19006.257319980556</c:v>
                </c:pt>
                <c:pt idx="7">
                  <c:v>16070.257090892288</c:v>
                </c:pt>
                <c:pt idx="8">
                  <c:v>17596.858928737769</c:v>
                </c:pt>
                <c:pt idx="9">
                  <c:v>15319.012121718017</c:v>
                </c:pt>
                <c:pt idx="10">
                  <c:v>16495.948251121619</c:v>
                </c:pt>
                <c:pt idx="11">
                  <c:v>17437.697873540157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A-46EA-8129-7C23BF83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733855"/>
        <c:axId val="1531730015"/>
      </c:lineChart>
      <c:catAx>
        <c:axId val="15317338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30015"/>
        <c:crosses val="autoZero"/>
        <c:auto val="1"/>
        <c:lblAlgn val="ctr"/>
        <c:lblOffset val="100"/>
        <c:noMultiLvlLbl val="0"/>
      </c:catAx>
      <c:valAx>
        <c:axId val="1531730015"/>
        <c:scaling>
          <c:orientation val="minMax"/>
          <c:min val="900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3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7</xdr:row>
      <xdr:rowOff>23813</xdr:rowOff>
    </xdr:from>
    <xdr:to>
      <xdr:col>19</xdr:col>
      <xdr:colOff>9525</xdr:colOff>
      <xdr:row>23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1EC6E-2417-A41C-186C-147DB8DD8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60FAA-07EE-4F48-83D8-3DA61D3BE3FA}">
  <sheetPr codeName="Sheet1"/>
  <dimension ref="A1:M37"/>
  <sheetViews>
    <sheetView tabSelected="1" topLeftCell="A10" zoomScale="80" workbookViewId="0">
      <selection activeCell="K27" sqref="K27"/>
    </sheetView>
  </sheetViews>
  <sheetFormatPr defaultRowHeight="13.2" x14ac:dyDescent="0.25"/>
  <cols>
    <col min="1" max="1" width="5.109375" style="1" customWidth="1"/>
    <col min="2" max="2" width="6.5546875" style="1" customWidth="1"/>
    <col min="3" max="3" width="7" style="1" customWidth="1"/>
    <col min="4" max="4" width="9.109375" style="1" customWidth="1"/>
    <col min="5" max="5" width="10.77734375" bestFit="1" customWidth="1"/>
    <col min="7" max="7" width="15.6640625" customWidth="1"/>
    <col min="8" max="8" width="10.77734375" bestFit="1" customWidth="1"/>
    <col min="11" max="11" width="20.44140625" customWidth="1"/>
  </cols>
  <sheetData>
    <row r="1" spans="1:13" x14ac:dyDescent="0.25">
      <c r="A1" s="2"/>
      <c r="B1" s="2"/>
      <c r="C1" s="2"/>
      <c r="D1" s="2"/>
      <c r="E1" s="9" t="s">
        <v>14</v>
      </c>
      <c r="F1" s="9" t="s">
        <v>15</v>
      </c>
      <c r="G1" s="9" t="s">
        <v>16</v>
      </c>
      <c r="H1" s="9" t="s">
        <v>17</v>
      </c>
      <c r="I1" s="10" t="s">
        <v>13</v>
      </c>
      <c r="J1" s="11">
        <v>12</v>
      </c>
      <c r="K1" s="2"/>
      <c r="L1" s="2"/>
      <c r="M1" s="2"/>
    </row>
    <row r="2" spans="1:13" x14ac:dyDescent="0.25">
      <c r="A2" s="2"/>
      <c r="B2" s="2"/>
      <c r="C2" s="3" t="s">
        <v>0</v>
      </c>
      <c r="D2" s="2" t="s">
        <v>1</v>
      </c>
      <c r="E2" s="3" t="s">
        <v>7</v>
      </c>
      <c r="F2" s="3"/>
      <c r="G2" s="3" t="s">
        <v>10</v>
      </c>
      <c r="H2" s="3"/>
      <c r="I2" s="2"/>
      <c r="J2" s="2"/>
      <c r="K2" s="2"/>
      <c r="L2" s="2"/>
      <c r="M2" s="2"/>
    </row>
    <row r="3" spans="1:13" ht="13.8" thickBot="1" x14ac:dyDescent="0.3">
      <c r="A3" s="4" t="s">
        <v>2</v>
      </c>
      <c r="B3" s="4" t="s">
        <v>3</v>
      </c>
      <c r="C3" s="4" t="s">
        <v>4</v>
      </c>
      <c r="D3" s="4" t="s">
        <v>5</v>
      </c>
      <c r="E3" s="4" t="s">
        <v>8</v>
      </c>
      <c r="F3" s="4" t="s">
        <v>9</v>
      </c>
      <c r="G3" s="4" t="s">
        <v>11</v>
      </c>
      <c r="H3" s="4" t="s">
        <v>12</v>
      </c>
      <c r="I3" s="3"/>
      <c r="J3" s="3"/>
      <c r="K3" s="3"/>
      <c r="L3" s="3"/>
      <c r="M3" s="2"/>
    </row>
    <row r="4" spans="1:13" x14ac:dyDescent="0.25">
      <c r="A4" s="2">
        <v>2004</v>
      </c>
      <c r="B4" s="2">
        <v>1</v>
      </c>
      <c r="C4" s="2">
        <v>1</v>
      </c>
      <c r="D4" s="5">
        <v>10159</v>
      </c>
      <c r="E4" s="13" t="s">
        <v>6</v>
      </c>
      <c r="F4" s="13" t="s">
        <v>6</v>
      </c>
      <c r="G4" s="12">
        <f>D4-AVERAGE($D$4:$D$15)</f>
        <v>-3479.5833333333339</v>
      </c>
      <c r="H4" s="13" t="s">
        <v>6</v>
      </c>
      <c r="I4" s="3"/>
      <c r="J4" s="18" t="s">
        <v>18</v>
      </c>
      <c r="K4" s="19">
        <v>0.39415892467206237</v>
      </c>
      <c r="L4" s="3"/>
      <c r="M4" s="2"/>
    </row>
    <row r="5" spans="1:13" x14ac:dyDescent="0.25">
      <c r="A5" s="2"/>
      <c r="B5" s="2">
        <v>2</v>
      </c>
      <c r="C5" s="2">
        <v>2</v>
      </c>
      <c r="D5" s="5">
        <v>11175</v>
      </c>
      <c r="E5" s="13" t="s">
        <v>6</v>
      </c>
      <c r="F5" s="13" t="s">
        <v>6</v>
      </c>
      <c r="G5" s="12">
        <f t="shared" ref="G5:G15" si="0">D5-AVERAGE($D$4:$D$15)</f>
        <v>-2463.5833333333339</v>
      </c>
      <c r="H5" s="13" t="s">
        <v>6</v>
      </c>
      <c r="I5" s="3"/>
      <c r="J5" s="20" t="s">
        <v>19</v>
      </c>
      <c r="K5" s="21">
        <v>0</v>
      </c>
      <c r="L5" s="3"/>
      <c r="M5" s="2"/>
    </row>
    <row r="6" spans="1:13" ht="13.8" thickBot="1" x14ac:dyDescent="0.3">
      <c r="A6" s="2"/>
      <c r="B6" s="2">
        <v>3</v>
      </c>
      <c r="C6" s="2">
        <v>3</v>
      </c>
      <c r="D6" s="5">
        <v>12310</v>
      </c>
      <c r="E6" s="13" t="s">
        <v>6</v>
      </c>
      <c r="F6" s="13" t="s">
        <v>6</v>
      </c>
      <c r="G6" s="12">
        <f t="shared" si="0"/>
        <v>-1328.5833333333339</v>
      </c>
      <c r="H6" s="13" t="s">
        <v>6</v>
      </c>
      <c r="I6" s="3"/>
      <c r="J6" s="22" t="s">
        <v>20</v>
      </c>
      <c r="K6" s="23">
        <v>0.5</v>
      </c>
      <c r="L6" s="3"/>
      <c r="M6" s="2"/>
    </row>
    <row r="7" spans="1:13" ht="13.8" thickBot="1" x14ac:dyDescent="0.3">
      <c r="A7" s="2"/>
      <c r="B7" s="2">
        <v>4</v>
      </c>
      <c r="C7" s="2">
        <v>4</v>
      </c>
      <c r="D7" s="5">
        <v>12446</v>
      </c>
      <c r="E7" s="13" t="s">
        <v>6</v>
      </c>
      <c r="F7" s="13" t="s">
        <v>6</v>
      </c>
      <c r="G7" s="12">
        <f t="shared" si="0"/>
        <v>-1192.5833333333339</v>
      </c>
      <c r="H7" s="13" t="s">
        <v>6</v>
      </c>
      <c r="I7" s="3"/>
      <c r="J7" s="24"/>
      <c r="K7" s="24"/>
      <c r="L7" s="3"/>
      <c r="M7" s="2"/>
    </row>
    <row r="8" spans="1:13" ht="13.8" thickBot="1" x14ac:dyDescent="0.3">
      <c r="A8" s="2"/>
      <c r="B8" s="2">
        <v>5</v>
      </c>
      <c r="C8" s="2">
        <v>5</v>
      </c>
      <c r="D8" s="5">
        <v>13213</v>
      </c>
      <c r="E8" s="13" t="s">
        <v>6</v>
      </c>
      <c r="F8" s="13" t="s">
        <v>6</v>
      </c>
      <c r="G8" s="12">
        <f t="shared" si="0"/>
        <v>-425.58333333333394</v>
      </c>
      <c r="H8" s="13" t="s">
        <v>6</v>
      </c>
      <c r="I8" s="3"/>
      <c r="J8" s="25" t="s">
        <v>21</v>
      </c>
      <c r="K8" s="26">
        <f>SUMXMY2(H16:H27,D16:D27)/COUNT(H16:H27)</f>
        <v>2107339.180054673</v>
      </c>
      <c r="L8" s="3"/>
      <c r="M8" s="2"/>
    </row>
    <row r="9" spans="1:13" x14ac:dyDescent="0.25">
      <c r="A9" s="2"/>
      <c r="B9" s="2">
        <v>6</v>
      </c>
      <c r="C9" s="2">
        <v>6</v>
      </c>
      <c r="D9" s="5">
        <v>16412</v>
      </c>
      <c r="E9" s="13" t="s">
        <v>6</v>
      </c>
      <c r="F9" s="13" t="s">
        <v>6</v>
      </c>
      <c r="G9" s="12">
        <f t="shared" si="0"/>
        <v>2773.4166666666661</v>
      </c>
      <c r="H9" s="13" t="s">
        <v>6</v>
      </c>
      <c r="I9" s="3"/>
      <c r="J9" s="3"/>
      <c r="K9" s="3"/>
      <c r="L9" s="3"/>
      <c r="M9" s="2"/>
    </row>
    <row r="10" spans="1:13" x14ac:dyDescent="0.25">
      <c r="A10" s="2"/>
      <c r="B10" s="2">
        <v>7</v>
      </c>
      <c r="C10" s="2">
        <v>7</v>
      </c>
      <c r="D10" s="5">
        <v>17405</v>
      </c>
      <c r="E10" s="13" t="s">
        <v>6</v>
      </c>
      <c r="F10" s="13" t="s">
        <v>6</v>
      </c>
      <c r="G10" s="12">
        <f t="shared" si="0"/>
        <v>3766.4166666666661</v>
      </c>
      <c r="H10" s="13" t="s">
        <v>6</v>
      </c>
      <c r="I10" s="3"/>
      <c r="J10" s="3"/>
      <c r="K10" s="3"/>
      <c r="L10" s="3"/>
      <c r="M10" s="2"/>
    </row>
    <row r="11" spans="1:13" x14ac:dyDescent="0.25">
      <c r="A11" s="2"/>
      <c r="B11" s="2">
        <v>8</v>
      </c>
      <c r="C11" s="2">
        <v>8</v>
      </c>
      <c r="D11" s="5">
        <v>14233</v>
      </c>
      <c r="E11" s="13" t="s">
        <v>6</v>
      </c>
      <c r="F11" s="13" t="s">
        <v>6</v>
      </c>
      <c r="G11" s="12">
        <f t="shared" si="0"/>
        <v>594.41666666666606</v>
      </c>
      <c r="H11" s="13" t="s">
        <v>6</v>
      </c>
      <c r="I11" s="3"/>
      <c r="J11" s="3"/>
      <c r="K11" s="3"/>
      <c r="L11" s="3"/>
      <c r="M11" s="2"/>
    </row>
    <row r="12" spans="1:13" x14ac:dyDescent="0.25">
      <c r="A12" s="2"/>
      <c r="B12" s="2">
        <v>9</v>
      </c>
      <c r="C12" s="2">
        <v>9</v>
      </c>
      <c r="D12" s="5">
        <v>14606</v>
      </c>
      <c r="E12" s="13" t="s">
        <v>6</v>
      </c>
      <c r="F12" s="13" t="s">
        <v>6</v>
      </c>
      <c r="G12" s="12">
        <f t="shared" si="0"/>
        <v>967.41666666666606</v>
      </c>
      <c r="H12" s="13" t="s">
        <v>6</v>
      </c>
      <c r="I12" s="3"/>
      <c r="J12" s="3"/>
      <c r="K12" s="3"/>
      <c r="L12" s="3"/>
      <c r="M12" s="2"/>
    </row>
    <row r="13" spans="1:13" x14ac:dyDescent="0.25">
      <c r="A13" s="2"/>
      <c r="B13" s="2">
        <v>10</v>
      </c>
      <c r="C13" s="2">
        <v>10</v>
      </c>
      <c r="D13" s="5">
        <v>12969</v>
      </c>
      <c r="E13" s="13" t="s">
        <v>6</v>
      </c>
      <c r="F13" s="13" t="s">
        <v>6</v>
      </c>
      <c r="G13" s="12">
        <f t="shared" si="0"/>
        <v>-669.58333333333394</v>
      </c>
      <c r="H13" s="13" t="s">
        <v>6</v>
      </c>
      <c r="I13" s="2"/>
      <c r="J13" s="2"/>
      <c r="K13" s="2"/>
      <c r="L13" s="2"/>
      <c r="M13" s="2"/>
    </row>
    <row r="14" spans="1:13" x14ac:dyDescent="0.25">
      <c r="A14" s="2"/>
      <c r="B14" s="2">
        <v>11</v>
      </c>
      <c r="C14" s="2">
        <v>11</v>
      </c>
      <c r="D14" s="5">
        <v>13980</v>
      </c>
      <c r="E14" s="13" t="s">
        <v>6</v>
      </c>
      <c r="F14" s="13" t="s">
        <v>6</v>
      </c>
      <c r="G14" s="12">
        <f t="shared" si="0"/>
        <v>341.41666666666606</v>
      </c>
      <c r="H14" s="13" t="s">
        <v>6</v>
      </c>
      <c r="I14" s="2"/>
      <c r="J14" s="2"/>
      <c r="K14" s="2"/>
      <c r="L14" s="2"/>
      <c r="M14" s="2"/>
    </row>
    <row r="15" spans="1:13" ht="13.8" thickBot="1" x14ac:dyDescent="0.3">
      <c r="A15" s="2"/>
      <c r="B15" s="6">
        <v>12</v>
      </c>
      <c r="C15" s="6">
        <v>12</v>
      </c>
      <c r="D15" s="7">
        <v>14755</v>
      </c>
      <c r="E15" s="15">
        <f>D15-G15</f>
        <v>13638.583333333334</v>
      </c>
      <c r="F15" s="6">
        <v>0</v>
      </c>
      <c r="G15" s="15">
        <f t="shared" si="0"/>
        <v>1116.4166666666661</v>
      </c>
      <c r="H15" s="16" t="s">
        <v>6</v>
      </c>
      <c r="I15" s="2"/>
      <c r="J15" s="2"/>
      <c r="K15" s="2"/>
      <c r="L15" s="2"/>
      <c r="M15" s="2"/>
    </row>
    <row r="16" spans="1:13" x14ac:dyDescent="0.25">
      <c r="A16" s="2">
        <v>2005</v>
      </c>
      <c r="B16" s="2">
        <v>1</v>
      </c>
      <c r="C16" s="2">
        <v>13</v>
      </c>
      <c r="D16" s="5">
        <v>12300</v>
      </c>
      <c r="E16" s="14">
        <f>$K$4*(D16-G4)+(1-$K$4)*(E15-F15)</f>
        <v>14482.47759105622</v>
      </c>
      <c r="F16" s="14">
        <f>$K$5*(E16-E15)+(1-$K$5)*F15</f>
        <v>0</v>
      </c>
      <c r="G16" s="14">
        <f>$K$6*(D16-E16)+(1-$K$6)*G4</f>
        <v>-2831.0304621947771</v>
      </c>
      <c r="H16" s="14">
        <f>E15+F15+G4</f>
        <v>10159</v>
      </c>
      <c r="I16" s="2"/>
      <c r="J16" s="2"/>
      <c r="K16" s="2"/>
      <c r="L16" s="2"/>
      <c r="M16" s="2"/>
    </row>
    <row r="17" spans="1:13" x14ac:dyDescent="0.25">
      <c r="A17" s="2"/>
      <c r="B17" s="2">
        <v>2</v>
      </c>
      <c r="C17" s="2">
        <v>14</v>
      </c>
      <c r="D17" s="5">
        <v>13224</v>
      </c>
      <c r="E17" s="14">
        <f t="shared" ref="E17:E27" si="1">$K$4*(D17-G5)+(1-$K$4)*(E16-F16)</f>
        <v>14957.480774548294</v>
      </c>
      <c r="F17" s="14">
        <f t="shared" ref="F17:F27" si="2">$K$5*(E17-E16)+(1-$K$5)*F16</f>
        <v>0</v>
      </c>
      <c r="G17" s="14">
        <f t="shared" ref="G17:G27" si="3">$K$6*(D17-E17)+(1-$K$6)*G5</f>
        <v>-2098.532053940814</v>
      </c>
      <c r="H17" s="14">
        <f t="shared" ref="H17:H27" si="4">E16+F16+G5</f>
        <v>12018.894257722886</v>
      </c>
      <c r="I17" s="2"/>
      <c r="J17" s="2"/>
      <c r="K17" s="2"/>
      <c r="L17" s="2"/>
      <c r="M17" s="2"/>
    </row>
    <row r="18" spans="1:13" x14ac:dyDescent="0.25">
      <c r="A18" s="2"/>
      <c r="B18" s="2">
        <v>3</v>
      </c>
      <c r="C18" s="2">
        <v>15</v>
      </c>
      <c r="D18" s="5">
        <v>13606</v>
      </c>
      <c r="E18" s="14">
        <f t="shared" si="1"/>
        <v>14948.455543741264</v>
      </c>
      <c r="F18" s="14">
        <f t="shared" si="2"/>
        <v>0</v>
      </c>
      <c r="G18" s="14">
        <f t="shared" si="3"/>
        <v>-1335.5194385372988</v>
      </c>
      <c r="H18" s="14">
        <f t="shared" si="4"/>
        <v>13628.89744121496</v>
      </c>
      <c r="I18" s="2"/>
      <c r="J18" s="2"/>
      <c r="K18" s="2"/>
      <c r="L18" s="2"/>
      <c r="M18" s="2"/>
    </row>
    <row r="19" spans="1:13" x14ac:dyDescent="0.25">
      <c r="A19" s="2"/>
      <c r="B19" s="2">
        <v>4</v>
      </c>
      <c r="C19" s="2">
        <v>16</v>
      </c>
      <c r="D19" s="5">
        <v>13659</v>
      </c>
      <c r="E19" s="14">
        <f t="shared" si="1"/>
        <v>14910.272497456268</v>
      </c>
      <c r="F19" s="14">
        <f t="shared" si="2"/>
        <v>0</v>
      </c>
      <c r="G19" s="14">
        <f t="shared" si="3"/>
        <v>-1221.9279153948009</v>
      </c>
      <c r="H19" s="14">
        <f t="shared" si="4"/>
        <v>13755.87221040793</v>
      </c>
      <c r="I19" s="2"/>
      <c r="J19" s="2"/>
      <c r="K19" s="2"/>
      <c r="L19" s="2"/>
      <c r="M19" s="2"/>
    </row>
    <row r="20" spans="1:13" x14ac:dyDescent="0.25">
      <c r="A20" s="2"/>
      <c r="B20" s="2">
        <v>5</v>
      </c>
      <c r="C20" s="2">
        <v>17</v>
      </c>
      <c r="D20" s="5">
        <v>16442</v>
      </c>
      <c r="E20" s="14">
        <f t="shared" si="1"/>
        <v>15681.76403177455</v>
      </c>
      <c r="F20" s="14">
        <f t="shared" si="2"/>
        <v>0</v>
      </c>
      <c r="G20" s="14">
        <f t="shared" si="3"/>
        <v>167.32631744605806</v>
      </c>
      <c r="H20" s="14">
        <f t="shared" si="4"/>
        <v>14484.689164122934</v>
      </c>
      <c r="I20" s="2"/>
      <c r="J20" s="2"/>
      <c r="K20" s="2"/>
      <c r="L20" s="2"/>
      <c r="M20" s="2"/>
    </row>
    <row r="21" spans="1:13" x14ac:dyDescent="0.25">
      <c r="A21" s="2"/>
      <c r="B21" s="2">
        <v>6</v>
      </c>
      <c r="C21" s="2">
        <v>18</v>
      </c>
      <c r="D21" s="5">
        <v>17334</v>
      </c>
      <c r="E21" s="14">
        <f t="shared" si="1"/>
        <v>15239.840653313888</v>
      </c>
      <c r="F21" s="14">
        <f t="shared" si="2"/>
        <v>0</v>
      </c>
      <c r="G21" s="14">
        <f t="shared" si="3"/>
        <v>2433.7880066763892</v>
      </c>
      <c r="H21" s="14">
        <f t="shared" si="4"/>
        <v>18455.180698441218</v>
      </c>
      <c r="I21" s="2"/>
      <c r="J21" s="2"/>
      <c r="K21" s="2"/>
      <c r="L21" s="2"/>
      <c r="M21" s="2"/>
    </row>
    <row r="22" spans="1:13" x14ac:dyDescent="0.25">
      <c r="A22" s="2"/>
      <c r="B22" s="2">
        <v>7</v>
      </c>
      <c r="C22" s="2">
        <v>19</v>
      </c>
      <c r="D22" s="5">
        <v>19605</v>
      </c>
      <c r="E22" s="14">
        <f t="shared" si="1"/>
        <v>15475.840424225622</v>
      </c>
      <c r="F22" s="14">
        <f t="shared" si="2"/>
        <v>0</v>
      </c>
      <c r="G22" s="14">
        <f t="shared" si="3"/>
        <v>3947.788121220522</v>
      </c>
      <c r="H22" s="14">
        <f t="shared" si="4"/>
        <v>19006.257319980556</v>
      </c>
      <c r="I22" s="2"/>
      <c r="J22" s="2"/>
      <c r="K22" s="2"/>
      <c r="L22" s="2"/>
      <c r="M22" s="2"/>
    </row>
    <row r="23" spans="1:13" x14ac:dyDescent="0.25">
      <c r="A23" s="2"/>
      <c r="B23" s="2">
        <v>8</v>
      </c>
      <c r="C23" s="2">
        <v>20</v>
      </c>
      <c r="D23" s="5">
        <v>18997</v>
      </c>
      <c r="E23" s="14">
        <f t="shared" si="1"/>
        <v>16629.442262071101</v>
      </c>
      <c r="F23" s="14">
        <f t="shared" si="2"/>
        <v>0</v>
      </c>
      <c r="G23" s="14">
        <f t="shared" si="3"/>
        <v>1480.9872022977825</v>
      </c>
      <c r="H23" s="14">
        <f t="shared" si="4"/>
        <v>16070.257090892288</v>
      </c>
      <c r="I23" s="2"/>
      <c r="J23" s="2"/>
      <c r="K23" s="2"/>
      <c r="L23" s="2"/>
      <c r="M23" s="2"/>
    </row>
    <row r="24" spans="1:13" x14ac:dyDescent="0.25">
      <c r="A24" s="2"/>
      <c r="B24" s="2">
        <v>9</v>
      </c>
      <c r="C24" s="2">
        <v>21</v>
      </c>
      <c r="D24" s="5">
        <v>15971</v>
      </c>
      <c r="E24" s="14">
        <f t="shared" si="1"/>
        <v>15988.595455051351</v>
      </c>
      <c r="F24" s="14">
        <f t="shared" si="2"/>
        <v>0</v>
      </c>
      <c r="G24" s="14">
        <f t="shared" si="3"/>
        <v>474.9106058076577</v>
      </c>
      <c r="H24" s="14">
        <f t="shared" si="4"/>
        <v>17596.858928737769</v>
      </c>
      <c r="I24" s="2"/>
      <c r="J24" s="2"/>
      <c r="K24" s="2"/>
      <c r="L24" s="2"/>
      <c r="M24" s="2"/>
    </row>
    <row r="25" spans="1:13" x14ac:dyDescent="0.25">
      <c r="A25" s="2"/>
      <c r="B25" s="2">
        <v>10</v>
      </c>
      <c r="C25" s="2">
        <v>22</v>
      </c>
      <c r="D25" s="5">
        <v>15740</v>
      </c>
      <c r="E25" s="14">
        <f t="shared" si="1"/>
        <v>16154.531584454951</v>
      </c>
      <c r="F25" s="14">
        <f t="shared" si="2"/>
        <v>0</v>
      </c>
      <c r="G25" s="14">
        <f t="shared" si="3"/>
        <v>-542.05745889414266</v>
      </c>
      <c r="H25" s="14">
        <f t="shared" si="4"/>
        <v>15319.012121718017</v>
      </c>
      <c r="I25" s="2"/>
      <c r="J25" s="2"/>
      <c r="K25" s="2"/>
      <c r="L25" s="2"/>
      <c r="M25" s="2"/>
    </row>
    <row r="26" spans="1:13" x14ac:dyDescent="0.25">
      <c r="A26" s="2"/>
      <c r="B26" s="2">
        <v>11</v>
      </c>
      <c r="C26" s="2">
        <v>23</v>
      </c>
      <c r="D26" s="5">
        <v>16919</v>
      </c>
      <c r="E26" s="14">
        <f t="shared" si="1"/>
        <v>16321.281206873491</v>
      </c>
      <c r="F26" s="14">
        <f t="shared" si="2"/>
        <v>0</v>
      </c>
      <c r="G26" s="14">
        <f t="shared" si="3"/>
        <v>469.56772989658748</v>
      </c>
      <c r="H26" s="14">
        <f t="shared" si="4"/>
        <v>16495.948251121619</v>
      </c>
      <c r="I26" s="2"/>
      <c r="J26" s="2"/>
      <c r="K26" s="2"/>
      <c r="L26" s="2"/>
      <c r="M26" s="2"/>
    </row>
    <row r="27" spans="1:13" ht="13.8" thickBot="1" x14ac:dyDescent="0.3">
      <c r="A27" s="6"/>
      <c r="B27" s="6">
        <v>12</v>
      </c>
      <c r="C27" s="6">
        <v>24</v>
      </c>
      <c r="D27" s="7">
        <v>18931</v>
      </c>
      <c r="E27" s="17">
        <f t="shared" si="1"/>
        <v>16909.879567249409</v>
      </c>
      <c r="F27" s="17">
        <f t="shared" si="2"/>
        <v>0</v>
      </c>
      <c r="G27" s="17">
        <f t="shared" si="3"/>
        <v>1568.7685497086286</v>
      </c>
      <c r="H27" s="14">
        <f t="shared" si="4"/>
        <v>17437.697873540157</v>
      </c>
      <c r="I27" s="2"/>
      <c r="J27" s="2"/>
      <c r="K27" s="2"/>
      <c r="L27" s="2"/>
      <c r="M27" s="2"/>
    </row>
    <row r="28" spans="1:13" x14ac:dyDescent="0.25">
      <c r="A28" s="2">
        <v>2006</v>
      </c>
      <c r="B28" s="2">
        <v>1</v>
      </c>
      <c r="C28" s="2">
        <v>25</v>
      </c>
      <c r="D28" s="8" t="s">
        <v>6</v>
      </c>
      <c r="E28" s="2"/>
      <c r="F28" s="2"/>
      <c r="G28" s="2"/>
      <c r="H28" s="14">
        <f>$E$27+B28*$F$27+G16</f>
        <v>14078.849105054633</v>
      </c>
      <c r="I28" s="2"/>
      <c r="J28" s="2"/>
      <c r="K28" s="2"/>
      <c r="L28" s="2"/>
      <c r="M28" s="2"/>
    </row>
    <row r="29" spans="1:13" x14ac:dyDescent="0.25">
      <c r="A29" s="2"/>
      <c r="B29" s="2">
        <v>2</v>
      </c>
      <c r="C29" s="2">
        <v>26</v>
      </c>
      <c r="D29" s="8" t="s">
        <v>6</v>
      </c>
      <c r="E29" s="2"/>
      <c r="F29" s="2"/>
      <c r="G29" s="2"/>
      <c r="H29" s="14">
        <f t="shared" ref="H29:H33" si="5">$E$27+B29*$F$27+G17</f>
        <v>14811.347513308596</v>
      </c>
      <c r="I29" s="2"/>
      <c r="J29" s="2"/>
      <c r="K29" s="2"/>
      <c r="L29" s="2"/>
      <c r="M29" s="2"/>
    </row>
    <row r="30" spans="1:13" x14ac:dyDescent="0.25">
      <c r="A30" s="2"/>
      <c r="B30" s="2">
        <v>3</v>
      </c>
      <c r="C30" s="2">
        <v>27</v>
      </c>
      <c r="D30" s="8" t="s">
        <v>6</v>
      </c>
      <c r="E30" s="2"/>
      <c r="F30" s="2"/>
      <c r="G30" s="2"/>
      <c r="H30" s="14">
        <f t="shared" si="5"/>
        <v>15574.360128712109</v>
      </c>
      <c r="I30" s="2"/>
      <c r="J30" s="2"/>
      <c r="K30" s="2"/>
      <c r="L30" s="2"/>
      <c r="M30" s="2"/>
    </row>
    <row r="31" spans="1:13" x14ac:dyDescent="0.25">
      <c r="A31" s="2"/>
      <c r="B31" s="2">
        <v>4</v>
      </c>
      <c r="C31" s="2">
        <v>28</v>
      </c>
      <c r="D31" s="8" t="s">
        <v>6</v>
      </c>
      <c r="E31" s="2"/>
      <c r="F31" s="2"/>
      <c r="G31" s="2"/>
      <c r="H31" s="14">
        <f t="shared" si="5"/>
        <v>15687.951651854608</v>
      </c>
      <c r="I31" s="2"/>
      <c r="J31" s="2"/>
      <c r="K31" s="2"/>
      <c r="L31" s="2"/>
      <c r="M31" s="2"/>
    </row>
    <row r="32" spans="1:13" x14ac:dyDescent="0.25">
      <c r="A32" s="2"/>
      <c r="B32" s="2">
        <v>5</v>
      </c>
      <c r="C32" s="2">
        <v>29</v>
      </c>
      <c r="D32" s="8" t="s">
        <v>6</v>
      </c>
      <c r="E32" s="2"/>
      <c r="F32" s="2"/>
      <c r="G32" s="2"/>
      <c r="H32" s="14">
        <f t="shared" si="5"/>
        <v>17077.205884695468</v>
      </c>
      <c r="I32" s="2"/>
      <c r="J32" s="2"/>
      <c r="K32" s="2"/>
      <c r="L32" s="2"/>
      <c r="M32" s="2"/>
    </row>
    <row r="33" spans="1:13" x14ac:dyDescent="0.25">
      <c r="A33" s="2"/>
      <c r="B33" s="2">
        <v>6</v>
      </c>
      <c r="C33" s="2">
        <v>30</v>
      </c>
      <c r="D33" s="8" t="s">
        <v>6</v>
      </c>
      <c r="E33" s="2"/>
      <c r="F33" s="2"/>
      <c r="G33" s="2"/>
      <c r="H33" s="14">
        <f t="shared" si="5"/>
        <v>19343.667573925799</v>
      </c>
      <c r="I33" s="2"/>
      <c r="J33" s="2"/>
      <c r="K33" s="2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SUMIT THAKUR BARAHI</cp:lastModifiedBy>
  <dcterms:created xsi:type="dcterms:W3CDTF">2024-06-23T20:14:57Z</dcterms:created>
  <dcterms:modified xsi:type="dcterms:W3CDTF">2024-06-24T01:38:45Z</dcterms:modified>
</cp:coreProperties>
</file>