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1_{B1864F29-0D9E-49CC-8EA5-3A791051CE46}" xr6:coauthVersionLast="47" xr6:coauthVersionMax="47" xr10:uidLastSave="{00000000-0000-0000-0000-000000000000}"/>
  <bookViews>
    <workbookView xWindow="-96" yWindow="0" windowWidth="11712" windowHeight="12336" xr2:uid="{8A551C75-EBA7-4C70-B86E-D78CECCB5E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Sheet1!$L$4:$L$6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Sheet1!$L$4:$L$6</definedName>
    <definedName name="solver_lhs2" localSheetId="0" hidden="1">Sheet1!$L$4:$L$6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E16" i="1" l="1"/>
  <c r="F16" i="1"/>
  <c r="E17" i="1"/>
  <c r="F17" i="1"/>
  <c r="H17" i="1"/>
  <c r="E18" i="1"/>
  <c r="F18" i="1"/>
  <c r="H18" i="1"/>
  <c r="E19" i="1"/>
  <c r="F19" i="1"/>
  <c r="H19" i="1"/>
  <c r="E20" i="1"/>
  <c r="F20" i="1"/>
  <c r="H20" i="1"/>
  <c r="E21" i="1"/>
  <c r="F21" i="1"/>
  <c r="H21" i="1"/>
  <c r="E22" i="1"/>
  <c r="F22" i="1"/>
  <c r="H22" i="1"/>
  <c r="E23" i="1"/>
  <c r="F23" i="1"/>
  <c r="H23" i="1"/>
  <c r="E24" i="1"/>
  <c r="F24" i="1"/>
  <c r="H24" i="1"/>
  <c r="E25" i="1"/>
  <c r="F25" i="1"/>
  <c r="H25" i="1"/>
  <c r="E26" i="1"/>
  <c r="F26" i="1"/>
  <c r="H26" i="1"/>
  <c r="E27" i="1"/>
  <c r="F27" i="1"/>
  <c r="H27" i="1"/>
  <c r="H16" i="1"/>
  <c r="G17" i="1"/>
  <c r="H29" i="1"/>
  <c r="G18" i="1"/>
  <c r="H30" i="1"/>
  <c r="G19" i="1"/>
  <c r="H31" i="1"/>
  <c r="G16" i="1"/>
  <c r="H28" i="1"/>
  <c r="G10" i="1"/>
  <c r="G20" i="1"/>
  <c r="G21" i="1"/>
  <c r="G22" i="1"/>
  <c r="G23" i="1"/>
  <c r="G24" i="1"/>
  <c r="G25" i="1"/>
  <c r="G26" i="1"/>
  <c r="G27" i="1"/>
  <c r="G5" i="1"/>
  <c r="G6" i="1"/>
  <c r="G7" i="1"/>
  <c r="G8" i="1"/>
  <c r="G9" i="1"/>
  <c r="G11" i="1"/>
  <c r="G12" i="1"/>
  <c r="G13" i="1"/>
  <c r="G14" i="1"/>
  <c r="G15" i="1"/>
  <c r="G4" i="1"/>
  <c r="E15" i="1"/>
  <c r="L8" i="1"/>
</calcChain>
</file>

<file path=xl/sharedStrings.xml><?xml version="1.0" encoding="utf-8"?>
<sst xmlns="http://schemas.openxmlformats.org/spreadsheetml/2006/main" count="14" uniqueCount="14">
  <si>
    <t>Year</t>
  </si>
  <si>
    <t>Month</t>
  </si>
  <si>
    <t>Demand</t>
  </si>
  <si>
    <t>Time</t>
  </si>
  <si>
    <t>Base</t>
  </si>
  <si>
    <t>Level</t>
  </si>
  <si>
    <t>Trend</t>
  </si>
  <si>
    <t>Seasonal</t>
  </si>
  <si>
    <t>Factor</t>
  </si>
  <si>
    <t>Forecast</t>
  </si>
  <si>
    <t>alpha</t>
  </si>
  <si>
    <t>beta</t>
  </si>
  <si>
    <t>gamma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</si>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</sst>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2932130358705161"/>
          <c:h val="0.82775444736074655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1040</c:v>
                </c:pt>
                <c:pt idx="1">
                  <c:v>370</c:v>
                </c:pt>
                <c:pt idx="2">
                  <c:v>380</c:v>
                </c:pt>
                <c:pt idx="3">
                  <c:v>200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510</c:v>
                </c:pt>
                <c:pt idx="10">
                  <c:v>680</c:v>
                </c:pt>
                <c:pt idx="11">
                  <c:v>610</c:v>
                </c:pt>
                <c:pt idx="12">
                  <c:v>670</c:v>
                </c:pt>
                <c:pt idx="13">
                  <c:v>430</c:v>
                </c:pt>
                <c:pt idx="14">
                  <c:v>410</c:v>
                </c:pt>
                <c:pt idx="15">
                  <c:v>280</c:v>
                </c:pt>
                <c:pt idx="16">
                  <c:v>200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120</c:v>
                </c:pt>
                <c:pt idx="21">
                  <c:v>580</c:v>
                </c:pt>
                <c:pt idx="22">
                  <c:v>810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337-903D-3524E9C1D39F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Sheet1!$H$4:$H$27</c:f>
              <c:numCache>
                <c:formatCode>General</c:formatCode>
                <c:ptCount val="24"/>
                <c:pt idx="12">
                  <c:v>1037.7348427086331</c:v>
                </c:pt>
                <c:pt idx="13">
                  <c:v>369.16344649712664</c:v>
                </c:pt>
                <c:pt idx="14">
                  <c:v>379.10709005930482</c:v>
                </c:pt>
                <c:pt idx="15">
                  <c:v>199.95521057699278</c:v>
                </c:pt>
                <c:pt idx="16">
                  <c:v>21.115401167222927</c:v>
                </c:pt>
                <c:pt idx="17">
                  <c:v>32.516182233778558</c:v>
                </c:pt>
                <c:pt idx="18">
                  <c:v>375.87361004122369</c:v>
                </c:pt>
                <c:pt idx="19">
                  <c:v>11.236982665315127</c:v>
                </c:pt>
                <c:pt idx="20">
                  <c:v>103.18979743234051</c:v>
                </c:pt>
                <c:pt idx="21">
                  <c:v>596.04195719048357</c:v>
                </c:pt>
                <c:pt idx="22">
                  <c:v>809.90185539341678</c:v>
                </c:pt>
                <c:pt idx="23">
                  <c:v>740.86022302163337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F-4337-903D-3524E9C1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4064"/>
        <c:axId val="501005504"/>
      </c:lineChart>
      <c:catAx>
        <c:axId val="501004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5504"/>
        <c:crosses val="autoZero"/>
        <c:auto val="1"/>
        <c:lblAlgn val="ctr"/>
        <c:lblOffset val="100"/>
        <c:noMultiLvlLbl val="0"/>
      </c:catAx>
      <c:valAx>
        <c:axId val="5010055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7178477690285"/>
          <c:y val="0.60243000874890651"/>
          <c:w val="0.1698615485564304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17517</xdr:colOff>
      <xdr:row>12</xdr:row>
      <xdr:rowOff>21021</xdr:rowOff>
    </xdr:from>
    <xdr:to>
      <xdr:col>16</xdr:col>
      <xdr:colOff>481724</xdr:colOff>
      <xdr:row>26</xdr:row>
      <xdr:rowOff>57807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C6A96-D401-03A4-94F1-72A5D1C2D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3485-BFEC-4D60-9933-B7B41BFD4522}">
  <dimension ref="A2:L33"/>
  <sheetViews>
    <sheetView tabSelected="1" topLeftCell="J1" zoomScale="87" workbookViewId="0">
      <selection activeCell="T10" sqref="T10"/>
    </sheetView>
  </sheetViews>
  <sheetFormatPr defaultRowHeight="15" x14ac:dyDescent="0.25"/>
  <cols>
    <col min="2" max="2" width="8.54296875" bestFit="1" customWidth="1"/>
    <col min="3" max="3" width="8.54296875" customWidth="1"/>
    <col min="4" max="4" width="8.08984375" bestFit="1" customWidth="1"/>
    <col min="5" max="5" width="14" customWidth="1"/>
    <col min="6" max="6" width="7" bestFit="1" customWidth="1"/>
    <col min="7" max="7" width="9.1796875" customWidth="1"/>
    <col min="8" max="8" width="8.54296875" customWidth="1"/>
    <col min="9" max="16" width="7" bestFit="1" customWidth="1"/>
  </cols>
  <sheetData>
    <row r="2" spans="1:12" x14ac:dyDescent="0.25">
      <c r="E2" s="1" t="s">
        <v>4</v>
      </c>
      <c r="G2" s="1" t="s">
        <v>7</v>
      </c>
    </row>
    <row r="3" spans="1:12" ht="16.2" thickBot="1" x14ac:dyDescent="0.35">
      <c r="A3" s="3" t="s">
        <v>0</v>
      </c>
      <c r="B3" s="3" t="s">
        <v>1</v>
      </c>
      <c r="C3" s="3" t="s">
        <v>3</v>
      </c>
      <c r="D3" s="3" t="s">
        <v>2</v>
      </c>
      <c r="E3" s="3" t="s">
        <v>5</v>
      </c>
      <c r="F3" s="3" t="s">
        <v>6</v>
      </c>
      <c r="G3" s="3" t="s">
        <v>8</v>
      </c>
      <c r="H3" s="3" t="s">
        <v>9</v>
      </c>
    </row>
    <row r="4" spans="1:12" x14ac:dyDescent="0.25">
      <c r="A4">
        <v>2004</v>
      </c>
      <c r="B4">
        <v>1</v>
      </c>
      <c r="C4">
        <v>1</v>
      </c>
      <c r="D4">
        <v>1040</v>
      </c>
      <c r="G4">
        <f>D4/AVERAGE($D$4:$D$15)</f>
        <v>3.1675126903553301</v>
      </c>
      <c r="K4" s="1" t="s">
        <v>10</v>
      </c>
      <c r="L4">
        <v>3.0610233667124889E-3</v>
      </c>
    </row>
    <row r="5" spans="1:12" x14ac:dyDescent="0.25">
      <c r="B5">
        <v>2</v>
      </c>
      <c r="C5">
        <v>2</v>
      </c>
      <c r="D5">
        <v>370</v>
      </c>
      <c r="G5">
        <f t="shared" ref="G5:G15" si="0">D5/AVERAGE($D$4:$D$15)</f>
        <v>1.1269035532994924</v>
      </c>
      <c r="K5" s="1" t="s">
        <v>11</v>
      </c>
      <c r="L5">
        <v>1</v>
      </c>
    </row>
    <row r="6" spans="1:12" x14ac:dyDescent="0.25">
      <c r="B6">
        <v>3</v>
      </c>
      <c r="C6">
        <v>3</v>
      </c>
      <c r="D6">
        <v>380</v>
      </c>
      <c r="G6">
        <f t="shared" si="0"/>
        <v>1.1573604060913707</v>
      </c>
      <c r="K6" s="1" t="s">
        <v>12</v>
      </c>
      <c r="L6">
        <v>0.81740095990472939</v>
      </c>
    </row>
    <row r="7" spans="1:12" x14ac:dyDescent="0.25">
      <c r="B7">
        <v>4</v>
      </c>
      <c r="C7">
        <v>4</v>
      </c>
      <c r="D7">
        <v>200</v>
      </c>
      <c r="G7">
        <f t="shared" si="0"/>
        <v>0.6091370558375635</v>
      </c>
    </row>
    <row r="8" spans="1:12" x14ac:dyDescent="0.25">
      <c r="B8">
        <v>5</v>
      </c>
      <c r="C8">
        <v>5</v>
      </c>
      <c r="D8">
        <v>20</v>
      </c>
      <c r="G8">
        <f t="shared" si="0"/>
        <v>6.0913705583756347E-2</v>
      </c>
      <c r="K8" s="1" t="s">
        <v>13</v>
      </c>
      <c r="L8">
        <f>SUMXMY2(H16:H27,D16:D27)/COUNT(H16:H27)</f>
        <v>27679.686684332224</v>
      </c>
    </row>
    <row r="9" spans="1:12" x14ac:dyDescent="0.25">
      <c r="B9">
        <v>6</v>
      </c>
      <c r="C9">
        <v>6</v>
      </c>
      <c r="D9">
        <v>30</v>
      </c>
      <c r="G9">
        <f t="shared" si="0"/>
        <v>9.1370558375634528E-2</v>
      </c>
    </row>
    <row r="10" spans="1:12" x14ac:dyDescent="0.25">
      <c r="B10">
        <v>7</v>
      </c>
      <c r="C10">
        <v>7</v>
      </c>
      <c r="D10">
        <v>0</v>
      </c>
      <c r="G10">
        <f>AVERAGE(G4:G9)</f>
        <v>1.0355329949238579</v>
      </c>
    </row>
    <row r="11" spans="1:12" x14ac:dyDescent="0.25">
      <c r="B11">
        <v>8</v>
      </c>
      <c r="C11">
        <v>8</v>
      </c>
      <c r="D11">
        <v>10</v>
      </c>
      <c r="G11">
        <f t="shared" si="0"/>
        <v>3.0456852791878174E-2</v>
      </c>
    </row>
    <row r="12" spans="1:12" x14ac:dyDescent="0.25">
      <c r="B12">
        <v>9</v>
      </c>
      <c r="C12">
        <v>9</v>
      </c>
      <c r="D12">
        <v>90</v>
      </c>
      <c r="G12">
        <f t="shared" si="0"/>
        <v>0.27411167512690354</v>
      </c>
    </row>
    <row r="13" spans="1:12" x14ac:dyDescent="0.25">
      <c r="B13">
        <v>10</v>
      </c>
      <c r="C13">
        <v>10</v>
      </c>
      <c r="D13">
        <v>510</v>
      </c>
      <c r="G13">
        <f t="shared" si="0"/>
        <v>1.5532994923857868</v>
      </c>
    </row>
    <row r="14" spans="1:12" x14ac:dyDescent="0.25">
      <c r="B14">
        <v>11</v>
      </c>
      <c r="C14">
        <v>11</v>
      </c>
      <c r="D14">
        <v>680</v>
      </c>
      <c r="G14">
        <f t="shared" si="0"/>
        <v>2.0710659898477157</v>
      </c>
    </row>
    <row r="15" spans="1:12" ht="16.2" thickBot="1" x14ac:dyDescent="0.35">
      <c r="A15" s="2"/>
      <c r="B15" s="2">
        <v>12</v>
      </c>
      <c r="C15" s="2">
        <v>12</v>
      </c>
      <c r="D15" s="2">
        <v>610</v>
      </c>
      <c r="E15" s="2">
        <f>D15/G15</f>
        <v>328.33333333333331</v>
      </c>
      <c r="F15" s="2">
        <v>0</v>
      </c>
      <c r="G15" s="3">
        <f t="shared" si="0"/>
        <v>1.8578680203045685</v>
      </c>
      <c r="H15" s="2"/>
    </row>
    <row r="16" spans="1:12" x14ac:dyDescent="0.25">
      <c r="A16">
        <v>2005</v>
      </c>
      <c r="B16">
        <v>1</v>
      </c>
      <c r="C16">
        <v>13</v>
      </c>
      <c r="D16">
        <v>670</v>
      </c>
      <c r="E16">
        <f>$L$4*(D16/G4)+(1-$L$4)*(E15+F15)</f>
        <v>327.97577244679542</v>
      </c>
      <c r="F16">
        <f>$L$5*(E16-E15)+(1-$L$5)*F15</f>
        <v>-0.35756088653789675</v>
      </c>
      <c r="G16">
        <f>$L$6*(D16/E16)+(1-$L$6)*G4</f>
        <v>2.248199101905707</v>
      </c>
      <c r="H16">
        <f>SUM(E16:F16)*G4</f>
        <v>1037.7348427086331</v>
      </c>
    </row>
    <row r="17" spans="1:8" x14ac:dyDescent="0.25">
      <c r="B17">
        <v>2</v>
      </c>
      <c r="C17">
        <v>14</v>
      </c>
      <c r="D17">
        <v>430</v>
      </c>
      <c r="E17">
        <f t="shared" ref="E17:E27" si="1">$L$4*(D17/G5)+(1-$L$4)*(E16+F16)</f>
        <v>327.78337937640208</v>
      </c>
      <c r="F17">
        <f t="shared" ref="F17:F27" si="2">$L$5*(E17-E16)+(1-$L$5)*F16</f>
        <v>-0.19239307039333653</v>
      </c>
      <c r="G17">
        <f t="shared" ref="G17:G27" si="3">$L$6*(D17/E17)+(1-$L$6)*G5</f>
        <v>1.2780724072609382</v>
      </c>
      <c r="H17">
        <f t="shared" ref="H17:H27" si="4">SUM(E17:F17)*G5</f>
        <v>369.16344649712664</v>
      </c>
    </row>
    <row r="18" spans="1:8" x14ac:dyDescent="0.25">
      <c r="B18">
        <v>3</v>
      </c>
      <c r="C18">
        <v>15</v>
      </c>
      <c r="D18">
        <v>410</v>
      </c>
      <c r="E18">
        <f t="shared" si="1"/>
        <v>327.67260359540069</v>
      </c>
      <c r="F18">
        <f t="shared" si="2"/>
        <v>-0.11077578100139363</v>
      </c>
      <c r="G18">
        <f t="shared" si="3"/>
        <v>1.2341049890315432</v>
      </c>
      <c r="H18">
        <f t="shared" si="4"/>
        <v>379.10709005930482</v>
      </c>
    </row>
    <row r="19" spans="1:8" x14ac:dyDescent="0.25">
      <c r="B19">
        <v>4</v>
      </c>
      <c r="C19">
        <v>16</v>
      </c>
      <c r="D19">
        <v>280</v>
      </c>
      <c r="E19">
        <f t="shared" si="1"/>
        <v>327.96620381298192</v>
      </c>
      <c r="F19">
        <f t="shared" si="2"/>
        <v>0.29360021758122912</v>
      </c>
      <c r="G19">
        <f t="shared" si="3"/>
        <v>0.80908105372809858</v>
      </c>
      <c r="H19">
        <f t="shared" si="4"/>
        <v>199.95521057699278</v>
      </c>
    </row>
    <row r="20" spans="1:8" x14ac:dyDescent="0.25">
      <c r="B20">
        <v>5</v>
      </c>
      <c r="C20">
        <v>17</v>
      </c>
      <c r="D20">
        <v>200</v>
      </c>
      <c r="E20">
        <f t="shared" si="1"/>
        <v>337.30535315411248</v>
      </c>
      <c r="F20">
        <f t="shared" si="2"/>
        <v>9.3391493411305646</v>
      </c>
      <c r="G20">
        <f t="shared" si="3"/>
        <v>0.49578805986652652</v>
      </c>
      <c r="H20">
        <f t="shared" si="4"/>
        <v>21.115401167222927</v>
      </c>
    </row>
    <row r="21" spans="1:8" x14ac:dyDescent="0.25">
      <c r="B21">
        <v>6</v>
      </c>
      <c r="C21">
        <v>18</v>
      </c>
      <c r="D21">
        <v>30</v>
      </c>
      <c r="E21">
        <f t="shared" si="1"/>
        <v>346.58845157856666</v>
      </c>
      <c r="F21">
        <f t="shared" si="2"/>
        <v>9.283098424454181</v>
      </c>
      <c r="G21">
        <f t="shared" si="3"/>
        <v>8.7436761012337216E-2</v>
      </c>
      <c r="H21">
        <f t="shared" si="4"/>
        <v>32.516182233778558</v>
      </c>
    </row>
    <row r="22" spans="1:8" x14ac:dyDescent="0.25">
      <c r="B22">
        <v>7</v>
      </c>
      <c r="C22">
        <v>19</v>
      </c>
      <c r="D22">
        <v>0</v>
      </c>
      <c r="E22">
        <f t="shared" si="1"/>
        <v>354.7822188729134</v>
      </c>
      <c r="F22">
        <f t="shared" si="2"/>
        <v>8.1937672943467419</v>
      </c>
      <c r="G22">
        <f t="shared" si="3"/>
        <v>0.18908733086007717</v>
      </c>
      <c r="H22">
        <f t="shared" si="4"/>
        <v>375.87361004122369</v>
      </c>
    </row>
    <row r="23" spans="1:8" x14ac:dyDescent="0.25">
      <c r="B23">
        <v>8</v>
      </c>
      <c r="C23">
        <v>20</v>
      </c>
      <c r="D23">
        <v>0</v>
      </c>
      <c r="E23">
        <f t="shared" si="1"/>
        <v>361.8649081920467</v>
      </c>
      <c r="F23">
        <f t="shared" si="2"/>
        <v>7.0826893191332942</v>
      </c>
      <c r="G23">
        <f t="shared" si="3"/>
        <v>5.5613920841199177E-3</v>
      </c>
      <c r="H23">
        <f t="shared" si="4"/>
        <v>11.236982665315127</v>
      </c>
    </row>
    <row r="24" spans="1:8" x14ac:dyDescent="0.25">
      <c r="B24">
        <v>9</v>
      </c>
      <c r="C24">
        <v>21</v>
      </c>
      <c r="D24">
        <v>120</v>
      </c>
      <c r="E24">
        <f t="shared" si="1"/>
        <v>369.15828830131113</v>
      </c>
      <c r="F24">
        <f t="shared" si="2"/>
        <v>7.293380109264433</v>
      </c>
      <c r="G24">
        <f t="shared" si="3"/>
        <v>0.31575999977153718</v>
      </c>
      <c r="H24">
        <f t="shared" si="4"/>
        <v>103.18979743234051</v>
      </c>
    </row>
    <row r="25" spans="1:8" x14ac:dyDescent="0.25">
      <c r="B25">
        <v>10</v>
      </c>
      <c r="C25">
        <v>22</v>
      </c>
      <c r="D25">
        <v>580</v>
      </c>
      <c r="E25">
        <f t="shared" si="1"/>
        <v>376.4423231809256</v>
      </c>
      <c r="F25">
        <f t="shared" si="2"/>
        <v>7.2840348796144667</v>
      </c>
      <c r="G25">
        <f t="shared" si="3"/>
        <v>1.5430339049181259</v>
      </c>
      <c r="H25">
        <f t="shared" si="4"/>
        <v>596.04195719048357</v>
      </c>
    </row>
    <row r="26" spans="1:8" x14ac:dyDescent="0.25">
      <c r="B26">
        <v>11</v>
      </c>
      <c r="C26">
        <v>23</v>
      </c>
      <c r="D26">
        <v>810</v>
      </c>
      <c r="E26">
        <f t="shared" si="1"/>
        <v>383.74893795382445</v>
      </c>
      <c r="F26">
        <f t="shared" si="2"/>
        <v>7.306614772898854</v>
      </c>
      <c r="G26">
        <f t="shared" si="3"/>
        <v>2.1035078471438466</v>
      </c>
      <c r="H26">
        <f t="shared" si="4"/>
        <v>809.90185539341678</v>
      </c>
    </row>
    <row r="27" spans="1:8" ht="15.6" thickBot="1" x14ac:dyDescent="0.3">
      <c r="A27" s="2"/>
      <c r="B27" s="2">
        <v>12</v>
      </c>
      <c r="C27" s="2">
        <v>24</v>
      </c>
      <c r="D27" s="2">
        <v>850</v>
      </c>
      <c r="E27" s="2">
        <f t="shared" si="1"/>
        <v>391.25898254967422</v>
      </c>
      <c r="F27" s="2">
        <f t="shared" si="2"/>
        <v>7.510044595849763</v>
      </c>
      <c r="G27" s="2">
        <f t="shared" si="3"/>
        <v>2.1150273193431524</v>
      </c>
      <c r="H27" s="2">
        <f t="shared" si="4"/>
        <v>740.86022302163337</v>
      </c>
    </row>
    <row r="28" spans="1:8" x14ac:dyDescent="0.25">
      <c r="A28">
        <v>2006</v>
      </c>
      <c r="B28">
        <v>1</v>
      </c>
      <c r="H28">
        <f>($E$27+B28*$F$27)*G16</f>
        <v>896.51216869637949</v>
      </c>
    </row>
    <row r="29" spans="1:8" x14ac:dyDescent="0.25">
      <c r="B29">
        <v>2</v>
      </c>
      <c r="H29">
        <f t="shared" ref="H29:H31" si="5">($E$27+B29*$F$27)*G17</f>
        <v>519.25407124023695</v>
      </c>
    </row>
    <row r="30" spans="1:8" x14ac:dyDescent="0.25">
      <c r="B30">
        <v>3</v>
      </c>
      <c r="H30">
        <f t="shared" si="5"/>
        <v>510.65921287872118</v>
      </c>
    </row>
    <row r="31" spans="1:8" x14ac:dyDescent="0.25">
      <c r="B31">
        <v>4</v>
      </c>
      <c r="H31">
        <f t="shared" si="5"/>
        <v>340.86516906249472</v>
      </c>
    </row>
    <row r="33" spans="5:5" ht="15.6" thickBot="1" x14ac:dyDescent="0.3">
      <c r="E33" s="2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289C-B453-48BE-BE93-789418E78B5A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1EDD-1958-472B-8844-EAEDAC8292A7}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2005-11-01T17:02:33Z</dcterms:created>
  <dcterms:modified xsi:type="dcterms:W3CDTF">2024-06-24T02:23:59Z</dcterms:modified>
</cp:coreProperties>
</file>