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11\"/>
    </mc:Choice>
  </mc:AlternateContent>
  <xr:revisionPtr revIDLastSave="0" documentId="13_ncr:1_{E6F39C0F-C222-4625-8AE8-DB1ED34F3C36}" xr6:coauthVersionLast="47" xr6:coauthVersionMax="47" xr10:uidLastSave="{00000000-0000-0000-0000-000000000000}"/>
  <bookViews>
    <workbookView minimized="1" xWindow="2856" yWindow="2856" windowWidth="17280" windowHeight="8880" xr2:uid="{3E9DF046-27B2-4BF3-A6B5-F289A9A5A152}"/>
  </bookViews>
  <sheets>
    <sheet name="Exports" sheetId="9" r:id="rId1"/>
  </sheets>
  <definedNames>
    <definedName name="solver_adj" localSheetId="0" hidden="1">Exports!$K$3:$K$5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dua" localSheetId="0" hidden="1">1</definedName>
    <definedName name="solver_eng" localSheetId="0" hidden="1">1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fs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hs1" localSheetId="0" hidden="1">Exports!$K$3:$K$5</definedName>
    <definedName name="solver_lhs2" localSheetId="0" hidden="1">Exports!$K$3:$K$5</definedName>
    <definedName name="solver_lhs3" localSheetId="0" hidden="1">Exports!#REF!</definedName>
    <definedName name="solver_lhs4" localSheetId="0" hidden="1">Exports!#REF!</definedName>
    <definedName name="solver_lhs5" localSheetId="0" hidden="1">Exports!#REF!</definedName>
    <definedName name="solver_lhs6" localSheetId="0" hidden="1">Exports!#REF!</definedName>
    <definedName name="solver_lhs7" localSheetId="0" hidden="1">Exports!#REF!</definedName>
    <definedName name="solver_lhs8" localSheetId="0" hidden="1">Exports!#REF!</definedName>
    <definedName name="solver_lhs9" localSheetId="0" hidden="1">Exports!#REF!</definedName>
    <definedName name="solver_lin" localSheetId="0" hidden="1">2</definedName>
    <definedName name="solver_lva" localSheetId="0" hidden="1">2</definedName>
    <definedName name="solver_mip" localSheetId="0" hidden="1">2147483647</definedName>
    <definedName name="solver_mni" localSheetId="0" hidden="1">30</definedName>
    <definedName name="solver_mod" localSheetId="0" hidden="1">4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Exports!$K$7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dp" localSheetId="0" hidden="1">0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2</definedName>
    <definedName name="solver_reo" localSheetId="0" hidden="1">2</definedName>
    <definedName name="solver_rep" localSheetId="0" hidden="1">1</definedName>
    <definedName name="solver_rhs1" localSheetId="0" hidden="1">1</definedName>
    <definedName name="solver_rhs2" localSheetId="0" hidden="1">0</definedName>
    <definedName name="solver_rhs3" localSheetId="0" hidden="1">300</definedName>
    <definedName name="solver_rhs4" localSheetId="0" hidden="1">0</definedName>
    <definedName name="solver_rhs5" localSheetId="0" hidden="1">100</definedName>
    <definedName name="solver_rhs6" localSheetId="0" hidden="1">-100</definedName>
    <definedName name="solver_rhs7" localSheetId="0" hidden="1">2</definedName>
    <definedName name="solver_rhs8" localSheetId="0" hidden="1">0.1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rsp" localSheetId="0" hidden="1">0</definedName>
    <definedName name="solver_scl" localSheetId="0" hidden="1">1</definedName>
    <definedName name="solver_se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ms" localSheetId="0" hidden="1">2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olver_vir" localSheetId="0" hidden="1">1</definedName>
  </definedNames>
  <calcPr calcId="191029" concurrentCalc="0" concurrentManualCount="4"/>
</workbook>
</file>

<file path=xl/calcChain.xml><?xml version="1.0" encoding="utf-8"?>
<calcChain xmlns="http://schemas.openxmlformats.org/spreadsheetml/2006/main">
  <c r="G7" i="9" l="1"/>
  <c r="D7" i="9"/>
  <c r="E7" i="9"/>
  <c r="D8" i="9"/>
  <c r="E8" i="9"/>
  <c r="D9" i="9"/>
  <c r="E9" i="9"/>
  <c r="D10" i="9"/>
  <c r="E10" i="9"/>
  <c r="F7" i="9"/>
  <c r="D11" i="9"/>
  <c r="F8" i="9"/>
  <c r="E11" i="9"/>
  <c r="D12" i="9"/>
  <c r="F9" i="9"/>
  <c r="E12" i="9"/>
  <c r="D13" i="9"/>
  <c r="F10" i="9"/>
  <c r="E13" i="9"/>
  <c r="D14" i="9"/>
  <c r="F11" i="9"/>
  <c r="E14" i="9"/>
  <c r="D15" i="9"/>
  <c r="F12" i="9"/>
  <c r="E15" i="9"/>
  <c r="D16" i="9"/>
  <c r="F13" i="9"/>
  <c r="E16" i="9"/>
  <c r="D17" i="9"/>
  <c r="F14" i="9"/>
  <c r="E17" i="9"/>
  <c r="D18" i="9"/>
  <c r="F15" i="9"/>
  <c r="E18" i="9"/>
  <c r="D19" i="9"/>
  <c r="F16" i="9"/>
  <c r="E19" i="9"/>
  <c r="D20" i="9"/>
  <c r="F17" i="9"/>
  <c r="E20" i="9"/>
  <c r="D21" i="9"/>
  <c r="F18" i="9"/>
  <c r="E21" i="9"/>
  <c r="D22" i="9"/>
  <c r="F19" i="9"/>
  <c r="E22" i="9"/>
  <c r="D23" i="9"/>
  <c r="F20" i="9"/>
  <c r="E23" i="9"/>
  <c r="D24" i="9"/>
  <c r="F21" i="9"/>
  <c r="E24" i="9"/>
  <c r="D25" i="9"/>
  <c r="F22" i="9"/>
  <c r="E25" i="9"/>
  <c r="D26" i="9"/>
  <c r="F23" i="9"/>
  <c r="E26" i="9"/>
  <c r="D27" i="9"/>
  <c r="F24" i="9"/>
  <c r="E27" i="9"/>
  <c r="D28" i="9"/>
  <c r="F25" i="9"/>
  <c r="E28" i="9"/>
  <c r="D29" i="9"/>
  <c r="F26" i="9"/>
  <c r="E29" i="9"/>
  <c r="D30" i="9"/>
  <c r="F27" i="9"/>
  <c r="E30" i="9"/>
  <c r="D31" i="9"/>
  <c r="F28" i="9"/>
  <c r="E31" i="9"/>
  <c r="D32" i="9"/>
  <c r="F29" i="9"/>
  <c r="E32" i="9"/>
  <c r="D33" i="9"/>
  <c r="F30" i="9"/>
  <c r="E33" i="9"/>
  <c r="D34" i="9"/>
  <c r="F31" i="9"/>
  <c r="E34" i="9"/>
  <c r="D35" i="9"/>
  <c r="F32" i="9"/>
  <c r="E35" i="9"/>
  <c r="D36" i="9"/>
  <c r="F33" i="9"/>
  <c r="E36" i="9"/>
  <c r="D37" i="9"/>
  <c r="F34" i="9"/>
  <c r="E37" i="9"/>
  <c r="D38" i="9"/>
  <c r="F35" i="9"/>
  <c r="E38" i="9"/>
  <c r="D39" i="9"/>
  <c r="F36" i="9"/>
  <c r="E39" i="9"/>
  <c r="D40" i="9"/>
  <c r="F37" i="9"/>
  <c r="E40" i="9"/>
  <c r="D41" i="9"/>
  <c r="F38" i="9"/>
  <c r="E41" i="9"/>
  <c r="D42" i="9"/>
  <c r="F39" i="9"/>
  <c r="E42" i="9"/>
  <c r="D43" i="9"/>
  <c r="F40" i="9"/>
  <c r="E43" i="9"/>
  <c r="D44" i="9"/>
  <c r="F41" i="9"/>
  <c r="E44" i="9"/>
  <c r="D45" i="9"/>
  <c r="F42" i="9"/>
  <c r="E45" i="9"/>
  <c r="D46" i="9"/>
  <c r="F43" i="9"/>
  <c r="E46" i="9"/>
  <c r="D47" i="9"/>
  <c r="F44" i="9"/>
  <c r="E47" i="9"/>
  <c r="D48" i="9"/>
  <c r="F45" i="9"/>
  <c r="E48" i="9"/>
  <c r="D49" i="9"/>
  <c r="F46" i="9"/>
  <c r="E49" i="9"/>
  <c r="D50" i="9"/>
  <c r="F47" i="9"/>
  <c r="E50" i="9"/>
  <c r="D51" i="9"/>
  <c r="F48" i="9"/>
  <c r="E51" i="9"/>
  <c r="D52" i="9"/>
  <c r="F49" i="9"/>
  <c r="E52" i="9"/>
  <c r="D53" i="9"/>
  <c r="F50" i="9"/>
  <c r="E53" i="9"/>
  <c r="D54" i="9"/>
  <c r="E54" i="9"/>
  <c r="F52" i="9"/>
  <c r="G56" i="9"/>
  <c r="F53" i="9"/>
  <c r="G57" i="9"/>
  <c r="F54" i="9"/>
  <c r="G58" i="9"/>
  <c r="F51" i="9"/>
  <c r="G55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K7" i="9"/>
  <c r="D6" i="9"/>
  <c r="F4" i="9"/>
  <c r="F5" i="9"/>
  <c r="F6" i="9"/>
  <c r="F3" i="9"/>
</calcChain>
</file>

<file path=xl/sharedStrings.xml><?xml version="1.0" encoding="utf-8"?>
<sst xmlns="http://schemas.openxmlformats.org/spreadsheetml/2006/main" count="13" uniqueCount="13">
  <si>
    <t>Year</t>
  </si>
  <si>
    <t>Qrtr</t>
  </si>
  <si>
    <t>Sales</t>
  </si>
  <si>
    <t>Base</t>
  </si>
  <si>
    <t>Seasonal</t>
  </si>
  <si>
    <t>Level</t>
  </si>
  <si>
    <t>Trend</t>
  </si>
  <si>
    <t>Factor</t>
  </si>
  <si>
    <t>Forecast</t>
  </si>
  <si>
    <t>alpha</t>
  </si>
  <si>
    <t>beta</t>
  </si>
  <si>
    <t>gamma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</si>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</sst>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Exports!$C$2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Exports!$C$3:$C$54</c:f>
              <c:numCache>
                <c:formatCode>General</c:formatCode>
                <c:ptCount val="52"/>
                <c:pt idx="0">
                  <c:v>147.6</c:v>
                </c:pt>
                <c:pt idx="1">
                  <c:v>251.8</c:v>
                </c:pt>
                <c:pt idx="2">
                  <c:v>273.10000000000002</c:v>
                </c:pt>
                <c:pt idx="3">
                  <c:v>249.1</c:v>
                </c:pt>
                <c:pt idx="4">
                  <c:v>139.30000000000001</c:v>
                </c:pt>
                <c:pt idx="5">
                  <c:v>221.2</c:v>
                </c:pt>
                <c:pt idx="6">
                  <c:v>260.2</c:v>
                </c:pt>
                <c:pt idx="7">
                  <c:v>259.5</c:v>
                </c:pt>
                <c:pt idx="8">
                  <c:v>140.5</c:v>
                </c:pt>
                <c:pt idx="9">
                  <c:v>245.5</c:v>
                </c:pt>
                <c:pt idx="10">
                  <c:v>298.8</c:v>
                </c:pt>
                <c:pt idx="11">
                  <c:v>287</c:v>
                </c:pt>
                <c:pt idx="12">
                  <c:v>168.8</c:v>
                </c:pt>
                <c:pt idx="13">
                  <c:v>322.60000000000002</c:v>
                </c:pt>
                <c:pt idx="14">
                  <c:v>393.5</c:v>
                </c:pt>
                <c:pt idx="15">
                  <c:v>404.3</c:v>
                </c:pt>
                <c:pt idx="16">
                  <c:v>259.7</c:v>
                </c:pt>
                <c:pt idx="17">
                  <c:v>401.1</c:v>
                </c:pt>
                <c:pt idx="18">
                  <c:v>464.6</c:v>
                </c:pt>
                <c:pt idx="19">
                  <c:v>479.7</c:v>
                </c:pt>
                <c:pt idx="20">
                  <c:v>264.39999999999998</c:v>
                </c:pt>
                <c:pt idx="21">
                  <c:v>402.6</c:v>
                </c:pt>
                <c:pt idx="22">
                  <c:v>411.3</c:v>
                </c:pt>
                <c:pt idx="23">
                  <c:v>385.9</c:v>
                </c:pt>
                <c:pt idx="24">
                  <c:v>232.7</c:v>
                </c:pt>
                <c:pt idx="25">
                  <c:v>309.2</c:v>
                </c:pt>
                <c:pt idx="26">
                  <c:v>310.7</c:v>
                </c:pt>
                <c:pt idx="27">
                  <c:v>293</c:v>
                </c:pt>
                <c:pt idx="28">
                  <c:v>205.1</c:v>
                </c:pt>
                <c:pt idx="29">
                  <c:v>234.4</c:v>
                </c:pt>
                <c:pt idx="30">
                  <c:v>285.39999999999998</c:v>
                </c:pt>
                <c:pt idx="31">
                  <c:v>258.7</c:v>
                </c:pt>
                <c:pt idx="32">
                  <c:v>193.2</c:v>
                </c:pt>
                <c:pt idx="33">
                  <c:v>263.7</c:v>
                </c:pt>
                <c:pt idx="34">
                  <c:v>292.5</c:v>
                </c:pt>
                <c:pt idx="35">
                  <c:v>315.2</c:v>
                </c:pt>
                <c:pt idx="36">
                  <c:v>178.3</c:v>
                </c:pt>
                <c:pt idx="37">
                  <c:v>274.5</c:v>
                </c:pt>
                <c:pt idx="38">
                  <c:v>295.39999999999998</c:v>
                </c:pt>
                <c:pt idx="39">
                  <c:v>286.39999999999998</c:v>
                </c:pt>
                <c:pt idx="40">
                  <c:v>190.8</c:v>
                </c:pt>
                <c:pt idx="41">
                  <c:v>263.5</c:v>
                </c:pt>
                <c:pt idx="42">
                  <c:v>318.8</c:v>
                </c:pt>
                <c:pt idx="43">
                  <c:v>305.3</c:v>
                </c:pt>
                <c:pt idx="44">
                  <c:v>242.6</c:v>
                </c:pt>
                <c:pt idx="45">
                  <c:v>318.8</c:v>
                </c:pt>
                <c:pt idx="46">
                  <c:v>329.6</c:v>
                </c:pt>
                <c:pt idx="47">
                  <c:v>338.2</c:v>
                </c:pt>
                <c:pt idx="48">
                  <c:v>232.1</c:v>
                </c:pt>
                <c:pt idx="49">
                  <c:v>285.60000000000002</c:v>
                </c:pt>
                <c:pt idx="50">
                  <c:v>291</c:v>
                </c:pt>
                <c:pt idx="51">
                  <c:v>281.39999999999998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8-40DB-9E72-D7F9DD0BAD0C}"/>
            </c:ext>
          </c:extLst>
        </c:ser>
        <c:ser>
          <c:idx val="1"/>
          <c:order val="1"/>
          <c:tx>
            <c:strRef>
              <c:f>Exports!$G$2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Exports!$G$3:$G$54</c:f>
              <c:numCache>
                <c:formatCode>General</c:formatCode>
                <c:ptCount val="52"/>
                <c:pt idx="4">
                  <c:v>147.6</c:v>
                </c:pt>
                <c:pt idx="5">
                  <c:v>246.77040243369885</c:v>
                </c:pt>
                <c:pt idx="6">
                  <c:v>250.06056342767198</c:v>
                </c:pt>
                <c:pt idx="7">
                  <c:v>221.94249579908876</c:v>
                </c:pt>
                <c:pt idx="8">
                  <c:v>132.39879270062229</c:v>
                </c:pt>
                <c:pt idx="9">
                  <c:v>238.18053463793868</c:v>
                </c:pt>
                <c:pt idx="10">
                  <c:v>286.10192415174424</c:v>
                </c:pt>
                <c:pt idx="11">
                  <c:v>290.59146918873694</c:v>
                </c:pt>
                <c:pt idx="12">
                  <c:v>183.19121650554575</c:v>
                </c:pt>
                <c:pt idx="13">
                  <c:v>282.43432413512994</c:v>
                </c:pt>
                <c:pt idx="14">
                  <c:v>353.2172061328427</c:v>
                </c:pt>
                <c:pt idx="15">
                  <c:v>377.90119292927409</c:v>
                </c:pt>
                <c:pt idx="16">
                  <c:v>302.90027087026476</c:v>
                </c:pt>
                <c:pt idx="17">
                  <c:v>436.44386202153129</c:v>
                </c:pt>
                <c:pt idx="18">
                  <c:v>480.80504606754153</c:v>
                </c:pt>
                <c:pt idx="19">
                  <c:v>461.62179533764555</c:v>
                </c:pt>
                <c:pt idx="20">
                  <c:v>330.57758386326714</c:v>
                </c:pt>
                <c:pt idx="21">
                  <c:v>430.38648898686739</c:v>
                </c:pt>
                <c:pt idx="22">
                  <c:v>457.46490242187929</c:v>
                </c:pt>
                <c:pt idx="23">
                  <c:v>407.14551838128665</c:v>
                </c:pt>
                <c:pt idx="24">
                  <c:v>178.62121928455659</c:v>
                </c:pt>
                <c:pt idx="25">
                  <c:v>319.11715063938607</c:v>
                </c:pt>
                <c:pt idx="26">
                  <c:v>336.56674704949484</c:v>
                </c:pt>
                <c:pt idx="27">
                  <c:v>302.34921072641072</c:v>
                </c:pt>
                <c:pt idx="28">
                  <c:v>112.92346585328066</c:v>
                </c:pt>
                <c:pt idx="29">
                  <c:v>251.3629374266342</c:v>
                </c:pt>
                <c:pt idx="30">
                  <c:v>271.85473814992872</c:v>
                </c:pt>
                <c:pt idx="31">
                  <c:v>280.82770656596699</c:v>
                </c:pt>
                <c:pt idx="32">
                  <c:v>151.90610568035277</c:v>
                </c:pt>
                <c:pt idx="33">
                  <c:v>232.19916717209338</c:v>
                </c:pt>
                <c:pt idx="34">
                  <c:v>300.10864035058717</c:v>
                </c:pt>
                <c:pt idx="35">
                  <c:v>300.19231332059098</c:v>
                </c:pt>
                <c:pt idx="36">
                  <c:v>234.42324984383066</c:v>
                </c:pt>
                <c:pt idx="37">
                  <c:v>275.71936100808512</c:v>
                </c:pt>
                <c:pt idx="38">
                  <c:v>301.56095493324591</c:v>
                </c:pt>
                <c:pt idx="39">
                  <c:v>297.23299117608479</c:v>
                </c:pt>
                <c:pt idx="40">
                  <c:v>170.15285227727767</c:v>
                </c:pt>
                <c:pt idx="41">
                  <c:v>259.34291539110501</c:v>
                </c:pt>
                <c:pt idx="42">
                  <c:v>287.02917905770153</c:v>
                </c:pt>
                <c:pt idx="43">
                  <c:v>306.01993926572248</c:v>
                </c:pt>
                <c:pt idx="44">
                  <c:v>212.62857379720606</c:v>
                </c:pt>
                <c:pt idx="45">
                  <c:v>317.21530617662535</c:v>
                </c:pt>
                <c:pt idx="46">
                  <c:v>375.10975899910181</c:v>
                </c:pt>
                <c:pt idx="47">
                  <c:v>352.09845036176796</c:v>
                </c:pt>
                <c:pt idx="48">
                  <c:v>259.63323601209504</c:v>
                </c:pt>
                <c:pt idx="49">
                  <c:v>308.57983394550956</c:v>
                </c:pt>
                <c:pt idx="50">
                  <c:v>305.22962487765221</c:v>
                </c:pt>
                <c:pt idx="51">
                  <c:v>281.62682058502531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8-40DB-9E72-D7F9DD0B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704"/>
        <c:axId val="501002624"/>
      </c:lineChart>
      <c:catAx>
        <c:axId val="501000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02624"/>
        <c:crosses val="autoZero"/>
        <c:auto val="1"/>
        <c:lblAlgn val="ctr"/>
        <c:lblOffset val="100"/>
        <c:noMultiLvlLbl val="0"/>
      </c:catAx>
      <c:valAx>
        <c:axId val="501002624"/>
        <c:scaling>
          <c:orientation val="minMax"/>
          <c:min val="10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29</xdr:row>
      <xdr:rowOff>121920</xdr:rowOff>
    </xdr:from>
    <xdr:to>
      <xdr:col>16</xdr:col>
      <xdr:colOff>68580</xdr:colOff>
      <xdr:row>46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3D32A-3C2C-C74F-D9F8-88930AE3D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CAB3-029C-4FF6-A238-D044ADEF7C0C}">
  <sheetPr codeName="Sheet1">
    <tabColor indexed="26"/>
  </sheetPr>
  <dimension ref="A1:K58"/>
  <sheetViews>
    <sheetView tabSelected="1" workbookViewId="0">
      <selection activeCell="K7" sqref="K7"/>
    </sheetView>
  </sheetViews>
  <sheetFormatPr defaultRowHeight="13.2" x14ac:dyDescent="0.25"/>
  <cols>
    <col min="1" max="1" width="5.6640625" style="3" bestFit="1" customWidth="1"/>
    <col min="2" max="2" width="5.33203125" bestFit="1" customWidth="1"/>
    <col min="3" max="3" width="6.33203125" bestFit="1" customWidth="1"/>
    <col min="11" max="11" width="10.5546875" bestFit="1" customWidth="1"/>
  </cols>
  <sheetData>
    <row r="1" spans="1:11" x14ac:dyDescent="0.25">
      <c r="D1" s="6" t="s">
        <v>3</v>
      </c>
      <c r="F1" s="6" t="s">
        <v>4</v>
      </c>
    </row>
    <row r="2" spans="1:11" ht="13.8" thickBot="1" x14ac:dyDescent="0.3">
      <c r="A2" s="1" t="s">
        <v>0</v>
      </c>
      <c r="B2" s="1" t="s">
        <v>1</v>
      </c>
      <c r="C2" s="1" t="s">
        <v>2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1" x14ac:dyDescent="0.25">
      <c r="A3" s="3">
        <v>1993</v>
      </c>
      <c r="B3" s="3">
        <v>1</v>
      </c>
      <c r="C3">
        <v>147.6</v>
      </c>
      <c r="F3">
        <f>C3-AVERAGE($C$3:$C$6)</f>
        <v>-82.800000000000011</v>
      </c>
      <c r="J3" s="5" t="s">
        <v>9</v>
      </c>
      <c r="K3">
        <v>0.30298780519886581</v>
      </c>
    </row>
    <row r="4" spans="1:11" x14ac:dyDescent="0.25">
      <c r="B4" s="3">
        <v>2</v>
      </c>
      <c r="C4">
        <v>251.8</v>
      </c>
      <c r="F4">
        <f t="shared" ref="F4:F6" si="0">C4-AVERAGE($C$3:$C$6)</f>
        <v>21.400000000000006</v>
      </c>
      <c r="J4" s="5" t="s">
        <v>10</v>
      </c>
      <c r="K4">
        <v>1</v>
      </c>
    </row>
    <row r="5" spans="1:11" x14ac:dyDescent="0.25">
      <c r="B5" s="3">
        <v>3</v>
      </c>
      <c r="C5">
        <v>273.10000000000002</v>
      </c>
      <c r="F5">
        <f t="shared" si="0"/>
        <v>42.700000000000017</v>
      </c>
      <c r="J5" s="5" t="s">
        <v>11</v>
      </c>
      <c r="K5" s="9">
        <v>0.62442795585429978</v>
      </c>
    </row>
    <row r="6" spans="1:11" ht="13.8" thickBot="1" x14ac:dyDescent="0.3">
      <c r="A6" s="7"/>
      <c r="B6" s="7">
        <v>4</v>
      </c>
      <c r="C6" s="8">
        <v>249.1</v>
      </c>
      <c r="D6" s="8">
        <f>C6-F6</f>
        <v>230.4</v>
      </c>
      <c r="E6" s="8">
        <v>0</v>
      </c>
      <c r="F6" s="8">
        <f t="shared" si="0"/>
        <v>18.699999999999989</v>
      </c>
      <c r="G6" s="8"/>
    </row>
    <row r="7" spans="1:11" x14ac:dyDescent="0.25">
      <c r="A7" s="3">
        <v>1994</v>
      </c>
      <c r="B7" s="3">
        <v>1</v>
      </c>
      <c r="C7">
        <v>139.30000000000001</v>
      </c>
      <c r="D7">
        <f>$K$3*(C7-F3)+(1-$K$3)*(D6+E6)</f>
        <v>227.88520121684942</v>
      </c>
      <c r="E7">
        <f>$K$4*(D7-D6)+(1-$K$4)*E6</f>
        <v>-2.5147987831505816</v>
      </c>
      <c r="F7">
        <f>$K$5*(C7-D7)+(1-$K$5)*F3</f>
        <v>-86.412441370043098</v>
      </c>
      <c r="G7">
        <f>D6+E6+F3</f>
        <v>147.6</v>
      </c>
      <c r="J7" s="5" t="s">
        <v>12</v>
      </c>
      <c r="K7">
        <f>SUMXMY2(G7:G54,C7:C54)/COUNT(G7:G54)</f>
        <v>911.24336702305902</v>
      </c>
    </row>
    <row r="8" spans="1:11" x14ac:dyDescent="0.25">
      <c r="B8" s="3">
        <v>2</v>
      </c>
      <c r="C8">
        <v>221.2</v>
      </c>
      <c r="D8">
        <f t="shared" ref="D8:D54" si="1">$K$3*(C8-F4)+(1-$K$3)*(D7+E7)</f>
        <v>217.62288232226069</v>
      </c>
      <c r="E8">
        <f t="shared" ref="E8:E54" si="2">$K$4*(D8-D7)+(1-$K$4)*E7</f>
        <v>-10.262318894588731</v>
      </c>
      <c r="F8">
        <f t="shared" ref="F8:F54" si="3">$K$5*(C8-D8)+(1-$K$5)*F4</f>
        <v>10.270894024079015</v>
      </c>
      <c r="G8">
        <f t="shared" ref="G8:G54" si="4">D7+E7+F4</f>
        <v>246.77040243369885</v>
      </c>
    </row>
    <row r="9" spans="1:11" x14ac:dyDescent="0.25">
      <c r="B9" s="3">
        <v>3</v>
      </c>
      <c r="C9">
        <v>260.2</v>
      </c>
      <c r="D9">
        <f t="shared" si="1"/>
        <v>210.43268906067473</v>
      </c>
      <c r="E9">
        <f t="shared" si="2"/>
        <v>-7.1901932615859607</v>
      </c>
      <c r="F9">
        <f t="shared" si="3"/>
        <v>47.113026523229607</v>
      </c>
      <c r="G9">
        <f t="shared" si="4"/>
        <v>250.06056342767198</v>
      </c>
    </row>
    <row r="10" spans="1:11" x14ac:dyDescent="0.25">
      <c r="A10" s="4"/>
      <c r="B10" s="4">
        <v>4</v>
      </c>
      <c r="C10" s="2">
        <v>259.5</v>
      </c>
      <c r="D10">
        <f t="shared" si="1"/>
        <v>214.62196156567006</v>
      </c>
      <c r="E10">
        <f t="shared" si="2"/>
        <v>4.1892725049953299</v>
      </c>
      <c r="F10">
        <f t="shared" si="3"/>
        <v>35.046299027823935</v>
      </c>
      <c r="G10">
        <f t="shared" si="4"/>
        <v>221.94249579908876</v>
      </c>
    </row>
    <row r="11" spans="1:11" x14ac:dyDescent="0.25">
      <c r="A11" s="3">
        <v>1995</v>
      </c>
      <c r="B11" s="3">
        <v>1</v>
      </c>
      <c r="C11">
        <v>140.5</v>
      </c>
      <c r="D11">
        <f t="shared" si="1"/>
        <v>221.26580108976486</v>
      </c>
      <c r="E11">
        <f t="shared" si="2"/>
        <v>6.6438395240948012</v>
      </c>
      <c r="F11">
        <f t="shared" si="3"/>
        <v>-82.886521322384411</v>
      </c>
      <c r="G11">
        <f t="shared" si="4"/>
        <v>132.39879270062229</v>
      </c>
    </row>
    <row r="12" spans="1:11" x14ac:dyDescent="0.25">
      <c r="B12" s="3">
        <v>2</v>
      </c>
      <c r="C12">
        <v>245.5</v>
      </c>
      <c r="D12">
        <f t="shared" si="1"/>
        <v>230.12734935913974</v>
      </c>
      <c r="E12">
        <f t="shared" si="2"/>
        <v>8.8615482693748788</v>
      </c>
      <c r="F12">
        <f t="shared" si="3"/>
        <v>13.456573479561875</v>
      </c>
      <c r="G12">
        <f t="shared" si="4"/>
        <v>238.18053463793868</v>
      </c>
    </row>
    <row r="13" spans="1:11" x14ac:dyDescent="0.25">
      <c r="B13" s="3">
        <v>3</v>
      </c>
      <c r="C13">
        <v>298.8</v>
      </c>
      <c r="D13">
        <f t="shared" si="1"/>
        <v>242.83625976002637</v>
      </c>
      <c r="E13">
        <f t="shared" si="2"/>
        <v>12.708910400886623</v>
      </c>
      <c r="F13">
        <f t="shared" si="3"/>
        <v>52.639659597227705</v>
      </c>
      <c r="G13">
        <f t="shared" si="4"/>
        <v>286.10192415174424</v>
      </c>
    </row>
    <row r="14" spans="1:11" x14ac:dyDescent="0.25">
      <c r="A14" s="4"/>
      <c r="B14" s="4">
        <v>4</v>
      </c>
      <c r="C14" s="2">
        <v>287</v>
      </c>
      <c r="D14">
        <f t="shared" si="1"/>
        <v>254.45699879397824</v>
      </c>
      <c r="E14">
        <f t="shared" si="2"/>
        <v>11.620739033951878</v>
      </c>
      <c r="F14">
        <f t="shared" si="3"/>
        <v>33.483169886061482</v>
      </c>
      <c r="G14">
        <f t="shared" si="4"/>
        <v>290.59146918873694</v>
      </c>
    </row>
    <row r="15" spans="1:11" x14ac:dyDescent="0.25">
      <c r="A15" s="3">
        <v>1996</v>
      </c>
      <c r="B15" s="3">
        <v>1</v>
      </c>
      <c r="C15">
        <v>168.8</v>
      </c>
      <c r="D15">
        <f t="shared" si="1"/>
        <v>261.71737472477315</v>
      </c>
      <c r="E15">
        <f t="shared" si="2"/>
        <v>7.2603759307949076</v>
      </c>
      <c r="F15">
        <f t="shared" si="3"/>
        <v>-89.150066607912152</v>
      </c>
      <c r="G15">
        <f t="shared" si="4"/>
        <v>183.19121650554575</v>
      </c>
    </row>
    <row r="16" spans="1:11" x14ac:dyDescent="0.25">
      <c r="B16" s="3">
        <v>2</v>
      </c>
      <c r="C16">
        <v>322.60000000000002</v>
      </c>
      <c r="D16">
        <f t="shared" si="1"/>
        <v>281.14746063019408</v>
      </c>
      <c r="E16">
        <f t="shared" si="2"/>
        <v>19.430085905420924</v>
      </c>
      <c r="F16">
        <f t="shared" si="3"/>
        <v>30.938037232573684</v>
      </c>
      <c r="G16">
        <f t="shared" si="4"/>
        <v>282.43432413512994</v>
      </c>
    </row>
    <row r="17" spans="1:7" x14ac:dyDescent="0.25">
      <c r="B17" s="3">
        <v>3</v>
      </c>
      <c r="C17">
        <v>393.5</v>
      </c>
      <c r="D17">
        <f t="shared" si="1"/>
        <v>312.78274183670334</v>
      </c>
      <c r="E17">
        <f t="shared" si="2"/>
        <v>31.635281206509262</v>
      </c>
      <c r="F17">
        <f t="shared" si="3"/>
        <v>70.172097075135753</v>
      </c>
      <c r="G17">
        <f t="shared" si="4"/>
        <v>353.2172061328427</v>
      </c>
    </row>
    <row r="18" spans="1:7" x14ac:dyDescent="0.25">
      <c r="A18" s="4"/>
      <c r="B18" s="4">
        <v>4</v>
      </c>
      <c r="C18" s="2">
        <v>404.3</v>
      </c>
      <c r="D18">
        <f t="shared" si="1"/>
        <v>352.41653965744013</v>
      </c>
      <c r="E18">
        <f t="shared" si="2"/>
        <v>39.633797820736788</v>
      </c>
      <c r="F18">
        <f t="shared" si="3"/>
        <v>44.972825642938162</v>
      </c>
      <c r="G18">
        <f t="shared" si="4"/>
        <v>377.90119292927409</v>
      </c>
    </row>
    <row r="19" spans="1:7" x14ac:dyDescent="0.25">
      <c r="A19" s="3">
        <v>1997</v>
      </c>
      <c r="B19" s="3">
        <v>1</v>
      </c>
      <c r="C19">
        <v>259.7</v>
      </c>
      <c r="D19">
        <f t="shared" si="1"/>
        <v>378.96118222319888</v>
      </c>
      <c r="E19">
        <f t="shared" si="2"/>
        <v>26.54464256575875</v>
      </c>
      <c r="F19">
        <f t="shared" si="3"/>
        <v>-107.95228898005813</v>
      </c>
      <c r="G19">
        <f t="shared" si="4"/>
        <v>302.90027087026476</v>
      </c>
    </row>
    <row r="20" spans="1:7" x14ac:dyDescent="0.25">
      <c r="B20" s="3">
        <v>2</v>
      </c>
      <c r="C20">
        <v>401.1</v>
      </c>
      <c r="D20">
        <f t="shared" si="1"/>
        <v>394.79706560780232</v>
      </c>
      <c r="E20">
        <f t="shared" si="2"/>
        <v>15.835883384603449</v>
      </c>
      <c r="F20">
        <f t="shared" si="3"/>
        <v>15.555190323697254</v>
      </c>
      <c r="G20">
        <f t="shared" si="4"/>
        <v>436.44386202153129</v>
      </c>
    </row>
    <row r="21" spans="1:7" x14ac:dyDescent="0.25">
      <c r="B21" s="3">
        <v>3</v>
      </c>
      <c r="C21">
        <v>464.6</v>
      </c>
      <c r="D21">
        <f t="shared" si="1"/>
        <v>405.72301765125485</v>
      </c>
      <c r="E21">
        <f t="shared" si="2"/>
        <v>10.925952043452526</v>
      </c>
      <c r="F21">
        <f t="shared" si="3"/>
        <v>63.119111675395885</v>
      </c>
      <c r="G21">
        <f t="shared" si="4"/>
        <v>480.80504606754153</v>
      </c>
    </row>
    <row r="22" spans="1:7" x14ac:dyDescent="0.25">
      <c r="A22" s="4"/>
      <c r="B22" s="4">
        <v>4</v>
      </c>
      <c r="C22" s="2">
        <v>479.7</v>
      </c>
      <c r="D22">
        <f t="shared" si="1"/>
        <v>422.12644524729006</v>
      </c>
      <c r="E22">
        <f t="shared" si="2"/>
        <v>16.403427596035215</v>
      </c>
      <c r="F22">
        <f t="shared" si="3"/>
        <v>52.841073163226717</v>
      </c>
      <c r="G22">
        <f t="shared" si="4"/>
        <v>461.62179533764555</v>
      </c>
    </row>
    <row r="23" spans="1:7" x14ac:dyDescent="0.25">
      <c r="A23" s="3">
        <v>1998</v>
      </c>
      <c r="B23" s="3">
        <v>1</v>
      </c>
      <c r="C23">
        <v>264.39999999999998</v>
      </c>
      <c r="D23">
        <f t="shared" si="1"/>
        <v>418.47887195523009</v>
      </c>
      <c r="E23">
        <f t="shared" si="2"/>
        <v>-3.6475732920599739</v>
      </c>
      <c r="F23">
        <f t="shared" si="3"/>
        <v>-136.75501689778852</v>
      </c>
      <c r="G23">
        <f t="shared" si="4"/>
        <v>330.57758386326714</v>
      </c>
    </row>
    <row r="24" spans="1:7" x14ac:dyDescent="0.25">
      <c r="B24" s="3">
        <v>2</v>
      </c>
      <c r="C24">
        <v>402.6</v>
      </c>
      <c r="D24">
        <f t="shared" si="1"/>
        <v>406.41233135085673</v>
      </c>
      <c r="E24">
        <f t="shared" si="2"/>
        <v>-12.066540604373358</v>
      </c>
      <c r="F24">
        <f t="shared" si="3"/>
        <v>3.4615683544916775</v>
      </c>
      <c r="G24">
        <f t="shared" si="4"/>
        <v>430.38648898686739</v>
      </c>
    </row>
    <row r="25" spans="1:7" x14ac:dyDescent="0.25">
      <c r="B25" s="3">
        <v>3</v>
      </c>
      <c r="C25">
        <v>411.3</v>
      </c>
      <c r="D25">
        <f t="shared" si="1"/>
        <v>380.35838828445833</v>
      </c>
      <c r="E25">
        <f t="shared" si="2"/>
        <v>-26.053943066398404</v>
      </c>
      <c r="F25">
        <f t="shared" si="3"/>
        <v>43.026581150962315</v>
      </c>
      <c r="G25">
        <f t="shared" si="4"/>
        <v>457.46490242187929</v>
      </c>
    </row>
    <row r="26" spans="1:7" x14ac:dyDescent="0.25">
      <c r="A26" s="4"/>
      <c r="B26" s="4">
        <v>4</v>
      </c>
      <c r="C26" s="2">
        <v>385.9</v>
      </c>
      <c r="D26">
        <f t="shared" si="1"/>
        <v>347.86731223340172</v>
      </c>
      <c r="E26">
        <f t="shared" si="2"/>
        <v>-32.491076051056609</v>
      </c>
      <c r="F26">
        <f t="shared" si="3"/>
        <v>43.594303340507345</v>
      </c>
      <c r="G26">
        <f t="shared" si="4"/>
        <v>407.14551838128665</v>
      </c>
    </row>
    <row r="27" spans="1:7" x14ac:dyDescent="0.25">
      <c r="A27" s="3">
        <v>1999</v>
      </c>
      <c r="B27" s="3">
        <v>1</v>
      </c>
      <c r="C27">
        <v>232.7</v>
      </c>
      <c r="D27">
        <f t="shared" si="1"/>
        <v>331.76144725914804</v>
      </c>
      <c r="E27">
        <f t="shared" si="2"/>
        <v>-16.105864974253677</v>
      </c>
      <c r="F27">
        <f t="shared" si="3"/>
        <v>-113.21809825948056</v>
      </c>
      <c r="G27">
        <f t="shared" si="4"/>
        <v>178.62121928455659</v>
      </c>
    </row>
    <row r="28" spans="1:7" x14ac:dyDescent="0.25">
      <c r="B28" s="3">
        <v>2</v>
      </c>
      <c r="C28">
        <v>309.2</v>
      </c>
      <c r="D28">
        <f t="shared" si="1"/>
        <v>312.65080657884027</v>
      </c>
      <c r="E28">
        <f t="shared" si="2"/>
        <v>-19.110640680307768</v>
      </c>
      <c r="F28">
        <f t="shared" si="3"/>
        <v>-0.85471179522730201</v>
      </c>
      <c r="G28">
        <f t="shared" si="4"/>
        <v>319.11715063938607</v>
      </c>
    </row>
    <row r="29" spans="1:7" x14ac:dyDescent="0.25">
      <c r="B29" s="3">
        <v>3</v>
      </c>
      <c r="C29">
        <v>310.7</v>
      </c>
      <c r="D29">
        <f t="shared" si="1"/>
        <v>285.70285698237183</v>
      </c>
      <c r="E29">
        <f t="shared" si="2"/>
        <v>-26.947949596468447</v>
      </c>
      <c r="F29">
        <f t="shared" si="3"/>
        <v>31.768495952162908</v>
      </c>
      <c r="G29">
        <f t="shared" si="4"/>
        <v>336.56674704949484</v>
      </c>
    </row>
    <row r="30" spans="1:7" x14ac:dyDescent="0.25">
      <c r="A30" s="4"/>
      <c r="B30" s="4">
        <v>4</v>
      </c>
      <c r="C30" s="2">
        <v>293</v>
      </c>
      <c r="D30">
        <f t="shared" si="1"/>
        <v>255.92221054756652</v>
      </c>
      <c r="E30">
        <f t="shared" si="2"/>
        <v>-29.780646434805305</v>
      </c>
      <c r="F30">
        <f t="shared" si="3"/>
        <v>39.525209894081229</v>
      </c>
      <c r="G30">
        <f t="shared" si="4"/>
        <v>302.34921072641072</v>
      </c>
    </row>
    <row r="31" spans="1:7" x14ac:dyDescent="0.25">
      <c r="A31" s="3">
        <v>2000</v>
      </c>
      <c r="B31" s="3">
        <v>1</v>
      </c>
      <c r="C31">
        <v>205.1</v>
      </c>
      <c r="D31">
        <f t="shared" si="1"/>
        <v>254.06992988471401</v>
      </c>
      <c r="E31">
        <f t="shared" si="2"/>
        <v>-1.8522806628525075</v>
      </c>
      <c r="F31">
        <f t="shared" si="3"/>
        <v>-73.099745813842219</v>
      </c>
      <c r="G31">
        <f t="shared" si="4"/>
        <v>112.92346585328066</v>
      </c>
    </row>
    <row r="32" spans="1:7" x14ac:dyDescent="0.25">
      <c r="B32" s="3">
        <v>2</v>
      </c>
      <c r="C32">
        <v>234.4</v>
      </c>
      <c r="D32">
        <f t="shared" si="1"/>
        <v>247.07808604123991</v>
      </c>
      <c r="E32">
        <f t="shared" si="2"/>
        <v>-6.9918438434741006</v>
      </c>
      <c r="F32">
        <f t="shared" si="3"/>
        <v>-8.2375572069653256</v>
      </c>
      <c r="G32">
        <f t="shared" si="4"/>
        <v>251.3629374266342</v>
      </c>
    </row>
    <row r="33" spans="1:7" x14ac:dyDescent="0.25">
      <c r="B33" s="3">
        <v>3</v>
      </c>
      <c r="C33">
        <v>285.39999999999998</v>
      </c>
      <c r="D33">
        <f t="shared" si="1"/>
        <v>244.19029135656285</v>
      </c>
      <c r="E33">
        <f>$K$4*(D33-D32)+(1-$K$4)*E32</f>
        <v>-2.8877946846770612</v>
      </c>
      <c r="F33">
        <f t="shared" si="3"/>
        <v>37.663853093760942</v>
      </c>
      <c r="G33">
        <f t="shared" si="4"/>
        <v>271.85473814992872</v>
      </c>
    </row>
    <row r="34" spans="1:7" x14ac:dyDescent="0.25">
      <c r="A34" s="4"/>
      <c r="B34" s="4">
        <v>4</v>
      </c>
      <c r="C34" s="2">
        <v>258.7</v>
      </c>
      <c r="D34">
        <f t="shared" si="1"/>
        <v>234.59807142537892</v>
      </c>
      <c r="E34">
        <f t="shared" si="2"/>
        <v>-9.5922199311839336</v>
      </c>
      <c r="F34">
        <f t="shared" si="3"/>
        <v>29.894481867204917</v>
      </c>
      <c r="G34">
        <f t="shared" si="4"/>
        <v>280.82770656596699</v>
      </c>
    </row>
    <row r="35" spans="1:7" x14ac:dyDescent="0.25">
      <c r="A35" s="3">
        <v>2001</v>
      </c>
      <c r="B35" s="3">
        <v>1</v>
      </c>
      <c r="C35">
        <v>193.2</v>
      </c>
      <c r="D35">
        <f t="shared" si="1"/>
        <v>237.51739790221882</v>
      </c>
      <c r="E35">
        <f t="shared" si="2"/>
        <v>2.919326476839899</v>
      </c>
      <c r="F35">
        <f t="shared" si="3"/>
        <v>-55.127243142699953</v>
      </c>
      <c r="G35">
        <f t="shared" si="4"/>
        <v>151.90610568035277</v>
      </c>
    </row>
    <row r="36" spans="1:7" x14ac:dyDescent="0.25">
      <c r="B36" s="3">
        <v>2</v>
      </c>
      <c r="C36">
        <v>263.7</v>
      </c>
      <c r="D36">
        <f t="shared" si="1"/>
        <v>249.98109257952251</v>
      </c>
      <c r="E36">
        <f t="shared" si="2"/>
        <v>12.463694677303693</v>
      </c>
      <c r="F36">
        <f t="shared" si="3"/>
        <v>5.472673118136024</v>
      </c>
      <c r="G36">
        <f t="shared" si="4"/>
        <v>232.19916717209338</v>
      </c>
    </row>
    <row r="37" spans="1:7" x14ac:dyDescent="0.25">
      <c r="B37" s="3">
        <v>3</v>
      </c>
      <c r="C37">
        <v>292.5</v>
      </c>
      <c r="D37">
        <f t="shared" si="1"/>
        <v>260.13946201645427</v>
      </c>
      <c r="E37">
        <f t="shared" si="2"/>
        <v>10.158369436931764</v>
      </c>
      <c r="F37">
        <f t="shared" si="3"/>
        <v>34.352314880238033</v>
      </c>
      <c r="G37">
        <f t="shared" si="4"/>
        <v>300.10864035058717</v>
      </c>
    </row>
    <row r="38" spans="1:7" x14ac:dyDescent="0.25">
      <c r="A38" s="4"/>
      <c r="B38" s="4">
        <v>4</v>
      </c>
      <c r="C38" s="2">
        <v>315.2</v>
      </c>
      <c r="D38">
        <f t="shared" si="1"/>
        <v>274.84497750149245</v>
      </c>
      <c r="E38">
        <f t="shared" si="2"/>
        <v>14.705515485038177</v>
      </c>
      <c r="F38">
        <f t="shared" si="3"/>
        <v>36.426335870740061</v>
      </c>
      <c r="G38">
        <f t="shared" si="4"/>
        <v>300.19231332059098</v>
      </c>
    </row>
    <row r="39" spans="1:7" x14ac:dyDescent="0.25">
      <c r="A39" s="3">
        <v>2002</v>
      </c>
      <c r="B39" s="3">
        <v>1</v>
      </c>
      <c r="C39">
        <v>178.3</v>
      </c>
      <c r="D39">
        <f t="shared" si="1"/>
        <v>272.54583269572078</v>
      </c>
      <c r="E39">
        <f t="shared" si="2"/>
        <v>-2.2991448057716752</v>
      </c>
      <c r="F39">
        <f t="shared" si="3"/>
        <v>-79.553984053196103</v>
      </c>
      <c r="G39">
        <f t="shared" si="4"/>
        <v>234.42324984383066</v>
      </c>
    </row>
    <row r="40" spans="1:7" x14ac:dyDescent="0.25">
      <c r="B40" s="3">
        <v>2</v>
      </c>
      <c r="C40">
        <v>274.5</v>
      </c>
      <c r="D40">
        <f t="shared" si="1"/>
        <v>269.87723637436432</v>
      </c>
      <c r="E40">
        <f t="shared" si="2"/>
        <v>-2.6685963213564605</v>
      </c>
      <c r="F40">
        <f t="shared" si="3"/>
        <v>4.9419658710728722</v>
      </c>
      <c r="G40">
        <f t="shared" si="4"/>
        <v>275.71936100808512</v>
      </c>
    </row>
    <row r="41" spans="1:7" x14ac:dyDescent="0.25">
      <c r="B41" s="3">
        <v>3</v>
      </c>
      <c r="C41">
        <v>295.39999999999998</v>
      </c>
      <c r="D41">
        <f t="shared" si="1"/>
        <v>265.34194583985453</v>
      </c>
      <c r="E41">
        <f t="shared" si="2"/>
        <v>-4.5352905345097838</v>
      </c>
      <c r="F41">
        <f t="shared" si="3"/>
        <v>31.670858436885204</v>
      </c>
      <c r="G41">
        <f t="shared" si="4"/>
        <v>301.56095493324591</v>
      </c>
    </row>
    <row r="42" spans="1:7" x14ac:dyDescent="0.25">
      <c r="A42" s="4"/>
      <c r="B42" s="4">
        <v>4</v>
      </c>
      <c r="C42" s="2">
        <v>286.39999999999998</v>
      </c>
      <c r="D42">
        <f t="shared" si="1"/>
        <v>257.52439108516415</v>
      </c>
      <c r="E42">
        <f t="shared" si="2"/>
        <v>-7.8175547546903772</v>
      </c>
      <c r="F42">
        <f t="shared" si="3"/>
        <v>31.711450872450818</v>
      </c>
      <c r="G42">
        <f t="shared" si="4"/>
        <v>297.23299117608479</v>
      </c>
    </row>
    <row r="43" spans="1:7" x14ac:dyDescent="0.25">
      <c r="A43" s="3">
        <v>2003</v>
      </c>
      <c r="B43" s="3">
        <v>1</v>
      </c>
      <c r="C43">
        <v>190.8</v>
      </c>
      <c r="D43">
        <f t="shared" si="1"/>
        <v>255.96267030259816</v>
      </c>
      <c r="E43">
        <f t="shared" si="2"/>
        <v>-1.5617207825659989</v>
      </c>
      <c r="F43">
        <f t="shared" si="3"/>
        <v>-70.567645425852348</v>
      </c>
      <c r="G43">
        <f t="shared" si="4"/>
        <v>170.15285227727767</v>
      </c>
    </row>
    <row r="44" spans="1:7" x14ac:dyDescent="0.25">
      <c r="B44" s="3">
        <v>2</v>
      </c>
      <c r="C44">
        <v>263.5</v>
      </c>
      <c r="D44">
        <f t="shared" si="1"/>
        <v>255.66049546170723</v>
      </c>
      <c r="E44">
        <f t="shared" si="2"/>
        <v>-0.3021748408909275</v>
      </c>
      <c r="F44">
        <f t="shared" si="3"/>
        <v>6.7512700180537868</v>
      </c>
      <c r="G44">
        <f t="shared" si="4"/>
        <v>259.34291539110501</v>
      </c>
    </row>
    <row r="45" spans="1:7" x14ac:dyDescent="0.25">
      <c r="B45" s="3">
        <v>3</v>
      </c>
      <c r="C45">
        <v>318.8</v>
      </c>
      <c r="D45">
        <f t="shared" si="1"/>
        <v>264.98449192748944</v>
      </c>
      <c r="E45">
        <f t="shared" si="2"/>
        <v>9.3239964657822156</v>
      </c>
      <c r="F45">
        <f t="shared" si="3"/>
        <v>45.498596741968413</v>
      </c>
      <c r="G45">
        <f t="shared" si="4"/>
        <v>287.02917905770153</v>
      </c>
    </row>
    <row r="46" spans="1:7" x14ac:dyDescent="0.25">
      <c r="A46" s="4"/>
      <c r="B46" s="4">
        <v>4</v>
      </c>
      <c r="C46" s="2">
        <v>305.3</v>
      </c>
      <c r="D46">
        <f t="shared" si="1"/>
        <v>274.09035557527392</v>
      </c>
      <c r="E46">
        <f t="shared" si="2"/>
        <v>9.1058636477844743</v>
      </c>
      <c r="F46">
        <f t="shared" si="3"/>
        <v>31.398108898063562</v>
      </c>
      <c r="G46">
        <f t="shared" si="4"/>
        <v>306.01993926572248</v>
      </c>
    </row>
    <row r="47" spans="1:7" x14ac:dyDescent="0.25">
      <c r="A47" s="3">
        <v>2004</v>
      </c>
      <c r="B47" s="3">
        <v>1</v>
      </c>
      <c r="C47">
        <v>242.6</v>
      </c>
      <c r="D47">
        <f t="shared" si="1"/>
        <v>292.27719586692274</v>
      </c>
      <c r="E47">
        <f t="shared" si="2"/>
        <v>18.186840291648821</v>
      </c>
      <c r="F47">
        <f t="shared" si="3"/>
        <v>-57.523064710892577</v>
      </c>
      <c r="G47">
        <f t="shared" si="4"/>
        <v>212.62857379720606</v>
      </c>
    </row>
    <row r="48" spans="1:7" x14ac:dyDescent="0.25">
      <c r="B48" s="3">
        <v>2</v>
      </c>
      <c r="C48">
        <v>318.8</v>
      </c>
      <c r="D48">
        <f t="shared" si="1"/>
        <v>310.94417906202807</v>
      </c>
      <c r="E48">
        <f t="shared" si="2"/>
        <v>18.666983195105331</v>
      </c>
      <c r="F48">
        <f t="shared" si="3"/>
        <v>7.4409824911152667</v>
      </c>
      <c r="G48">
        <f t="shared" si="4"/>
        <v>317.21530617662535</v>
      </c>
    </row>
    <row r="49" spans="1:7" x14ac:dyDescent="0.25">
      <c r="B49" s="3">
        <v>3</v>
      </c>
      <c r="C49">
        <v>329.6</v>
      </c>
      <c r="D49">
        <f t="shared" si="1"/>
        <v>315.82226026286622</v>
      </c>
      <c r="E49">
        <f t="shared" si="2"/>
        <v>4.8780812008381531</v>
      </c>
      <c r="F49">
        <f t="shared" si="3"/>
        <v>25.691206844492989</v>
      </c>
      <c r="G49">
        <f t="shared" si="4"/>
        <v>375.10975899910181</v>
      </c>
    </row>
    <row r="50" spans="1:7" x14ac:dyDescent="0.25">
      <c r="A50" s="4"/>
      <c r="B50" s="4">
        <v>4</v>
      </c>
      <c r="C50" s="2">
        <v>338.2</v>
      </c>
      <c r="D50">
        <f t="shared" si="1"/>
        <v>316.48928049292692</v>
      </c>
      <c r="E50">
        <f t="shared" si="2"/>
        <v>0.66702023006070021</v>
      </c>
      <c r="F50">
        <f t="shared" si="3"/>
        <v>25.349032143082738</v>
      </c>
      <c r="G50">
        <f t="shared" si="4"/>
        <v>352.09845036176796</v>
      </c>
    </row>
    <row r="51" spans="1:7" x14ac:dyDescent="0.25">
      <c r="A51" s="3">
        <v>2005</v>
      </c>
      <c r="B51" s="3">
        <v>1</v>
      </c>
      <c r="C51">
        <v>232.1</v>
      </c>
      <c r="D51">
        <f t="shared" si="1"/>
        <v>308.8140659736606</v>
      </c>
      <c r="E51">
        <f>$K$4*(D51-D50)+(1-$K$4)*E50</f>
        <v>-7.6752145192663193</v>
      </c>
      <c r="F51">
        <f t="shared" si="3"/>
        <v>-69.506462400200107</v>
      </c>
      <c r="G51">
        <f t="shared" si="4"/>
        <v>259.63323601209504</v>
      </c>
    </row>
    <row r="52" spans="1:7" x14ac:dyDescent="0.25">
      <c r="B52" s="3">
        <v>2</v>
      </c>
      <c r="C52">
        <v>285.60000000000002</v>
      </c>
      <c r="D52">
        <f t="shared" si="1"/>
        <v>294.17624200340993</v>
      </c>
      <c r="E52">
        <f t="shared" si="2"/>
        <v>-14.637823970250679</v>
      </c>
      <c r="F52">
        <f t="shared" si="3"/>
        <v>-2.5606202584605047</v>
      </c>
      <c r="G52">
        <f t="shared" si="4"/>
        <v>308.57983394550956</v>
      </c>
    </row>
    <row r="53" spans="1:7" x14ac:dyDescent="0.25">
      <c r="B53" s="3">
        <v>3</v>
      </c>
      <c r="C53">
        <v>291</v>
      </c>
      <c r="D53">
        <f t="shared" si="1"/>
        <v>275.22701522267624</v>
      </c>
      <c r="E53">
        <f t="shared" si="2"/>
        <v>-18.949226780733682</v>
      </c>
      <c r="F53">
        <f t="shared" si="3"/>
        <v>19.497991713381495</v>
      </c>
      <c r="G53">
        <f t="shared" si="4"/>
        <v>305.22962487765221</v>
      </c>
    </row>
    <row r="54" spans="1:7" ht="13.8" thickBot="1" x14ac:dyDescent="0.3">
      <c r="A54" s="7"/>
      <c r="B54" s="7">
        <v>4</v>
      </c>
      <c r="C54" s="8">
        <v>281.39999999999998</v>
      </c>
      <c r="D54">
        <f t="shared" si="1"/>
        <v>256.2090645707118</v>
      </c>
      <c r="E54" s="8">
        <f t="shared" si="2"/>
        <v>-19.017950651964441</v>
      </c>
      <c r="F54" s="8">
        <f t="shared" si="3"/>
        <v>25.250312135260714</v>
      </c>
      <c r="G54" s="8">
        <f t="shared" si="4"/>
        <v>281.62682058502531</v>
      </c>
    </row>
    <row r="55" spans="1:7" x14ac:dyDescent="0.25">
      <c r="A55" s="3">
        <v>2006</v>
      </c>
      <c r="B55" s="3">
        <v>1</v>
      </c>
      <c r="G55">
        <f>$D$54+B55*$E$54+F51</f>
        <v>167.68465151854724</v>
      </c>
    </row>
    <row r="56" spans="1:7" x14ac:dyDescent="0.25">
      <c r="B56" s="3">
        <v>2</v>
      </c>
      <c r="G56">
        <f t="shared" ref="G56:G58" si="5">$D$54+B56*$E$54+F52</f>
        <v>215.6125430083224</v>
      </c>
    </row>
    <row r="57" spans="1:7" x14ac:dyDescent="0.25">
      <c r="B57" s="3">
        <v>3</v>
      </c>
      <c r="G57">
        <f t="shared" si="5"/>
        <v>218.65320432819999</v>
      </c>
    </row>
    <row r="58" spans="1:7" ht="13.8" thickBot="1" x14ac:dyDescent="0.3">
      <c r="B58" s="7">
        <v>4</v>
      </c>
      <c r="G58">
        <f t="shared" si="5"/>
        <v>205.38757409811475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Exports</vt:lpstr>
    </vt:vector>
  </TitlesOfParts>
  <Company>Virginia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SUMIT THAKUR BARAHI</cp:lastModifiedBy>
  <dcterms:created xsi:type="dcterms:W3CDTF">2002-11-28T18:00:46Z</dcterms:created>
  <dcterms:modified xsi:type="dcterms:W3CDTF">2024-06-24T05:35:49Z</dcterms:modified>
</cp:coreProperties>
</file>