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OR\Assignment\chapter 5\"/>
    </mc:Choice>
  </mc:AlternateContent>
  <xr:revisionPtr revIDLastSave="0" documentId="13_ncr:1_{21B01276-AA85-4917-B94A-DDB767416607}" xr6:coauthVersionLast="47" xr6:coauthVersionMax="47" xr10:uidLastSave="{00000000-0000-0000-0000-000000000000}"/>
  <bookViews>
    <workbookView xWindow="11424" yWindow="0" windowWidth="11712" windowHeight="12336" xr2:uid="{83193BDA-6B53-48AF-8A2D-9C5C2E3797F5}"/>
  </bookViews>
  <sheets>
    <sheet name="Sheet1" sheetId="1" r:id="rId1"/>
  </sheets>
  <definedNames>
    <definedName name="solver_adj" localSheetId="0" hidden="1">Sheet1!$H$4:$H$14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Sheet1!$D$4:$D$11</definedName>
    <definedName name="solver_lhs2" localSheetId="0" hidden="1">Sheet1!$H$4:$H$14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Sheet1!$L$18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Sheet1!$E$4:$E$11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D4" i="1"/>
  <c r="D5" i="1"/>
  <c r="D6" i="1"/>
  <c r="D7" i="1"/>
  <c r="D8" i="1"/>
  <c r="D9" i="1"/>
  <c r="D10" i="1"/>
  <c r="D11" i="1"/>
  <c r="L18" i="1"/>
  <c r="L5" i="1"/>
  <c r="L6" i="1"/>
  <c r="L7" i="1"/>
  <c r="L8" i="1"/>
  <c r="L9" i="1"/>
  <c r="L10" i="1"/>
  <c r="L11" i="1"/>
  <c r="L12" i="1"/>
  <c r="L13" i="1"/>
  <c r="L14" i="1"/>
  <c r="L4" i="1"/>
  <c r="J6" i="1"/>
  <c r="J7" i="1"/>
  <c r="J8" i="1"/>
  <c r="J9" i="1"/>
  <c r="J10" i="1"/>
  <c r="J11" i="1"/>
  <c r="J12" i="1"/>
  <c r="J13" i="1"/>
  <c r="J14" i="1"/>
  <c r="J4" i="1"/>
  <c r="J5" i="1"/>
</calcChain>
</file>

<file path=xl/sharedStrings.xml><?xml version="1.0" encoding="utf-8"?>
<sst xmlns="http://schemas.openxmlformats.org/spreadsheetml/2006/main" count="21" uniqueCount="21">
  <si>
    <t>Pine Hills</t>
  </si>
  <si>
    <t>Eustis</t>
  </si>
  <si>
    <t>Sanford</t>
  </si>
  <si>
    <t>Nodes</t>
  </si>
  <si>
    <t>Regions</t>
  </si>
  <si>
    <t>reg1</t>
  </si>
  <si>
    <t>reg2</t>
  </si>
  <si>
    <t>reg3</t>
  </si>
  <si>
    <t>reg4</t>
  </si>
  <si>
    <t>reg5</t>
  </si>
  <si>
    <t>Netflow</t>
  </si>
  <si>
    <t>Demand/</t>
  </si>
  <si>
    <t>Supply in K</t>
  </si>
  <si>
    <t>From</t>
  </si>
  <si>
    <t>To</t>
  </si>
  <si>
    <t>Cost</t>
  </si>
  <si>
    <t>total</t>
  </si>
  <si>
    <t xml:space="preserve">variable </t>
  </si>
  <si>
    <t>total supply</t>
  </si>
  <si>
    <t>Total Demand</t>
  </si>
  <si>
    <t xml:space="preserve">As total supply is less than total demand we use the constraint Netflow(in-out)&lt;=Supply/demand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</si>
</sst>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/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280390</xdr:colOff>
      <xdr:row>17</xdr:row>
      <xdr:rowOff>16494</xdr:rowOff>
    </xdr:from>
    <xdr:to>
      <xdr:col>9</xdr:col>
      <xdr:colOff>506351</xdr:colOff>
      <xdr:row>39</xdr:row>
      <xdr:rowOff>163808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8AE9C8-0C45-462B-3B9F-C6A11C574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176" y="3173351"/>
          <a:ext cx="5786746" cy="41478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BE03-1F0C-402E-9350-1D3B8C7245D9}">
  <dimension ref="A1:O18"/>
  <sheetViews>
    <sheetView tabSelected="1" topLeftCell="C1" zoomScale="84" workbookViewId="0">
      <selection activeCell="I16" sqref="I16"/>
    </sheetView>
  </sheetViews>
  <sheetFormatPr defaultRowHeight="14.4" x14ac:dyDescent="0.3"/>
  <cols>
    <col min="3" max="3" width="11.6640625" customWidth="1"/>
    <col min="4" max="4" width="11" customWidth="1"/>
    <col min="5" max="5" width="13.44140625" customWidth="1"/>
    <col min="7" max="7" width="6" customWidth="1"/>
    <col min="8" max="8" width="12.44140625" customWidth="1"/>
    <col min="10" max="10" width="13.88671875" customWidth="1"/>
  </cols>
  <sheetData>
    <row r="1" spans="1:15" ht="15" thickBot="1" x14ac:dyDescent="0.35">
      <c r="A1" s="1"/>
      <c r="B1" s="1"/>
      <c r="C1" s="1"/>
      <c r="D1" s="1"/>
      <c r="E1" s="1"/>
      <c r="F1" s="1"/>
      <c r="H1" s="1"/>
      <c r="I1" s="1"/>
      <c r="J1" s="1"/>
      <c r="K1" s="1"/>
      <c r="L1" s="1"/>
      <c r="M1" s="1"/>
      <c r="N1" s="1"/>
      <c r="O1" s="1"/>
    </row>
    <row r="2" spans="1:15" ht="15" thickBot="1" x14ac:dyDescent="0.35">
      <c r="A2" s="1"/>
      <c r="B2" s="11"/>
      <c r="C2" s="4"/>
      <c r="D2" s="4"/>
      <c r="E2" s="5" t="s">
        <v>11</v>
      </c>
      <c r="F2" s="1"/>
      <c r="H2" s="1"/>
      <c r="I2" s="1"/>
      <c r="J2" s="1"/>
      <c r="K2" s="1"/>
      <c r="L2" s="1"/>
      <c r="M2" s="1"/>
      <c r="N2" s="1"/>
      <c r="O2" s="1"/>
    </row>
    <row r="3" spans="1:15" ht="15" thickBot="1" x14ac:dyDescent="0.35">
      <c r="A3" s="1"/>
      <c r="B3" s="12" t="s">
        <v>3</v>
      </c>
      <c r="C3" s="9" t="s">
        <v>4</v>
      </c>
      <c r="D3" s="9" t="s">
        <v>10</v>
      </c>
      <c r="E3" s="10" t="s">
        <v>12</v>
      </c>
      <c r="F3" s="1"/>
      <c r="H3" s="2" t="s">
        <v>17</v>
      </c>
      <c r="I3" s="14" t="s">
        <v>13</v>
      </c>
      <c r="J3" s="2"/>
      <c r="K3" s="14" t="s">
        <v>14</v>
      </c>
      <c r="L3" s="2"/>
      <c r="M3" s="15" t="s">
        <v>15</v>
      </c>
      <c r="N3" s="1"/>
      <c r="O3" s="1"/>
    </row>
    <row r="4" spans="1:15" x14ac:dyDescent="0.3">
      <c r="A4" s="1"/>
      <c r="B4" s="13">
        <v>1</v>
      </c>
      <c r="C4" s="6" t="s">
        <v>5</v>
      </c>
      <c r="D4" s="6">
        <f>SUMIF($K$4:$K$14,B4,$H$4:$H$14)-SUMIF($I$4:$I$14,B4,$H$4:$H$14)</f>
        <v>-30</v>
      </c>
      <c r="E4" s="7">
        <v>-30</v>
      </c>
      <c r="F4" s="1"/>
      <c r="H4" s="17">
        <v>20</v>
      </c>
      <c r="I4" s="6">
        <v>1</v>
      </c>
      <c r="J4" s="13" t="str">
        <f>VLOOKUP(I4,$B$4:$C$11,2)</f>
        <v>reg1</v>
      </c>
      <c r="K4" s="6">
        <v>6</v>
      </c>
      <c r="L4" s="13" t="str">
        <f>VLOOKUP(K4,$B$4:$C$11,2)</f>
        <v>Pine Hills</v>
      </c>
      <c r="M4" s="7">
        <v>6.5</v>
      </c>
      <c r="N4" s="1"/>
      <c r="O4" s="1"/>
    </row>
    <row r="5" spans="1:15" x14ac:dyDescent="0.3">
      <c r="A5" s="1"/>
      <c r="B5" s="13">
        <v>2</v>
      </c>
      <c r="C5" s="6" t="s">
        <v>6</v>
      </c>
      <c r="D5" s="6">
        <f t="shared" ref="D5:D11" si="0">SUMIF($K$4:$K$14,B5,$H$4:$H$14)-SUMIF($I$4:$I$14,B5,$H$4:$H$14)</f>
        <v>-40</v>
      </c>
      <c r="E5" s="7">
        <v>-40</v>
      </c>
      <c r="F5" s="1"/>
      <c r="H5" s="17">
        <v>10</v>
      </c>
      <c r="I5" s="6">
        <v>1</v>
      </c>
      <c r="J5" s="13" t="str">
        <f>VLOOKUP(I5,$B$4:$C$11,2)</f>
        <v>reg1</v>
      </c>
      <c r="K5" s="6">
        <v>7</v>
      </c>
      <c r="L5" s="13" t="str">
        <f t="shared" ref="L5:L14" si="1">VLOOKUP(K5,$B$4:$C$11,2)</f>
        <v>Eustis</v>
      </c>
      <c r="M5" s="7">
        <v>7.5</v>
      </c>
      <c r="N5" s="1"/>
      <c r="O5" s="1"/>
    </row>
    <row r="6" spans="1:15" x14ac:dyDescent="0.3">
      <c r="A6" s="1"/>
      <c r="B6" s="13">
        <v>3</v>
      </c>
      <c r="C6" s="6" t="s">
        <v>7</v>
      </c>
      <c r="D6" s="6">
        <f t="shared" si="0"/>
        <v>-25</v>
      </c>
      <c r="E6" s="7">
        <v>-25</v>
      </c>
      <c r="F6" s="1"/>
      <c r="H6" s="17">
        <v>40</v>
      </c>
      <c r="I6" s="6">
        <v>2</v>
      </c>
      <c r="J6" s="13" t="str">
        <f t="shared" ref="J6:J14" si="2">VLOOKUP(I6,$B$4:$C$11,2)</f>
        <v>reg2</v>
      </c>
      <c r="K6" s="6">
        <v>6</v>
      </c>
      <c r="L6" s="13" t="str">
        <f t="shared" si="1"/>
        <v>Pine Hills</v>
      </c>
      <c r="M6" s="7">
        <v>7</v>
      </c>
      <c r="N6" s="1"/>
      <c r="O6" s="1"/>
    </row>
    <row r="7" spans="1:15" x14ac:dyDescent="0.3">
      <c r="A7" s="1"/>
      <c r="B7" s="13">
        <v>4</v>
      </c>
      <c r="C7" s="6" t="s">
        <v>8</v>
      </c>
      <c r="D7" s="6">
        <f t="shared" si="0"/>
        <v>-35</v>
      </c>
      <c r="E7" s="7">
        <v>-35</v>
      </c>
      <c r="F7" s="1"/>
      <c r="H7" s="17">
        <v>0</v>
      </c>
      <c r="I7" s="6">
        <v>2</v>
      </c>
      <c r="J7" s="13" t="str">
        <f t="shared" si="2"/>
        <v>reg2</v>
      </c>
      <c r="K7" s="6">
        <v>7</v>
      </c>
      <c r="L7" s="13" t="str">
        <f t="shared" si="1"/>
        <v>Eustis</v>
      </c>
      <c r="M7" s="7">
        <v>8</v>
      </c>
      <c r="N7" s="1"/>
      <c r="O7" s="1"/>
    </row>
    <row r="8" spans="1:15" x14ac:dyDescent="0.3">
      <c r="A8" s="1"/>
      <c r="B8" s="13">
        <v>5</v>
      </c>
      <c r="C8" s="6" t="s">
        <v>9</v>
      </c>
      <c r="D8" s="6">
        <f t="shared" si="0"/>
        <v>-33</v>
      </c>
      <c r="E8" s="7">
        <v>-33</v>
      </c>
      <c r="F8" s="1"/>
      <c r="H8" s="17">
        <v>0</v>
      </c>
      <c r="I8" s="6">
        <v>3</v>
      </c>
      <c r="J8" s="13" t="str">
        <f t="shared" si="2"/>
        <v>reg3</v>
      </c>
      <c r="K8" s="6">
        <v>6</v>
      </c>
      <c r="L8" s="13" t="str">
        <f t="shared" si="1"/>
        <v>Pine Hills</v>
      </c>
      <c r="M8" s="7">
        <v>8.25</v>
      </c>
      <c r="N8" s="1"/>
      <c r="O8" s="1"/>
    </row>
    <row r="9" spans="1:15" x14ac:dyDescent="0.3">
      <c r="A9" s="1"/>
      <c r="B9" s="13">
        <v>6</v>
      </c>
      <c r="C9" s="6" t="s">
        <v>0</v>
      </c>
      <c r="D9" s="6">
        <f t="shared" si="0"/>
        <v>60</v>
      </c>
      <c r="E9" s="7">
        <v>60</v>
      </c>
      <c r="F9" s="1"/>
      <c r="H9" s="17">
        <v>0</v>
      </c>
      <c r="I9" s="6">
        <v>3</v>
      </c>
      <c r="J9" s="13" t="str">
        <f t="shared" si="2"/>
        <v>reg3</v>
      </c>
      <c r="K9" s="6">
        <v>7</v>
      </c>
      <c r="L9" s="13" t="str">
        <f t="shared" si="1"/>
        <v>Eustis</v>
      </c>
      <c r="M9" s="7">
        <v>7.25</v>
      </c>
      <c r="N9" s="1"/>
      <c r="O9" s="1"/>
    </row>
    <row r="10" spans="1:15" x14ac:dyDescent="0.3">
      <c r="A10" s="1"/>
      <c r="B10" s="13">
        <v>7</v>
      </c>
      <c r="C10" s="6" t="s">
        <v>1</v>
      </c>
      <c r="D10" s="6">
        <f t="shared" si="0"/>
        <v>63</v>
      </c>
      <c r="E10" s="7">
        <v>70</v>
      </c>
      <c r="F10" s="1"/>
      <c r="H10" s="17">
        <v>25</v>
      </c>
      <c r="I10" s="6">
        <v>3</v>
      </c>
      <c r="J10" s="13" t="str">
        <f t="shared" si="2"/>
        <v>reg3</v>
      </c>
      <c r="K10" s="6">
        <v>8</v>
      </c>
      <c r="L10" s="13" t="str">
        <f t="shared" si="1"/>
        <v>Sanford</v>
      </c>
      <c r="M10" s="7">
        <v>6.25</v>
      </c>
      <c r="N10" s="1"/>
      <c r="O10" s="1"/>
    </row>
    <row r="11" spans="1:15" ht="15" thickBot="1" x14ac:dyDescent="0.35">
      <c r="A11" s="1"/>
      <c r="B11" s="12">
        <v>8</v>
      </c>
      <c r="C11" s="9" t="s">
        <v>2</v>
      </c>
      <c r="D11" s="9">
        <f t="shared" si="0"/>
        <v>40</v>
      </c>
      <c r="E11" s="10">
        <v>40</v>
      </c>
      <c r="F11" s="1"/>
      <c r="H11" s="17">
        <v>20</v>
      </c>
      <c r="I11" s="6">
        <v>4</v>
      </c>
      <c r="J11" s="13" t="str">
        <f t="shared" si="2"/>
        <v>reg4</v>
      </c>
      <c r="K11" s="6">
        <v>7</v>
      </c>
      <c r="L11" s="13" t="str">
        <f t="shared" si="1"/>
        <v>Eustis</v>
      </c>
      <c r="M11" s="7">
        <v>7.75</v>
      </c>
      <c r="N11" s="1"/>
      <c r="O11" s="1"/>
    </row>
    <row r="12" spans="1:15" ht="15" thickBot="1" x14ac:dyDescent="0.35">
      <c r="A12" s="1"/>
      <c r="B12" s="1"/>
      <c r="C12" s="1"/>
      <c r="D12" s="1"/>
      <c r="E12" s="1"/>
      <c r="F12" s="1"/>
      <c r="H12" s="17">
        <v>15</v>
      </c>
      <c r="I12" s="6">
        <v>4</v>
      </c>
      <c r="J12" s="13" t="str">
        <f t="shared" si="2"/>
        <v>reg4</v>
      </c>
      <c r="K12" s="6">
        <v>8</v>
      </c>
      <c r="L12" s="13" t="str">
        <f t="shared" si="1"/>
        <v>Sanford</v>
      </c>
      <c r="M12" s="7">
        <v>7</v>
      </c>
      <c r="N12" s="1"/>
      <c r="O12" s="1"/>
    </row>
    <row r="13" spans="1:15" x14ac:dyDescent="0.3">
      <c r="A13" s="1"/>
      <c r="B13" s="1"/>
      <c r="C13" s="3" t="s">
        <v>18</v>
      </c>
      <c r="D13" s="4"/>
      <c r="E13" s="5">
        <f>-SUM(E4:E8)</f>
        <v>163</v>
      </c>
      <c r="F13" s="1"/>
      <c r="H13" s="17">
        <v>33</v>
      </c>
      <c r="I13" s="6">
        <v>5</v>
      </c>
      <c r="J13" s="13" t="str">
        <f t="shared" si="2"/>
        <v>reg5</v>
      </c>
      <c r="K13" s="6">
        <v>7</v>
      </c>
      <c r="L13" s="13" t="str">
        <f t="shared" si="1"/>
        <v>Eustis</v>
      </c>
      <c r="M13" s="7">
        <v>7.5</v>
      </c>
      <c r="N13" s="1"/>
      <c r="O13" s="1"/>
    </row>
    <row r="14" spans="1:15" ht="15" thickBot="1" x14ac:dyDescent="0.35">
      <c r="A14" s="1"/>
      <c r="B14" s="1"/>
      <c r="C14" s="8" t="s">
        <v>19</v>
      </c>
      <c r="D14" s="9"/>
      <c r="E14" s="10">
        <f>SUM(E9:E11)</f>
        <v>170</v>
      </c>
      <c r="F14" s="1"/>
      <c r="H14" s="18">
        <v>0</v>
      </c>
      <c r="I14" s="9">
        <v>5</v>
      </c>
      <c r="J14" s="12" t="str">
        <f t="shared" si="2"/>
        <v>reg5</v>
      </c>
      <c r="K14" s="9">
        <v>8</v>
      </c>
      <c r="L14" s="12" t="str">
        <f t="shared" si="1"/>
        <v>Sanford</v>
      </c>
      <c r="M14" s="10">
        <v>6.75</v>
      </c>
      <c r="N14" s="1"/>
      <c r="O14" s="1"/>
    </row>
    <row r="15" spans="1:15" ht="15" thickBot="1" x14ac:dyDescent="0.35">
      <c r="A15" s="1"/>
      <c r="B15" s="1"/>
      <c r="C15" s="1"/>
      <c r="D15" s="1"/>
      <c r="E15" s="13"/>
      <c r="F15" s="1"/>
    </row>
    <row r="16" spans="1:15" x14ac:dyDescent="0.3">
      <c r="A16" s="1"/>
      <c r="B16" s="20" t="s">
        <v>20</v>
      </c>
      <c r="C16" s="21"/>
      <c r="D16" s="21"/>
      <c r="E16" s="21"/>
      <c r="F16" s="22"/>
    </row>
    <row r="17" spans="1:12" ht="15" thickBot="1" x14ac:dyDescent="0.35">
      <c r="A17" s="1"/>
      <c r="B17" s="23"/>
      <c r="C17" s="24"/>
      <c r="D17" s="24"/>
      <c r="E17" s="24"/>
      <c r="F17" s="25"/>
    </row>
    <row r="18" spans="1:12" ht="15" thickBot="1" x14ac:dyDescent="0.35">
      <c r="K18" s="16" t="s">
        <v>16</v>
      </c>
      <c r="L18" s="19">
        <f>SUMPRODUCT(H4:H14,M4:M14)</f>
        <v>1148.75</v>
      </c>
    </row>
  </sheetData>
  <mergeCells count="1">
    <mergeCell ref="B16:F1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THAKUR BARAHI</dc:creator>
  <cp:lastModifiedBy>SUMIT THAKUR BARAHI</cp:lastModifiedBy>
  <dcterms:created xsi:type="dcterms:W3CDTF">2024-07-14T17:03:21Z</dcterms:created>
  <dcterms:modified xsi:type="dcterms:W3CDTF">2024-07-16T06:17:46Z</dcterms:modified>
</cp:coreProperties>
</file>