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6EFF6326-316F-4FF7-82CB-F9ADB6B0BACC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Q.3" sheetId="1" r:id="rId1"/>
    <sheet name="Q.4" sheetId="2" r:id="rId2"/>
    <sheet name="Q.5" sheetId="3" r:id="rId3"/>
    <sheet name="Q.7" sheetId="4" r:id="rId4"/>
    <sheet name="Q.8" sheetId="5" r:id="rId5"/>
    <sheet name="Q.1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5" l="1"/>
  <c r="N35" i="5"/>
  <c r="N36" i="5" s="1"/>
  <c r="N34" i="5"/>
  <c r="O34" i="5"/>
  <c r="P34" i="5"/>
  <c r="Q34" i="5"/>
  <c r="M34" i="5"/>
  <c r="J36" i="5"/>
  <c r="G36" i="5"/>
  <c r="F36" i="5"/>
  <c r="E36" i="5"/>
  <c r="C36" i="5"/>
  <c r="N22" i="4"/>
  <c r="O21" i="4"/>
  <c r="O23" i="4"/>
  <c r="M7" i="4"/>
  <c r="C30" i="3"/>
  <c r="O35" i="5" l="1"/>
  <c r="O36" i="5" l="1"/>
  <c r="P35" i="5"/>
  <c r="D168" i="4"/>
  <c r="E168" i="4"/>
  <c r="F168" i="4"/>
  <c r="G168" i="4"/>
  <c r="H168" i="4"/>
  <c r="I168" i="4"/>
  <c r="J168" i="4"/>
  <c r="K168" i="4"/>
  <c r="L168" i="4"/>
  <c r="M168" i="4"/>
  <c r="D169" i="4"/>
  <c r="E169" i="4"/>
  <c r="F169" i="4"/>
  <c r="G169" i="4"/>
  <c r="H169" i="4"/>
  <c r="I169" i="4"/>
  <c r="J169" i="4"/>
  <c r="K169" i="4"/>
  <c r="L169" i="4"/>
  <c r="M169" i="4"/>
  <c r="D170" i="4"/>
  <c r="E170" i="4"/>
  <c r="F170" i="4"/>
  <c r="G170" i="4"/>
  <c r="H170" i="4"/>
  <c r="I170" i="4"/>
  <c r="J170" i="4"/>
  <c r="K170" i="4"/>
  <c r="L170" i="4"/>
  <c r="M170" i="4"/>
  <c r="D171" i="4"/>
  <c r="E171" i="4"/>
  <c r="F171" i="4"/>
  <c r="G171" i="4"/>
  <c r="H171" i="4"/>
  <c r="I171" i="4"/>
  <c r="J171" i="4"/>
  <c r="K171" i="4"/>
  <c r="L171" i="4"/>
  <c r="M171" i="4"/>
  <c r="D172" i="4"/>
  <c r="E172" i="4"/>
  <c r="F172" i="4"/>
  <c r="G172" i="4"/>
  <c r="H172" i="4"/>
  <c r="I172" i="4"/>
  <c r="J172" i="4"/>
  <c r="K172" i="4"/>
  <c r="L172" i="4"/>
  <c r="M172" i="4"/>
  <c r="D173" i="4"/>
  <c r="E173" i="4"/>
  <c r="F173" i="4"/>
  <c r="G173" i="4"/>
  <c r="H173" i="4"/>
  <c r="I173" i="4"/>
  <c r="J173" i="4"/>
  <c r="K173" i="4"/>
  <c r="L173" i="4"/>
  <c r="M173" i="4"/>
  <c r="C169" i="4"/>
  <c r="C170" i="4"/>
  <c r="C171" i="4"/>
  <c r="C172" i="4"/>
  <c r="N172" i="4" s="1"/>
  <c r="C173" i="4"/>
  <c r="C168" i="4"/>
  <c r="N168" i="4" s="1"/>
  <c r="C164" i="4"/>
  <c r="C165" i="4"/>
  <c r="C166" i="4"/>
  <c r="C167" i="4"/>
  <c r="C163" i="4"/>
  <c r="N68" i="4"/>
  <c r="N69" i="4"/>
  <c r="N70" i="4"/>
  <c r="N71" i="4"/>
  <c r="N72" i="4"/>
  <c r="N73" i="4"/>
  <c r="N74" i="4"/>
  <c r="N75" i="4"/>
  <c r="N76" i="4"/>
  <c r="N77" i="4"/>
  <c r="M8" i="4"/>
  <c r="N8" i="4"/>
  <c r="O8" i="4"/>
  <c r="P8" i="4"/>
  <c r="Q8" i="4"/>
  <c r="R8" i="4"/>
  <c r="S8" i="4"/>
  <c r="T8" i="4"/>
  <c r="U8" i="4"/>
  <c r="V8" i="4"/>
  <c r="W8" i="4"/>
  <c r="M9" i="4"/>
  <c r="N9" i="4"/>
  <c r="O9" i="4"/>
  <c r="P9" i="4"/>
  <c r="Q9" i="4"/>
  <c r="R9" i="4"/>
  <c r="S9" i="4"/>
  <c r="T9" i="4"/>
  <c r="U9" i="4"/>
  <c r="V9" i="4"/>
  <c r="W9" i="4"/>
  <c r="M10" i="4"/>
  <c r="N10" i="4"/>
  <c r="O10" i="4"/>
  <c r="P10" i="4"/>
  <c r="Q10" i="4"/>
  <c r="R10" i="4"/>
  <c r="S10" i="4"/>
  <c r="T10" i="4"/>
  <c r="U10" i="4"/>
  <c r="V10" i="4"/>
  <c r="W10" i="4"/>
  <c r="M11" i="4"/>
  <c r="N11" i="4"/>
  <c r="O11" i="4"/>
  <c r="P11" i="4"/>
  <c r="Q11" i="4"/>
  <c r="R11" i="4"/>
  <c r="S11" i="4"/>
  <c r="T11" i="4"/>
  <c r="U11" i="4"/>
  <c r="V11" i="4"/>
  <c r="W11" i="4"/>
  <c r="M12" i="4"/>
  <c r="N12" i="4"/>
  <c r="O12" i="4"/>
  <c r="P12" i="4"/>
  <c r="Q12" i="4"/>
  <c r="R12" i="4"/>
  <c r="S12" i="4"/>
  <c r="T12" i="4"/>
  <c r="U12" i="4"/>
  <c r="V12" i="4"/>
  <c r="W12" i="4"/>
  <c r="M13" i="4"/>
  <c r="N13" i="4"/>
  <c r="O13" i="4"/>
  <c r="P13" i="4"/>
  <c r="Q13" i="4"/>
  <c r="R13" i="4"/>
  <c r="S13" i="4"/>
  <c r="T13" i="4"/>
  <c r="U13" i="4"/>
  <c r="V13" i="4"/>
  <c r="W13" i="4"/>
  <c r="M14" i="4"/>
  <c r="N14" i="4"/>
  <c r="O14" i="4"/>
  <c r="P14" i="4"/>
  <c r="Q14" i="4"/>
  <c r="R14" i="4"/>
  <c r="S14" i="4"/>
  <c r="T14" i="4"/>
  <c r="U14" i="4"/>
  <c r="V14" i="4"/>
  <c r="W14" i="4"/>
  <c r="M15" i="4"/>
  <c r="N15" i="4"/>
  <c r="O15" i="4"/>
  <c r="P15" i="4"/>
  <c r="Q15" i="4"/>
  <c r="R15" i="4"/>
  <c r="S15" i="4"/>
  <c r="T15" i="4"/>
  <c r="U15" i="4"/>
  <c r="V15" i="4"/>
  <c r="W15" i="4"/>
  <c r="M16" i="4"/>
  <c r="N16" i="4"/>
  <c r="O16" i="4"/>
  <c r="P16" i="4"/>
  <c r="Q16" i="4"/>
  <c r="R16" i="4"/>
  <c r="S16" i="4"/>
  <c r="T16" i="4"/>
  <c r="U16" i="4"/>
  <c r="V16" i="4"/>
  <c r="W16" i="4"/>
  <c r="M17" i="4"/>
  <c r="N17" i="4"/>
  <c r="O17" i="4"/>
  <c r="P17" i="4"/>
  <c r="Q17" i="4"/>
  <c r="R17" i="4"/>
  <c r="S17" i="4"/>
  <c r="T17" i="4"/>
  <c r="U17" i="4"/>
  <c r="V17" i="4"/>
  <c r="W17" i="4"/>
  <c r="N7" i="4"/>
  <c r="O7" i="4"/>
  <c r="P7" i="4"/>
  <c r="Q7" i="4"/>
  <c r="R7" i="4"/>
  <c r="S7" i="4"/>
  <c r="T7" i="4"/>
  <c r="U7" i="4"/>
  <c r="V7" i="4"/>
  <c r="W7" i="4"/>
  <c r="Q35" i="5" l="1"/>
  <c r="P36" i="5"/>
  <c r="N171" i="4"/>
  <c r="N170" i="4"/>
  <c r="N173" i="4"/>
  <c r="N169" i="4"/>
  <c r="N67" i="4"/>
  <c r="N51" i="4"/>
  <c r="N52" i="4"/>
  <c r="N53" i="4"/>
  <c r="N54" i="4"/>
  <c r="N55" i="4"/>
  <c r="N56" i="4"/>
  <c r="N57" i="4"/>
  <c r="N58" i="4"/>
  <c r="N59" i="4"/>
  <c r="N60" i="4"/>
  <c r="N50" i="4"/>
  <c r="C38" i="4"/>
  <c r="D38" i="4"/>
  <c r="E38" i="4"/>
  <c r="F38" i="4"/>
  <c r="G38" i="4"/>
  <c r="H38" i="4"/>
  <c r="I38" i="4"/>
  <c r="J38" i="4"/>
  <c r="K38" i="4"/>
  <c r="L38" i="4"/>
  <c r="M38" i="4"/>
  <c r="C39" i="4"/>
  <c r="D39" i="4"/>
  <c r="E39" i="4"/>
  <c r="F39" i="4"/>
  <c r="G39" i="4"/>
  <c r="H39" i="4"/>
  <c r="I39" i="4"/>
  <c r="J39" i="4"/>
  <c r="K39" i="4"/>
  <c r="L39" i="4"/>
  <c r="M39" i="4"/>
  <c r="C40" i="4"/>
  <c r="D40" i="4"/>
  <c r="E40" i="4"/>
  <c r="F40" i="4"/>
  <c r="G40" i="4"/>
  <c r="H40" i="4"/>
  <c r="I40" i="4"/>
  <c r="J40" i="4"/>
  <c r="K40" i="4"/>
  <c r="L40" i="4"/>
  <c r="M40" i="4"/>
  <c r="C41" i="4"/>
  <c r="D41" i="4"/>
  <c r="E41" i="4"/>
  <c r="F41" i="4"/>
  <c r="G41" i="4"/>
  <c r="H41" i="4"/>
  <c r="I41" i="4"/>
  <c r="J41" i="4"/>
  <c r="K41" i="4"/>
  <c r="L41" i="4"/>
  <c r="M41" i="4"/>
  <c r="C42" i="4"/>
  <c r="D42" i="4"/>
  <c r="E42" i="4"/>
  <c r="F42" i="4"/>
  <c r="G42" i="4"/>
  <c r="H42" i="4"/>
  <c r="I42" i="4"/>
  <c r="J42" i="4"/>
  <c r="K42" i="4"/>
  <c r="L42" i="4"/>
  <c r="M42" i="4"/>
  <c r="C43" i="4"/>
  <c r="C92" i="4" s="1"/>
  <c r="D43" i="4"/>
  <c r="E43" i="4"/>
  <c r="F43" i="4"/>
  <c r="G43" i="4"/>
  <c r="G92" i="4" s="1"/>
  <c r="H43" i="4"/>
  <c r="I43" i="4"/>
  <c r="J43" i="4"/>
  <c r="K43" i="4"/>
  <c r="K92" i="4" s="1"/>
  <c r="L43" i="4"/>
  <c r="M43" i="4"/>
  <c r="C44" i="4"/>
  <c r="D44" i="4"/>
  <c r="D93" i="4" s="1"/>
  <c r="E44" i="4"/>
  <c r="F44" i="4"/>
  <c r="G44" i="4"/>
  <c r="H44" i="4"/>
  <c r="I44" i="4"/>
  <c r="J44" i="4"/>
  <c r="K44" i="4"/>
  <c r="L44" i="4"/>
  <c r="L93" i="4" s="1"/>
  <c r="M44" i="4"/>
  <c r="C45" i="4"/>
  <c r="D45" i="4"/>
  <c r="E45" i="4"/>
  <c r="F45" i="4"/>
  <c r="G45" i="4"/>
  <c r="H45" i="4"/>
  <c r="I45" i="4"/>
  <c r="I94" i="4" s="1"/>
  <c r="J45" i="4"/>
  <c r="K45" i="4"/>
  <c r="L45" i="4"/>
  <c r="M45" i="4"/>
  <c r="M37" i="4"/>
  <c r="D37" i="4"/>
  <c r="E37" i="4"/>
  <c r="F37" i="4"/>
  <c r="G37" i="4"/>
  <c r="H37" i="4"/>
  <c r="I37" i="4"/>
  <c r="J37" i="4"/>
  <c r="K37" i="4"/>
  <c r="L37" i="4"/>
  <c r="C37" i="4"/>
  <c r="F36" i="4"/>
  <c r="G36" i="4"/>
  <c r="H36" i="4"/>
  <c r="I36" i="4"/>
  <c r="J36" i="4"/>
  <c r="K36" i="4"/>
  <c r="L36" i="4"/>
  <c r="M36" i="4"/>
  <c r="E36" i="4"/>
  <c r="D36" i="4"/>
  <c r="C36" i="4"/>
  <c r="C35" i="4"/>
  <c r="F35" i="4"/>
  <c r="G35" i="4"/>
  <c r="H35" i="4"/>
  <c r="I35" i="4"/>
  <c r="J35" i="4"/>
  <c r="J89" i="4" s="1"/>
  <c r="K35" i="4"/>
  <c r="L35" i="4"/>
  <c r="M35" i="4"/>
  <c r="E35" i="4"/>
  <c r="E84" i="4" s="1"/>
  <c r="D35" i="4"/>
  <c r="Q36" i="5" l="1"/>
  <c r="F86" i="4"/>
  <c r="J91" i="4"/>
  <c r="I90" i="4"/>
  <c r="C88" i="4"/>
  <c r="M87" i="4"/>
  <c r="I84" i="4"/>
  <c r="C84" i="4"/>
  <c r="M85" i="4"/>
  <c r="I87" i="4"/>
  <c r="C86" i="4"/>
  <c r="L94" i="4"/>
  <c r="H94" i="4"/>
  <c r="D94" i="4"/>
  <c r="K93" i="4"/>
  <c r="G93" i="4"/>
  <c r="C93" i="4"/>
  <c r="N93" i="4" s="1"/>
  <c r="J92" i="4"/>
  <c r="F92" i="4"/>
  <c r="L90" i="4"/>
  <c r="H90" i="4"/>
  <c r="D90" i="4"/>
  <c r="K89" i="4"/>
  <c r="G89" i="4"/>
  <c r="C89" i="4"/>
  <c r="N89" i="4" s="1"/>
  <c r="E87" i="4"/>
  <c r="J86" i="4"/>
  <c r="F91" i="4"/>
  <c r="E90" i="4"/>
  <c r="G88" i="4"/>
  <c r="F87" i="4"/>
  <c r="L89" i="4"/>
  <c r="H93" i="4"/>
  <c r="C85" i="4"/>
  <c r="L85" i="4"/>
  <c r="H85" i="4"/>
  <c r="L86" i="4"/>
  <c r="H86" i="4"/>
  <c r="D86" i="4"/>
  <c r="K94" i="4"/>
  <c r="G94" i="4"/>
  <c r="C94" i="4"/>
  <c r="M92" i="4"/>
  <c r="I92" i="4"/>
  <c r="E92" i="4"/>
  <c r="N92" i="4" s="1"/>
  <c r="L91" i="4"/>
  <c r="H91" i="4"/>
  <c r="D91" i="4"/>
  <c r="M88" i="4"/>
  <c r="I88" i="4"/>
  <c r="E88" i="4"/>
  <c r="L87" i="4"/>
  <c r="H87" i="4"/>
  <c r="D87" i="4"/>
  <c r="F89" i="4"/>
  <c r="M90" i="4"/>
  <c r="H89" i="4"/>
  <c r="K88" i="4"/>
  <c r="J87" i="4"/>
  <c r="D89" i="4"/>
  <c r="K84" i="4"/>
  <c r="G84" i="4"/>
  <c r="D85" i="4"/>
  <c r="K85" i="4"/>
  <c r="G85" i="4"/>
  <c r="K86" i="4"/>
  <c r="G86" i="4"/>
  <c r="M86" i="4"/>
  <c r="J94" i="4"/>
  <c r="F94" i="4"/>
  <c r="M93" i="4"/>
  <c r="I93" i="4"/>
  <c r="E93" i="4"/>
  <c r="L92" i="4"/>
  <c r="H92" i="4"/>
  <c r="D92" i="4"/>
  <c r="K91" i="4"/>
  <c r="G91" i="4"/>
  <c r="C91" i="4"/>
  <c r="J90" i="4"/>
  <c r="F90" i="4"/>
  <c r="M89" i="4"/>
  <c r="I89" i="4"/>
  <c r="E89" i="4"/>
  <c r="L88" i="4"/>
  <c r="H88" i="4"/>
  <c r="D88" i="4"/>
  <c r="K87" i="4"/>
  <c r="G87" i="4"/>
  <c r="N87" i="4" s="1"/>
  <c r="C87" i="4"/>
  <c r="C90" i="4"/>
  <c r="E94" i="4"/>
  <c r="E86" i="4"/>
  <c r="F88" i="4"/>
  <c r="G90" i="4"/>
  <c r="I86" i="4"/>
  <c r="N86" i="4" s="1"/>
  <c r="J88" i="4"/>
  <c r="K90" i="4"/>
  <c r="M94" i="4"/>
  <c r="M84" i="4"/>
  <c r="E85" i="4"/>
  <c r="I85" i="4"/>
  <c r="F84" i="4"/>
  <c r="L84" i="4"/>
  <c r="D84" i="4"/>
  <c r="F93" i="4"/>
  <c r="F85" i="4"/>
  <c r="I91" i="4"/>
  <c r="J85" i="4"/>
  <c r="M91" i="4"/>
  <c r="E91" i="4"/>
  <c r="J93" i="4"/>
  <c r="J84" i="4"/>
  <c r="H84" i="4"/>
  <c r="D69" i="3"/>
  <c r="E69" i="3"/>
  <c r="C69" i="3"/>
  <c r="F55" i="3"/>
  <c r="F54" i="3"/>
  <c r="F43" i="3"/>
  <c r="F42" i="3"/>
  <c r="F37" i="3"/>
  <c r="F36" i="3"/>
  <c r="C31" i="3"/>
  <c r="C49" i="3" s="1"/>
  <c r="D31" i="3"/>
  <c r="E31" i="3"/>
  <c r="D30" i="3"/>
  <c r="D61" i="3" s="1"/>
  <c r="E30" i="3"/>
  <c r="R53" i="2"/>
  <c r="R54" i="2"/>
  <c r="Q53" i="2"/>
  <c r="Q54" i="2"/>
  <c r="Q52" i="2"/>
  <c r="R52" i="2"/>
  <c r="P53" i="2"/>
  <c r="S53" i="2" s="1"/>
  <c r="P54" i="2"/>
  <c r="S54" i="2" s="1"/>
  <c r="P52" i="2"/>
  <c r="S52" i="2" l="1"/>
  <c r="N91" i="4"/>
  <c r="N84" i="4"/>
  <c r="N94" i="4"/>
  <c r="N90" i="4"/>
  <c r="N88" i="4"/>
  <c r="C60" i="3"/>
  <c r="N85" i="4"/>
  <c r="E48" i="3"/>
  <c r="F69" i="3"/>
  <c r="E71" i="3" s="1"/>
  <c r="E49" i="3"/>
  <c r="C61" i="3"/>
  <c r="F61" i="3" s="1"/>
  <c r="C48" i="3"/>
  <c r="D49" i="3"/>
  <c r="D60" i="3"/>
  <c r="E61" i="3"/>
  <c r="E60" i="3"/>
  <c r="D48" i="3"/>
  <c r="S42" i="2"/>
  <c r="S43" i="2"/>
  <c r="S41" i="2"/>
  <c r="F60" i="3" l="1"/>
  <c r="F49" i="3"/>
  <c r="F48" i="3"/>
  <c r="D91" i="6"/>
  <c r="F82" i="6"/>
  <c r="F81" i="6"/>
  <c r="F80" i="6"/>
  <c r="F73" i="6"/>
  <c r="F72" i="6"/>
  <c r="F71" i="6"/>
  <c r="F64" i="6"/>
  <c r="F63" i="6"/>
  <c r="F62" i="6"/>
  <c r="F51" i="6"/>
  <c r="F50" i="6"/>
  <c r="F49" i="6"/>
  <c r="E38" i="6"/>
  <c r="D38" i="6"/>
  <c r="C38" i="6"/>
  <c r="F37" i="6"/>
  <c r="C45" i="6" s="1"/>
  <c r="F36" i="6"/>
  <c r="E44" i="6" s="1"/>
  <c r="F35" i="6"/>
  <c r="E43" i="6" s="1"/>
  <c r="K83" i="5"/>
  <c r="K82" i="5"/>
  <c r="K81" i="5"/>
  <c r="K72" i="5"/>
  <c r="K71" i="5"/>
  <c r="K70" i="5"/>
  <c r="K54" i="5"/>
  <c r="K53" i="5"/>
  <c r="K52" i="5"/>
  <c r="K45" i="5"/>
  <c r="K44" i="5"/>
  <c r="K43" i="5"/>
  <c r="J37" i="5"/>
  <c r="I37" i="5"/>
  <c r="H37" i="5"/>
  <c r="G37" i="5"/>
  <c r="F37" i="5"/>
  <c r="E37" i="5"/>
  <c r="D37" i="5"/>
  <c r="C37" i="5"/>
  <c r="I36" i="5"/>
  <c r="H36" i="5"/>
  <c r="D36" i="5"/>
  <c r="D62" i="5" s="1"/>
  <c r="J35" i="5"/>
  <c r="J61" i="5" s="1"/>
  <c r="I35" i="5"/>
  <c r="I61" i="5" s="1"/>
  <c r="H35" i="5"/>
  <c r="H61" i="5" s="1"/>
  <c r="G35" i="5"/>
  <c r="G62" i="5" s="1"/>
  <c r="F35" i="5"/>
  <c r="F61" i="5" s="1"/>
  <c r="E35" i="5"/>
  <c r="E61" i="5" s="1"/>
  <c r="D35" i="5"/>
  <c r="D61" i="5" s="1"/>
  <c r="C35" i="5"/>
  <c r="G167" i="4"/>
  <c r="H167" i="4" s="1"/>
  <c r="I167" i="4" s="1"/>
  <c r="J167" i="4" s="1"/>
  <c r="K167" i="4" s="1"/>
  <c r="L167" i="4" s="1"/>
  <c r="M167" i="4" s="1"/>
  <c r="F167" i="4"/>
  <c r="E167" i="4"/>
  <c r="D167" i="4"/>
  <c r="G166" i="4"/>
  <c r="H166" i="4" s="1"/>
  <c r="I166" i="4" s="1"/>
  <c r="J166" i="4" s="1"/>
  <c r="K166" i="4" s="1"/>
  <c r="L166" i="4" s="1"/>
  <c r="M166" i="4" s="1"/>
  <c r="F166" i="4"/>
  <c r="E166" i="4"/>
  <c r="D166" i="4"/>
  <c r="F165" i="4"/>
  <c r="G165" i="4" s="1"/>
  <c r="H165" i="4" s="1"/>
  <c r="I165" i="4" s="1"/>
  <c r="J165" i="4" s="1"/>
  <c r="K165" i="4" s="1"/>
  <c r="L165" i="4" s="1"/>
  <c r="M165" i="4" s="1"/>
  <c r="E165" i="4"/>
  <c r="D165" i="4"/>
  <c r="D164" i="4"/>
  <c r="M153" i="4"/>
  <c r="L153" i="4"/>
  <c r="K153" i="4"/>
  <c r="J153" i="4"/>
  <c r="I153" i="4"/>
  <c r="H153" i="4"/>
  <c r="G153" i="4"/>
  <c r="F153" i="4"/>
  <c r="E153" i="4"/>
  <c r="D153" i="4"/>
  <c r="C153" i="4"/>
  <c r="N149" i="4"/>
  <c r="N148" i="4"/>
  <c r="N147" i="4"/>
  <c r="N146" i="4"/>
  <c r="N145" i="4"/>
  <c r="N144" i="4"/>
  <c r="N143" i="4"/>
  <c r="N142" i="4"/>
  <c r="N141" i="4"/>
  <c r="N140" i="4"/>
  <c r="N139" i="4"/>
  <c r="N130" i="4"/>
  <c r="N129" i="4"/>
  <c r="N128" i="4"/>
  <c r="N127" i="4"/>
  <c r="N126" i="4"/>
  <c r="N125" i="4"/>
  <c r="N124" i="4"/>
  <c r="N123" i="4"/>
  <c r="N122" i="4"/>
  <c r="N121" i="4"/>
  <c r="N120" i="4"/>
  <c r="N111" i="4"/>
  <c r="N110" i="4"/>
  <c r="N109" i="4"/>
  <c r="N108" i="4"/>
  <c r="N107" i="4"/>
  <c r="N106" i="4"/>
  <c r="N105" i="4"/>
  <c r="N104" i="4"/>
  <c r="N103" i="4"/>
  <c r="N102" i="4"/>
  <c r="N101" i="4"/>
  <c r="S25" i="2"/>
  <c r="S24" i="2"/>
  <c r="S23" i="2"/>
  <c r="S13" i="2"/>
  <c r="S12" i="2"/>
  <c r="S11" i="2"/>
  <c r="E39" i="1"/>
  <c r="D39" i="1"/>
  <c r="C39" i="1"/>
  <c r="E38" i="1"/>
  <c r="D38" i="1"/>
  <c r="C38" i="1"/>
  <c r="E37" i="1"/>
  <c r="D37" i="1"/>
  <c r="C37" i="1"/>
  <c r="F32" i="1"/>
  <c r="F31" i="1"/>
  <c r="F30" i="1"/>
  <c r="F25" i="1"/>
  <c r="F24" i="1"/>
  <c r="F23" i="1"/>
  <c r="H62" i="5" l="1"/>
  <c r="F39" i="1"/>
  <c r="F38" i="1"/>
  <c r="C61" i="5"/>
  <c r="K61" i="5" s="1"/>
  <c r="G61" i="5"/>
  <c r="C62" i="5"/>
  <c r="N165" i="4"/>
  <c r="N167" i="4"/>
  <c r="G63" i="5"/>
  <c r="H63" i="5"/>
  <c r="I62" i="5"/>
  <c r="I63" i="5"/>
  <c r="J62" i="5"/>
  <c r="J63" i="5"/>
  <c r="F37" i="1"/>
  <c r="N153" i="4"/>
  <c r="N155" i="4" s="1"/>
  <c r="N166" i="4"/>
  <c r="C63" i="5"/>
  <c r="C97" i="6"/>
  <c r="D63" i="5"/>
  <c r="E62" i="5"/>
  <c r="E63" i="5"/>
  <c r="D43" i="6"/>
  <c r="E164" i="4"/>
  <c r="F164" i="4" s="1"/>
  <c r="G164" i="4" s="1"/>
  <c r="H164" i="4" s="1"/>
  <c r="I164" i="4" s="1"/>
  <c r="J164" i="4" s="1"/>
  <c r="K164" i="4" s="1"/>
  <c r="L164" i="4" s="1"/>
  <c r="M164" i="4" s="1"/>
  <c r="F62" i="5"/>
  <c r="F63" i="5"/>
  <c r="D45" i="6"/>
  <c r="C44" i="6"/>
  <c r="C43" i="6"/>
  <c r="D44" i="6"/>
  <c r="E45" i="6"/>
  <c r="D163" i="4"/>
  <c r="E163" i="4" s="1"/>
  <c r="F163" i="4" s="1"/>
  <c r="G163" i="4" s="1"/>
  <c r="H163" i="4" s="1"/>
  <c r="I163" i="4" s="1"/>
  <c r="J163" i="4" s="1"/>
  <c r="K163" i="4" s="1"/>
  <c r="L163" i="4" s="1"/>
  <c r="M163" i="4" s="1"/>
  <c r="K62" i="5" l="1"/>
  <c r="K63" i="5"/>
  <c r="N164" i="4"/>
  <c r="N163" i="4"/>
  <c r="S33" i="2" l="1"/>
  <c r="P33" i="2"/>
  <c r="S34" i="2"/>
  <c r="P34" i="2"/>
  <c r="R34" i="2"/>
  <c r="R32" i="2"/>
  <c r="R33" i="2"/>
  <c r="P32" i="2"/>
  <c r="S32" i="2"/>
  <c r="Q33" i="2"/>
  <c r="Q32" i="2"/>
  <c r="Q34" i="2"/>
</calcChain>
</file>

<file path=xl/sharedStrings.xml><?xml version="1.0" encoding="utf-8"?>
<sst xmlns="http://schemas.openxmlformats.org/spreadsheetml/2006/main" count="436" uniqueCount="138">
  <si>
    <t>Payoff Matrix</t>
  </si>
  <si>
    <t>State of Nature</t>
  </si>
  <si>
    <t>Decision</t>
  </si>
  <si>
    <t>A</t>
  </si>
  <si>
    <t>B</t>
  </si>
  <si>
    <t>C</t>
  </si>
  <si>
    <t>MAXIMAX Decision Rule (Aggressive Strategy)</t>
  </si>
  <si>
    <t>Max</t>
  </si>
  <si>
    <t>(Select This)</t>
  </si>
  <si>
    <t>MAXIMIN Decision Rule (Conservative Strategy)</t>
  </si>
  <si>
    <t>Min</t>
  </si>
  <si>
    <t>MINIMAX Regret Decision Rule</t>
  </si>
  <si>
    <t>(Select Any)</t>
  </si>
  <si>
    <t>Hence, the decision maker would never select the alternative C.</t>
  </si>
  <si>
    <t>Amount of Snow</t>
  </si>
  <si>
    <t>Size of Order</t>
  </si>
  <si>
    <t>Heavy</t>
  </si>
  <si>
    <t>Normal</t>
  </si>
  <si>
    <t>Light</t>
  </si>
  <si>
    <t>Large</t>
  </si>
  <si>
    <t>Medium</t>
  </si>
  <si>
    <t>Small</t>
  </si>
  <si>
    <t>(a)</t>
  </si>
  <si>
    <t>Maximax Decision Rule</t>
  </si>
  <si>
    <t>MAX</t>
  </si>
  <si>
    <t>Hence, large order for parkas should be placed according to the maximax decision rule.</t>
  </si>
  <si>
    <t>(b)</t>
  </si>
  <si>
    <t>Maximin Decision Rule</t>
  </si>
  <si>
    <t>MIN</t>
  </si>
  <si>
    <t>Hence, medium order for parkas should be placed according to the maximin decision rule.</t>
  </si>
  <si>
    <t>(c)</t>
  </si>
  <si>
    <t>Minimax Regret Decision Rule</t>
  </si>
  <si>
    <t>Hence, medium order for parkas should be placed according to the minimax regret decision rule.</t>
  </si>
  <si>
    <t>(d)</t>
  </si>
  <si>
    <t>EMV Decision Rule</t>
  </si>
  <si>
    <t>EMV</t>
  </si>
  <si>
    <t>Probabilities</t>
  </si>
  <si>
    <t>Hence, medium order for parkas should be placed according to the EMV Decision Rule</t>
  </si>
  <si>
    <t>(e)</t>
  </si>
  <si>
    <t>EOL Decision Rule</t>
  </si>
  <si>
    <t>EOL</t>
  </si>
  <si>
    <t>Hence, medium order for parkas should be placed according to the EOL Decision Rule.</t>
  </si>
  <si>
    <t>Good</t>
  </si>
  <si>
    <t>MAXIMAX Decision Rule</t>
  </si>
  <si>
    <t>MAXIMIN Decision Rule</t>
  </si>
  <si>
    <t>(f)</t>
  </si>
  <si>
    <t>(g)</t>
  </si>
  <si>
    <t>EVPI</t>
  </si>
  <si>
    <t>Payoff of Decision Made with Perfect Information</t>
  </si>
  <si>
    <t>CP of Trout</t>
  </si>
  <si>
    <t>SP of Trout</t>
  </si>
  <si>
    <t>Leftover Cost</t>
  </si>
  <si>
    <t>Demand</t>
  </si>
  <si>
    <t>Probability</t>
  </si>
  <si>
    <t>Order</t>
  </si>
  <si>
    <t>TFH has to order 20 trouts each day according to the maximax decision rule.</t>
  </si>
  <si>
    <t>TFH has to order 10 trouts each day according to the maximin decision rule.</t>
  </si>
  <si>
    <t>TFH has to order 16 trouts each day according to the minimax regret decision rule.</t>
  </si>
  <si>
    <t>TFH has to order 15 trouts each day according to the EMV decision rule.</t>
  </si>
  <si>
    <t>Expected Value of Perfect Information</t>
  </si>
  <si>
    <t>The owner of TFH should be willing to pay a maximum of $2.59 to obtain a demand forecast that is 100% accurate.</t>
  </si>
  <si>
    <t>(h)</t>
  </si>
  <si>
    <t>I would suggest TFH to use EMV decision rule because it takes the probability of demand occuring into account to recommend the decision variable.</t>
  </si>
  <si>
    <t>(i)</t>
  </si>
  <si>
    <t>TFH has to order 16 trouts each day according to the EMV decision rule if they receive a quantity discount that reduces the price to $2.25 per trout when it purchases 15 or more.</t>
  </si>
  <si>
    <t>Hail Damange (In $1000s)</t>
  </si>
  <si>
    <t>Insuarance Policy 1 (In $1000s)</t>
  </si>
  <si>
    <t>Insuarance Policy 2 (In $1000s)</t>
  </si>
  <si>
    <t>Self Insuarance (In $1000s)</t>
  </si>
  <si>
    <t>Hail Damage (In $1000s)</t>
  </si>
  <si>
    <t>Decisions</t>
  </si>
  <si>
    <t>Insuarance Policy 1</t>
  </si>
  <si>
    <t>Insuarance Policy 2</t>
  </si>
  <si>
    <t>Self Insuarance</t>
  </si>
  <si>
    <t>Note: Negative Sign is taken because the values are cost. Lowest cost is the highest payoff.</t>
  </si>
  <si>
    <t>Bob should self-insure according to Maximax Decision Rule.</t>
  </si>
  <si>
    <t>Bob should take insuarance policy for $47,000 according to Maximin Decision Rule.</t>
  </si>
  <si>
    <t>Bob should take insuarance policy for $25,000 according to Minimax Regret Decision Rule.</t>
  </si>
  <si>
    <t>Bob should self-insure according to EMV Decision Rule.</t>
  </si>
  <si>
    <t>Bob should self-insure according to EOL Decision Rule.</t>
  </si>
  <si>
    <t>Market Demand</t>
  </si>
  <si>
    <t>Size of Development</t>
  </si>
  <si>
    <t>Low</t>
  </si>
  <si>
    <t>High</t>
  </si>
  <si>
    <t>Joint Probability Table</t>
  </si>
  <si>
    <t>Actual Demand</t>
  </si>
  <si>
    <t>Forecasted Demand</t>
  </si>
  <si>
    <t>Total</t>
  </si>
  <si>
    <t>Conditional Probability Given Forecasted Demand</t>
  </si>
  <si>
    <t>The EMV of the optimal decision without the consultant's assistance is $434,750.</t>
  </si>
  <si>
    <t>Do not have TreePlan Software</t>
  </si>
  <si>
    <t>For Low Forecast Demand</t>
  </si>
  <si>
    <t>Conditional Probability</t>
  </si>
  <si>
    <t>For Medium Forecast Demand</t>
  </si>
  <si>
    <t>For High Forecast Demand</t>
  </si>
  <si>
    <t>Total From Joint Probability Table</t>
  </si>
  <si>
    <t>For</t>
  </si>
  <si>
    <t>Low Forecast Demand</t>
  </si>
  <si>
    <t>Medium Forecast Demand</t>
  </si>
  <si>
    <t>High Forecast Demand</t>
  </si>
  <si>
    <t>The EMV of the optimal decision with the consultant's free assistance is $555,000.</t>
  </si>
  <si>
    <t>This is not the appropriate method. We need to use decision tree.</t>
  </si>
  <si>
    <t>The maximum price that Morley Properties should be willing to pay to the consultant is $120,250.</t>
  </si>
  <si>
    <t>Select Max</t>
  </si>
  <si>
    <t>This one</t>
  </si>
  <si>
    <t>Select max</t>
  </si>
  <si>
    <t>Select min</t>
  </si>
  <si>
    <t>Select max.</t>
  </si>
  <si>
    <t>Amount to invest</t>
  </si>
  <si>
    <t>Decision Alternatives</t>
  </si>
  <si>
    <t>sock mutual fund</t>
  </si>
  <si>
    <t>CD</t>
  </si>
  <si>
    <t>average</t>
  </si>
  <si>
    <t>poor</t>
  </si>
  <si>
    <t>Payoff matrix</t>
  </si>
  <si>
    <t>State of nature</t>
  </si>
  <si>
    <t>Maximax decision rule</t>
  </si>
  <si>
    <t>Maximin decision rule</t>
  </si>
  <si>
    <t>Minimax decision rule</t>
  </si>
  <si>
    <t>EMV decision rule</t>
  </si>
  <si>
    <t>EOL decision rule</t>
  </si>
  <si>
    <t>Select Min</t>
  </si>
  <si>
    <t xml:space="preserve">a. </t>
  </si>
  <si>
    <t>b.</t>
  </si>
  <si>
    <t>c.</t>
  </si>
  <si>
    <t>d.</t>
  </si>
  <si>
    <t>e.</t>
  </si>
  <si>
    <t>f.</t>
  </si>
  <si>
    <t>g.</t>
  </si>
  <si>
    <t>Decision Demand</t>
  </si>
  <si>
    <t>Historic Demand</t>
  </si>
  <si>
    <t>TFH has to order 15 trouts each day according to the EOL decision rule.</t>
  </si>
  <si>
    <t>as</t>
  </si>
  <si>
    <t>Buy</t>
  </si>
  <si>
    <t>sell</t>
  </si>
  <si>
    <t>sell left over</t>
  </si>
  <si>
    <t>history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</si>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</sst>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9" fontId="0" fillId="0" borderId="0" xfId="1" applyFont="1"/>
    <xf numFmtId="0" fontId="0" fillId="0" borderId="0" xfId="1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6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553463</xdr:colOff>
      <xdr:row>10</xdr:row>
      <xdr:rowOff>95529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59063" cy="2000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401042</xdr:colOff>
      <xdr:row>25</xdr:row>
      <xdr:rowOff>124507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06642" cy="48870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305615</xdr:colOff>
      <xdr:row>10</xdr:row>
      <xdr:rowOff>181266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39640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353332</xdr:colOff>
      <xdr:row>15</xdr:row>
      <xdr:rowOff>19159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6496957" cy="7811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115167</xdr:colOff>
      <xdr:row>20</xdr:row>
      <xdr:rowOff>105321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1167" cy="39153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429465</xdr:colOff>
      <xdr:row>20</xdr:row>
      <xdr:rowOff>181532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0640" cy="3991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277047</xdr:colOff>
      <xdr:row>11</xdr:row>
      <xdr:rowOff>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87272" cy="20957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343731</xdr:colOff>
      <xdr:row>20</xdr:row>
      <xdr:rowOff>162187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5953956" cy="187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G41"/>
  <sheetViews>
    <sheetView topLeftCell="A2" workbookViewId="0">
      <selection activeCell="M16" sqref="M16"/>
    </sheetView>
  </sheetViews>
  <sheetFormatPr defaultRowHeight="14.4" x14ac:dyDescent="0.3"/>
  <sheetData>
    <row r="13" spans="1:5" x14ac:dyDescent="0.3">
      <c r="A13" t="s">
        <v>0</v>
      </c>
    </row>
    <row r="14" spans="1:5" x14ac:dyDescent="0.3">
      <c r="B14" s="4"/>
      <c r="C14" s="22" t="s">
        <v>1</v>
      </c>
      <c r="D14" s="22"/>
      <c r="E14" s="22"/>
    </row>
    <row r="15" spans="1:5" x14ac:dyDescent="0.3">
      <c r="B15" s="5" t="s">
        <v>2</v>
      </c>
      <c r="C15" s="4">
        <v>1</v>
      </c>
      <c r="D15" s="4">
        <v>2</v>
      </c>
      <c r="E15" s="4">
        <v>3</v>
      </c>
    </row>
    <row r="16" spans="1:5" x14ac:dyDescent="0.3">
      <c r="B16" s="4" t="s">
        <v>3</v>
      </c>
      <c r="C16" s="4">
        <v>50</v>
      </c>
      <c r="D16" s="4">
        <v>75</v>
      </c>
      <c r="E16" s="4">
        <v>35</v>
      </c>
    </row>
    <row r="17" spans="1:7" x14ac:dyDescent="0.3">
      <c r="B17" s="4" t="s">
        <v>4</v>
      </c>
      <c r="C17" s="4">
        <v>40</v>
      </c>
      <c r="D17" s="4">
        <v>50</v>
      </c>
      <c r="E17" s="4">
        <v>60</v>
      </c>
    </row>
    <row r="18" spans="1:7" x14ac:dyDescent="0.3">
      <c r="B18" s="4" t="s">
        <v>5</v>
      </c>
      <c r="C18" s="4">
        <v>40</v>
      </c>
      <c r="D18" s="4">
        <v>35</v>
      </c>
      <c r="E18" s="4">
        <v>30</v>
      </c>
    </row>
    <row r="20" spans="1:7" x14ac:dyDescent="0.3">
      <c r="A20" t="s">
        <v>6</v>
      </c>
    </row>
    <row r="21" spans="1:7" x14ac:dyDescent="0.3">
      <c r="B21" s="4"/>
      <c r="C21" s="22" t="s">
        <v>1</v>
      </c>
      <c r="D21" s="22"/>
      <c r="E21" s="22"/>
    </row>
    <row r="22" spans="1:7" x14ac:dyDescent="0.3">
      <c r="B22" s="5" t="s">
        <v>2</v>
      </c>
      <c r="C22" s="4">
        <v>1</v>
      </c>
      <c r="D22" s="4">
        <v>2</v>
      </c>
      <c r="E22" s="4">
        <v>3</v>
      </c>
      <c r="F22" s="5" t="s">
        <v>7</v>
      </c>
    </row>
    <row r="23" spans="1:7" x14ac:dyDescent="0.3">
      <c r="B23" s="4" t="s">
        <v>3</v>
      </c>
      <c r="C23" s="4">
        <v>50</v>
      </c>
      <c r="D23" s="4">
        <v>75</v>
      </c>
      <c r="E23" s="4">
        <v>35</v>
      </c>
      <c r="F23" s="4">
        <f>MAX(C23:E23)</f>
        <v>75</v>
      </c>
      <c r="G23" t="s">
        <v>8</v>
      </c>
    </row>
    <row r="24" spans="1:7" x14ac:dyDescent="0.3">
      <c r="B24" s="4" t="s">
        <v>4</v>
      </c>
      <c r="C24" s="4">
        <v>40</v>
      </c>
      <c r="D24" s="4">
        <v>50</v>
      </c>
      <c r="E24" s="4">
        <v>60</v>
      </c>
      <c r="F24" s="4">
        <f t="shared" ref="F24:F25" si="0">MAX(C24:E24)</f>
        <v>60</v>
      </c>
    </row>
    <row r="25" spans="1:7" x14ac:dyDescent="0.3">
      <c r="B25" s="4" t="s">
        <v>5</v>
      </c>
      <c r="C25" s="4">
        <v>40</v>
      </c>
      <c r="D25" s="4">
        <v>35</v>
      </c>
      <c r="E25" s="4">
        <v>30</v>
      </c>
      <c r="F25" s="4">
        <f t="shared" si="0"/>
        <v>40</v>
      </c>
    </row>
    <row r="27" spans="1:7" x14ac:dyDescent="0.3">
      <c r="A27" t="s">
        <v>9</v>
      </c>
    </row>
    <row r="28" spans="1:7" x14ac:dyDescent="0.3">
      <c r="B28" s="4"/>
      <c r="C28" s="22" t="s">
        <v>1</v>
      </c>
      <c r="D28" s="22"/>
      <c r="E28" s="22"/>
    </row>
    <row r="29" spans="1:7" x14ac:dyDescent="0.3">
      <c r="B29" s="5" t="s">
        <v>2</v>
      </c>
      <c r="C29" s="4">
        <v>1</v>
      </c>
      <c r="D29" s="4">
        <v>2</v>
      </c>
      <c r="E29" s="4">
        <v>3</v>
      </c>
      <c r="F29" s="5" t="s">
        <v>10</v>
      </c>
    </row>
    <row r="30" spans="1:7" x14ac:dyDescent="0.3">
      <c r="B30" s="4" t="s">
        <v>3</v>
      </c>
      <c r="C30" s="4">
        <v>50</v>
      </c>
      <c r="D30" s="4">
        <v>75</v>
      </c>
      <c r="E30" s="4">
        <v>35</v>
      </c>
      <c r="F30" s="4">
        <f>MIN(C30:E30)</f>
        <v>35</v>
      </c>
    </row>
    <row r="31" spans="1:7" x14ac:dyDescent="0.3">
      <c r="B31" s="4" t="s">
        <v>4</v>
      </c>
      <c r="C31" s="4">
        <v>40</v>
      </c>
      <c r="D31" s="4">
        <v>50</v>
      </c>
      <c r="E31" s="4">
        <v>60</v>
      </c>
      <c r="F31" s="4">
        <f t="shared" ref="F31:F32" si="1">MIN(C31:E31)</f>
        <v>40</v>
      </c>
      <c r="G31" t="s">
        <v>8</v>
      </c>
    </row>
    <row r="32" spans="1:7" x14ac:dyDescent="0.3">
      <c r="B32" s="4" t="s">
        <v>5</v>
      </c>
      <c r="C32" s="4">
        <v>40</v>
      </c>
      <c r="D32" s="4">
        <v>35</v>
      </c>
      <c r="E32" s="4">
        <v>30</v>
      </c>
      <c r="F32" s="4">
        <f t="shared" si="1"/>
        <v>30</v>
      </c>
    </row>
    <row r="34" spans="1:7" x14ac:dyDescent="0.3">
      <c r="A34" t="s">
        <v>11</v>
      </c>
    </row>
    <row r="35" spans="1:7" x14ac:dyDescent="0.3">
      <c r="B35" s="4"/>
      <c r="C35" s="22" t="s">
        <v>1</v>
      </c>
      <c r="D35" s="22"/>
      <c r="E35" s="22"/>
    </row>
    <row r="36" spans="1:7" x14ac:dyDescent="0.3">
      <c r="B36" s="5" t="s">
        <v>2</v>
      </c>
      <c r="C36" s="4">
        <v>1</v>
      </c>
      <c r="D36" s="4">
        <v>2</v>
      </c>
      <c r="E36" s="4">
        <v>3</v>
      </c>
      <c r="F36" s="5" t="s">
        <v>7</v>
      </c>
    </row>
    <row r="37" spans="1:7" x14ac:dyDescent="0.3">
      <c r="B37" s="4" t="s">
        <v>3</v>
      </c>
      <c r="C37" s="4">
        <f>MAX(C$22:C$24)-C23</f>
        <v>0</v>
      </c>
      <c r="D37" s="4">
        <f t="shared" ref="D37:E37" si="2">MAX(D$22:D$24)-D23</f>
        <v>0</v>
      </c>
      <c r="E37" s="4">
        <f t="shared" si="2"/>
        <v>25</v>
      </c>
      <c r="F37" s="4">
        <f>MAX(C37:E37)</f>
        <v>25</v>
      </c>
      <c r="G37" s="23" t="s">
        <v>12</v>
      </c>
    </row>
    <row r="38" spans="1:7" x14ac:dyDescent="0.3">
      <c r="B38" s="4" t="s">
        <v>4</v>
      </c>
      <c r="C38" s="4">
        <f t="shared" ref="C38:E39" si="3">MAX(C$22:C$24)-C24</f>
        <v>10</v>
      </c>
      <c r="D38" s="4">
        <f t="shared" si="3"/>
        <v>25</v>
      </c>
      <c r="E38" s="4">
        <f t="shared" si="3"/>
        <v>0</v>
      </c>
      <c r="F38" s="4">
        <f t="shared" ref="F38:F39" si="4">MAX(C38:E38)</f>
        <v>25</v>
      </c>
      <c r="G38" s="23"/>
    </row>
    <row r="39" spans="1:7" x14ac:dyDescent="0.3">
      <c r="B39" s="4" t="s">
        <v>5</v>
      </c>
      <c r="C39" s="4">
        <f t="shared" si="3"/>
        <v>10</v>
      </c>
      <c r="D39" s="4">
        <f t="shared" si="3"/>
        <v>40</v>
      </c>
      <c r="E39" s="4">
        <f t="shared" si="3"/>
        <v>30</v>
      </c>
      <c r="F39" s="4">
        <f t="shared" si="4"/>
        <v>40</v>
      </c>
    </row>
    <row r="41" spans="1:7" x14ac:dyDescent="0.3">
      <c r="A41" t="s">
        <v>13</v>
      </c>
    </row>
  </sheetData>
  <mergeCells count="5">
    <mergeCell ref="C14:E14"/>
    <mergeCell ref="C21:E21"/>
    <mergeCell ref="C28:E28"/>
    <mergeCell ref="C35:E35"/>
    <mergeCell ref="G37:G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1:V56"/>
  <sheetViews>
    <sheetView topLeftCell="A39" workbookViewId="0">
      <selection activeCell="P52" sqref="P52"/>
    </sheetView>
  </sheetViews>
  <sheetFormatPr defaultRowHeight="14.4" x14ac:dyDescent="0.3"/>
  <cols>
    <col min="15" max="15" width="9.109375" style="14"/>
  </cols>
  <sheetData>
    <row r="1" spans="14:20" x14ac:dyDescent="0.3">
      <c r="N1" t="s">
        <v>0</v>
      </c>
    </row>
    <row r="2" spans="14:20" x14ac:dyDescent="0.3">
      <c r="O2" s="13"/>
      <c r="P2" s="25" t="s">
        <v>14</v>
      </c>
      <c r="Q2" s="25"/>
      <c r="R2" s="25"/>
    </row>
    <row r="3" spans="14:20" x14ac:dyDescent="0.3">
      <c r="O3" s="15" t="s">
        <v>15</v>
      </c>
      <c r="P3" s="3" t="s">
        <v>16</v>
      </c>
      <c r="Q3" s="3" t="s">
        <v>17</v>
      </c>
      <c r="R3" s="3" t="s">
        <v>18</v>
      </c>
    </row>
    <row r="4" spans="14:20" x14ac:dyDescent="0.3">
      <c r="O4" s="13" t="s">
        <v>19</v>
      </c>
      <c r="P4" s="3">
        <v>10</v>
      </c>
      <c r="Q4" s="3">
        <v>7</v>
      </c>
      <c r="R4" s="3">
        <v>3</v>
      </c>
    </row>
    <row r="5" spans="14:20" x14ac:dyDescent="0.3">
      <c r="O5" s="13" t="s">
        <v>20</v>
      </c>
      <c r="P5" s="3">
        <v>8</v>
      </c>
      <c r="Q5" s="3">
        <v>8</v>
      </c>
      <c r="R5" s="3">
        <v>6</v>
      </c>
    </row>
    <row r="6" spans="14:20" x14ac:dyDescent="0.3">
      <c r="O6" s="13" t="s">
        <v>21</v>
      </c>
      <c r="P6" s="3">
        <v>4</v>
      </c>
      <c r="Q6" s="3">
        <v>4</v>
      </c>
      <c r="R6" s="3">
        <v>4</v>
      </c>
    </row>
    <row r="8" spans="14:20" x14ac:dyDescent="0.3">
      <c r="N8" t="s">
        <v>22</v>
      </c>
      <c r="O8" s="25" t="s">
        <v>23</v>
      </c>
      <c r="P8" s="25"/>
      <c r="Q8" s="25"/>
      <c r="R8" s="25"/>
      <c r="S8" s="25"/>
    </row>
    <row r="9" spans="14:20" x14ac:dyDescent="0.3">
      <c r="O9" s="13"/>
      <c r="P9" s="25" t="s">
        <v>14</v>
      </c>
      <c r="Q9" s="25"/>
      <c r="R9" s="25"/>
    </row>
    <row r="10" spans="14:20" x14ac:dyDescent="0.3">
      <c r="O10" s="15" t="s">
        <v>15</v>
      </c>
      <c r="P10" s="3" t="s">
        <v>16</v>
      </c>
      <c r="Q10" s="3" t="s">
        <v>17</v>
      </c>
      <c r="R10" s="3" t="s">
        <v>18</v>
      </c>
      <c r="S10" s="3" t="s">
        <v>24</v>
      </c>
      <c r="T10" s="3" t="s">
        <v>103</v>
      </c>
    </row>
    <row r="11" spans="14:20" x14ac:dyDescent="0.3">
      <c r="O11" s="13" t="s">
        <v>19</v>
      </c>
      <c r="P11" s="3">
        <v>10</v>
      </c>
      <c r="Q11" s="3">
        <v>7</v>
      </c>
      <c r="R11" s="3">
        <v>3</v>
      </c>
      <c r="S11" s="4">
        <f>MAX(P11:R11)</f>
        <v>10</v>
      </c>
      <c r="T11" t="s">
        <v>104</v>
      </c>
    </row>
    <row r="12" spans="14:20" x14ac:dyDescent="0.3">
      <c r="O12" s="13" t="s">
        <v>20</v>
      </c>
      <c r="P12" s="3">
        <v>8</v>
      </c>
      <c r="Q12" s="3">
        <v>8</v>
      </c>
      <c r="R12" s="3">
        <v>6</v>
      </c>
      <c r="S12" s="4">
        <f t="shared" ref="S12:S13" si="0">MAX(P12:R12)</f>
        <v>8</v>
      </c>
    </row>
    <row r="13" spans="14:20" x14ac:dyDescent="0.3">
      <c r="O13" s="13" t="s">
        <v>21</v>
      </c>
      <c r="P13" s="3">
        <v>4</v>
      </c>
      <c r="Q13" s="3">
        <v>4</v>
      </c>
      <c r="R13" s="3">
        <v>4</v>
      </c>
      <c r="S13" s="4">
        <f t="shared" si="0"/>
        <v>4</v>
      </c>
    </row>
    <row r="14" spans="14:20" x14ac:dyDescent="0.3">
      <c r="O14" s="13"/>
      <c r="P14" s="3"/>
      <c r="Q14" s="3"/>
      <c r="R14" s="3"/>
      <c r="S14" s="4"/>
    </row>
    <row r="15" spans="14:20" x14ac:dyDescent="0.3">
      <c r="O15" s="13"/>
      <c r="P15" s="3" t="s">
        <v>16</v>
      </c>
      <c r="Q15" s="3" t="s">
        <v>17</v>
      </c>
      <c r="R15" s="3" t="s">
        <v>18</v>
      </c>
      <c r="S15" s="4"/>
    </row>
    <row r="16" spans="14:20" x14ac:dyDescent="0.3">
      <c r="O16" s="13" t="s">
        <v>53</v>
      </c>
      <c r="P16" s="3">
        <v>0.25</v>
      </c>
      <c r="Q16" s="3">
        <v>0.6</v>
      </c>
      <c r="R16" s="3">
        <v>0.15</v>
      </c>
      <c r="S16" s="4"/>
    </row>
    <row r="18" spans="14:22" x14ac:dyDescent="0.3">
      <c r="O18" s="26" t="s">
        <v>25</v>
      </c>
      <c r="P18" s="26"/>
      <c r="Q18" s="26"/>
      <c r="R18" s="26"/>
      <c r="S18" s="26"/>
      <c r="T18" s="26"/>
      <c r="U18" s="26"/>
      <c r="V18" s="26"/>
    </row>
    <row r="20" spans="14:22" x14ac:dyDescent="0.3">
      <c r="N20" t="s">
        <v>26</v>
      </c>
      <c r="O20" s="25" t="s">
        <v>27</v>
      </c>
      <c r="P20" s="25"/>
      <c r="Q20" s="25"/>
      <c r="R20" s="25"/>
      <c r="S20" s="25"/>
    </row>
    <row r="21" spans="14:22" x14ac:dyDescent="0.3">
      <c r="O21" s="13"/>
      <c r="P21" s="25" t="s">
        <v>14</v>
      </c>
      <c r="Q21" s="25"/>
      <c r="R21" s="25"/>
    </row>
    <row r="22" spans="14:22" x14ac:dyDescent="0.3">
      <c r="O22" s="15" t="s">
        <v>15</v>
      </c>
      <c r="P22" s="3" t="s">
        <v>16</v>
      </c>
      <c r="Q22" s="3" t="s">
        <v>17</v>
      </c>
      <c r="R22" s="3" t="s">
        <v>18</v>
      </c>
      <c r="S22" s="3" t="s">
        <v>28</v>
      </c>
      <c r="T22" s="3" t="s">
        <v>105</v>
      </c>
    </row>
    <row r="23" spans="14:22" x14ac:dyDescent="0.3">
      <c r="O23" s="13" t="s">
        <v>19</v>
      </c>
      <c r="P23" s="3">
        <v>10</v>
      </c>
      <c r="Q23" s="3">
        <v>7</v>
      </c>
      <c r="R23" s="3">
        <v>3</v>
      </c>
      <c r="S23" s="4">
        <f>MIN(P23:R23)</f>
        <v>3</v>
      </c>
    </row>
    <row r="24" spans="14:22" x14ac:dyDescent="0.3">
      <c r="O24" s="13" t="s">
        <v>20</v>
      </c>
      <c r="P24" s="3">
        <v>8</v>
      </c>
      <c r="Q24" s="3">
        <v>8</v>
      </c>
      <c r="R24" s="3">
        <v>6</v>
      </c>
      <c r="S24" s="4">
        <f>MIN(P24:R24)</f>
        <v>6</v>
      </c>
      <c r="T24" t="s">
        <v>104</v>
      </c>
    </row>
    <row r="25" spans="14:22" x14ac:dyDescent="0.3">
      <c r="O25" s="13" t="s">
        <v>21</v>
      </c>
      <c r="P25" s="3">
        <v>4</v>
      </c>
      <c r="Q25" s="3">
        <v>4</v>
      </c>
      <c r="R25" s="3">
        <v>4</v>
      </c>
      <c r="S25" s="4">
        <f>MIN(P25:R25)</f>
        <v>4</v>
      </c>
    </row>
    <row r="27" spans="14:22" x14ac:dyDescent="0.3">
      <c r="O27" s="26" t="s">
        <v>29</v>
      </c>
      <c r="P27" s="26"/>
      <c r="Q27" s="26"/>
      <c r="R27" s="26"/>
      <c r="S27" s="26"/>
      <c r="T27" s="26"/>
      <c r="U27" s="26"/>
      <c r="V27" s="26"/>
    </row>
    <row r="29" spans="14:22" x14ac:dyDescent="0.3">
      <c r="N29" t="s">
        <v>30</v>
      </c>
      <c r="O29" s="25" t="s">
        <v>31</v>
      </c>
      <c r="P29" s="25"/>
      <c r="Q29" s="25"/>
      <c r="R29" s="25"/>
      <c r="S29" s="25"/>
    </row>
    <row r="30" spans="14:22" x14ac:dyDescent="0.3">
      <c r="O30" s="13"/>
      <c r="P30" s="25" t="s">
        <v>14</v>
      </c>
      <c r="Q30" s="25"/>
      <c r="R30" s="25"/>
    </row>
    <row r="31" spans="14:22" x14ac:dyDescent="0.3">
      <c r="O31" s="15" t="s">
        <v>15</v>
      </c>
      <c r="P31" s="3" t="s">
        <v>16</v>
      </c>
      <c r="Q31" s="3" t="s">
        <v>17</v>
      </c>
      <c r="R31" s="3" t="s">
        <v>18</v>
      </c>
      <c r="S31" s="3" t="s">
        <v>24</v>
      </c>
      <c r="T31" s="3" t="s">
        <v>106</v>
      </c>
    </row>
    <row r="32" spans="14:22" x14ac:dyDescent="0.3">
      <c r="O32" s="13" t="s">
        <v>19</v>
      </c>
      <c r="P32" s="3">
        <f ca="1">MAX(P$31:P$33)-P4</f>
        <v>0</v>
      </c>
      <c r="Q32" s="3">
        <f t="shared" ref="Q32:R32" ca="1" si="1">MAX(Q$31:Q$33)-Q4</f>
        <v>1</v>
      </c>
      <c r="R32" s="3">
        <f t="shared" ca="1" si="1"/>
        <v>3</v>
      </c>
      <c r="S32" s="4">
        <f ca="1">MAX(P32:R32)</f>
        <v>3</v>
      </c>
    </row>
    <row r="33" spans="14:22" x14ac:dyDescent="0.3">
      <c r="O33" s="13" t="s">
        <v>20</v>
      </c>
      <c r="P33" s="3">
        <f ca="1">MAX(P$31:P$33)-P5</f>
        <v>2</v>
      </c>
      <c r="Q33" s="3">
        <f ca="1">MAX(Q$31:Q$33)-Q5</f>
        <v>0</v>
      </c>
      <c r="R33" s="3">
        <f ca="1">MAX(R$31:R$33)-R5</f>
        <v>0</v>
      </c>
      <c r="S33" s="4">
        <f ca="1">MAX(P33:R33)</f>
        <v>2</v>
      </c>
      <c r="T33" t="s">
        <v>104</v>
      </c>
    </row>
    <row r="34" spans="14:22" x14ac:dyDescent="0.3">
      <c r="O34" s="13" t="s">
        <v>21</v>
      </c>
      <c r="P34" s="3">
        <f ca="1">MAX(P$31:P$33)-P6</f>
        <v>6</v>
      </c>
      <c r="Q34" s="3">
        <f ca="1">MAX(Q$31:Q$33)-Q6</f>
        <v>4</v>
      </c>
      <c r="R34" s="3">
        <f ca="1">MAX(R$31:R$33)-R6</f>
        <v>2</v>
      </c>
      <c r="S34" s="4">
        <f ca="1">MAX(P34:R34)</f>
        <v>6</v>
      </c>
    </row>
    <row r="36" spans="14:22" x14ac:dyDescent="0.3">
      <c r="O36" s="24" t="s">
        <v>32</v>
      </c>
      <c r="P36" s="24"/>
      <c r="Q36" s="24"/>
      <c r="R36" s="24"/>
      <c r="S36" s="24"/>
      <c r="T36" s="24"/>
      <c r="U36" s="24"/>
      <c r="V36" s="24"/>
    </row>
    <row r="38" spans="14:22" x14ac:dyDescent="0.3">
      <c r="N38" t="s">
        <v>33</v>
      </c>
      <c r="O38" s="25" t="s">
        <v>34</v>
      </c>
      <c r="P38" s="25"/>
      <c r="Q38" s="25"/>
      <c r="R38" s="25"/>
      <c r="S38" s="25"/>
    </row>
    <row r="39" spans="14:22" x14ac:dyDescent="0.3">
      <c r="O39" s="13"/>
      <c r="P39" s="25" t="s">
        <v>14</v>
      </c>
      <c r="Q39" s="25"/>
      <c r="R39" s="25"/>
    </row>
    <row r="40" spans="14:22" x14ac:dyDescent="0.3">
      <c r="O40" s="15" t="s">
        <v>15</v>
      </c>
      <c r="P40" s="3" t="s">
        <v>16</v>
      </c>
      <c r="Q40" s="3" t="s">
        <v>17</v>
      </c>
      <c r="R40" s="3" t="s">
        <v>18</v>
      </c>
      <c r="S40" s="3" t="s">
        <v>35</v>
      </c>
      <c r="T40" s="3" t="s">
        <v>107</v>
      </c>
    </row>
    <row r="41" spans="14:22" x14ac:dyDescent="0.3">
      <c r="O41" s="13" t="s">
        <v>19</v>
      </c>
      <c r="P41" s="3">
        <v>10</v>
      </c>
      <c r="Q41" s="3">
        <v>7</v>
      </c>
      <c r="R41" s="3">
        <v>3</v>
      </c>
      <c r="S41" s="4">
        <f>SUMPRODUCT($P$16:$R$16,P41:R41)</f>
        <v>7.15</v>
      </c>
    </row>
    <row r="42" spans="14:22" x14ac:dyDescent="0.3">
      <c r="O42" s="13" t="s">
        <v>20</v>
      </c>
      <c r="P42" s="3">
        <v>8</v>
      </c>
      <c r="Q42" s="3">
        <v>8</v>
      </c>
      <c r="R42" s="3">
        <v>6</v>
      </c>
      <c r="S42" s="4">
        <f t="shared" ref="S42:S43" si="2">SUMPRODUCT($P$16:$R$16,P42:R42)</f>
        <v>7.6999999999999993</v>
      </c>
      <c r="T42" t="s">
        <v>104</v>
      </c>
    </row>
    <row r="43" spans="14:22" x14ac:dyDescent="0.3">
      <c r="O43" s="13" t="s">
        <v>21</v>
      </c>
      <c r="P43" s="3">
        <v>4</v>
      </c>
      <c r="Q43" s="3">
        <v>4</v>
      </c>
      <c r="R43" s="3">
        <v>4</v>
      </c>
      <c r="S43" s="4">
        <f t="shared" si="2"/>
        <v>4</v>
      </c>
    </row>
    <row r="45" spans="14:22" x14ac:dyDescent="0.3">
      <c r="O45" s="15" t="s">
        <v>36</v>
      </c>
      <c r="P45" s="4">
        <v>0.25</v>
      </c>
      <c r="Q45" s="4">
        <v>0.6</v>
      </c>
      <c r="R45" s="4">
        <v>0.15</v>
      </c>
    </row>
    <row r="47" spans="14:22" x14ac:dyDescent="0.3">
      <c r="O47" s="24" t="s">
        <v>37</v>
      </c>
      <c r="P47" s="24"/>
      <c r="Q47" s="24"/>
      <c r="R47" s="24"/>
      <c r="S47" s="24"/>
      <c r="T47" s="24"/>
      <c r="U47" s="24"/>
      <c r="V47" s="24"/>
    </row>
    <row r="49" spans="14:22" x14ac:dyDescent="0.3">
      <c r="N49" t="s">
        <v>38</v>
      </c>
      <c r="O49" s="25" t="s">
        <v>39</v>
      </c>
      <c r="P49" s="25"/>
      <c r="Q49" s="25"/>
      <c r="R49" s="25"/>
      <c r="S49" s="25"/>
    </row>
    <row r="50" spans="14:22" x14ac:dyDescent="0.3">
      <c r="O50" s="13"/>
      <c r="P50" s="25" t="s">
        <v>14</v>
      </c>
      <c r="Q50" s="25"/>
      <c r="R50" s="25"/>
    </row>
    <row r="51" spans="14:22" x14ac:dyDescent="0.3">
      <c r="O51" s="15" t="s">
        <v>15</v>
      </c>
      <c r="P51" s="3" t="s">
        <v>16</v>
      </c>
      <c r="Q51" s="3" t="s">
        <v>17</v>
      </c>
      <c r="R51" s="3" t="s">
        <v>18</v>
      </c>
      <c r="S51" s="3" t="s">
        <v>40</v>
      </c>
      <c r="T51" s="3" t="s">
        <v>106</v>
      </c>
    </row>
    <row r="52" spans="14:22" x14ac:dyDescent="0.3">
      <c r="O52" s="13" t="s">
        <v>19</v>
      </c>
      <c r="P52" s="3">
        <f>MAX(P$11:P$13)-P11</f>
        <v>0</v>
      </c>
      <c r="Q52" s="3">
        <f t="shared" ref="Q52:R52" si="3">MAX(Q$11:Q$13)-Q11</f>
        <v>1</v>
      </c>
      <c r="R52" s="3">
        <f t="shared" si="3"/>
        <v>3</v>
      </c>
      <c r="S52" s="12">
        <f>SUMPRODUCT(P52:R52,P$16:R$16)</f>
        <v>1.0499999999999998</v>
      </c>
    </row>
    <row r="53" spans="14:22" x14ac:dyDescent="0.3">
      <c r="O53" s="13" t="s">
        <v>20</v>
      </c>
      <c r="P53" s="3">
        <f t="shared" ref="P53:R54" si="4">MAX(P$11:P$13)-P12</f>
        <v>2</v>
      </c>
      <c r="Q53" s="3">
        <f t="shared" si="4"/>
        <v>0</v>
      </c>
      <c r="R53" s="3">
        <f t="shared" si="4"/>
        <v>0</v>
      </c>
      <c r="S53" s="12">
        <f t="shared" ref="S53:S54" si="5">SUMPRODUCT(P53:R53,P$16:R$16)</f>
        <v>0.5</v>
      </c>
      <c r="T53" t="s">
        <v>104</v>
      </c>
    </row>
    <row r="54" spans="14:22" x14ac:dyDescent="0.3">
      <c r="O54" s="13" t="s">
        <v>21</v>
      </c>
      <c r="P54" s="3">
        <f t="shared" si="4"/>
        <v>6</v>
      </c>
      <c r="Q54" s="3">
        <f t="shared" si="4"/>
        <v>4</v>
      </c>
      <c r="R54" s="3">
        <f t="shared" si="4"/>
        <v>2</v>
      </c>
      <c r="S54" s="12">
        <f t="shared" si="5"/>
        <v>4.2</v>
      </c>
    </row>
    <row r="56" spans="14:22" x14ac:dyDescent="0.3">
      <c r="O56" s="24" t="s">
        <v>41</v>
      </c>
      <c r="P56" s="24"/>
      <c r="Q56" s="24"/>
      <c r="R56" s="24"/>
      <c r="S56" s="24"/>
      <c r="T56" s="24"/>
      <c r="U56" s="24"/>
      <c r="V56" s="24"/>
    </row>
  </sheetData>
  <mergeCells count="16">
    <mergeCell ref="P21:R21"/>
    <mergeCell ref="P2:R2"/>
    <mergeCell ref="O8:S8"/>
    <mergeCell ref="P9:R9"/>
    <mergeCell ref="O18:V18"/>
    <mergeCell ref="O20:S20"/>
    <mergeCell ref="O47:V47"/>
    <mergeCell ref="O49:S49"/>
    <mergeCell ref="P50:R50"/>
    <mergeCell ref="O56:V56"/>
    <mergeCell ref="O27:V27"/>
    <mergeCell ref="O29:S29"/>
    <mergeCell ref="P30:R30"/>
    <mergeCell ref="O36:V36"/>
    <mergeCell ref="O38:S38"/>
    <mergeCell ref="P39:R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8:G71"/>
  <sheetViews>
    <sheetView topLeftCell="A48" workbookViewId="0">
      <selection activeCell="F22" sqref="F22"/>
    </sheetView>
  </sheetViews>
  <sheetFormatPr defaultRowHeight="14.4" x14ac:dyDescent="0.3"/>
  <cols>
    <col min="2" max="2" width="46" style="14" bestFit="1" customWidth="1"/>
    <col min="3" max="3" width="9.5546875" bestFit="1" customWidth="1"/>
  </cols>
  <sheetData>
    <row r="18" spans="1:5" x14ac:dyDescent="0.3">
      <c r="B18" s="14" t="s">
        <v>108</v>
      </c>
      <c r="C18">
        <v>30000</v>
      </c>
    </row>
    <row r="19" spans="1:5" x14ac:dyDescent="0.3">
      <c r="C19" t="s">
        <v>115</v>
      </c>
    </row>
    <row r="20" spans="1:5" x14ac:dyDescent="0.3">
      <c r="B20" s="14" t="s">
        <v>109</v>
      </c>
      <c r="C20" t="s">
        <v>42</v>
      </c>
      <c r="D20" t="s">
        <v>112</v>
      </c>
      <c r="E20" t="s">
        <v>113</v>
      </c>
    </row>
    <row r="21" spans="1:5" x14ac:dyDescent="0.3">
      <c r="B21" s="14" t="s">
        <v>110</v>
      </c>
      <c r="C21" s="16">
        <v>0.16</v>
      </c>
      <c r="D21" s="16">
        <v>0.09</v>
      </c>
      <c r="E21" s="16">
        <v>-0.02</v>
      </c>
    </row>
    <row r="22" spans="1:5" x14ac:dyDescent="0.3">
      <c r="B22" s="14" t="s">
        <v>111</v>
      </c>
      <c r="C22" s="16">
        <v>0.08</v>
      </c>
      <c r="D22" s="16">
        <v>0.08</v>
      </c>
      <c r="E22" s="16">
        <v>0.08</v>
      </c>
    </row>
    <row r="24" spans="1:5" x14ac:dyDescent="0.3">
      <c r="B24" s="14" t="s">
        <v>53</v>
      </c>
      <c r="C24">
        <v>0.1</v>
      </c>
      <c r="D24">
        <v>0.85</v>
      </c>
      <c r="E24">
        <v>0.05</v>
      </c>
    </row>
    <row r="26" spans="1:5" x14ac:dyDescent="0.3">
      <c r="A26" s="1" t="s">
        <v>122</v>
      </c>
      <c r="B26" s="18" t="s">
        <v>114</v>
      </c>
    </row>
    <row r="28" spans="1:5" x14ac:dyDescent="0.3">
      <c r="C28" s="27" t="s">
        <v>115</v>
      </c>
      <c r="D28" s="27"/>
      <c r="E28" s="27"/>
    </row>
    <row r="29" spans="1:5" x14ac:dyDescent="0.3">
      <c r="B29" s="14" t="s">
        <v>109</v>
      </c>
      <c r="C29" t="s">
        <v>42</v>
      </c>
      <c r="D29" t="s">
        <v>112</v>
      </c>
      <c r="E29" t="s">
        <v>113</v>
      </c>
    </row>
    <row r="30" spans="1:5" x14ac:dyDescent="0.3">
      <c r="B30" s="14" t="s">
        <v>110</v>
      </c>
      <c r="C30" s="17">
        <f>$C$18*(1+C21)</f>
        <v>34800</v>
      </c>
      <c r="D30" s="17">
        <f t="shared" ref="C30:E31" si="0">$C$18*(1+D21)</f>
        <v>32700.000000000004</v>
      </c>
      <c r="E30" s="17">
        <f t="shared" si="0"/>
        <v>29400</v>
      </c>
    </row>
    <row r="31" spans="1:5" x14ac:dyDescent="0.3">
      <c r="B31" s="14" t="s">
        <v>111</v>
      </c>
      <c r="C31" s="17">
        <f t="shared" si="0"/>
        <v>32400.000000000004</v>
      </c>
      <c r="D31" s="17">
        <f t="shared" si="0"/>
        <v>32400.000000000004</v>
      </c>
      <c r="E31" s="17">
        <f t="shared" si="0"/>
        <v>32400.000000000004</v>
      </c>
    </row>
    <row r="33" spans="1:7" x14ac:dyDescent="0.3">
      <c r="A33" t="s">
        <v>123</v>
      </c>
      <c r="B33" s="1" t="s">
        <v>116</v>
      </c>
    </row>
    <row r="34" spans="1:7" x14ac:dyDescent="0.3">
      <c r="C34" s="27" t="s">
        <v>115</v>
      </c>
      <c r="D34" s="27"/>
      <c r="E34" s="27"/>
    </row>
    <row r="35" spans="1:7" x14ac:dyDescent="0.3">
      <c r="B35" s="14" t="s">
        <v>109</v>
      </c>
      <c r="C35" t="s">
        <v>42</v>
      </c>
      <c r="D35" t="s">
        <v>112</v>
      </c>
      <c r="E35" t="s">
        <v>113</v>
      </c>
      <c r="F35" t="s">
        <v>7</v>
      </c>
      <c r="G35" t="s">
        <v>103</v>
      </c>
    </row>
    <row r="36" spans="1:7" x14ac:dyDescent="0.3">
      <c r="B36" s="14" t="s">
        <v>110</v>
      </c>
      <c r="C36" s="17">
        <v>34800</v>
      </c>
      <c r="D36" s="17">
        <v>32700.000000000004</v>
      </c>
      <c r="E36" s="17">
        <v>29400</v>
      </c>
      <c r="F36">
        <f>MAX(C36:E36)</f>
        <v>34800</v>
      </c>
      <c r="G36" t="s">
        <v>104</v>
      </c>
    </row>
    <row r="37" spans="1:7" x14ac:dyDescent="0.3">
      <c r="B37" s="14" t="s">
        <v>111</v>
      </c>
      <c r="C37" s="17">
        <v>32400.000000000004</v>
      </c>
      <c r="D37" s="17">
        <v>32400.000000000004</v>
      </c>
      <c r="E37" s="17">
        <v>32400.000000000004</v>
      </c>
      <c r="F37">
        <f>MAX(C37:E37)</f>
        <v>32400.000000000004</v>
      </c>
    </row>
    <row r="39" spans="1:7" x14ac:dyDescent="0.3">
      <c r="A39" t="s">
        <v>124</v>
      </c>
      <c r="B39" s="1" t="s">
        <v>117</v>
      </c>
    </row>
    <row r="40" spans="1:7" x14ac:dyDescent="0.3">
      <c r="C40" s="27" t="s">
        <v>115</v>
      </c>
      <c r="D40" s="27"/>
      <c r="E40" s="27"/>
    </row>
    <row r="41" spans="1:7" x14ac:dyDescent="0.3">
      <c r="B41" s="14" t="s">
        <v>109</v>
      </c>
      <c r="C41" t="s">
        <v>42</v>
      </c>
      <c r="D41" t="s">
        <v>112</v>
      </c>
      <c r="E41" t="s">
        <v>113</v>
      </c>
      <c r="F41" t="s">
        <v>10</v>
      </c>
      <c r="G41" t="s">
        <v>103</v>
      </c>
    </row>
    <row r="42" spans="1:7" x14ac:dyDescent="0.3">
      <c r="B42" s="14" t="s">
        <v>110</v>
      </c>
      <c r="C42" s="17">
        <v>34800</v>
      </c>
      <c r="D42" s="17">
        <v>32700.000000000004</v>
      </c>
      <c r="E42" s="17">
        <v>29400</v>
      </c>
      <c r="F42">
        <f>MIN(C42:E42)</f>
        <v>29400</v>
      </c>
    </row>
    <row r="43" spans="1:7" x14ac:dyDescent="0.3">
      <c r="B43" s="14" t="s">
        <v>111</v>
      </c>
      <c r="C43" s="17">
        <v>32400.000000000004</v>
      </c>
      <c r="D43" s="17">
        <v>32400.000000000004</v>
      </c>
      <c r="E43" s="17">
        <v>32400.000000000004</v>
      </c>
      <c r="F43">
        <f>MIN(C43:E43)</f>
        <v>32400.000000000004</v>
      </c>
      <c r="G43" t="s">
        <v>104</v>
      </c>
    </row>
    <row r="45" spans="1:7" x14ac:dyDescent="0.3">
      <c r="A45" t="s">
        <v>125</v>
      </c>
      <c r="B45" s="1" t="s">
        <v>118</v>
      </c>
    </row>
    <row r="46" spans="1:7" x14ac:dyDescent="0.3">
      <c r="C46" t="s">
        <v>115</v>
      </c>
    </row>
    <row r="47" spans="1:7" x14ac:dyDescent="0.3">
      <c r="B47" s="14" t="s">
        <v>109</v>
      </c>
      <c r="C47" t="s">
        <v>42</v>
      </c>
      <c r="D47" t="s">
        <v>112</v>
      </c>
      <c r="E47" t="s">
        <v>113</v>
      </c>
      <c r="F47" t="s">
        <v>7</v>
      </c>
      <c r="G47" t="s">
        <v>121</v>
      </c>
    </row>
    <row r="48" spans="1:7" x14ac:dyDescent="0.3">
      <c r="B48" s="14" t="s">
        <v>110</v>
      </c>
      <c r="C48" s="17">
        <f>MAX(C$30:C$31)-C30</f>
        <v>0</v>
      </c>
      <c r="D48" s="17">
        <f t="shared" ref="D48:E49" si="1">MAX(D$30:D$31)-D30</f>
        <v>0</v>
      </c>
      <c r="E48" s="17">
        <f t="shared" si="1"/>
        <v>3000.0000000000036</v>
      </c>
      <c r="F48">
        <f>MAX(C48:E48)</f>
        <v>3000.0000000000036</v>
      </c>
    </row>
    <row r="49" spans="1:7" x14ac:dyDescent="0.3">
      <c r="B49" s="14" t="s">
        <v>111</v>
      </c>
      <c r="C49" s="17">
        <f>MAX(C$30:C$31)-C31</f>
        <v>2399.9999999999964</v>
      </c>
      <c r="D49" s="17">
        <f t="shared" si="1"/>
        <v>300</v>
      </c>
      <c r="E49" s="17">
        <f t="shared" si="1"/>
        <v>0</v>
      </c>
      <c r="F49">
        <f>MAX(C49:E49)</f>
        <v>2399.9999999999964</v>
      </c>
      <c r="G49" t="s">
        <v>104</v>
      </c>
    </row>
    <row r="51" spans="1:7" x14ac:dyDescent="0.3">
      <c r="A51" t="s">
        <v>126</v>
      </c>
      <c r="B51" s="1" t="s">
        <v>119</v>
      </c>
    </row>
    <row r="52" spans="1:7" x14ac:dyDescent="0.3">
      <c r="C52" t="s">
        <v>115</v>
      </c>
    </row>
    <row r="53" spans="1:7" x14ac:dyDescent="0.3">
      <c r="B53" s="14" t="s">
        <v>109</v>
      </c>
      <c r="C53" t="s">
        <v>42</v>
      </c>
      <c r="D53" t="s">
        <v>112</v>
      </c>
      <c r="E53" t="s">
        <v>113</v>
      </c>
      <c r="F53" t="s">
        <v>35</v>
      </c>
      <c r="G53" t="s">
        <v>103</v>
      </c>
    </row>
    <row r="54" spans="1:7" x14ac:dyDescent="0.3">
      <c r="B54" s="14" t="s">
        <v>110</v>
      </c>
      <c r="C54" s="17">
        <v>34800</v>
      </c>
      <c r="D54" s="17">
        <v>32700.000000000004</v>
      </c>
      <c r="E54" s="17">
        <v>29400</v>
      </c>
      <c r="F54">
        <f>SUMPRODUCT(C54:E54,C$24:E$24)</f>
        <v>32745.000000000004</v>
      </c>
      <c r="G54" t="s">
        <v>104</v>
      </c>
    </row>
    <row r="55" spans="1:7" x14ac:dyDescent="0.3">
      <c r="B55" s="14" t="s">
        <v>111</v>
      </c>
      <c r="C55" s="17">
        <v>32400.000000000004</v>
      </c>
      <c r="D55" s="17">
        <v>32400.000000000004</v>
      </c>
      <c r="E55" s="17">
        <v>32400.000000000004</v>
      </c>
      <c r="F55">
        <f>SUMPRODUCT(C55:E55,C$24:E$24)</f>
        <v>32400.000000000004</v>
      </c>
    </row>
    <row r="57" spans="1:7" x14ac:dyDescent="0.3">
      <c r="A57" t="s">
        <v>127</v>
      </c>
      <c r="B57" s="1" t="s">
        <v>120</v>
      </c>
    </row>
    <row r="58" spans="1:7" x14ac:dyDescent="0.3">
      <c r="C58" t="s">
        <v>115</v>
      </c>
    </row>
    <row r="59" spans="1:7" x14ac:dyDescent="0.3">
      <c r="B59" s="14" t="s">
        <v>109</v>
      </c>
      <c r="C59" t="s">
        <v>42</v>
      </c>
      <c r="D59" t="s">
        <v>112</v>
      </c>
      <c r="E59" t="s">
        <v>113</v>
      </c>
      <c r="F59" t="s">
        <v>40</v>
      </c>
      <c r="G59" t="s">
        <v>121</v>
      </c>
    </row>
    <row r="60" spans="1:7" x14ac:dyDescent="0.3">
      <c r="B60" s="14" t="s">
        <v>110</v>
      </c>
      <c r="C60" s="17">
        <f>MAX(C$30:C$31)-C30</f>
        <v>0</v>
      </c>
      <c r="D60" s="17">
        <f t="shared" ref="D60:E61" si="2">MAX(D$30:D$31)-D30</f>
        <v>0</v>
      </c>
      <c r="E60" s="17">
        <f t="shared" si="2"/>
        <v>3000.0000000000036</v>
      </c>
      <c r="F60">
        <f>SUMPRODUCT(C60:E60,C$24:E$24)</f>
        <v>150.0000000000002</v>
      </c>
      <c r="G60" t="s">
        <v>104</v>
      </c>
    </row>
    <row r="61" spans="1:7" x14ac:dyDescent="0.3">
      <c r="B61" s="14" t="s">
        <v>111</v>
      </c>
      <c r="C61" s="17">
        <f>MAX(C$30:C$31)-C31</f>
        <v>2399.9999999999964</v>
      </c>
      <c r="D61" s="17">
        <f t="shared" si="2"/>
        <v>300</v>
      </c>
      <c r="E61" s="17">
        <f t="shared" si="2"/>
        <v>0</v>
      </c>
      <c r="F61">
        <f>SUMPRODUCT(C61:E61,C$24:E$24)</f>
        <v>494.99999999999966</v>
      </c>
    </row>
    <row r="63" spans="1:7" x14ac:dyDescent="0.3">
      <c r="A63" t="s">
        <v>128</v>
      </c>
      <c r="B63" s="19" t="s">
        <v>47</v>
      </c>
    </row>
    <row r="64" spans="1:7" x14ac:dyDescent="0.3">
      <c r="C64" t="s">
        <v>115</v>
      </c>
    </row>
    <row r="65" spans="2:6" x14ac:dyDescent="0.3">
      <c r="B65" s="14" t="s">
        <v>109</v>
      </c>
      <c r="C65" t="s">
        <v>42</v>
      </c>
      <c r="D65" t="s">
        <v>112</v>
      </c>
      <c r="E65" t="s">
        <v>113</v>
      </c>
      <c r="F65" t="s">
        <v>35</v>
      </c>
    </row>
    <row r="66" spans="2:6" x14ac:dyDescent="0.3">
      <c r="B66" s="14" t="s">
        <v>110</v>
      </c>
      <c r="C66">
        <v>34800</v>
      </c>
      <c r="D66">
        <v>32700.000000000004</v>
      </c>
      <c r="E66">
        <v>29400</v>
      </c>
      <c r="F66">
        <v>32745.000000000004</v>
      </c>
    </row>
    <row r="67" spans="2:6" x14ac:dyDescent="0.3">
      <c r="B67" t="s">
        <v>111</v>
      </c>
      <c r="C67" s="14">
        <v>32400.000000000004</v>
      </c>
      <c r="D67">
        <v>32400.000000000004</v>
      </c>
      <c r="E67">
        <v>32400.000000000004</v>
      </c>
      <c r="F67">
        <v>32400.000000000004</v>
      </c>
    </row>
    <row r="69" spans="2:6" x14ac:dyDescent="0.3">
      <c r="B69" s="18" t="s">
        <v>48</v>
      </c>
      <c r="C69">
        <f>MAX(C66:C67)</f>
        <v>34800</v>
      </c>
      <c r="D69">
        <f t="shared" ref="D69:E69" si="3">MAX(D66:D67)</f>
        <v>32700.000000000004</v>
      </c>
      <c r="E69">
        <f t="shared" si="3"/>
        <v>32400.000000000004</v>
      </c>
      <c r="F69">
        <f>SUMPRODUCT(C69:E69,C24:E24)</f>
        <v>32895.000000000007</v>
      </c>
    </row>
    <row r="71" spans="2:6" ht="15" customHeight="1" x14ac:dyDescent="0.3">
      <c r="D71" s="1" t="s">
        <v>47</v>
      </c>
      <c r="E71">
        <f>F69-MAX(F66:F67)</f>
        <v>150.00000000000364</v>
      </c>
    </row>
  </sheetData>
  <mergeCells count="3">
    <mergeCell ref="C28:E28"/>
    <mergeCell ref="C34:E34"/>
    <mergeCell ref="C40:E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177"/>
  <sheetViews>
    <sheetView topLeftCell="A15" workbookViewId="0">
      <selection activeCell="H182" sqref="H182"/>
    </sheetView>
  </sheetViews>
  <sheetFormatPr defaultRowHeight="14.4" x14ac:dyDescent="0.3"/>
  <cols>
    <col min="12" max="12" width="12.109375" bestFit="1" customWidth="1"/>
    <col min="13" max="13" width="6.6640625" bestFit="1" customWidth="1"/>
    <col min="14" max="14" width="6.5546875" bestFit="1" customWidth="1"/>
    <col min="15" max="15" width="10.6640625" bestFit="1" customWidth="1"/>
    <col min="16" max="17" width="5.5546875" bestFit="1" customWidth="1"/>
    <col min="18" max="19" width="6.5546875" bestFit="1" customWidth="1"/>
    <col min="20" max="20" width="8.5546875" bestFit="1" customWidth="1"/>
    <col min="21" max="22" width="9.5546875" bestFit="1" customWidth="1"/>
    <col min="23" max="23" width="10.5546875" bestFit="1" customWidth="1"/>
  </cols>
  <sheetData>
    <row r="2" spans="12:23" x14ac:dyDescent="0.3">
      <c r="L2" t="s">
        <v>133</v>
      </c>
      <c r="M2">
        <v>2.4500000000000002</v>
      </c>
    </row>
    <row r="3" spans="12:23" x14ac:dyDescent="0.3">
      <c r="L3" t="s">
        <v>134</v>
      </c>
      <c r="M3">
        <v>3.95</v>
      </c>
    </row>
    <row r="4" spans="12:23" x14ac:dyDescent="0.3">
      <c r="L4" t="s">
        <v>135</v>
      </c>
      <c r="M4">
        <v>1.25</v>
      </c>
    </row>
    <row r="5" spans="12:23" x14ac:dyDescent="0.3">
      <c r="M5" t="s">
        <v>136</v>
      </c>
    </row>
    <row r="6" spans="12:23" x14ac:dyDescent="0.3">
      <c r="L6" t="s">
        <v>52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</row>
    <row r="7" spans="12:23" x14ac:dyDescent="0.3">
      <c r="L7">
        <v>10</v>
      </c>
      <c r="M7" s="20">
        <f>IF($L7&lt;=M$6,$L7*($M$3-$M$2),($L7-M$6)*$M$4+M$6*$M$3-$L7*$M$2)</f>
        <v>15</v>
      </c>
      <c r="N7" s="20">
        <f t="shared" ref="N7:W17" si="0">IF($L7&lt;=N$6,$L7*($M$3-$M$2),($L7-N$6)*$M$4+N$6*$M$3-$L7*$M$2)</f>
        <v>15</v>
      </c>
      <c r="O7" s="20">
        <f t="shared" si="0"/>
        <v>15</v>
      </c>
      <c r="P7" s="20">
        <f t="shared" si="0"/>
        <v>15</v>
      </c>
      <c r="Q7" s="20">
        <f t="shared" si="0"/>
        <v>15</v>
      </c>
      <c r="R7" s="20">
        <f t="shared" si="0"/>
        <v>15</v>
      </c>
      <c r="S7" s="20">
        <f t="shared" si="0"/>
        <v>15</v>
      </c>
      <c r="T7" s="20">
        <f t="shared" si="0"/>
        <v>15</v>
      </c>
      <c r="U7" s="20">
        <f t="shared" si="0"/>
        <v>15</v>
      </c>
      <c r="V7" s="20">
        <f t="shared" si="0"/>
        <v>15</v>
      </c>
      <c r="W7" s="20">
        <f t="shared" si="0"/>
        <v>15</v>
      </c>
    </row>
    <row r="8" spans="12:23" x14ac:dyDescent="0.3">
      <c r="L8">
        <v>11</v>
      </c>
      <c r="M8" s="20">
        <f t="shared" ref="M8:M17" si="1">IF($L8&lt;=M$6,$L8*($M$3-$M$2),($L8-M$6)*$M$4+M$6*$M$3-$L8*$M$2)</f>
        <v>13.799999999999997</v>
      </c>
      <c r="N8" s="20">
        <f t="shared" si="0"/>
        <v>16.5</v>
      </c>
      <c r="O8" s="20">
        <f t="shared" si="0"/>
        <v>16.5</v>
      </c>
      <c r="P8" s="20">
        <f t="shared" si="0"/>
        <v>16.5</v>
      </c>
      <c r="Q8" s="20">
        <f t="shared" si="0"/>
        <v>16.5</v>
      </c>
      <c r="R8" s="20">
        <f t="shared" si="0"/>
        <v>16.5</v>
      </c>
      <c r="S8" s="20">
        <f t="shared" si="0"/>
        <v>16.5</v>
      </c>
      <c r="T8" s="20">
        <f t="shared" si="0"/>
        <v>16.5</v>
      </c>
      <c r="U8" s="20">
        <f t="shared" si="0"/>
        <v>16.5</v>
      </c>
      <c r="V8" s="20">
        <f t="shared" si="0"/>
        <v>16.5</v>
      </c>
      <c r="W8" s="20">
        <f t="shared" si="0"/>
        <v>16.5</v>
      </c>
    </row>
    <row r="9" spans="12:23" x14ac:dyDescent="0.3">
      <c r="L9">
        <v>12</v>
      </c>
      <c r="M9" s="20">
        <f t="shared" si="1"/>
        <v>12.599999999999998</v>
      </c>
      <c r="N9" s="20">
        <f t="shared" si="0"/>
        <v>15.3</v>
      </c>
      <c r="O9" s="20">
        <f t="shared" si="0"/>
        <v>18</v>
      </c>
      <c r="P9" s="20">
        <f t="shared" si="0"/>
        <v>18</v>
      </c>
      <c r="Q9" s="20">
        <f t="shared" si="0"/>
        <v>18</v>
      </c>
      <c r="R9" s="20">
        <f t="shared" si="0"/>
        <v>18</v>
      </c>
      <c r="S9" s="20">
        <f t="shared" si="0"/>
        <v>18</v>
      </c>
      <c r="T9" s="20">
        <f t="shared" si="0"/>
        <v>18</v>
      </c>
      <c r="U9" s="20">
        <f t="shared" si="0"/>
        <v>18</v>
      </c>
      <c r="V9" s="20">
        <f t="shared" si="0"/>
        <v>18</v>
      </c>
      <c r="W9" s="20">
        <f t="shared" si="0"/>
        <v>18</v>
      </c>
    </row>
    <row r="10" spans="12:23" x14ac:dyDescent="0.3">
      <c r="L10">
        <v>13</v>
      </c>
      <c r="M10" s="20">
        <f t="shared" si="1"/>
        <v>11.399999999999999</v>
      </c>
      <c r="N10" s="20">
        <f t="shared" si="0"/>
        <v>14.100000000000001</v>
      </c>
      <c r="O10" s="20">
        <f t="shared" si="0"/>
        <v>16.800000000000004</v>
      </c>
      <c r="P10" s="20">
        <f t="shared" si="0"/>
        <v>19.5</v>
      </c>
      <c r="Q10" s="20">
        <f t="shared" si="0"/>
        <v>19.5</v>
      </c>
      <c r="R10" s="20">
        <f t="shared" si="0"/>
        <v>19.5</v>
      </c>
      <c r="S10" s="20">
        <f t="shared" si="0"/>
        <v>19.5</v>
      </c>
      <c r="T10" s="20">
        <f t="shared" si="0"/>
        <v>19.5</v>
      </c>
      <c r="U10" s="20">
        <f t="shared" si="0"/>
        <v>19.5</v>
      </c>
      <c r="V10" s="20">
        <f t="shared" si="0"/>
        <v>19.5</v>
      </c>
      <c r="W10" s="20">
        <f t="shared" si="0"/>
        <v>19.5</v>
      </c>
    </row>
    <row r="11" spans="12:23" x14ac:dyDescent="0.3">
      <c r="L11">
        <v>14</v>
      </c>
      <c r="M11" s="20">
        <f t="shared" si="1"/>
        <v>10.199999999999996</v>
      </c>
      <c r="N11" s="20">
        <f t="shared" si="0"/>
        <v>12.899999999999999</v>
      </c>
      <c r="O11" s="20">
        <f t="shared" si="0"/>
        <v>15.600000000000001</v>
      </c>
      <c r="P11" s="20">
        <f t="shared" si="0"/>
        <v>18.299999999999997</v>
      </c>
      <c r="Q11" s="20">
        <f t="shared" si="0"/>
        <v>21</v>
      </c>
      <c r="R11" s="20">
        <f t="shared" si="0"/>
        <v>21</v>
      </c>
      <c r="S11" s="20">
        <f t="shared" si="0"/>
        <v>21</v>
      </c>
      <c r="T11" s="20">
        <f t="shared" si="0"/>
        <v>21</v>
      </c>
      <c r="U11" s="20">
        <f t="shared" si="0"/>
        <v>21</v>
      </c>
      <c r="V11" s="20">
        <f t="shared" si="0"/>
        <v>21</v>
      </c>
      <c r="W11" s="20">
        <f t="shared" si="0"/>
        <v>21</v>
      </c>
    </row>
    <row r="12" spans="12:23" x14ac:dyDescent="0.3">
      <c r="L12">
        <v>15</v>
      </c>
      <c r="M12" s="20">
        <f t="shared" si="1"/>
        <v>9</v>
      </c>
      <c r="N12" s="20">
        <f t="shared" si="0"/>
        <v>11.700000000000003</v>
      </c>
      <c r="O12" s="20">
        <f t="shared" si="0"/>
        <v>14.400000000000006</v>
      </c>
      <c r="P12" s="20">
        <f t="shared" si="0"/>
        <v>17.100000000000001</v>
      </c>
      <c r="Q12" s="20">
        <f t="shared" si="0"/>
        <v>19.800000000000004</v>
      </c>
      <c r="R12" s="20">
        <f t="shared" si="0"/>
        <v>22.5</v>
      </c>
      <c r="S12" s="20">
        <f t="shared" si="0"/>
        <v>22.5</v>
      </c>
      <c r="T12" s="20">
        <f t="shared" si="0"/>
        <v>22.5</v>
      </c>
      <c r="U12" s="20">
        <f t="shared" si="0"/>
        <v>22.5</v>
      </c>
      <c r="V12" s="20">
        <f t="shared" si="0"/>
        <v>22.5</v>
      </c>
      <c r="W12" s="20">
        <f t="shared" si="0"/>
        <v>22.5</v>
      </c>
    </row>
    <row r="13" spans="12:23" x14ac:dyDescent="0.3">
      <c r="L13">
        <v>16</v>
      </c>
      <c r="M13" s="20">
        <f t="shared" si="1"/>
        <v>7.7999999999999972</v>
      </c>
      <c r="N13" s="20">
        <f t="shared" si="0"/>
        <v>10.5</v>
      </c>
      <c r="O13" s="20">
        <f t="shared" si="0"/>
        <v>13.200000000000003</v>
      </c>
      <c r="P13" s="20">
        <f t="shared" si="0"/>
        <v>15.899999999999999</v>
      </c>
      <c r="Q13" s="20">
        <f t="shared" si="0"/>
        <v>18.600000000000001</v>
      </c>
      <c r="R13" s="20">
        <f t="shared" si="0"/>
        <v>21.299999999999997</v>
      </c>
      <c r="S13" s="20">
        <f t="shared" si="0"/>
        <v>24</v>
      </c>
      <c r="T13" s="20">
        <f t="shared" si="0"/>
        <v>24</v>
      </c>
      <c r="U13" s="20">
        <f t="shared" si="0"/>
        <v>24</v>
      </c>
      <c r="V13" s="20">
        <f t="shared" si="0"/>
        <v>24</v>
      </c>
      <c r="W13" s="20">
        <f t="shared" si="0"/>
        <v>24</v>
      </c>
    </row>
    <row r="14" spans="12:23" x14ac:dyDescent="0.3">
      <c r="L14">
        <v>17</v>
      </c>
      <c r="M14" s="20">
        <f t="shared" si="1"/>
        <v>6.5999999999999943</v>
      </c>
      <c r="N14" s="20">
        <f t="shared" si="0"/>
        <v>9.2999999999999972</v>
      </c>
      <c r="O14" s="20">
        <f t="shared" si="0"/>
        <v>12</v>
      </c>
      <c r="P14" s="20">
        <f t="shared" si="0"/>
        <v>14.699999999999996</v>
      </c>
      <c r="Q14" s="20">
        <f t="shared" si="0"/>
        <v>17.399999999999999</v>
      </c>
      <c r="R14" s="20">
        <f t="shared" si="0"/>
        <v>20.099999999999994</v>
      </c>
      <c r="S14" s="20">
        <f t="shared" si="0"/>
        <v>22.799999999999997</v>
      </c>
      <c r="T14" s="20">
        <f t="shared" si="0"/>
        <v>25.5</v>
      </c>
      <c r="U14" s="20">
        <f t="shared" si="0"/>
        <v>25.5</v>
      </c>
      <c r="V14" s="20">
        <f t="shared" si="0"/>
        <v>25.5</v>
      </c>
      <c r="W14" s="20">
        <f t="shared" si="0"/>
        <v>25.5</v>
      </c>
    </row>
    <row r="15" spans="12:23" x14ac:dyDescent="0.3">
      <c r="L15">
        <v>18</v>
      </c>
      <c r="M15" s="20">
        <f t="shared" si="1"/>
        <v>5.3999999999999986</v>
      </c>
      <c r="N15" s="20">
        <f t="shared" si="0"/>
        <v>8.1000000000000014</v>
      </c>
      <c r="O15" s="20">
        <f t="shared" si="0"/>
        <v>10.800000000000004</v>
      </c>
      <c r="P15" s="20">
        <f t="shared" si="0"/>
        <v>13.5</v>
      </c>
      <c r="Q15" s="20">
        <f t="shared" si="0"/>
        <v>16.200000000000003</v>
      </c>
      <c r="R15" s="20">
        <f t="shared" si="0"/>
        <v>18.899999999999999</v>
      </c>
      <c r="S15" s="20">
        <f t="shared" si="0"/>
        <v>21.6</v>
      </c>
      <c r="T15" s="20">
        <f t="shared" si="0"/>
        <v>24.300000000000004</v>
      </c>
      <c r="U15" s="20">
        <f t="shared" si="0"/>
        <v>27</v>
      </c>
      <c r="V15" s="20">
        <f t="shared" si="0"/>
        <v>27</v>
      </c>
      <c r="W15" s="20">
        <f t="shared" si="0"/>
        <v>27</v>
      </c>
    </row>
    <row r="16" spans="12:23" x14ac:dyDescent="0.3">
      <c r="L16">
        <v>19</v>
      </c>
      <c r="M16" s="20">
        <f t="shared" si="1"/>
        <v>4.1999999999999957</v>
      </c>
      <c r="N16" s="20">
        <f t="shared" si="0"/>
        <v>6.8999999999999986</v>
      </c>
      <c r="O16" s="20">
        <f t="shared" si="0"/>
        <v>9.6000000000000014</v>
      </c>
      <c r="P16" s="20">
        <f t="shared" si="0"/>
        <v>12.299999999999997</v>
      </c>
      <c r="Q16" s="20">
        <f t="shared" si="0"/>
        <v>15</v>
      </c>
      <c r="R16" s="20">
        <f t="shared" si="0"/>
        <v>17.699999999999996</v>
      </c>
      <c r="S16" s="20">
        <f t="shared" si="0"/>
        <v>20.399999999999999</v>
      </c>
      <c r="T16" s="20">
        <f t="shared" si="0"/>
        <v>23.1</v>
      </c>
      <c r="U16" s="20">
        <f t="shared" si="0"/>
        <v>25.800000000000004</v>
      </c>
      <c r="V16" s="20">
        <f t="shared" si="0"/>
        <v>28.5</v>
      </c>
      <c r="W16" s="20">
        <f t="shared" si="0"/>
        <v>28.5</v>
      </c>
    </row>
    <row r="17" spans="1:23" x14ac:dyDescent="0.3">
      <c r="L17">
        <v>20</v>
      </c>
      <c r="M17" s="20">
        <f t="shared" si="1"/>
        <v>3</v>
      </c>
      <c r="N17" s="20">
        <f t="shared" si="0"/>
        <v>5.7000000000000028</v>
      </c>
      <c r="O17" s="20">
        <f t="shared" si="0"/>
        <v>8.4000000000000057</v>
      </c>
      <c r="P17" s="20">
        <f t="shared" si="0"/>
        <v>11.100000000000001</v>
      </c>
      <c r="Q17" s="20">
        <f t="shared" si="0"/>
        <v>13.800000000000004</v>
      </c>
      <c r="R17" s="20">
        <f t="shared" si="0"/>
        <v>16.5</v>
      </c>
      <c r="S17" s="20">
        <f t="shared" si="0"/>
        <v>19.200000000000003</v>
      </c>
      <c r="T17" s="20">
        <f t="shared" si="0"/>
        <v>21.900000000000006</v>
      </c>
      <c r="U17" s="20">
        <f t="shared" si="0"/>
        <v>24.600000000000009</v>
      </c>
      <c r="V17" s="20">
        <f t="shared" si="0"/>
        <v>27.299999999999997</v>
      </c>
      <c r="W17" s="20">
        <f t="shared" si="0"/>
        <v>30</v>
      </c>
    </row>
    <row r="21" spans="1:23" x14ac:dyDescent="0.3">
      <c r="O21">
        <f>11*(M3-M2)</f>
        <v>16.5</v>
      </c>
    </row>
    <row r="22" spans="1:23" x14ac:dyDescent="0.3">
      <c r="N22">
        <f>(12-11)*M4+11*M3-12*M2</f>
        <v>15.3</v>
      </c>
    </row>
    <row r="23" spans="1:23" x14ac:dyDescent="0.3">
      <c r="O23" s="21">
        <f>1.25+12*M3-13*M2</f>
        <v>16.800000000000004</v>
      </c>
    </row>
    <row r="25" spans="1:23" x14ac:dyDescent="0.3">
      <c r="B25" s="14" t="s">
        <v>49</v>
      </c>
      <c r="C25" s="9">
        <v>2.4500000000000002</v>
      </c>
    </row>
    <row r="26" spans="1:23" x14ac:dyDescent="0.3">
      <c r="B26" s="14" t="s">
        <v>50</v>
      </c>
      <c r="C26" s="9">
        <v>3.95</v>
      </c>
    </row>
    <row r="27" spans="1:23" x14ac:dyDescent="0.3">
      <c r="B27" s="14" t="s">
        <v>51</v>
      </c>
      <c r="C27" s="9">
        <v>1.25</v>
      </c>
    </row>
    <row r="29" spans="1:23" x14ac:dyDescent="0.3">
      <c r="B29" s="5" t="s">
        <v>52</v>
      </c>
      <c r="C29" s="4">
        <v>10</v>
      </c>
      <c r="D29" s="4">
        <v>11</v>
      </c>
      <c r="E29" s="4">
        <v>12</v>
      </c>
      <c r="F29" s="4">
        <v>13</v>
      </c>
      <c r="G29" s="4">
        <v>14</v>
      </c>
      <c r="H29" s="4">
        <v>15</v>
      </c>
      <c r="I29" s="4">
        <v>16</v>
      </c>
      <c r="J29" s="4">
        <v>17</v>
      </c>
      <c r="K29" s="4">
        <v>18</v>
      </c>
      <c r="L29" s="4">
        <v>19</v>
      </c>
      <c r="M29" s="4">
        <v>20</v>
      </c>
    </row>
    <row r="30" spans="1:23" x14ac:dyDescent="0.3">
      <c r="B30" s="5" t="s">
        <v>53</v>
      </c>
      <c r="C30" s="10">
        <v>0.02</v>
      </c>
      <c r="D30" s="4">
        <v>0.06</v>
      </c>
      <c r="E30" s="4">
        <v>0.09</v>
      </c>
      <c r="F30" s="4">
        <v>0.11</v>
      </c>
      <c r="G30" s="4">
        <v>0.13</v>
      </c>
      <c r="H30" s="4">
        <v>0.15</v>
      </c>
      <c r="I30" s="4">
        <v>0.18</v>
      </c>
      <c r="J30" s="4">
        <v>0.11</v>
      </c>
      <c r="K30" s="4">
        <v>7.0000000000000007E-2</v>
      </c>
      <c r="L30" s="4">
        <v>0.05</v>
      </c>
      <c r="M30" s="4">
        <v>0.03</v>
      </c>
    </row>
    <row r="32" spans="1:23" x14ac:dyDescent="0.3">
      <c r="A32" t="s">
        <v>22</v>
      </c>
      <c r="B32" t="s">
        <v>0</v>
      </c>
    </row>
    <row r="33" spans="1:13" x14ac:dyDescent="0.3">
      <c r="C33" s="22" t="s">
        <v>130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B34" s="18" t="s">
        <v>129</v>
      </c>
      <c r="C34" s="4">
        <v>10</v>
      </c>
      <c r="D34" s="4">
        <v>11</v>
      </c>
      <c r="E34" s="4">
        <v>12</v>
      </c>
      <c r="F34" s="4">
        <v>13</v>
      </c>
      <c r="G34" s="4">
        <v>14</v>
      </c>
      <c r="H34" s="4">
        <v>15</v>
      </c>
      <c r="I34" s="4">
        <v>16</v>
      </c>
      <c r="J34" s="4">
        <v>17</v>
      </c>
      <c r="K34" s="4">
        <v>18</v>
      </c>
      <c r="L34" s="4">
        <v>19</v>
      </c>
      <c r="M34" s="4">
        <v>20</v>
      </c>
    </row>
    <row r="35" spans="1:13" x14ac:dyDescent="0.3">
      <c r="B35" s="4">
        <v>10</v>
      </c>
      <c r="C35" s="9">
        <f>IF($B35&gt;=C$34,C$34*$C$26+($B35-C$34)*$C$27-$B35*$C$25,$B35*$C$26-$B35*$C$25)</f>
        <v>15</v>
      </c>
      <c r="D35" s="9">
        <f>IF($B35&gt;=D$34,D34*$C$26+($B35-D$34)*$C$27-$B35*$C$25,$B35*$C$26-$B35*$C$25)</f>
        <v>15</v>
      </c>
      <c r="E35" s="9">
        <f>IF($B35&gt;=E$34,E34*$C$26+($B35-E$34)*$C$27-$B35*$C$25,$B35*$C$26-$B35*$C$25)</f>
        <v>15</v>
      </c>
      <c r="F35" s="9">
        <f t="shared" ref="F35:M35" si="2">IF($B35&gt;=F$34,F34*$C$26+($B35-F$34)*$C$27-$B35*$C$25,$B35*$C$26-$B35*$C$25)</f>
        <v>15</v>
      </c>
      <c r="G35" s="9">
        <f t="shared" si="2"/>
        <v>15</v>
      </c>
      <c r="H35" s="9">
        <f t="shared" si="2"/>
        <v>15</v>
      </c>
      <c r="I35" s="9">
        <f t="shared" si="2"/>
        <v>15</v>
      </c>
      <c r="J35" s="9">
        <f t="shared" si="2"/>
        <v>15</v>
      </c>
      <c r="K35" s="9">
        <f t="shared" si="2"/>
        <v>15</v>
      </c>
      <c r="L35" s="9">
        <f t="shared" si="2"/>
        <v>15</v>
      </c>
      <c r="M35" s="9">
        <f t="shared" si="2"/>
        <v>15</v>
      </c>
    </row>
    <row r="36" spans="1:13" hidden="1" x14ac:dyDescent="0.3">
      <c r="B36" s="4">
        <v>11</v>
      </c>
      <c r="C36" s="9">
        <f>IF($B36&gt;=C$34,C$34*$C$26+($B36-C$34)*$C$27-$B36*$C$25,$B36*$C$26-$B36*$C$25)</f>
        <v>13.799999999999997</v>
      </c>
      <c r="D36" s="9">
        <f>IF($B36&gt;=D$34,D$34*$C$26+($B36-D$34)*$C$27-$B36*$C$25,$B36*$C$26-$B36*$C$25)</f>
        <v>16.5</v>
      </c>
      <c r="E36" s="9">
        <f>IF($B36&gt;=E$34,E$34*$C$26+($B36-E$34)*$C$27-$B36*$C$25,$B36*$C$26-$B36*$C$25)</f>
        <v>16.5</v>
      </c>
      <c r="F36" s="9">
        <f t="shared" ref="F36:M45" si="3">IF($B36&gt;=F$34,F$34*$C$26+($B36-F$34)*$C$27-$B36*$C$25,$B36*$C$26-$B36*$C$25)</f>
        <v>16.5</v>
      </c>
      <c r="G36" s="9">
        <f t="shared" si="3"/>
        <v>16.5</v>
      </c>
      <c r="H36" s="9">
        <f t="shared" si="3"/>
        <v>16.5</v>
      </c>
      <c r="I36" s="9">
        <f t="shared" si="3"/>
        <v>16.5</v>
      </c>
      <c r="J36" s="9">
        <f t="shared" si="3"/>
        <v>16.5</v>
      </c>
      <c r="K36" s="9">
        <f t="shared" si="3"/>
        <v>16.5</v>
      </c>
      <c r="L36" s="9">
        <f t="shared" si="3"/>
        <v>16.5</v>
      </c>
      <c r="M36" s="9">
        <f t="shared" si="3"/>
        <v>16.5</v>
      </c>
    </row>
    <row r="37" spans="1:13" hidden="1" x14ac:dyDescent="0.3">
      <c r="B37" s="4">
        <v>12</v>
      </c>
      <c r="C37" s="9">
        <f>IF($B37&gt;=C$34,C$34*$C$26+($B37-C$34)*$C$27-$B37*$C$25,$B37*$C$26-$B37*$C$25)</f>
        <v>12.599999999999998</v>
      </c>
      <c r="D37" s="9">
        <f t="shared" ref="D37:E45" si="4">IF($B37&gt;=D$34,D$34*$C$26+($B37-D$34)*$C$27-$B37*$C$25,$B37*$C$26-$B37*$C$25)</f>
        <v>15.3</v>
      </c>
      <c r="E37" s="9">
        <f t="shared" si="4"/>
        <v>18.000000000000004</v>
      </c>
      <c r="F37" s="9">
        <f t="shared" si="3"/>
        <v>18.000000000000004</v>
      </c>
      <c r="G37" s="9">
        <f t="shared" si="3"/>
        <v>18.000000000000004</v>
      </c>
      <c r="H37" s="9">
        <f t="shared" si="3"/>
        <v>18.000000000000004</v>
      </c>
      <c r="I37" s="9">
        <f t="shared" si="3"/>
        <v>18.000000000000004</v>
      </c>
      <c r="J37" s="9">
        <f t="shared" si="3"/>
        <v>18.000000000000004</v>
      </c>
      <c r="K37" s="9">
        <f t="shared" si="3"/>
        <v>18.000000000000004</v>
      </c>
      <c r="L37" s="9">
        <f t="shared" si="3"/>
        <v>18.000000000000004</v>
      </c>
      <c r="M37" s="9">
        <f>IF($B37&gt;=M$34,M$34*$C$26+($B37-M$34)*$C$27-$B37*$C$25,$B37*$C$26-$B37*$C$25)</f>
        <v>18.000000000000004</v>
      </c>
    </row>
    <row r="38" spans="1:13" hidden="1" x14ac:dyDescent="0.3">
      <c r="B38" s="4">
        <v>13</v>
      </c>
      <c r="C38" s="9">
        <f t="shared" ref="C38:C45" si="5">IF($B38&gt;=C$34,C$34*$C$26+($B38-C$34)*$C$27-$B38*$C$25,$B38*$C$26-$B38*$C$25)</f>
        <v>11.399999999999999</v>
      </c>
      <c r="D38" s="9">
        <f t="shared" si="4"/>
        <v>14.100000000000001</v>
      </c>
      <c r="E38" s="9">
        <f t="shared" si="4"/>
        <v>16.800000000000004</v>
      </c>
      <c r="F38" s="9">
        <f t="shared" si="3"/>
        <v>19.5</v>
      </c>
      <c r="G38" s="9">
        <f t="shared" si="3"/>
        <v>19.5</v>
      </c>
      <c r="H38" s="9">
        <f t="shared" si="3"/>
        <v>19.5</v>
      </c>
      <c r="I38" s="9">
        <f t="shared" si="3"/>
        <v>19.5</v>
      </c>
      <c r="J38" s="9">
        <f t="shared" si="3"/>
        <v>19.5</v>
      </c>
      <c r="K38" s="9">
        <f t="shared" si="3"/>
        <v>19.5</v>
      </c>
      <c r="L38" s="9">
        <f t="shared" si="3"/>
        <v>19.5</v>
      </c>
      <c r="M38" s="9">
        <f t="shared" si="3"/>
        <v>19.5</v>
      </c>
    </row>
    <row r="39" spans="1:13" hidden="1" x14ac:dyDescent="0.3">
      <c r="B39" s="4">
        <v>14</v>
      </c>
      <c r="C39" s="9">
        <f t="shared" si="5"/>
        <v>10.199999999999996</v>
      </c>
      <c r="D39" s="9">
        <f t="shared" si="4"/>
        <v>12.899999999999999</v>
      </c>
      <c r="E39" s="9">
        <f t="shared" si="4"/>
        <v>15.600000000000001</v>
      </c>
      <c r="F39" s="9">
        <f t="shared" si="3"/>
        <v>18.299999999999997</v>
      </c>
      <c r="G39" s="9">
        <f t="shared" si="3"/>
        <v>21</v>
      </c>
      <c r="H39" s="9">
        <f t="shared" si="3"/>
        <v>21</v>
      </c>
      <c r="I39" s="9">
        <f t="shared" si="3"/>
        <v>21</v>
      </c>
      <c r="J39" s="9">
        <f t="shared" si="3"/>
        <v>21</v>
      </c>
      <c r="K39" s="9">
        <f t="shared" si="3"/>
        <v>21</v>
      </c>
      <c r="L39" s="9">
        <f t="shared" si="3"/>
        <v>21</v>
      </c>
      <c r="M39" s="9">
        <f t="shared" si="3"/>
        <v>21</v>
      </c>
    </row>
    <row r="40" spans="1:13" hidden="1" x14ac:dyDescent="0.3">
      <c r="B40" s="4">
        <v>15</v>
      </c>
      <c r="C40" s="9">
        <f t="shared" si="5"/>
        <v>9</v>
      </c>
      <c r="D40" s="9">
        <f t="shared" si="4"/>
        <v>11.700000000000003</v>
      </c>
      <c r="E40" s="9">
        <f t="shared" si="4"/>
        <v>14.400000000000006</v>
      </c>
      <c r="F40" s="9">
        <f t="shared" si="3"/>
        <v>17.100000000000001</v>
      </c>
      <c r="G40" s="9">
        <f t="shared" si="3"/>
        <v>19.800000000000004</v>
      </c>
      <c r="H40" s="9">
        <f t="shared" si="3"/>
        <v>22.5</v>
      </c>
      <c r="I40" s="9">
        <f t="shared" si="3"/>
        <v>22.5</v>
      </c>
      <c r="J40" s="9">
        <f t="shared" si="3"/>
        <v>22.5</v>
      </c>
      <c r="K40" s="9">
        <f t="shared" si="3"/>
        <v>22.5</v>
      </c>
      <c r="L40" s="9">
        <f t="shared" si="3"/>
        <v>22.5</v>
      </c>
      <c r="M40" s="9">
        <f t="shared" si="3"/>
        <v>22.5</v>
      </c>
    </row>
    <row r="41" spans="1:13" hidden="1" x14ac:dyDescent="0.3">
      <c r="B41" s="4">
        <v>16</v>
      </c>
      <c r="C41" s="9">
        <f t="shared" si="5"/>
        <v>7.7999999999999972</v>
      </c>
      <c r="D41" s="9">
        <f t="shared" si="4"/>
        <v>10.5</v>
      </c>
      <c r="E41" s="9">
        <f t="shared" si="4"/>
        <v>13.200000000000003</v>
      </c>
      <c r="F41" s="9">
        <f t="shared" si="3"/>
        <v>15.899999999999999</v>
      </c>
      <c r="G41" s="9">
        <f t="shared" si="3"/>
        <v>18.600000000000001</v>
      </c>
      <c r="H41" s="9">
        <f t="shared" si="3"/>
        <v>21.299999999999997</v>
      </c>
      <c r="I41" s="9">
        <f t="shared" si="3"/>
        <v>24</v>
      </c>
      <c r="J41" s="9">
        <f t="shared" si="3"/>
        <v>24</v>
      </c>
      <c r="K41" s="9">
        <f t="shared" si="3"/>
        <v>24</v>
      </c>
      <c r="L41" s="9">
        <f t="shared" si="3"/>
        <v>24</v>
      </c>
      <c r="M41" s="9">
        <f t="shared" si="3"/>
        <v>24</v>
      </c>
    </row>
    <row r="42" spans="1:13" hidden="1" x14ac:dyDescent="0.3">
      <c r="B42" s="4">
        <v>17</v>
      </c>
      <c r="C42" s="9">
        <f t="shared" si="5"/>
        <v>6.5999999999999943</v>
      </c>
      <c r="D42" s="9">
        <f t="shared" si="4"/>
        <v>9.2999999999999972</v>
      </c>
      <c r="E42" s="9">
        <f t="shared" si="4"/>
        <v>12</v>
      </c>
      <c r="F42" s="9">
        <f t="shared" si="3"/>
        <v>14.699999999999996</v>
      </c>
      <c r="G42" s="9">
        <f t="shared" si="3"/>
        <v>17.399999999999999</v>
      </c>
      <c r="H42" s="9">
        <f t="shared" si="3"/>
        <v>20.099999999999994</v>
      </c>
      <c r="I42" s="9">
        <f t="shared" si="3"/>
        <v>22.799999999999997</v>
      </c>
      <c r="J42" s="9">
        <f t="shared" si="3"/>
        <v>25.5</v>
      </c>
      <c r="K42" s="9">
        <f t="shared" si="3"/>
        <v>25.5</v>
      </c>
      <c r="L42" s="9">
        <f t="shared" si="3"/>
        <v>25.5</v>
      </c>
      <c r="M42" s="9">
        <f t="shared" si="3"/>
        <v>25.5</v>
      </c>
    </row>
    <row r="43" spans="1:13" hidden="1" x14ac:dyDescent="0.3">
      <c r="B43" s="4">
        <v>18</v>
      </c>
      <c r="C43" s="9">
        <f t="shared" si="5"/>
        <v>5.3999999999999986</v>
      </c>
      <c r="D43" s="9">
        <f t="shared" si="4"/>
        <v>8.1000000000000014</v>
      </c>
      <c r="E43" s="9">
        <f t="shared" si="4"/>
        <v>10.800000000000004</v>
      </c>
      <c r="F43" s="9">
        <f t="shared" si="3"/>
        <v>13.5</v>
      </c>
      <c r="G43" s="9">
        <f t="shared" si="3"/>
        <v>16.200000000000003</v>
      </c>
      <c r="H43" s="9">
        <f t="shared" si="3"/>
        <v>18.899999999999999</v>
      </c>
      <c r="I43" s="9">
        <f t="shared" si="3"/>
        <v>21.6</v>
      </c>
      <c r="J43" s="9">
        <f t="shared" si="3"/>
        <v>24.300000000000004</v>
      </c>
      <c r="K43" s="9">
        <f t="shared" si="3"/>
        <v>27.000000000000007</v>
      </c>
      <c r="L43" s="9">
        <f t="shared" si="3"/>
        <v>27.000000000000007</v>
      </c>
      <c r="M43" s="9">
        <f t="shared" si="3"/>
        <v>27.000000000000007</v>
      </c>
    </row>
    <row r="44" spans="1:13" hidden="1" x14ac:dyDescent="0.3">
      <c r="B44" s="4">
        <v>19</v>
      </c>
      <c r="C44" s="9">
        <f t="shared" si="5"/>
        <v>4.1999999999999957</v>
      </c>
      <c r="D44" s="9">
        <f t="shared" si="4"/>
        <v>6.8999999999999986</v>
      </c>
      <c r="E44" s="9">
        <f t="shared" si="4"/>
        <v>9.6000000000000014</v>
      </c>
      <c r="F44" s="9">
        <f t="shared" si="3"/>
        <v>12.299999999999997</v>
      </c>
      <c r="G44" s="9">
        <f t="shared" si="3"/>
        <v>15</v>
      </c>
      <c r="H44" s="9">
        <f t="shared" si="3"/>
        <v>17.699999999999996</v>
      </c>
      <c r="I44" s="9">
        <f t="shared" si="3"/>
        <v>20.399999999999999</v>
      </c>
      <c r="J44" s="9">
        <f t="shared" si="3"/>
        <v>23.1</v>
      </c>
      <c r="K44" s="9">
        <f t="shared" si="3"/>
        <v>25.800000000000004</v>
      </c>
      <c r="L44" s="9">
        <f t="shared" si="3"/>
        <v>28.499999999999993</v>
      </c>
      <c r="M44" s="9">
        <f t="shared" si="3"/>
        <v>28.499999999999993</v>
      </c>
    </row>
    <row r="45" spans="1:13" hidden="1" x14ac:dyDescent="0.3">
      <c r="B45" s="4">
        <v>20</v>
      </c>
      <c r="C45" s="9">
        <f t="shared" si="5"/>
        <v>3</v>
      </c>
      <c r="D45" s="9">
        <f t="shared" si="4"/>
        <v>5.7000000000000028</v>
      </c>
      <c r="E45" s="9">
        <f t="shared" si="4"/>
        <v>8.4000000000000057</v>
      </c>
      <c r="F45" s="9">
        <f t="shared" si="3"/>
        <v>11.100000000000001</v>
      </c>
      <c r="G45" s="9">
        <f t="shared" si="3"/>
        <v>13.800000000000004</v>
      </c>
      <c r="H45" s="9">
        <f t="shared" si="3"/>
        <v>16.5</v>
      </c>
      <c r="I45" s="9">
        <f t="shared" si="3"/>
        <v>19.200000000000003</v>
      </c>
      <c r="J45" s="9">
        <f t="shared" si="3"/>
        <v>21.900000000000006</v>
      </c>
      <c r="K45" s="9">
        <f t="shared" si="3"/>
        <v>24.600000000000009</v>
      </c>
      <c r="L45" s="9">
        <f t="shared" si="3"/>
        <v>27.299999999999997</v>
      </c>
      <c r="M45" s="9">
        <f t="shared" si="3"/>
        <v>30</v>
      </c>
    </row>
    <row r="46" spans="1:13" hidden="1" x14ac:dyDescent="0.3"/>
    <row r="47" spans="1:13" hidden="1" x14ac:dyDescent="0.3">
      <c r="A47" t="s">
        <v>26</v>
      </c>
      <c r="B47" t="s">
        <v>43</v>
      </c>
    </row>
    <row r="48" spans="1:13" hidden="1" x14ac:dyDescent="0.3">
      <c r="C48" s="22" t="s">
        <v>130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5" hidden="1" x14ac:dyDescent="0.3">
      <c r="B49" s="18" t="s">
        <v>129</v>
      </c>
      <c r="C49" s="4">
        <v>10</v>
      </c>
      <c r="D49" s="4">
        <v>11</v>
      </c>
      <c r="E49" s="4">
        <v>12</v>
      </c>
      <c r="F49" s="4">
        <v>13</v>
      </c>
      <c r="G49" s="4">
        <v>14</v>
      </c>
      <c r="H49" s="4">
        <v>15</v>
      </c>
      <c r="I49" s="4">
        <v>16</v>
      </c>
      <c r="J49" s="4">
        <v>17</v>
      </c>
      <c r="K49" s="4">
        <v>18</v>
      </c>
      <c r="L49" s="4">
        <v>19</v>
      </c>
      <c r="M49" s="4">
        <v>20</v>
      </c>
      <c r="N49" s="5" t="s">
        <v>24</v>
      </c>
    </row>
    <row r="50" spans="1:15" hidden="1" x14ac:dyDescent="0.3">
      <c r="B50" s="4">
        <v>10</v>
      </c>
      <c r="C50" s="9">
        <v>15</v>
      </c>
      <c r="D50" s="9">
        <v>15</v>
      </c>
      <c r="E50" s="9">
        <v>15</v>
      </c>
      <c r="F50" s="9">
        <v>15</v>
      </c>
      <c r="G50" s="9">
        <v>15</v>
      </c>
      <c r="H50" s="9">
        <v>15</v>
      </c>
      <c r="I50" s="9">
        <v>15</v>
      </c>
      <c r="J50" s="9">
        <v>15</v>
      </c>
      <c r="K50" s="9">
        <v>15</v>
      </c>
      <c r="L50" s="9">
        <v>15</v>
      </c>
      <c r="M50" s="9">
        <v>15</v>
      </c>
      <c r="N50" s="9">
        <f>MAX(C50:M50)</f>
        <v>15</v>
      </c>
    </row>
    <row r="51" spans="1:15" hidden="1" x14ac:dyDescent="0.3">
      <c r="B51" s="4">
        <v>11</v>
      </c>
      <c r="C51" s="9">
        <v>13.799999999999997</v>
      </c>
      <c r="D51" s="9">
        <v>16.5</v>
      </c>
      <c r="E51" s="9">
        <v>16.5</v>
      </c>
      <c r="F51" s="9">
        <v>16.5</v>
      </c>
      <c r="G51" s="9">
        <v>16.5</v>
      </c>
      <c r="H51" s="9">
        <v>16.5</v>
      </c>
      <c r="I51" s="9">
        <v>16.5</v>
      </c>
      <c r="J51" s="9">
        <v>16.5</v>
      </c>
      <c r="K51" s="9">
        <v>16.5</v>
      </c>
      <c r="L51" s="9">
        <v>16.5</v>
      </c>
      <c r="M51" s="9">
        <v>16.5</v>
      </c>
      <c r="N51" s="9">
        <f t="shared" ref="N51:N60" si="6">MAX(C51:M51)</f>
        <v>16.5</v>
      </c>
    </row>
    <row r="52" spans="1:15" hidden="1" x14ac:dyDescent="0.3">
      <c r="B52" s="4">
        <v>12</v>
      </c>
      <c r="C52" s="9">
        <v>12.599999999999998</v>
      </c>
      <c r="D52" s="9">
        <v>15.3</v>
      </c>
      <c r="E52" s="9">
        <v>18.000000000000004</v>
      </c>
      <c r="F52" s="9">
        <v>18.000000000000004</v>
      </c>
      <c r="G52" s="9">
        <v>18.000000000000004</v>
      </c>
      <c r="H52" s="9">
        <v>18.000000000000004</v>
      </c>
      <c r="I52" s="9">
        <v>18.000000000000004</v>
      </c>
      <c r="J52" s="9">
        <v>18.000000000000004</v>
      </c>
      <c r="K52" s="9">
        <v>18.000000000000004</v>
      </c>
      <c r="L52" s="9">
        <v>18.000000000000004</v>
      </c>
      <c r="M52" s="9">
        <v>18.000000000000004</v>
      </c>
      <c r="N52" s="9">
        <f t="shared" si="6"/>
        <v>18.000000000000004</v>
      </c>
    </row>
    <row r="53" spans="1:15" hidden="1" x14ac:dyDescent="0.3">
      <c r="B53" s="4">
        <v>13</v>
      </c>
      <c r="C53" s="9">
        <v>11.399999999999999</v>
      </c>
      <c r="D53" s="9">
        <v>14.100000000000001</v>
      </c>
      <c r="E53" s="9">
        <v>16.800000000000004</v>
      </c>
      <c r="F53" s="9">
        <v>19.5</v>
      </c>
      <c r="G53" s="9">
        <v>19.5</v>
      </c>
      <c r="H53" s="9">
        <v>19.5</v>
      </c>
      <c r="I53" s="9">
        <v>19.5</v>
      </c>
      <c r="J53" s="9">
        <v>19.5</v>
      </c>
      <c r="K53" s="9">
        <v>19.5</v>
      </c>
      <c r="L53" s="9">
        <v>19.5</v>
      </c>
      <c r="M53" s="9">
        <v>19.5</v>
      </c>
      <c r="N53" s="9">
        <f t="shared" si="6"/>
        <v>19.5</v>
      </c>
    </row>
    <row r="54" spans="1:15" hidden="1" x14ac:dyDescent="0.3">
      <c r="B54" s="4">
        <v>14</v>
      </c>
      <c r="C54" s="9">
        <v>10.199999999999996</v>
      </c>
      <c r="D54" s="9">
        <v>12.899999999999999</v>
      </c>
      <c r="E54" s="9">
        <v>15.600000000000001</v>
      </c>
      <c r="F54" s="9">
        <v>18.299999999999997</v>
      </c>
      <c r="G54" s="9">
        <v>21</v>
      </c>
      <c r="H54" s="9">
        <v>21</v>
      </c>
      <c r="I54" s="9">
        <v>21</v>
      </c>
      <c r="J54" s="9">
        <v>21</v>
      </c>
      <c r="K54" s="9">
        <v>21</v>
      </c>
      <c r="L54" s="9">
        <v>21</v>
      </c>
      <c r="M54" s="9">
        <v>21</v>
      </c>
      <c r="N54" s="9">
        <f t="shared" si="6"/>
        <v>21</v>
      </c>
    </row>
    <row r="55" spans="1:15" hidden="1" x14ac:dyDescent="0.3">
      <c r="B55" s="4">
        <v>15</v>
      </c>
      <c r="C55" s="9">
        <v>9</v>
      </c>
      <c r="D55" s="9">
        <v>11.700000000000003</v>
      </c>
      <c r="E55" s="9">
        <v>14.400000000000006</v>
      </c>
      <c r="F55" s="9">
        <v>17.100000000000001</v>
      </c>
      <c r="G55" s="9">
        <v>19.800000000000004</v>
      </c>
      <c r="H55" s="9">
        <v>22.5</v>
      </c>
      <c r="I55" s="9">
        <v>22.5</v>
      </c>
      <c r="J55" s="9">
        <v>22.5</v>
      </c>
      <c r="K55" s="9">
        <v>22.5</v>
      </c>
      <c r="L55" s="9">
        <v>22.5</v>
      </c>
      <c r="M55" s="9">
        <v>22.5</v>
      </c>
      <c r="N55" s="9">
        <f t="shared" si="6"/>
        <v>22.5</v>
      </c>
    </row>
    <row r="56" spans="1:15" hidden="1" x14ac:dyDescent="0.3">
      <c r="B56" s="4">
        <v>16</v>
      </c>
      <c r="C56" s="9">
        <v>7.7999999999999972</v>
      </c>
      <c r="D56" s="9">
        <v>10.5</v>
      </c>
      <c r="E56" s="9">
        <v>13.200000000000003</v>
      </c>
      <c r="F56" s="9">
        <v>15.899999999999999</v>
      </c>
      <c r="G56" s="9">
        <v>18.600000000000001</v>
      </c>
      <c r="H56" s="9">
        <v>21.299999999999997</v>
      </c>
      <c r="I56" s="9">
        <v>24</v>
      </c>
      <c r="J56" s="9">
        <v>24</v>
      </c>
      <c r="K56" s="9">
        <v>24</v>
      </c>
      <c r="L56" s="9">
        <v>24</v>
      </c>
      <c r="M56" s="9">
        <v>24</v>
      </c>
      <c r="N56" s="9">
        <f t="shared" si="6"/>
        <v>24</v>
      </c>
    </row>
    <row r="57" spans="1:15" hidden="1" x14ac:dyDescent="0.3">
      <c r="B57" s="4">
        <v>17</v>
      </c>
      <c r="C57" s="9">
        <v>6.5999999999999943</v>
      </c>
      <c r="D57" s="9">
        <v>9.2999999999999972</v>
      </c>
      <c r="E57" s="9">
        <v>12</v>
      </c>
      <c r="F57" s="9">
        <v>14.699999999999996</v>
      </c>
      <c r="G57" s="9">
        <v>17.399999999999999</v>
      </c>
      <c r="H57" s="9">
        <v>20.099999999999994</v>
      </c>
      <c r="I57" s="9">
        <v>22.799999999999997</v>
      </c>
      <c r="J57" s="9">
        <v>25.5</v>
      </c>
      <c r="K57" s="9">
        <v>25.5</v>
      </c>
      <c r="L57" s="9">
        <v>25.5</v>
      </c>
      <c r="M57" s="9">
        <v>25.5</v>
      </c>
      <c r="N57" s="9">
        <f t="shared" si="6"/>
        <v>25.5</v>
      </c>
    </row>
    <row r="58" spans="1:15" hidden="1" x14ac:dyDescent="0.3">
      <c r="B58" s="4">
        <v>18</v>
      </c>
      <c r="C58" s="9">
        <v>5.3999999999999986</v>
      </c>
      <c r="D58" s="9">
        <v>8.1000000000000014</v>
      </c>
      <c r="E58" s="9">
        <v>10.800000000000004</v>
      </c>
      <c r="F58" s="9">
        <v>13.5</v>
      </c>
      <c r="G58" s="9">
        <v>16.200000000000003</v>
      </c>
      <c r="H58" s="9">
        <v>18.899999999999999</v>
      </c>
      <c r="I58" s="9">
        <v>21.6</v>
      </c>
      <c r="J58" s="9">
        <v>24.300000000000004</v>
      </c>
      <c r="K58" s="9">
        <v>27.000000000000007</v>
      </c>
      <c r="L58" s="9">
        <v>27.000000000000007</v>
      </c>
      <c r="M58" s="9">
        <v>27.000000000000007</v>
      </c>
      <c r="N58" s="9">
        <f t="shared" si="6"/>
        <v>27.000000000000007</v>
      </c>
    </row>
    <row r="59" spans="1:15" hidden="1" x14ac:dyDescent="0.3">
      <c r="B59" s="4">
        <v>19</v>
      </c>
      <c r="C59" s="9">
        <v>4.1999999999999957</v>
      </c>
      <c r="D59" s="9">
        <v>6.8999999999999986</v>
      </c>
      <c r="E59" s="9">
        <v>9.6000000000000014</v>
      </c>
      <c r="F59" s="9">
        <v>12.299999999999997</v>
      </c>
      <c r="G59" s="9">
        <v>15</v>
      </c>
      <c r="H59" s="9">
        <v>17.699999999999996</v>
      </c>
      <c r="I59" s="9">
        <v>20.399999999999999</v>
      </c>
      <c r="J59" s="9">
        <v>23.1</v>
      </c>
      <c r="K59" s="9">
        <v>25.800000000000004</v>
      </c>
      <c r="L59" s="9">
        <v>28.499999999999993</v>
      </c>
      <c r="M59" s="9">
        <v>28.499999999999993</v>
      </c>
      <c r="N59" s="9">
        <f t="shared" si="6"/>
        <v>28.499999999999993</v>
      </c>
    </row>
    <row r="60" spans="1:15" hidden="1" x14ac:dyDescent="0.3">
      <c r="B60" s="4">
        <v>20</v>
      </c>
      <c r="C60" s="9">
        <v>3</v>
      </c>
      <c r="D60" s="9">
        <v>5.7000000000000028</v>
      </c>
      <c r="E60" s="9">
        <v>8.4000000000000057</v>
      </c>
      <c r="F60" s="9">
        <v>11.100000000000001</v>
      </c>
      <c r="G60" s="9">
        <v>13.800000000000004</v>
      </c>
      <c r="H60" s="9">
        <v>16.5</v>
      </c>
      <c r="I60" s="9">
        <v>19.200000000000003</v>
      </c>
      <c r="J60" s="9">
        <v>21.900000000000006</v>
      </c>
      <c r="K60" s="9">
        <v>24.600000000000009</v>
      </c>
      <c r="L60" s="9">
        <v>27.299999999999997</v>
      </c>
      <c r="M60" s="9">
        <v>30</v>
      </c>
      <c r="N60" s="9">
        <f t="shared" si="6"/>
        <v>30</v>
      </c>
      <c r="O60" t="s">
        <v>8</v>
      </c>
    </row>
    <row r="61" spans="1:15" hidden="1" x14ac:dyDescent="0.3"/>
    <row r="62" spans="1:15" hidden="1" x14ac:dyDescent="0.3">
      <c r="B62" s="26" t="s">
        <v>55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5" hidden="1" x14ac:dyDescent="0.3"/>
    <row r="64" spans="1:15" hidden="1" x14ac:dyDescent="0.3">
      <c r="A64" t="s">
        <v>30</v>
      </c>
      <c r="B64" t="s">
        <v>44</v>
      </c>
    </row>
    <row r="65" spans="2:15" hidden="1" x14ac:dyDescent="0.3">
      <c r="C65" s="22" t="s">
        <v>130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2:15" hidden="1" x14ac:dyDescent="0.3">
      <c r="B66" s="18" t="s">
        <v>129</v>
      </c>
      <c r="C66" s="4">
        <v>10</v>
      </c>
      <c r="D66" s="4">
        <v>11</v>
      </c>
      <c r="E66" s="4">
        <v>12</v>
      </c>
      <c r="F66" s="4">
        <v>13</v>
      </c>
      <c r="G66" s="4">
        <v>14</v>
      </c>
      <c r="H66" s="4">
        <v>15</v>
      </c>
      <c r="I66" s="4">
        <v>16</v>
      </c>
      <c r="J66" s="4">
        <v>17</v>
      </c>
      <c r="K66" s="4">
        <v>18</v>
      </c>
      <c r="L66" s="4">
        <v>19</v>
      </c>
      <c r="M66" s="4">
        <v>20</v>
      </c>
      <c r="N66" s="5" t="s">
        <v>10</v>
      </c>
    </row>
    <row r="67" spans="2:15" hidden="1" x14ac:dyDescent="0.3">
      <c r="B67" s="4">
        <v>10</v>
      </c>
      <c r="C67" s="9">
        <v>15</v>
      </c>
      <c r="D67" s="9">
        <v>15</v>
      </c>
      <c r="E67" s="9">
        <v>15</v>
      </c>
      <c r="F67" s="9">
        <v>15</v>
      </c>
      <c r="G67" s="9">
        <v>15</v>
      </c>
      <c r="H67" s="9">
        <v>15</v>
      </c>
      <c r="I67" s="9">
        <v>15</v>
      </c>
      <c r="J67" s="9">
        <v>15</v>
      </c>
      <c r="K67" s="9">
        <v>15</v>
      </c>
      <c r="L67" s="9">
        <v>15</v>
      </c>
      <c r="M67" s="9">
        <v>15</v>
      </c>
      <c r="N67" s="9">
        <f>MIN(C67:M67)</f>
        <v>15</v>
      </c>
      <c r="O67" t="s">
        <v>8</v>
      </c>
    </row>
    <row r="68" spans="2:15" hidden="1" x14ac:dyDescent="0.3">
      <c r="B68" s="4">
        <v>11</v>
      </c>
      <c r="C68" s="9">
        <v>13.799999999999997</v>
      </c>
      <c r="D68" s="9">
        <v>16.5</v>
      </c>
      <c r="E68" s="9">
        <v>16.5</v>
      </c>
      <c r="F68" s="9">
        <v>16.5</v>
      </c>
      <c r="G68" s="9">
        <v>16.5</v>
      </c>
      <c r="H68" s="9">
        <v>16.5</v>
      </c>
      <c r="I68" s="9">
        <v>16.5</v>
      </c>
      <c r="J68" s="9">
        <v>16.5</v>
      </c>
      <c r="K68" s="9">
        <v>16.5</v>
      </c>
      <c r="L68" s="9">
        <v>16.5</v>
      </c>
      <c r="M68" s="9">
        <v>16.5</v>
      </c>
      <c r="N68" s="9">
        <f t="shared" ref="N68:N77" si="7">MIN(C68:M68)</f>
        <v>13.799999999999997</v>
      </c>
    </row>
    <row r="69" spans="2:15" hidden="1" x14ac:dyDescent="0.3">
      <c r="B69" s="4">
        <v>12</v>
      </c>
      <c r="C69" s="9">
        <v>12.599999999999998</v>
      </c>
      <c r="D69" s="9">
        <v>15.3</v>
      </c>
      <c r="E69" s="9">
        <v>18.000000000000004</v>
      </c>
      <c r="F69" s="9">
        <v>18.000000000000004</v>
      </c>
      <c r="G69" s="9">
        <v>18.000000000000004</v>
      </c>
      <c r="H69" s="9">
        <v>18.000000000000004</v>
      </c>
      <c r="I69" s="9">
        <v>18.000000000000004</v>
      </c>
      <c r="J69" s="9">
        <v>18.000000000000004</v>
      </c>
      <c r="K69" s="9">
        <v>18.000000000000004</v>
      </c>
      <c r="L69" s="9">
        <v>18.000000000000004</v>
      </c>
      <c r="M69" s="9">
        <v>18.000000000000004</v>
      </c>
      <c r="N69" s="9">
        <f t="shared" si="7"/>
        <v>12.599999999999998</v>
      </c>
    </row>
    <row r="70" spans="2:15" hidden="1" x14ac:dyDescent="0.3">
      <c r="B70" s="4">
        <v>13</v>
      </c>
      <c r="C70" s="9">
        <v>11.399999999999999</v>
      </c>
      <c r="D70" s="9">
        <v>14.100000000000001</v>
      </c>
      <c r="E70" s="9">
        <v>16.800000000000004</v>
      </c>
      <c r="F70" s="9">
        <v>19.5</v>
      </c>
      <c r="G70" s="9">
        <v>19.5</v>
      </c>
      <c r="H70" s="9">
        <v>19.5</v>
      </c>
      <c r="I70" s="9">
        <v>19.5</v>
      </c>
      <c r="J70" s="9">
        <v>19.5</v>
      </c>
      <c r="K70" s="9">
        <v>19.5</v>
      </c>
      <c r="L70" s="9">
        <v>19.5</v>
      </c>
      <c r="M70" s="9">
        <v>19.5</v>
      </c>
      <c r="N70" s="9">
        <f t="shared" si="7"/>
        <v>11.399999999999999</v>
      </c>
    </row>
    <row r="71" spans="2:15" hidden="1" x14ac:dyDescent="0.3">
      <c r="B71" s="4">
        <v>14</v>
      </c>
      <c r="C71" s="9">
        <v>10.199999999999996</v>
      </c>
      <c r="D71" s="9">
        <v>12.899999999999999</v>
      </c>
      <c r="E71" s="9">
        <v>15.600000000000001</v>
      </c>
      <c r="F71" s="9">
        <v>18.299999999999997</v>
      </c>
      <c r="G71" s="9">
        <v>21</v>
      </c>
      <c r="H71" s="9">
        <v>21</v>
      </c>
      <c r="I71" s="9">
        <v>21</v>
      </c>
      <c r="J71" s="9">
        <v>21</v>
      </c>
      <c r="K71" s="9">
        <v>21</v>
      </c>
      <c r="L71" s="9">
        <v>21</v>
      </c>
      <c r="M71" s="9">
        <v>21</v>
      </c>
      <c r="N71" s="9">
        <f t="shared" si="7"/>
        <v>10.199999999999996</v>
      </c>
    </row>
    <row r="72" spans="2:15" hidden="1" x14ac:dyDescent="0.3">
      <c r="B72" s="4">
        <v>15</v>
      </c>
      <c r="C72" s="9">
        <v>9</v>
      </c>
      <c r="D72" s="9">
        <v>11.700000000000003</v>
      </c>
      <c r="E72" s="9">
        <v>14.400000000000006</v>
      </c>
      <c r="F72" s="9">
        <v>17.100000000000001</v>
      </c>
      <c r="G72" s="9">
        <v>19.800000000000004</v>
      </c>
      <c r="H72" s="9">
        <v>22.5</v>
      </c>
      <c r="I72" s="9">
        <v>22.5</v>
      </c>
      <c r="J72" s="9">
        <v>22.5</v>
      </c>
      <c r="K72" s="9">
        <v>22.5</v>
      </c>
      <c r="L72" s="9">
        <v>22.5</v>
      </c>
      <c r="M72" s="9">
        <v>22.5</v>
      </c>
      <c r="N72" s="9">
        <f t="shared" si="7"/>
        <v>9</v>
      </c>
    </row>
    <row r="73" spans="2:15" hidden="1" x14ac:dyDescent="0.3">
      <c r="B73" s="4">
        <v>16</v>
      </c>
      <c r="C73" s="9">
        <v>7.7999999999999972</v>
      </c>
      <c r="D73" s="9">
        <v>10.5</v>
      </c>
      <c r="E73" s="9">
        <v>13.200000000000003</v>
      </c>
      <c r="F73" s="9">
        <v>15.899999999999999</v>
      </c>
      <c r="G73" s="9">
        <v>18.600000000000001</v>
      </c>
      <c r="H73" s="9">
        <v>21.299999999999997</v>
      </c>
      <c r="I73" s="9">
        <v>24</v>
      </c>
      <c r="J73" s="9">
        <v>24</v>
      </c>
      <c r="K73" s="9">
        <v>24</v>
      </c>
      <c r="L73" s="9">
        <v>24</v>
      </c>
      <c r="M73" s="9">
        <v>24</v>
      </c>
      <c r="N73" s="9">
        <f t="shared" si="7"/>
        <v>7.7999999999999972</v>
      </c>
    </row>
    <row r="74" spans="2:15" hidden="1" x14ac:dyDescent="0.3">
      <c r="B74" s="4">
        <v>17</v>
      </c>
      <c r="C74" s="9">
        <v>6.5999999999999943</v>
      </c>
      <c r="D74" s="9">
        <v>9.2999999999999972</v>
      </c>
      <c r="E74" s="9">
        <v>12</v>
      </c>
      <c r="F74" s="9">
        <v>14.699999999999996</v>
      </c>
      <c r="G74" s="9">
        <v>17.399999999999999</v>
      </c>
      <c r="H74" s="9">
        <v>20.099999999999994</v>
      </c>
      <c r="I74" s="9">
        <v>22.799999999999997</v>
      </c>
      <c r="J74" s="9">
        <v>25.5</v>
      </c>
      <c r="K74" s="9">
        <v>25.5</v>
      </c>
      <c r="L74" s="9">
        <v>25.5</v>
      </c>
      <c r="M74" s="9">
        <v>25.5</v>
      </c>
      <c r="N74" s="9">
        <f t="shared" si="7"/>
        <v>6.5999999999999943</v>
      </c>
    </row>
    <row r="75" spans="2:15" hidden="1" x14ac:dyDescent="0.3">
      <c r="B75" s="4">
        <v>18</v>
      </c>
      <c r="C75" s="9">
        <v>5.3999999999999986</v>
      </c>
      <c r="D75" s="9">
        <v>8.1000000000000014</v>
      </c>
      <c r="E75" s="9">
        <v>10.800000000000004</v>
      </c>
      <c r="F75" s="9">
        <v>13.5</v>
      </c>
      <c r="G75" s="9">
        <v>16.200000000000003</v>
      </c>
      <c r="H75" s="9">
        <v>18.899999999999999</v>
      </c>
      <c r="I75" s="9">
        <v>21.6</v>
      </c>
      <c r="J75" s="9">
        <v>24.300000000000004</v>
      </c>
      <c r="K75" s="9">
        <v>27.000000000000007</v>
      </c>
      <c r="L75" s="9">
        <v>27.000000000000007</v>
      </c>
      <c r="M75" s="9">
        <v>27.000000000000007</v>
      </c>
      <c r="N75" s="9">
        <f t="shared" si="7"/>
        <v>5.3999999999999986</v>
      </c>
    </row>
    <row r="76" spans="2:15" hidden="1" x14ac:dyDescent="0.3">
      <c r="B76" s="4">
        <v>19</v>
      </c>
      <c r="C76" s="9">
        <v>4.1999999999999957</v>
      </c>
      <c r="D76" s="9">
        <v>6.8999999999999986</v>
      </c>
      <c r="E76" s="9">
        <v>9.6000000000000014</v>
      </c>
      <c r="F76" s="9">
        <v>12.299999999999997</v>
      </c>
      <c r="G76" s="9">
        <v>15</v>
      </c>
      <c r="H76" s="9">
        <v>17.699999999999996</v>
      </c>
      <c r="I76" s="9">
        <v>20.399999999999999</v>
      </c>
      <c r="J76" s="9">
        <v>23.1</v>
      </c>
      <c r="K76" s="9">
        <v>25.800000000000004</v>
      </c>
      <c r="L76" s="9">
        <v>28.499999999999993</v>
      </c>
      <c r="M76" s="9">
        <v>28.499999999999993</v>
      </c>
      <c r="N76" s="9">
        <f t="shared" si="7"/>
        <v>4.1999999999999957</v>
      </c>
    </row>
    <row r="77" spans="2:15" hidden="1" x14ac:dyDescent="0.3">
      <c r="B77" s="4">
        <v>20</v>
      </c>
      <c r="C77" s="9">
        <v>3</v>
      </c>
      <c r="D77" s="9">
        <v>5.7000000000000028</v>
      </c>
      <c r="E77" s="9">
        <v>8.4000000000000057</v>
      </c>
      <c r="F77" s="9">
        <v>11.100000000000001</v>
      </c>
      <c r="G77" s="9">
        <v>13.800000000000004</v>
      </c>
      <c r="H77" s="9">
        <v>16.5</v>
      </c>
      <c r="I77" s="9">
        <v>19.200000000000003</v>
      </c>
      <c r="J77" s="9">
        <v>21.900000000000006</v>
      </c>
      <c r="K77" s="9">
        <v>24.600000000000009</v>
      </c>
      <c r="L77" s="9">
        <v>27.299999999999997</v>
      </c>
      <c r="M77" s="9">
        <v>30</v>
      </c>
      <c r="N77" s="9">
        <f t="shared" si="7"/>
        <v>3</v>
      </c>
    </row>
    <row r="78" spans="2:15" hidden="1" x14ac:dyDescent="0.3"/>
    <row r="79" spans="2:15" hidden="1" x14ac:dyDescent="0.3">
      <c r="B79" s="26" t="s">
        <v>56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2:15" hidden="1" x14ac:dyDescent="0.3"/>
    <row r="81" spans="1:15" hidden="1" x14ac:dyDescent="0.3">
      <c r="A81" t="s">
        <v>33</v>
      </c>
      <c r="B81" t="s">
        <v>11</v>
      </c>
    </row>
    <row r="82" spans="1:15" hidden="1" x14ac:dyDescent="0.3">
      <c r="C82" s="22" t="s">
        <v>130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5" hidden="1" x14ac:dyDescent="0.3">
      <c r="B83" s="18" t="s">
        <v>129</v>
      </c>
      <c r="C83" s="4">
        <v>10</v>
      </c>
      <c r="D83" s="4">
        <v>11</v>
      </c>
      <c r="E83" s="4">
        <v>12</v>
      </c>
      <c r="F83" s="4">
        <v>13</v>
      </c>
      <c r="G83" s="4">
        <v>14</v>
      </c>
      <c r="H83" s="4">
        <v>15</v>
      </c>
      <c r="I83" s="4">
        <v>16</v>
      </c>
      <c r="J83" s="4">
        <v>17</v>
      </c>
      <c r="K83" s="4">
        <v>18</v>
      </c>
      <c r="L83" s="4">
        <v>19</v>
      </c>
      <c r="M83" s="4">
        <v>20</v>
      </c>
      <c r="N83" s="5" t="s">
        <v>24</v>
      </c>
    </row>
    <row r="84" spans="1:15" hidden="1" x14ac:dyDescent="0.3">
      <c r="B84" s="4">
        <v>10</v>
      </c>
      <c r="C84" s="9">
        <f>MAX($C$35:$C$45)-C35</f>
        <v>0</v>
      </c>
      <c r="D84" s="9">
        <f t="shared" ref="D84:M84" si="8">MAX(D$35:D$45)-D35</f>
        <v>1.5</v>
      </c>
      <c r="E84" s="9">
        <f t="shared" si="8"/>
        <v>3.0000000000000036</v>
      </c>
      <c r="F84" s="9">
        <f t="shared" si="8"/>
        <v>4.5</v>
      </c>
      <c r="G84" s="9">
        <f t="shared" si="8"/>
        <v>6</v>
      </c>
      <c r="H84" s="9">
        <f t="shared" si="8"/>
        <v>7.5</v>
      </c>
      <c r="I84" s="9">
        <f t="shared" si="8"/>
        <v>9</v>
      </c>
      <c r="J84" s="9">
        <f t="shared" si="8"/>
        <v>10.5</v>
      </c>
      <c r="K84" s="9">
        <f t="shared" si="8"/>
        <v>12.000000000000007</v>
      </c>
      <c r="L84" s="9">
        <f t="shared" si="8"/>
        <v>13.499999999999993</v>
      </c>
      <c r="M84" s="9">
        <f t="shared" si="8"/>
        <v>15</v>
      </c>
      <c r="N84" s="9">
        <f>MAX(C84:M84)</f>
        <v>15</v>
      </c>
    </row>
    <row r="85" spans="1:15" hidden="1" x14ac:dyDescent="0.3">
      <c r="B85" s="4">
        <v>11</v>
      </c>
      <c r="C85" s="9">
        <f t="shared" ref="C85:C94" si="9">MAX($C$35:$C$45)-C36</f>
        <v>1.2000000000000028</v>
      </c>
      <c r="D85" s="9">
        <f t="shared" ref="D85:M85" si="10">MAX(D$35:D$45)-D36</f>
        <v>0</v>
      </c>
      <c r="E85" s="9">
        <f t="shared" si="10"/>
        <v>1.5000000000000036</v>
      </c>
      <c r="F85" s="9">
        <f t="shared" si="10"/>
        <v>3</v>
      </c>
      <c r="G85" s="9">
        <f t="shared" si="10"/>
        <v>4.5</v>
      </c>
      <c r="H85" s="9">
        <f t="shared" si="10"/>
        <v>6</v>
      </c>
      <c r="I85" s="9">
        <f t="shared" si="10"/>
        <v>7.5</v>
      </c>
      <c r="J85" s="9">
        <f t="shared" si="10"/>
        <v>9</v>
      </c>
      <c r="K85" s="9">
        <f t="shared" si="10"/>
        <v>10.500000000000007</v>
      </c>
      <c r="L85" s="9">
        <f t="shared" si="10"/>
        <v>11.999999999999993</v>
      </c>
      <c r="M85" s="9">
        <f t="shared" si="10"/>
        <v>13.5</v>
      </c>
      <c r="N85" s="9">
        <f t="shared" ref="N85:N94" si="11">MAX(C85:M85)</f>
        <v>13.5</v>
      </c>
    </row>
    <row r="86" spans="1:15" hidden="1" x14ac:dyDescent="0.3">
      <c r="B86" s="4">
        <v>12</v>
      </c>
      <c r="C86" s="9">
        <f t="shared" si="9"/>
        <v>2.4000000000000021</v>
      </c>
      <c r="D86" s="9">
        <f t="shared" ref="D86:M86" si="12">MAX(D$35:D$45)-D37</f>
        <v>1.1999999999999993</v>
      </c>
      <c r="E86" s="9">
        <f t="shared" si="12"/>
        <v>0</v>
      </c>
      <c r="F86" s="9">
        <f t="shared" si="12"/>
        <v>1.4999999999999964</v>
      </c>
      <c r="G86" s="9">
        <f t="shared" si="12"/>
        <v>2.9999999999999964</v>
      </c>
      <c r="H86" s="9">
        <f t="shared" si="12"/>
        <v>4.4999999999999964</v>
      </c>
      <c r="I86" s="9">
        <f t="shared" si="12"/>
        <v>5.9999999999999964</v>
      </c>
      <c r="J86" s="9">
        <f t="shared" si="12"/>
        <v>7.4999999999999964</v>
      </c>
      <c r="K86" s="9">
        <f t="shared" si="12"/>
        <v>9.0000000000000036</v>
      </c>
      <c r="L86" s="9">
        <f t="shared" si="12"/>
        <v>10.499999999999989</v>
      </c>
      <c r="M86" s="9">
        <f t="shared" si="12"/>
        <v>11.999999999999996</v>
      </c>
      <c r="N86" s="9">
        <f t="shared" si="11"/>
        <v>11.999999999999996</v>
      </c>
    </row>
    <row r="87" spans="1:15" hidden="1" x14ac:dyDescent="0.3">
      <c r="B87" s="4">
        <v>13</v>
      </c>
      <c r="C87" s="9">
        <f t="shared" si="9"/>
        <v>3.6000000000000014</v>
      </c>
      <c r="D87" s="9">
        <f t="shared" ref="D87:M87" si="13">MAX(D$35:D$45)-D38</f>
        <v>2.3999999999999986</v>
      </c>
      <c r="E87" s="9">
        <f t="shared" si="13"/>
        <v>1.1999999999999993</v>
      </c>
      <c r="F87" s="9">
        <f t="shared" si="13"/>
        <v>0</v>
      </c>
      <c r="G87" s="9">
        <f t="shared" si="13"/>
        <v>1.5</v>
      </c>
      <c r="H87" s="9">
        <f t="shared" si="13"/>
        <v>3</v>
      </c>
      <c r="I87" s="9">
        <f t="shared" si="13"/>
        <v>4.5</v>
      </c>
      <c r="J87" s="9">
        <f t="shared" si="13"/>
        <v>6</v>
      </c>
      <c r="K87" s="9">
        <f t="shared" si="13"/>
        <v>7.5000000000000071</v>
      </c>
      <c r="L87" s="9">
        <f t="shared" si="13"/>
        <v>8.9999999999999929</v>
      </c>
      <c r="M87" s="9">
        <f t="shared" si="13"/>
        <v>10.5</v>
      </c>
      <c r="N87" s="9">
        <f t="shared" si="11"/>
        <v>10.5</v>
      </c>
    </row>
    <row r="88" spans="1:15" hidden="1" x14ac:dyDescent="0.3">
      <c r="B88" s="4">
        <v>14</v>
      </c>
      <c r="C88" s="9">
        <f t="shared" si="9"/>
        <v>4.8000000000000043</v>
      </c>
      <c r="D88" s="9">
        <f t="shared" ref="D88:M88" si="14">MAX(D$35:D$45)-D39</f>
        <v>3.6000000000000014</v>
      </c>
      <c r="E88" s="9">
        <f t="shared" si="14"/>
        <v>2.4000000000000021</v>
      </c>
      <c r="F88" s="9">
        <f t="shared" si="14"/>
        <v>1.2000000000000028</v>
      </c>
      <c r="G88" s="9">
        <f t="shared" si="14"/>
        <v>0</v>
      </c>
      <c r="H88" s="9">
        <f t="shared" si="14"/>
        <v>1.5</v>
      </c>
      <c r="I88" s="9">
        <f t="shared" si="14"/>
        <v>3</v>
      </c>
      <c r="J88" s="9">
        <f t="shared" si="14"/>
        <v>4.5</v>
      </c>
      <c r="K88" s="9">
        <f t="shared" si="14"/>
        <v>6.0000000000000071</v>
      </c>
      <c r="L88" s="9">
        <f t="shared" si="14"/>
        <v>7.4999999999999929</v>
      </c>
      <c r="M88" s="9">
        <f t="shared" si="14"/>
        <v>9</v>
      </c>
      <c r="N88" s="9">
        <f t="shared" si="11"/>
        <v>9</v>
      </c>
    </row>
    <row r="89" spans="1:15" hidden="1" x14ac:dyDescent="0.3">
      <c r="B89" s="4">
        <v>15</v>
      </c>
      <c r="C89" s="9">
        <f t="shared" si="9"/>
        <v>6</v>
      </c>
      <c r="D89" s="9">
        <f t="shared" ref="D89:M89" si="15">MAX(D$35:D$45)-D40</f>
        <v>4.7999999999999972</v>
      </c>
      <c r="E89" s="9">
        <f t="shared" si="15"/>
        <v>3.5999999999999979</v>
      </c>
      <c r="F89" s="9">
        <f t="shared" si="15"/>
        <v>2.3999999999999986</v>
      </c>
      <c r="G89" s="9">
        <f t="shared" si="15"/>
        <v>1.1999999999999957</v>
      </c>
      <c r="H89" s="9">
        <f t="shared" si="15"/>
        <v>0</v>
      </c>
      <c r="I89" s="9">
        <f t="shared" si="15"/>
        <v>1.5</v>
      </c>
      <c r="J89" s="9">
        <f t="shared" si="15"/>
        <v>3</v>
      </c>
      <c r="K89" s="9">
        <f t="shared" si="15"/>
        <v>4.5000000000000071</v>
      </c>
      <c r="L89" s="9">
        <f t="shared" si="15"/>
        <v>5.9999999999999929</v>
      </c>
      <c r="M89" s="9">
        <f t="shared" si="15"/>
        <v>7.5</v>
      </c>
      <c r="N89" s="9">
        <f t="shared" si="11"/>
        <v>7.5</v>
      </c>
    </row>
    <row r="90" spans="1:15" hidden="1" x14ac:dyDescent="0.3">
      <c r="B90" s="4">
        <v>16</v>
      </c>
      <c r="C90" s="9">
        <f t="shared" si="9"/>
        <v>7.2000000000000028</v>
      </c>
      <c r="D90" s="9">
        <f t="shared" ref="D90:M90" si="16">MAX(D$35:D$45)-D41</f>
        <v>6</v>
      </c>
      <c r="E90" s="9">
        <f t="shared" si="16"/>
        <v>4.8000000000000007</v>
      </c>
      <c r="F90" s="9">
        <f t="shared" si="16"/>
        <v>3.6000000000000014</v>
      </c>
      <c r="G90" s="9">
        <f t="shared" si="16"/>
        <v>2.3999999999999986</v>
      </c>
      <c r="H90" s="9">
        <f t="shared" si="16"/>
        <v>1.2000000000000028</v>
      </c>
      <c r="I90" s="9">
        <f t="shared" si="16"/>
        <v>0</v>
      </c>
      <c r="J90" s="9">
        <f t="shared" si="16"/>
        <v>1.5</v>
      </c>
      <c r="K90" s="9">
        <f t="shared" si="16"/>
        <v>3.0000000000000071</v>
      </c>
      <c r="L90" s="9">
        <f t="shared" si="16"/>
        <v>4.4999999999999929</v>
      </c>
      <c r="M90" s="9">
        <f t="shared" si="16"/>
        <v>6</v>
      </c>
      <c r="N90" s="9">
        <f t="shared" si="11"/>
        <v>7.2000000000000028</v>
      </c>
      <c r="O90" t="s">
        <v>8</v>
      </c>
    </row>
    <row r="91" spans="1:15" hidden="1" x14ac:dyDescent="0.3">
      <c r="B91" s="4">
        <v>17</v>
      </c>
      <c r="C91" s="9">
        <f t="shared" si="9"/>
        <v>8.4000000000000057</v>
      </c>
      <c r="D91" s="9">
        <f t="shared" ref="D91:M91" si="17">MAX(D$35:D$45)-D42</f>
        <v>7.2000000000000028</v>
      </c>
      <c r="E91" s="9">
        <f t="shared" si="17"/>
        <v>6.0000000000000036</v>
      </c>
      <c r="F91" s="9">
        <f t="shared" si="17"/>
        <v>4.8000000000000043</v>
      </c>
      <c r="G91" s="9">
        <f t="shared" si="17"/>
        <v>3.6000000000000014</v>
      </c>
      <c r="H91" s="9">
        <f t="shared" si="17"/>
        <v>2.4000000000000057</v>
      </c>
      <c r="I91" s="9">
        <f t="shared" si="17"/>
        <v>1.2000000000000028</v>
      </c>
      <c r="J91" s="9">
        <f t="shared" si="17"/>
        <v>0</v>
      </c>
      <c r="K91" s="9">
        <f t="shared" si="17"/>
        <v>1.5000000000000071</v>
      </c>
      <c r="L91" s="9">
        <f t="shared" si="17"/>
        <v>2.9999999999999929</v>
      </c>
      <c r="M91" s="9">
        <f t="shared" si="17"/>
        <v>4.5</v>
      </c>
      <c r="N91" s="9">
        <f t="shared" si="11"/>
        <v>8.4000000000000057</v>
      </c>
    </row>
    <row r="92" spans="1:15" hidden="1" x14ac:dyDescent="0.3">
      <c r="B92" s="4">
        <v>18</v>
      </c>
      <c r="C92" s="9">
        <f t="shared" si="9"/>
        <v>9.6000000000000014</v>
      </c>
      <c r="D92" s="9">
        <f t="shared" ref="D92:M92" si="18">MAX(D$35:D$45)-D43</f>
        <v>8.3999999999999986</v>
      </c>
      <c r="E92" s="9">
        <f t="shared" si="18"/>
        <v>7.1999999999999993</v>
      </c>
      <c r="F92" s="9">
        <f t="shared" si="18"/>
        <v>6</v>
      </c>
      <c r="G92" s="9">
        <f t="shared" si="18"/>
        <v>4.7999999999999972</v>
      </c>
      <c r="H92" s="9">
        <f t="shared" si="18"/>
        <v>3.6000000000000014</v>
      </c>
      <c r="I92" s="9">
        <f t="shared" si="18"/>
        <v>2.3999999999999986</v>
      </c>
      <c r="J92" s="9">
        <f t="shared" si="18"/>
        <v>1.1999999999999957</v>
      </c>
      <c r="K92" s="9">
        <f t="shared" si="18"/>
        <v>0</v>
      </c>
      <c r="L92" s="9">
        <f t="shared" si="18"/>
        <v>1.4999999999999858</v>
      </c>
      <c r="M92" s="9">
        <f t="shared" si="18"/>
        <v>2.9999999999999929</v>
      </c>
      <c r="N92" s="9">
        <f t="shared" si="11"/>
        <v>9.6000000000000014</v>
      </c>
    </row>
    <row r="93" spans="1:15" hidden="1" x14ac:dyDescent="0.3">
      <c r="B93" s="4">
        <v>19</v>
      </c>
      <c r="C93" s="9">
        <f t="shared" si="9"/>
        <v>10.800000000000004</v>
      </c>
      <c r="D93" s="9">
        <f t="shared" ref="D93:M93" si="19">MAX(D$35:D$45)-D44</f>
        <v>9.6000000000000014</v>
      </c>
      <c r="E93" s="9">
        <f t="shared" si="19"/>
        <v>8.4000000000000021</v>
      </c>
      <c r="F93" s="9">
        <f t="shared" si="19"/>
        <v>7.2000000000000028</v>
      </c>
      <c r="G93" s="9">
        <f t="shared" si="19"/>
        <v>6</v>
      </c>
      <c r="H93" s="9">
        <f t="shared" si="19"/>
        <v>4.8000000000000043</v>
      </c>
      <c r="I93" s="9">
        <f t="shared" si="19"/>
        <v>3.6000000000000014</v>
      </c>
      <c r="J93" s="9">
        <f t="shared" si="19"/>
        <v>2.3999999999999986</v>
      </c>
      <c r="K93" s="9">
        <f t="shared" si="19"/>
        <v>1.2000000000000028</v>
      </c>
      <c r="L93" s="9">
        <f t="shared" si="19"/>
        <v>0</v>
      </c>
      <c r="M93" s="9">
        <f t="shared" si="19"/>
        <v>1.5000000000000071</v>
      </c>
      <c r="N93" s="9">
        <f t="shared" si="11"/>
        <v>10.800000000000004</v>
      </c>
    </row>
    <row r="94" spans="1:15" hidden="1" x14ac:dyDescent="0.3">
      <c r="B94" s="4">
        <v>20</v>
      </c>
      <c r="C94" s="9">
        <f t="shared" si="9"/>
        <v>12</v>
      </c>
      <c r="D94" s="9">
        <f t="shared" ref="D94:M94" si="20">MAX(D$35:D$45)-D45</f>
        <v>10.799999999999997</v>
      </c>
      <c r="E94" s="9">
        <f t="shared" si="20"/>
        <v>9.5999999999999979</v>
      </c>
      <c r="F94" s="9">
        <f t="shared" si="20"/>
        <v>8.3999999999999986</v>
      </c>
      <c r="G94" s="9">
        <f t="shared" si="20"/>
        <v>7.1999999999999957</v>
      </c>
      <c r="H94" s="9">
        <f t="shared" si="20"/>
        <v>6</v>
      </c>
      <c r="I94" s="9">
        <f t="shared" si="20"/>
        <v>4.7999999999999972</v>
      </c>
      <c r="J94" s="9">
        <f t="shared" si="20"/>
        <v>3.5999999999999943</v>
      </c>
      <c r="K94" s="9">
        <f t="shared" si="20"/>
        <v>2.3999999999999986</v>
      </c>
      <c r="L94" s="9">
        <f t="shared" si="20"/>
        <v>1.1999999999999957</v>
      </c>
      <c r="M94" s="9">
        <f t="shared" si="20"/>
        <v>0</v>
      </c>
      <c r="N94" s="9">
        <f t="shared" si="11"/>
        <v>12</v>
      </c>
    </row>
    <row r="95" spans="1:15" hidden="1" x14ac:dyDescent="0.3"/>
    <row r="96" spans="1:15" hidden="1" x14ac:dyDescent="0.3">
      <c r="B96" s="26" t="s">
        <v>57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</row>
    <row r="97" spans="1:15" hidden="1" x14ac:dyDescent="0.3"/>
    <row r="98" spans="1:15" hidden="1" x14ac:dyDescent="0.3">
      <c r="A98" t="s">
        <v>38</v>
      </c>
      <c r="B98" t="s">
        <v>34</v>
      </c>
    </row>
    <row r="99" spans="1:15" hidden="1" x14ac:dyDescent="0.3">
      <c r="C99" s="22" t="s">
        <v>52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5" hidden="1" x14ac:dyDescent="0.3">
      <c r="B100" s="5" t="s">
        <v>54</v>
      </c>
      <c r="C100" s="4">
        <v>10</v>
      </c>
      <c r="D100" s="4">
        <v>11</v>
      </c>
      <c r="E100" s="4">
        <v>12</v>
      </c>
      <c r="F100" s="4">
        <v>13</v>
      </c>
      <c r="G100" s="4">
        <v>14</v>
      </c>
      <c r="H100" s="4">
        <v>15</v>
      </c>
      <c r="I100" s="4">
        <v>16</v>
      </c>
      <c r="J100" s="4">
        <v>17</v>
      </c>
      <c r="K100" s="4">
        <v>18</v>
      </c>
      <c r="L100" s="4">
        <v>19</v>
      </c>
      <c r="M100" s="4">
        <v>20</v>
      </c>
      <c r="N100" s="5" t="s">
        <v>35</v>
      </c>
    </row>
    <row r="101" spans="1:15" hidden="1" x14ac:dyDescent="0.3">
      <c r="B101" s="4">
        <v>10</v>
      </c>
      <c r="C101" s="9">
        <v>15</v>
      </c>
      <c r="D101" s="9">
        <v>15</v>
      </c>
      <c r="E101" s="9">
        <v>15</v>
      </c>
      <c r="F101" s="9">
        <v>15</v>
      </c>
      <c r="G101" s="9">
        <v>15</v>
      </c>
      <c r="H101" s="9">
        <v>15</v>
      </c>
      <c r="I101" s="9">
        <v>15</v>
      </c>
      <c r="J101" s="9">
        <v>15</v>
      </c>
      <c r="K101" s="9">
        <v>15</v>
      </c>
      <c r="L101" s="9">
        <v>15</v>
      </c>
      <c r="M101" s="9">
        <v>15</v>
      </c>
      <c r="N101" s="9">
        <f>SUMPRODUCT(C101:M101,$C$113:$M$113)</f>
        <v>14.999999999999998</v>
      </c>
    </row>
    <row r="102" spans="1:15" hidden="1" x14ac:dyDescent="0.3">
      <c r="B102" s="4">
        <v>11</v>
      </c>
      <c r="C102" s="9">
        <v>13.799999999999997</v>
      </c>
      <c r="D102" s="9">
        <v>16.5</v>
      </c>
      <c r="E102" s="9">
        <v>16.5</v>
      </c>
      <c r="F102" s="9">
        <v>16.5</v>
      </c>
      <c r="G102" s="9">
        <v>16.5</v>
      </c>
      <c r="H102" s="9">
        <v>16.5</v>
      </c>
      <c r="I102" s="9">
        <v>16.5</v>
      </c>
      <c r="J102" s="9">
        <v>16.5</v>
      </c>
      <c r="K102" s="9">
        <v>16.5</v>
      </c>
      <c r="L102" s="9">
        <v>16.5</v>
      </c>
      <c r="M102" s="9">
        <v>16.5</v>
      </c>
      <c r="N102" s="9">
        <f t="shared" ref="N102:N111" si="21">SUMPRODUCT(C102:M102,$C$113:$M$113)</f>
        <v>16.445999999999998</v>
      </c>
    </row>
    <row r="103" spans="1:15" hidden="1" x14ac:dyDescent="0.3">
      <c r="B103" s="4">
        <v>12</v>
      </c>
      <c r="C103" s="9">
        <v>12.599999999999998</v>
      </c>
      <c r="D103" s="9">
        <v>15.3</v>
      </c>
      <c r="E103" s="9">
        <v>18.000000000000004</v>
      </c>
      <c r="F103" s="9">
        <v>18.000000000000004</v>
      </c>
      <c r="G103" s="9">
        <v>18.000000000000004</v>
      </c>
      <c r="H103" s="9">
        <v>18.000000000000004</v>
      </c>
      <c r="I103" s="9">
        <v>18.000000000000004</v>
      </c>
      <c r="J103" s="9">
        <v>18.000000000000004</v>
      </c>
      <c r="K103" s="9">
        <v>18.000000000000004</v>
      </c>
      <c r="L103" s="9">
        <v>18.000000000000004</v>
      </c>
      <c r="M103" s="9">
        <v>18.000000000000004</v>
      </c>
      <c r="N103" s="9">
        <f t="shared" si="21"/>
        <v>17.73</v>
      </c>
    </row>
    <row r="104" spans="1:15" hidden="1" x14ac:dyDescent="0.3">
      <c r="B104" s="4">
        <v>13</v>
      </c>
      <c r="C104" s="9">
        <v>11.399999999999999</v>
      </c>
      <c r="D104" s="9">
        <v>14.100000000000001</v>
      </c>
      <c r="E104" s="9">
        <v>16.800000000000004</v>
      </c>
      <c r="F104" s="9">
        <v>19.5</v>
      </c>
      <c r="G104" s="9">
        <v>19.5</v>
      </c>
      <c r="H104" s="9">
        <v>19.5</v>
      </c>
      <c r="I104" s="9">
        <v>19.5</v>
      </c>
      <c r="J104" s="9">
        <v>19.5</v>
      </c>
      <c r="K104" s="9">
        <v>19.5</v>
      </c>
      <c r="L104" s="9">
        <v>19.5</v>
      </c>
      <c r="M104" s="9">
        <v>19.5</v>
      </c>
      <c r="N104" s="9">
        <f t="shared" si="21"/>
        <v>18.771000000000001</v>
      </c>
    </row>
    <row r="105" spans="1:15" hidden="1" x14ac:dyDescent="0.3">
      <c r="B105" s="4">
        <v>14</v>
      </c>
      <c r="C105" s="9">
        <v>10.199999999999996</v>
      </c>
      <c r="D105" s="9">
        <v>12.899999999999999</v>
      </c>
      <c r="E105" s="9">
        <v>15.600000000000001</v>
      </c>
      <c r="F105" s="9">
        <v>18.299999999999997</v>
      </c>
      <c r="G105" s="9">
        <v>21</v>
      </c>
      <c r="H105" s="9">
        <v>21</v>
      </c>
      <c r="I105" s="9">
        <v>21</v>
      </c>
      <c r="J105" s="9">
        <v>21</v>
      </c>
      <c r="K105" s="9">
        <v>21</v>
      </c>
      <c r="L105" s="9">
        <v>21</v>
      </c>
      <c r="M105" s="9">
        <v>21</v>
      </c>
      <c r="N105" s="9">
        <f t="shared" si="21"/>
        <v>19.514999999999997</v>
      </c>
    </row>
    <row r="106" spans="1:15" hidden="1" x14ac:dyDescent="0.3">
      <c r="B106" s="4">
        <v>15</v>
      </c>
      <c r="C106" s="9">
        <v>9</v>
      </c>
      <c r="D106" s="9">
        <v>11.700000000000003</v>
      </c>
      <c r="E106" s="9">
        <v>14.400000000000006</v>
      </c>
      <c r="F106" s="9">
        <v>17.100000000000001</v>
      </c>
      <c r="G106" s="9">
        <v>19.800000000000004</v>
      </c>
      <c r="H106" s="9">
        <v>22.5</v>
      </c>
      <c r="I106" s="9">
        <v>22.5</v>
      </c>
      <c r="J106" s="9">
        <v>22.5</v>
      </c>
      <c r="K106" s="9">
        <v>22.5</v>
      </c>
      <c r="L106" s="9">
        <v>22.5</v>
      </c>
      <c r="M106" s="9">
        <v>22.5</v>
      </c>
      <c r="N106" s="9">
        <f t="shared" si="21"/>
        <v>19.908000000000005</v>
      </c>
      <c r="O106" t="s">
        <v>8</v>
      </c>
    </row>
    <row r="107" spans="1:15" hidden="1" x14ac:dyDescent="0.3">
      <c r="B107" s="4">
        <v>16</v>
      </c>
      <c r="C107" s="9">
        <v>7.7999999999999972</v>
      </c>
      <c r="D107" s="9">
        <v>10.5</v>
      </c>
      <c r="E107" s="9">
        <v>13.200000000000003</v>
      </c>
      <c r="F107" s="9">
        <v>15.899999999999999</v>
      </c>
      <c r="G107" s="9">
        <v>18.600000000000001</v>
      </c>
      <c r="H107" s="9">
        <v>21.299999999999997</v>
      </c>
      <c r="I107" s="9">
        <v>24</v>
      </c>
      <c r="J107" s="9">
        <v>24</v>
      </c>
      <c r="K107" s="9">
        <v>24</v>
      </c>
      <c r="L107" s="9">
        <v>24</v>
      </c>
      <c r="M107" s="9">
        <v>24</v>
      </c>
      <c r="N107" s="9">
        <f t="shared" si="21"/>
        <v>19.895999999999997</v>
      </c>
    </row>
    <row r="108" spans="1:15" hidden="1" x14ac:dyDescent="0.3">
      <c r="B108" s="4">
        <v>17</v>
      </c>
      <c r="C108" s="9">
        <v>6.5999999999999943</v>
      </c>
      <c r="D108" s="9">
        <v>9.2999999999999972</v>
      </c>
      <c r="E108" s="9">
        <v>12</v>
      </c>
      <c r="F108" s="9">
        <v>14.699999999999996</v>
      </c>
      <c r="G108" s="9">
        <v>17.399999999999999</v>
      </c>
      <c r="H108" s="9">
        <v>20.099999999999994</v>
      </c>
      <c r="I108" s="9">
        <v>22.799999999999997</v>
      </c>
      <c r="J108" s="9">
        <v>25.5</v>
      </c>
      <c r="K108" s="9">
        <v>25.5</v>
      </c>
      <c r="L108" s="9">
        <v>25.5</v>
      </c>
      <c r="M108" s="9">
        <v>25.5</v>
      </c>
      <c r="N108" s="9">
        <f t="shared" si="21"/>
        <v>19.397999999999996</v>
      </c>
    </row>
    <row r="109" spans="1:15" hidden="1" x14ac:dyDescent="0.3">
      <c r="B109" s="4">
        <v>18</v>
      </c>
      <c r="C109" s="9">
        <v>5.3999999999999986</v>
      </c>
      <c r="D109" s="9">
        <v>8.1000000000000014</v>
      </c>
      <c r="E109" s="9">
        <v>10.800000000000004</v>
      </c>
      <c r="F109" s="9">
        <v>13.5</v>
      </c>
      <c r="G109" s="9">
        <v>16.200000000000003</v>
      </c>
      <c r="H109" s="9">
        <v>18.899999999999999</v>
      </c>
      <c r="I109" s="9">
        <v>21.6</v>
      </c>
      <c r="J109" s="9">
        <v>24.300000000000004</v>
      </c>
      <c r="K109" s="9">
        <v>27.000000000000007</v>
      </c>
      <c r="L109" s="9">
        <v>27.000000000000007</v>
      </c>
      <c r="M109" s="9">
        <v>27.000000000000007</v>
      </c>
      <c r="N109" s="9">
        <f t="shared" si="21"/>
        <v>18.602999999999998</v>
      </c>
    </row>
    <row r="110" spans="1:15" hidden="1" x14ac:dyDescent="0.3">
      <c r="B110" s="4">
        <v>19</v>
      </c>
      <c r="C110" s="9">
        <v>4.1999999999999957</v>
      </c>
      <c r="D110" s="9">
        <v>6.8999999999999986</v>
      </c>
      <c r="E110" s="9">
        <v>9.6000000000000014</v>
      </c>
      <c r="F110" s="9">
        <v>12.299999999999997</v>
      </c>
      <c r="G110" s="9">
        <v>15</v>
      </c>
      <c r="H110" s="9">
        <v>17.699999999999996</v>
      </c>
      <c r="I110" s="9">
        <v>20.399999999999999</v>
      </c>
      <c r="J110" s="9">
        <v>23.1</v>
      </c>
      <c r="K110" s="9">
        <v>25.800000000000004</v>
      </c>
      <c r="L110" s="9">
        <v>28.499999999999993</v>
      </c>
      <c r="M110" s="9">
        <v>28.499999999999993</v>
      </c>
      <c r="N110" s="9">
        <f t="shared" si="21"/>
        <v>17.619</v>
      </c>
    </row>
    <row r="111" spans="1:15" hidden="1" x14ac:dyDescent="0.3">
      <c r="B111" s="4">
        <v>20</v>
      </c>
      <c r="C111" s="9">
        <v>3</v>
      </c>
      <c r="D111" s="9">
        <v>5.7000000000000028</v>
      </c>
      <c r="E111" s="9">
        <v>8.4000000000000057</v>
      </c>
      <c r="F111" s="9">
        <v>11.100000000000001</v>
      </c>
      <c r="G111" s="9">
        <v>13.800000000000004</v>
      </c>
      <c r="H111" s="9">
        <v>16.5</v>
      </c>
      <c r="I111" s="9">
        <v>19.200000000000003</v>
      </c>
      <c r="J111" s="9">
        <v>21.900000000000006</v>
      </c>
      <c r="K111" s="9">
        <v>24.600000000000009</v>
      </c>
      <c r="L111" s="9">
        <v>27.299999999999997</v>
      </c>
      <c r="M111" s="9">
        <v>30</v>
      </c>
      <c r="N111" s="9">
        <f t="shared" si="21"/>
        <v>16.500000000000004</v>
      </c>
    </row>
    <row r="112" spans="1:15" hidden="1" x14ac:dyDescent="0.3"/>
    <row r="113" spans="1:15" hidden="1" x14ac:dyDescent="0.3">
      <c r="B113" s="5" t="s">
        <v>53</v>
      </c>
      <c r="C113" s="10">
        <v>0.02</v>
      </c>
      <c r="D113" s="4">
        <v>0.06</v>
      </c>
      <c r="E113" s="4">
        <v>0.09</v>
      </c>
      <c r="F113" s="4">
        <v>0.11</v>
      </c>
      <c r="G113" s="4">
        <v>0.13</v>
      </c>
      <c r="H113" s="4">
        <v>0.15</v>
      </c>
      <c r="I113" s="4">
        <v>0.18</v>
      </c>
      <c r="J113" s="4">
        <v>0.11</v>
      </c>
      <c r="K113" s="4">
        <v>7.0000000000000007E-2</v>
      </c>
      <c r="L113" s="4">
        <v>0.05</v>
      </c>
      <c r="M113" s="4">
        <v>0.03</v>
      </c>
    </row>
    <row r="114" spans="1:15" hidden="1" x14ac:dyDescent="0.3"/>
    <row r="115" spans="1:15" hidden="1" x14ac:dyDescent="0.3">
      <c r="B115" s="26" t="s">
        <v>58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5" hidden="1" x14ac:dyDescent="0.3"/>
    <row r="117" spans="1:15" hidden="1" x14ac:dyDescent="0.3">
      <c r="A117" t="s">
        <v>45</v>
      </c>
      <c r="B117" t="s">
        <v>39</v>
      </c>
    </row>
    <row r="118" spans="1:15" hidden="1" x14ac:dyDescent="0.3">
      <c r="C118" s="5" t="s">
        <v>52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5" hidden="1" x14ac:dyDescent="0.3">
      <c r="B119" s="5" t="s">
        <v>54</v>
      </c>
      <c r="C119" s="4">
        <v>10</v>
      </c>
      <c r="D119" s="4">
        <v>11</v>
      </c>
      <c r="E119" s="4">
        <v>12</v>
      </c>
      <c r="F119" s="4">
        <v>13</v>
      </c>
      <c r="G119" s="4">
        <v>14</v>
      </c>
      <c r="H119" s="4">
        <v>15</v>
      </c>
      <c r="I119" s="4">
        <v>16</v>
      </c>
      <c r="J119" s="4">
        <v>17</v>
      </c>
      <c r="K119" s="4">
        <v>18</v>
      </c>
      <c r="L119" s="4">
        <v>19</v>
      </c>
      <c r="M119" s="4">
        <v>20</v>
      </c>
      <c r="N119" s="5" t="s">
        <v>40</v>
      </c>
    </row>
    <row r="120" spans="1:15" hidden="1" x14ac:dyDescent="0.3">
      <c r="B120" s="4">
        <v>10</v>
      </c>
      <c r="C120" s="9">
        <v>0</v>
      </c>
      <c r="D120" s="9">
        <v>1.5</v>
      </c>
      <c r="E120" s="9">
        <v>3.0000000000000036</v>
      </c>
      <c r="F120" s="9">
        <v>4.5</v>
      </c>
      <c r="G120" s="9">
        <v>6</v>
      </c>
      <c r="H120" s="9">
        <v>7.5</v>
      </c>
      <c r="I120" s="9">
        <v>9</v>
      </c>
      <c r="J120" s="9">
        <v>10.5</v>
      </c>
      <c r="K120" s="9">
        <v>12.000000000000007</v>
      </c>
      <c r="L120" s="9">
        <v>13.499999999999993</v>
      </c>
      <c r="M120" s="9">
        <v>15</v>
      </c>
      <c r="N120" s="9">
        <f>SUMPRODUCT(C120:M120,$C$113:$M$113)</f>
        <v>7.5000000000000009</v>
      </c>
    </row>
    <row r="121" spans="1:15" hidden="1" x14ac:dyDescent="0.3">
      <c r="B121" s="4">
        <v>11</v>
      </c>
      <c r="C121" s="9">
        <v>1.2000000000000028</v>
      </c>
      <c r="D121" s="9">
        <v>0</v>
      </c>
      <c r="E121" s="9">
        <v>1.5000000000000036</v>
      </c>
      <c r="F121" s="9">
        <v>3</v>
      </c>
      <c r="G121" s="9">
        <v>4.5</v>
      </c>
      <c r="H121" s="9">
        <v>6</v>
      </c>
      <c r="I121" s="9">
        <v>7.5</v>
      </c>
      <c r="J121" s="9">
        <v>9</v>
      </c>
      <c r="K121" s="9">
        <v>10.500000000000007</v>
      </c>
      <c r="L121" s="9">
        <v>11.999999999999993</v>
      </c>
      <c r="M121" s="9">
        <v>13.5</v>
      </c>
      <c r="N121" s="9">
        <f t="shared" ref="N121:N130" si="22">SUMPRODUCT(C121:M121,$C$113:$M$113)</f>
        <v>6.0540000000000003</v>
      </c>
    </row>
    <row r="122" spans="1:15" hidden="1" x14ac:dyDescent="0.3">
      <c r="B122" s="4">
        <v>12</v>
      </c>
      <c r="C122" s="9">
        <v>2.4000000000000021</v>
      </c>
      <c r="D122" s="9">
        <v>1.1999999999999993</v>
      </c>
      <c r="E122" s="9">
        <v>0</v>
      </c>
      <c r="F122" s="9">
        <v>1.4999999999999964</v>
      </c>
      <c r="G122" s="9">
        <v>2.9999999999999964</v>
      </c>
      <c r="H122" s="9">
        <v>4.4999999999999964</v>
      </c>
      <c r="I122" s="9">
        <v>5.9999999999999964</v>
      </c>
      <c r="J122" s="9">
        <v>7.4999999999999964</v>
      </c>
      <c r="K122" s="9">
        <v>9.0000000000000036</v>
      </c>
      <c r="L122" s="9">
        <v>10.499999999999989</v>
      </c>
      <c r="M122" s="9">
        <v>11.999999999999996</v>
      </c>
      <c r="N122" s="9">
        <f t="shared" si="22"/>
        <v>4.7699999999999978</v>
      </c>
    </row>
    <row r="123" spans="1:15" hidden="1" x14ac:dyDescent="0.3">
      <c r="B123" s="4">
        <v>13</v>
      </c>
      <c r="C123" s="9">
        <v>3.6000000000000014</v>
      </c>
      <c r="D123" s="9">
        <v>2.3999999999999986</v>
      </c>
      <c r="E123" s="9">
        <v>1.1999999999999993</v>
      </c>
      <c r="F123" s="9">
        <v>0</v>
      </c>
      <c r="G123" s="9">
        <v>1.5</v>
      </c>
      <c r="H123" s="9">
        <v>3</v>
      </c>
      <c r="I123" s="9">
        <v>4.5</v>
      </c>
      <c r="J123" s="9">
        <v>6</v>
      </c>
      <c r="K123" s="9">
        <v>7.5000000000000071</v>
      </c>
      <c r="L123" s="9">
        <v>8.9999999999999929</v>
      </c>
      <c r="M123" s="9">
        <v>10.5</v>
      </c>
      <c r="N123" s="9">
        <f t="shared" si="22"/>
        <v>3.7290000000000001</v>
      </c>
    </row>
    <row r="124" spans="1:15" hidden="1" x14ac:dyDescent="0.3">
      <c r="B124" s="4">
        <v>14</v>
      </c>
      <c r="C124" s="9">
        <v>4.8000000000000043</v>
      </c>
      <c r="D124" s="9">
        <v>3.6000000000000014</v>
      </c>
      <c r="E124" s="9">
        <v>2.4000000000000021</v>
      </c>
      <c r="F124" s="9">
        <v>1.2000000000000028</v>
      </c>
      <c r="G124" s="9">
        <v>0</v>
      </c>
      <c r="H124" s="9">
        <v>1.5</v>
      </c>
      <c r="I124" s="9">
        <v>3</v>
      </c>
      <c r="J124" s="9">
        <v>4.5</v>
      </c>
      <c r="K124" s="9">
        <v>6.0000000000000071</v>
      </c>
      <c r="L124" s="9">
        <v>7.4999999999999929</v>
      </c>
      <c r="M124" s="9">
        <v>9</v>
      </c>
      <c r="N124" s="9">
        <f t="shared" si="22"/>
        <v>2.9850000000000008</v>
      </c>
    </row>
    <row r="125" spans="1:15" hidden="1" x14ac:dyDescent="0.3">
      <c r="B125" s="4">
        <v>15</v>
      </c>
      <c r="C125" s="9">
        <v>6</v>
      </c>
      <c r="D125" s="9">
        <v>4.7999999999999972</v>
      </c>
      <c r="E125" s="9">
        <v>3.5999999999999979</v>
      </c>
      <c r="F125" s="9">
        <v>2.3999999999999986</v>
      </c>
      <c r="G125" s="9">
        <v>1.1999999999999957</v>
      </c>
      <c r="H125" s="9">
        <v>0</v>
      </c>
      <c r="I125" s="9">
        <v>1.5</v>
      </c>
      <c r="J125" s="9">
        <v>3</v>
      </c>
      <c r="K125" s="9">
        <v>4.5000000000000071</v>
      </c>
      <c r="L125" s="9">
        <v>5.9999999999999929</v>
      </c>
      <c r="M125" s="9">
        <v>7.5</v>
      </c>
      <c r="N125" s="9">
        <f t="shared" si="22"/>
        <v>2.5919999999999992</v>
      </c>
      <c r="O125" t="s">
        <v>8</v>
      </c>
    </row>
    <row r="126" spans="1:15" hidden="1" x14ac:dyDescent="0.3">
      <c r="B126" s="4">
        <v>16</v>
      </c>
      <c r="C126" s="9">
        <v>7.2000000000000028</v>
      </c>
      <c r="D126" s="9">
        <v>6</v>
      </c>
      <c r="E126" s="9">
        <v>4.8000000000000007</v>
      </c>
      <c r="F126" s="9">
        <v>3.6000000000000014</v>
      </c>
      <c r="G126" s="9">
        <v>2.3999999999999986</v>
      </c>
      <c r="H126" s="9">
        <v>1.2000000000000028</v>
      </c>
      <c r="I126" s="9">
        <v>0</v>
      </c>
      <c r="J126" s="9">
        <v>1.5</v>
      </c>
      <c r="K126" s="9">
        <v>3.0000000000000071</v>
      </c>
      <c r="L126" s="9">
        <v>4.4999999999999929</v>
      </c>
      <c r="M126" s="9">
        <v>6</v>
      </c>
      <c r="N126" s="9">
        <f t="shared" si="22"/>
        <v>2.604000000000001</v>
      </c>
    </row>
    <row r="127" spans="1:15" hidden="1" x14ac:dyDescent="0.3">
      <c r="B127" s="4">
        <v>17</v>
      </c>
      <c r="C127" s="9">
        <v>8.4000000000000057</v>
      </c>
      <c r="D127" s="9">
        <v>7.2000000000000028</v>
      </c>
      <c r="E127" s="9">
        <v>6.0000000000000036</v>
      </c>
      <c r="F127" s="9">
        <v>4.8000000000000043</v>
      </c>
      <c r="G127" s="9">
        <v>3.6000000000000014</v>
      </c>
      <c r="H127" s="9">
        <v>2.4000000000000057</v>
      </c>
      <c r="I127" s="9">
        <v>1.2000000000000028</v>
      </c>
      <c r="J127" s="9">
        <v>0</v>
      </c>
      <c r="K127" s="9">
        <v>1.5000000000000071</v>
      </c>
      <c r="L127" s="9">
        <v>2.9999999999999929</v>
      </c>
      <c r="M127" s="9">
        <v>4.5</v>
      </c>
      <c r="N127" s="9">
        <f t="shared" si="22"/>
        <v>3.1020000000000021</v>
      </c>
    </row>
    <row r="128" spans="1:15" hidden="1" x14ac:dyDescent="0.3">
      <c r="B128" s="4">
        <v>18</v>
      </c>
      <c r="C128" s="9">
        <v>9.6000000000000014</v>
      </c>
      <c r="D128" s="9">
        <v>8.3999999999999986</v>
      </c>
      <c r="E128" s="9">
        <v>7.1999999999999993</v>
      </c>
      <c r="F128" s="9">
        <v>6</v>
      </c>
      <c r="G128" s="9">
        <v>4.7999999999999972</v>
      </c>
      <c r="H128" s="9">
        <v>3.6000000000000014</v>
      </c>
      <c r="I128" s="9">
        <v>2.3999999999999986</v>
      </c>
      <c r="J128" s="9">
        <v>1.1999999999999957</v>
      </c>
      <c r="K128" s="9">
        <v>0</v>
      </c>
      <c r="L128" s="9">
        <v>1.4999999999999858</v>
      </c>
      <c r="M128" s="9">
        <v>2.9999999999999929</v>
      </c>
      <c r="N128" s="9">
        <f t="shared" si="22"/>
        <v>3.8969999999999985</v>
      </c>
    </row>
    <row r="129" spans="1:14" hidden="1" x14ac:dyDescent="0.3">
      <c r="B129" s="4">
        <v>19</v>
      </c>
      <c r="C129" s="9">
        <v>10.800000000000004</v>
      </c>
      <c r="D129" s="9">
        <v>9.6000000000000014</v>
      </c>
      <c r="E129" s="9">
        <v>8.4000000000000021</v>
      </c>
      <c r="F129" s="9">
        <v>7.2000000000000028</v>
      </c>
      <c r="G129" s="9">
        <v>6</v>
      </c>
      <c r="H129" s="9">
        <v>4.8000000000000043</v>
      </c>
      <c r="I129" s="9">
        <v>3.6000000000000014</v>
      </c>
      <c r="J129" s="9">
        <v>2.3999999999999986</v>
      </c>
      <c r="K129" s="9">
        <v>1.2000000000000028</v>
      </c>
      <c r="L129" s="9">
        <v>0</v>
      </c>
      <c r="M129" s="9">
        <v>1.5000000000000071</v>
      </c>
      <c r="N129" s="9">
        <f t="shared" si="22"/>
        <v>4.8810000000000029</v>
      </c>
    </row>
    <row r="130" spans="1:14" hidden="1" x14ac:dyDescent="0.3">
      <c r="B130" s="4">
        <v>20</v>
      </c>
      <c r="C130" s="9">
        <v>12</v>
      </c>
      <c r="D130" s="9">
        <v>10.799999999999997</v>
      </c>
      <c r="E130" s="9">
        <v>9.5999999999999979</v>
      </c>
      <c r="F130" s="9">
        <v>8.3999999999999986</v>
      </c>
      <c r="G130" s="9">
        <v>7.1999999999999957</v>
      </c>
      <c r="H130" s="9">
        <v>6</v>
      </c>
      <c r="I130" s="9">
        <v>4.7999999999999972</v>
      </c>
      <c r="J130" s="9">
        <v>3.5999999999999943</v>
      </c>
      <c r="K130" s="9">
        <v>2.3999999999999986</v>
      </c>
      <c r="L130" s="9">
        <v>1.1999999999999957</v>
      </c>
      <c r="M130" s="9">
        <v>0</v>
      </c>
      <c r="N130" s="9">
        <f t="shared" si="22"/>
        <v>5.9999999999999964</v>
      </c>
    </row>
    <row r="131" spans="1:14" hidden="1" x14ac:dyDescent="0.3"/>
    <row r="132" spans="1:14" hidden="1" x14ac:dyDescent="0.3">
      <c r="B132" s="5" t="s">
        <v>53</v>
      </c>
      <c r="C132" s="10">
        <v>0.02</v>
      </c>
      <c r="D132" s="4">
        <v>0.06</v>
      </c>
      <c r="E132" s="4">
        <v>0.09</v>
      </c>
      <c r="F132" s="4">
        <v>0.11</v>
      </c>
      <c r="G132" s="4">
        <v>0.13</v>
      </c>
      <c r="H132" s="4">
        <v>0.15</v>
      </c>
      <c r="I132" s="4">
        <v>0.18</v>
      </c>
      <c r="J132" s="4">
        <v>0.11</v>
      </c>
      <c r="K132" s="4">
        <v>7.0000000000000007E-2</v>
      </c>
      <c r="L132" s="4">
        <v>0.05</v>
      </c>
      <c r="M132" s="4">
        <v>0.03</v>
      </c>
    </row>
    <row r="133" spans="1:14" hidden="1" x14ac:dyDescent="0.3"/>
    <row r="134" spans="1:14" hidden="1" x14ac:dyDescent="0.3">
      <c r="B134" t="s">
        <v>131</v>
      </c>
    </row>
    <row r="135" spans="1:14" hidden="1" x14ac:dyDescent="0.3"/>
    <row r="136" spans="1:14" hidden="1" x14ac:dyDescent="0.3">
      <c r="A136" t="s">
        <v>46</v>
      </c>
      <c r="B136" t="s">
        <v>59</v>
      </c>
    </row>
    <row r="137" spans="1:14" hidden="1" x14ac:dyDescent="0.3">
      <c r="C137" s="22" t="s">
        <v>52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4" hidden="1" x14ac:dyDescent="0.3">
      <c r="B138" s="5" t="s">
        <v>54</v>
      </c>
      <c r="C138" s="4">
        <v>10</v>
      </c>
      <c r="D138" s="4">
        <v>11</v>
      </c>
      <c r="E138" s="4">
        <v>12</v>
      </c>
      <c r="F138" s="4">
        <v>13</v>
      </c>
      <c r="G138" s="4">
        <v>14</v>
      </c>
      <c r="H138" s="4">
        <v>15</v>
      </c>
      <c r="I138" s="4">
        <v>16</v>
      </c>
      <c r="J138" s="4">
        <v>17</v>
      </c>
      <c r="K138" s="4">
        <v>18</v>
      </c>
      <c r="L138" s="4">
        <v>19</v>
      </c>
      <c r="M138" s="4">
        <v>20</v>
      </c>
      <c r="N138" s="5" t="s">
        <v>35</v>
      </c>
    </row>
    <row r="139" spans="1:14" hidden="1" x14ac:dyDescent="0.3">
      <c r="B139" s="4">
        <v>10</v>
      </c>
      <c r="C139" s="9">
        <v>15</v>
      </c>
      <c r="D139" s="9">
        <v>15</v>
      </c>
      <c r="E139" s="9">
        <v>15</v>
      </c>
      <c r="F139" s="9">
        <v>15</v>
      </c>
      <c r="G139" s="9">
        <v>15</v>
      </c>
      <c r="H139" s="9">
        <v>15</v>
      </c>
      <c r="I139" s="9">
        <v>15</v>
      </c>
      <c r="J139" s="9">
        <v>15</v>
      </c>
      <c r="K139" s="9">
        <v>15</v>
      </c>
      <c r="L139" s="9">
        <v>15</v>
      </c>
      <c r="M139" s="9">
        <v>15</v>
      </c>
      <c r="N139" s="9">
        <f>SUMPRODUCT(C139:M139,$C$113:$M$113)</f>
        <v>14.999999999999998</v>
      </c>
    </row>
    <row r="140" spans="1:14" hidden="1" x14ac:dyDescent="0.3">
      <c r="B140" s="4">
        <v>11</v>
      </c>
      <c r="C140" s="9">
        <v>13.799999999999997</v>
      </c>
      <c r="D140" s="9">
        <v>16.5</v>
      </c>
      <c r="E140" s="9">
        <v>16.5</v>
      </c>
      <c r="F140" s="9">
        <v>16.5</v>
      </c>
      <c r="G140" s="9">
        <v>16.5</v>
      </c>
      <c r="H140" s="9">
        <v>16.5</v>
      </c>
      <c r="I140" s="9">
        <v>16.5</v>
      </c>
      <c r="J140" s="9">
        <v>16.5</v>
      </c>
      <c r="K140" s="9">
        <v>16.5</v>
      </c>
      <c r="L140" s="9">
        <v>16.5</v>
      </c>
      <c r="M140" s="9">
        <v>16.5</v>
      </c>
      <c r="N140" s="9">
        <f t="shared" ref="N140:N149" si="23">SUMPRODUCT(C140:M140,$C$113:$M$113)</f>
        <v>16.445999999999998</v>
      </c>
    </row>
    <row r="141" spans="1:14" hidden="1" x14ac:dyDescent="0.3">
      <c r="B141" s="4">
        <v>12</v>
      </c>
      <c r="C141" s="9">
        <v>12.599999999999998</v>
      </c>
      <c r="D141" s="9">
        <v>15.3</v>
      </c>
      <c r="E141" s="9">
        <v>18.000000000000004</v>
      </c>
      <c r="F141" s="9">
        <v>18.000000000000004</v>
      </c>
      <c r="G141" s="9">
        <v>18.000000000000004</v>
      </c>
      <c r="H141" s="9">
        <v>18.000000000000004</v>
      </c>
      <c r="I141" s="9">
        <v>18.000000000000004</v>
      </c>
      <c r="J141" s="9">
        <v>18.000000000000004</v>
      </c>
      <c r="K141" s="9">
        <v>18.000000000000004</v>
      </c>
      <c r="L141" s="9">
        <v>18.000000000000004</v>
      </c>
      <c r="M141" s="9">
        <v>18.000000000000004</v>
      </c>
      <c r="N141" s="9">
        <f t="shared" si="23"/>
        <v>17.73</v>
      </c>
    </row>
    <row r="142" spans="1:14" hidden="1" x14ac:dyDescent="0.3">
      <c r="B142" s="4">
        <v>13</v>
      </c>
      <c r="C142" s="9">
        <v>11.399999999999999</v>
      </c>
      <c r="D142" s="9">
        <v>14.100000000000001</v>
      </c>
      <c r="E142" s="9">
        <v>16.800000000000004</v>
      </c>
      <c r="F142" s="9">
        <v>19.5</v>
      </c>
      <c r="G142" s="9">
        <v>19.5</v>
      </c>
      <c r="H142" s="9">
        <v>19.5</v>
      </c>
      <c r="I142" s="9">
        <v>19.5</v>
      </c>
      <c r="J142" s="9">
        <v>19.5</v>
      </c>
      <c r="K142" s="9">
        <v>19.5</v>
      </c>
      <c r="L142" s="9">
        <v>19.5</v>
      </c>
      <c r="M142" s="9">
        <v>19.5</v>
      </c>
      <c r="N142" s="9">
        <f t="shared" si="23"/>
        <v>18.771000000000001</v>
      </c>
    </row>
    <row r="143" spans="1:14" hidden="1" x14ac:dyDescent="0.3">
      <c r="B143" s="4">
        <v>14</v>
      </c>
      <c r="C143" s="9">
        <v>10.199999999999996</v>
      </c>
      <c r="D143" s="9">
        <v>12.899999999999999</v>
      </c>
      <c r="E143" s="9">
        <v>15.600000000000001</v>
      </c>
      <c r="F143" s="9">
        <v>18.299999999999997</v>
      </c>
      <c r="G143" s="9">
        <v>21</v>
      </c>
      <c r="H143" s="9">
        <v>21</v>
      </c>
      <c r="I143" s="9">
        <v>21</v>
      </c>
      <c r="J143" s="9">
        <v>21</v>
      </c>
      <c r="K143" s="9">
        <v>21</v>
      </c>
      <c r="L143" s="9">
        <v>21</v>
      </c>
      <c r="M143" s="9">
        <v>21</v>
      </c>
      <c r="N143" s="9">
        <f t="shared" si="23"/>
        <v>19.514999999999997</v>
      </c>
    </row>
    <row r="144" spans="1:14" hidden="1" x14ac:dyDescent="0.3">
      <c r="B144" s="4">
        <v>15</v>
      </c>
      <c r="C144" s="9">
        <v>9</v>
      </c>
      <c r="D144" s="9">
        <v>11.700000000000003</v>
      </c>
      <c r="E144" s="9">
        <v>14.400000000000006</v>
      </c>
      <c r="F144" s="9">
        <v>17.100000000000001</v>
      </c>
      <c r="G144" s="9">
        <v>19.800000000000004</v>
      </c>
      <c r="H144" s="9">
        <v>22.5</v>
      </c>
      <c r="I144" s="9">
        <v>22.5</v>
      </c>
      <c r="J144" s="9">
        <v>22.5</v>
      </c>
      <c r="K144" s="9">
        <v>22.5</v>
      </c>
      <c r="L144" s="9">
        <v>22.5</v>
      </c>
      <c r="M144" s="9">
        <v>22.5</v>
      </c>
      <c r="N144" s="9">
        <f t="shared" si="23"/>
        <v>19.908000000000005</v>
      </c>
    </row>
    <row r="145" spans="1:14" hidden="1" x14ac:dyDescent="0.3">
      <c r="B145" s="4">
        <v>16</v>
      </c>
      <c r="C145" s="9">
        <v>7.7999999999999972</v>
      </c>
      <c r="D145" s="9">
        <v>10.5</v>
      </c>
      <c r="E145" s="9">
        <v>13.200000000000003</v>
      </c>
      <c r="F145" s="9">
        <v>15.899999999999999</v>
      </c>
      <c r="G145" s="9">
        <v>18.600000000000001</v>
      </c>
      <c r="H145" s="9">
        <v>21.299999999999997</v>
      </c>
      <c r="I145" s="9">
        <v>24</v>
      </c>
      <c r="J145" s="9">
        <v>24</v>
      </c>
      <c r="K145" s="9">
        <v>24</v>
      </c>
      <c r="L145" s="9">
        <v>24</v>
      </c>
      <c r="M145" s="9">
        <v>24</v>
      </c>
      <c r="N145" s="9">
        <f t="shared" si="23"/>
        <v>19.895999999999997</v>
      </c>
    </row>
    <row r="146" spans="1:14" hidden="1" x14ac:dyDescent="0.3">
      <c r="B146" s="4">
        <v>17</v>
      </c>
      <c r="C146" s="9">
        <v>6.5999999999999943</v>
      </c>
      <c r="D146" s="9">
        <v>9.2999999999999972</v>
      </c>
      <c r="E146" s="9">
        <v>12</v>
      </c>
      <c r="F146" s="9">
        <v>14.699999999999996</v>
      </c>
      <c r="G146" s="9">
        <v>17.399999999999999</v>
      </c>
      <c r="H146" s="9">
        <v>20.099999999999994</v>
      </c>
      <c r="I146" s="9">
        <v>22.799999999999997</v>
      </c>
      <c r="J146" s="9">
        <v>25.5</v>
      </c>
      <c r="K146" s="9">
        <v>25.5</v>
      </c>
      <c r="L146" s="9">
        <v>25.5</v>
      </c>
      <c r="M146" s="9">
        <v>25.5</v>
      </c>
      <c r="N146" s="9">
        <f t="shared" si="23"/>
        <v>19.397999999999996</v>
      </c>
    </row>
    <row r="147" spans="1:14" hidden="1" x14ac:dyDescent="0.3">
      <c r="B147" s="4">
        <v>18</v>
      </c>
      <c r="C147" s="9">
        <v>5.3999999999999986</v>
      </c>
      <c r="D147" s="9">
        <v>8.1000000000000014</v>
      </c>
      <c r="E147" s="9">
        <v>10.800000000000004</v>
      </c>
      <c r="F147" s="9">
        <v>13.5</v>
      </c>
      <c r="G147" s="9">
        <v>16.200000000000003</v>
      </c>
      <c r="H147" s="9">
        <v>18.899999999999999</v>
      </c>
      <c r="I147" s="9">
        <v>21.6</v>
      </c>
      <c r="J147" s="9">
        <v>24.300000000000004</v>
      </c>
      <c r="K147" s="9">
        <v>27.000000000000007</v>
      </c>
      <c r="L147" s="9">
        <v>27.000000000000007</v>
      </c>
      <c r="M147" s="9">
        <v>27.000000000000007</v>
      </c>
      <c r="N147" s="9">
        <f t="shared" si="23"/>
        <v>18.602999999999998</v>
      </c>
    </row>
    <row r="148" spans="1:14" hidden="1" x14ac:dyDescent="0.3">
      <c r="B148" s="4">
        <v>19</v>
      </c>
      <c r="C148" s="9">
        <v>4.1999999999999957</v>
      </c>
      <c r="D148" s="9">
        <v>6.8999999999999986</v>
      </c>
      <c r="E148" s="9">
        <v>9.6000000000000014</v>
      </c>
      <c r="F148" s="9">
        <v>12.299999999999997</v>
      </c>
      <c r="G148" s="9">
        <v>15</v>
      </c>
      <c r="H148" s="9">
        <v>17.699999999999996</v>
      </c>
      <c r="I148" s="9">
        <v>20.399999999999999</v>
      </c>
      <c r="J148" s="9">
        <v>23.1</v>
      </c>
      <c r="K148" s="9">
        <v>25.800000000000004</v>
      </c>
      <c r="L148" s="9">
        <v>28.499999999999993</v>
      </c>
      <c r="M148" s="9">
        <v>28.499999999999993</v>
      </c>
      <c r="N148" s="9">
        <f t="shared" si="23"/>
        <v>17.619</v>
      </c>
    </row>
    <row r="149" spans="1:14" hidden="1" x14ac:dyDescent="0.3">
      <c r="B149" s="4">
        <v>20</v>
      </c>
      <c r="C149" s="9">
        <v>3</v>
      </c>
      <c r="D149" s="9">
        <v>5.7000000000000028</v>
      </c>
      <c r="E149" s="9">
        <v>8.4000000000000057</v>
      </c>
      <c r="F149" s="9">
        <v>11.100000000000001</v>
      </c>
      <c r="G149" s="9">
        <v>13.800000000000004</v>
      </c>
      <c r="H149" s="9">
        <v>16.5</v>
      </c>
      <c r="I149" s="9">
        <v>19.200000000000003</v>
      </c>
      <c r="J149" s="9">
        <v>21.900000000000006</v>
      </c>
      <c r="K149" s="9">
        <v>24.600000000000009</v>
      </c>
      <c r="L149" s="9">
        <v>27.299999999999997</v>
      </c>
      <c r="M149" s="9">
        <v>30</v>
      </c>
      <c r="N149" s="9">
        <f t="shared" si="23"/>
        <v>16.500000000000004</v>
      </c>
    </row>
    <row r="150" spans="1:14" hidden="1" x14ac:dyDescent="0.3"/>
    <row r="151" spans="1:14" hidden="1" x14ac:dyDescent="0.3">
      <c r="B151" s="5" t="s">
        <v>53</v>
      </c>
      <c r="C151" s="10">
        <v>0.02</v>
      </c>
      <c r="D151" s="4">
        <v>0.06</v>
      </c>
      <c r="E151" s="4">
        <v>0.09</v>
      </c>
      <c r="F151" s="4">
        <v>0.11</v>
      </c>
      <c r="G151" s="4">
        <v>0.13</v>
      </c>
      <c r="H151" s="4">
        <v>0.15</v>
      </c>
      <c r="I151" s="4">
        <v>0.18</v>
      </c>
      <c r="J151" s="4">
        <v>0.11</v>
      </c>
      <c r="K151" s="4">
        <v>7.0000000000000007E-2</v>
      </c>
      <c r="L151" s="4">
        <v>0.05</v>
      </c>
      <c r="M151" s="4">
        <v>0.03</v>
      </c>
    </row>
    <row r="152" spans="1:14" hidden="1" x14ac:dyDescent="0.3"/>
    <row r="153" spans="1:14" ht="100.8" hidden="1" x14ac:dyDescent="0.3">
      <c r="B153" s="7" t="s">
        <v>48</v>
      </c>
      <c r="C153" s="8">
        <f>MAX(C139:C149)</f>
        <v>15</v>
      </c>
      <c r="D153" s="8">
        <f t="shared" ref="D153:M153" si="24">MAX(D139:D149)</f>
        <v>16.5</v>
      </c>
      <c r="E153" s="8">
        <f t="shared" si="24"/>
        <v>18.000000000000004</v>
      </c>
      <c r="F153" s="8">
        <f t="shared" si="24"/>
        <v>19.5</v>
      </c>
      <c r="G153" s="8">
        <f t="shared" si="24"/>
        <v>21</v>
      </c>
      <c r="H153" s="8">
        <f t="shared" si="24"/>
        <v>22.5</v>
      </c>
      <c r="I153" s="8">
        <f t="shared" si="24"/>
        <v>24</v>
      </c>
      <c r="J153" s="8">
        <f t="shared" si="24"/>
        <v>25.5</v>
      </c>
      <c r="K153" s="8">
        <f>MAX(K139:K149)</f>
        <v>27.000000000000007</v>
      </c>
      <c r="L153" s="8">
        <f t="shared" si="24"/>
        <v>28.499999999999993</v>
      </c>
      <c r="M153" s="8">
        <f t="shared" si="24"/>
        <v>30</v>
      </c>
      <c r="N153" s="6">
        <f>SUMPRODUCT(C153:M153,C151:M151)</f>
        <v>22.5</v>
      </c>
    </row>
    <row r="154" spans="1:14" hidden="1" x14ac:dyDescent="0.3"/>
    <row r="155" spans="1:14" hidden="1" x14ac:dyDescent="0.3">
      <c r="M155" s="1" t="s">
        <v>47</v>
      </c>
      <c r="N155" s="11">
        <f>N153-MAX(N139:N149)</f>
        <v>2.5919999999999952</v>
      </c>
    </row>
    <row r="156" spans="1:14" hidden="1" x14ac:dyDescent="0.3"/>
    <row r="157" spans="1:14" hidden="1" x14ac:dyDescent="0.3">
      <c r="B157" s="26" t="s">
        <v>60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</row>
    <row r="158" spans="1:14" hidden="1" x14ac:dyDescent="0.3"/>
    <row r="159" spans="1:14" hidden="1" x14ac:dyDescent="0.3">
      <c r="A159" t="s">
        <v>61</v>
      </c>
      <c r="B159" t="s">
        <v>62</v>
      </c>
    </row>
    <row r="160" spans="1:14" hidden="1" x14ac:dyDescent="0.3"/>
    <row r="161" spans="1:15" x14ac:dyDescent="0.3">
      <c r="A161" t="s">
        <v>63</v>
      </c>
      <c r="C161" s="22" t="s">
        <v>52</v>
      </c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5" x14ac:dyDescent="0.3">
      <c r="B162" s="5" t="s">
        <v>54</v>
      </c>
      <c r="C162" s="4">
        <v>10</v>
      </c>
      <c r="D162" s="4">
        <v>11</v>
      </c>
      <c r="E162" s="4">
        <v>12</v>
      </c>
      <c r="F162" s="4">
        <v>13</v>
      </c>
      <c r="G162" s="4">
        <v>14</v>
      </c>
      <c r="H162" s="4">
        <v>15</v>
      </c>
      <c r="I162" s="4">
        <v>16</v>
      </c>
      <c r="J162" s="4">
        <v>17</v>
      </c>
      <c r="K162" s="4">
        <v>18</v>
      </c>
      <c r="L162" s="4">
        <v>19</v>
      </c>
      <c r="M162" s="4">
        <v>20</v>
      </c>
      <c r="N162" s="5" t="s">
        <v>35</v>
      </c>
    </row>
    <row r="163" spans="1:15" x14ac:dyDescent="0.3">
      <c r="B163" s="4">
        <v>10</v>
      </c>
      <c r="C163" s="9">
        <f>IF($B163&gt;=C$34,C$34*$C$26+($B163-C$34)*$C$27-$B163*$C$25,$B163*$C$26-$B163*$C$25)</f>
        <v>15</v>
      </c>
      <c r="D163" s="9">
        <f>C163</f>
        <v>15</v>
      </c>
      <c r="E163" s="9">
        <f t="shared" ref="E163:M167" si="25">D163</f>
        <v>15</v>
      </c>
      <c r="F163" s="9">
        <f t="shared" si="25"/>
        <v>15</v>
      </c>
      <c r="G163" s="9">
        <f t="shared" si="25"/>
        <v>15</v>
      </c>
      <c r="H163" s="9">
        <f t="shared" si="25"/>
        <v>15</v>
      </c>
      <c r="I163" s="9">
        <f t="shared" si="25"/>
        <v>15</v>
      </c>
      <c r="J163" s="9">
        <f t="shared" si="25"/>
        <v>15</v>
      </c>
      <c r="K163" s="9">
        <f t="shared" si="25"/>
        <v>15</v>
      </c>
      <c r="L163" s="9">
        <f t="shared" si="25"/>
        <v>15</v>
      </c>
      <c r="M163" s="9">
        <f t="shared" si="25"/>
        <v>15</v>
      </c>
      <c r="N163" s="9">
        <f>SUMPRODUCT(C163:M163,$C$113:$M$113)</f>
        <v>14.999999999999998</v>
      </c>
    </row>
    <row r="164" spans="1:15" x14ac:dyDescent="0.3">
      <c r="B164" s="4">
        <v>11</v>
      </c>
      <c r="C164" s="9">
        <f t="shared" ref="C164:C167" si="26">IF($B164&gt;=C$34,C$34*$C$26+($B164-C$34)*$C$27-$B164*$C$25,$B164*$C$26-$B164*$C$25)</f>
        <v>13.799999999999997</v>
      </c>
      <c r="D164" s="9">
        <f t="shared" ref="D164:G167" si="27">D$34*$C$26-$B164*$C$25+($B164-D$34)*$C$27</f>
        <v>16.5</v>
      </c>
      <c r="E164" s="9">
        <f t="shared" si="25"/>
        <v>16.5</v>
      </c>
      <c r="F164" s="9">
        <f t="shared" si="25"/>
        <v>16.5</v>
      </c>
      <c r="G164" s="9">
        <f t="shared" si="25"/>
        <v>16.5</v>
      </c>
      <c r="H164" s="9">
        <f t="shared" si="25"/>
        <v>16.5</v>
      </c>
      <c r="I164" s="9">
        <f t="shared" si="25"/>
        <v>16.5</v>
      </c>
      <c r="J164" s="9">
        <f t="shared" si="25"/>
        <v>16.5</v>
      </c>
      <c r="K164" s="9">
        <f t="shared" si="25"/>
        <v>16.5</v>
      </c>
      <c r="L164" s="9">
        <f t="shared" si="25"/>
        <v>16.5</v>
      </c>
      <c r="M164" s="9">
        <f t="shared" si="25"/>
        <v>16.5</v>
      </c>
      <c r="N164" s="9">
        <f t="shared" ref="N164:N173" si="28">SUMPRODUCT(C164:M164,$C$113:$M$113)</f>
        <v>16.445999999999998</v>
      </c>
    </row>
    <row r="165" spans="1:15" x14ac:dyDescent="0.3">
      <c r="B165" s="4">
        <v>12</v>
      </c>
      <c r="C165" s="9">
        <f t="shared" si="26"/>
        <v>12.599999999999998</v>
      </c>
      <c r="D165" s="9">
        <f t="shared" si="27"/>
        <v>15.3</v>
      </c>
      <c r="E165" s="9">
        <f t="shared" si="27"/>
        <v>18.000000000000004</v>
      </c>
      <c r="F165" s="9">
        <f t="shared" si="25"/>
        <v>18.000000000000004</v>
      </c>
      <c r="G165" s="9">
        <f t="shared" si="25"/>
        <v>18.000000000000004</v>
      </c>
      <c r="H165" s="9">
        <f t="shared" si="25"/>
        <v>18.000000000000004</v>
      </c>
      <c r="I165" s="9">
        <f t="shared" si="25"/>
        <v>18.000000000000004</v>
      </c>
      <c r="J165" s="9">
        <f t="shared" si="25"/>
        <v>18.000000000000004</v>
      </c>
      <c r="K165" s="9">
        <f t="shared" si="25"/>
        <v>18.000000000000004</v>
      </c>
      <c r="L165" s="9">
        <f t="shared" si="25"/>
        <v>18.000000000000004</v>
      </c>
      <c r="M165" s="9">
        <f t="shared" si="25"/>
        <v>18.000000000000004</v>
      </c>
      <c r="N165" s="9">
        <f t="shared" si="28"/>
        <v>17.73</v>
      </c>
    </row>
    <row r="166" spans="1:15" x14ac:dyDescent="0.3">
      <c r="B166" s="4">
        <v>13</v>
      </c>
      <c r="C166" s="9">
        <f t="shared" si="26"/>
        <v>11.399999999999999</v>
      </c>
      <c r="D166" s="9">
        <f t="shared" si="27"/>
        <v>14.100000000000001</v>
      </c>
      <c r="E166" s="9">
        <f t="shared" si="27"/>
        <v>16.800000000000004</v>
      </c>
      <c r="F166" s="9">
        <f t="shared" si="27"/>
        <v>19.5</v>
      </c>
      <c r="G166" s="9">
        <f t="shared" si="25"/>
        <v>19.5</v>
      </c>
      <c r="H166" s="9">
        <f t="shared" si="25"/>
        <v>19.5</v>
      </c>
      <c r="I166" s="9">
        <f t="shared" si="25"/>
        <v>19.5</v>
      </c>
      <c r="J166" s="9">
        <f t="shared" si="25"/>
        <v>19.5</v>
      </c>
      <c r="K166" s="9">
        <f t="shared" si="25"/>
        <v>19.5</v>
      </c>
      <c r="L166" s="9">
        <f t="shared" si="25"/>
        <v>19.5</v>
      </c>
      <c r="M166" s="9">
        <f t="shared" si="25"/>
        <v>19.5</v>
      </c>
      <c r="N166" s="9">
        <f t="shared" si="28"/>
        <v>18.771000000000001</v>
      </c>
    </row>
    <row r="167" spans="1:15" x14ac:dyDescent="0.3">
      <c r="B167" s="4">
        <v>14</v>
      </c>
      <c r="C167" s="9">
        <f t="shared" si="26"/>
        <v>10.199999999999996</v>
      </c>
      <c r="D167" s="9">
        <f t="shared" si="27"/>
        <v>12.899999999999999</v>
      </c>
      <c r="E167" s="9">
        <f t="shared" si="27"/>
        <v>15.600000000000001</v>
      </c>
      <c r="F167" s="9">
        <f t="shared" si="27"/>
        <v>18.299999999999997</v>
      </c>
      <c r="G167" s="9">
        <f t="shared" si="27"/>
        <v>21</v>
      </c>
      <c r="H167" s="9">
        <f t="shared" si="25"/>
        <v>21</v>
      </c>
      <c r="I167" s="9">
        <f t="shared" si="25"/>
        <v>21</v>
      </c>
      <c r="J167" s="9">
        <f t="shared" si="25"/>
        <v>21</v>
      </c>
      <c r="K167" s="9">
        <f t="shared" si="25"/>
        <v>21</v>
      </c>
      <c r="L167" s="9">
        <f t="shared" si="25"/>
        <v>21</v>
      </c>
      <c r="M167" s="9">
        <f t="shared" si="25"/>
        <v>21</v>
      </c>
      <c r="N167" s="9">
        <f t="shared" si="28"/>
        <v>19.514999999999997</v>
      </c>
    </row>
    <row r="168" spans="1:15" x14ac:dyDescent="0.3">
      <c r="B168" s="4">
        <v>15</v>
      </c>
      <c r="C168" s="9">
        <f>IF($B168&gt;=C$34,C$34*$C$26+($B168-C$34)*$C$27-$B168*2.25,$B168*$C$26-$B168*2.25)</f>
        <v>12</v>
      </c>
      <c r="D168" s="9">
        <f t="shared" ref="D168:M168" si="29">IF($B168&gt;=D$34,D$34*$C$26+($B168-D$34)*$C$27-$B168*2.25,$B168*$C$26-$B168*2.25)</f>
        <v>14.700000000000003</v>
      </c>
      <c r="E168" s="9">
        <f t="shared" si="29"/>
        <v>17.400000000000006</v>
      </c>
      <c r="F168" s="9">
        <f t="shared" si="29"/>
        <v>20.100000000000001</v>
      </c>
      <c r="G168" s="9">
        <f t="shared" si="29"/>
        <v>22.800000000000004</v>
      </c>
      <c r="H168" s="9">
        <f t="shared" si="29"/>
        <v>25.5</v>
      </c>
      <c r="I168" s="9">
        <f t="shared" si="29"/>
        <v>25.5</v>
      </c>
      <c r="J168" s="9">
        <f t="shared" si="29"/>
        <v>25.5</v>
      </c>
      <c r="K168" s="9">
        <f t="shared" si="29"/>
        <v>25.5</v>
      </c>
      <c r="L168" s="9">
        <f t="shared" si="29"/>
        <v>25.5</v>
      </c>
      <c r="M168" s="9">
        <f t="shared" si="29"/>
        <v>25.5</v>
      </c>
      <c r="N168" s="9">
        <f t="shared" si="28"/>
        <v>22.907999999999998</v>
      </c>
    </row>
    <row r="169" spans="1:15" x14ac:dyDescent="0.3">
      <c r="B169" s="4">
        <v>16</v>
      </c>
      <c r="C169" s="9">
        <f t="shared" ref="C169:M173" si="30">IF($B169&gt;=C$34,C$34*$C$26+($B169-C$34)*$C$27-$B169*2.25,$B169*$C$26-$B169*2.25)</f>
        <v>11</v>
      </c>
      <c r="D169" s="9">
        <f t="shared" si="30"/>
        <v>13.700000000000003</v>
      </c>
      <c r="E169" s="9">
        <f t="shared" si="30"/>
        <v>16.400000000000006</v>
      </c>
      <c r="F169" s="9">
        <f t="shared" si="30"/>
        <v>19.100000000000001</v>
      </c>
      <c r="G169" s="9">
        <f t="shared" si="30"/>
        <v>21.800000000000004</v>
      </c>
      <c r="H169" s="9">
        <f t="shared" si="30"/>
        <v>24.5</v>
      </c>
      <c r="I169" s="9">
        <f t="shared" si="30"/>
        <v>27.200000000000003</v>
      </c>
      <c r="J169" s="9">
        <f t="shared" si="30"/>
        <v>27.200000000000003</v>
      </c>
      <c r="K169" s="9">
        <f t="shared" si="30"/>
        <v>27.200000000000003</v>
      </c>
      <c r="L169" s="9">
        <f t="shared" si="30"/>
        <v>27.200000000000003</v>
      </c>
      <c r="M169" s="9">
        <f t="shared" si="30"/>
        <v>27.200000000000003</v>
      </c>
      <c r="N169" s="9">
        <f t="shared" si="28"/>
        <v>23.096</v>
      </c>
      <c r="O169" t="s">
        <v>8</v>
      </c>
    </row>
    <row r="170" spans="1:15" x14ac:dyDescent="0.3">
      <c r="B170" s="4">
        <v>17</v>
      </c>
      <c r="C170" s="9">
        <f t="shared" si="30"/>
        <v>10</v>
      </c>
      <c r="D170" s="9">
        <f t="shared" si="30"/>
        <v>12.700000000000003</v>
      </c>
      <c r="E170" s="9">
        <f t="shared" si="30"/>
        <v>15.400000000000006</v>
      </c>
      <c r="F170" s="9">
        <f t="shared" si="30"/>
        <v>18.100000000000001</v>
      </c>
      <c r="G170" s="9">
        <f t="shared" si="30"/>
        <v>20.800000000000004</v>
      </c>
      <c r="H170" s="9">
        <f t="shared" si="30"/>
        <v>23.5</v>
      </c>
      <c r="I170" s="9">
        <f t="shared" si="30"/>
        <v>26.200000000000003</v>
      </c>
      <c r="J170" s="9">
        <f t="shared" si="30"/>
        <v>28.900000000000006</v>
      </c>
      <c r="K170" s="9">
        <f t="shared" si="30"/>
        <v>28.900000000000006</v>
      </c>
      <c r="L170" s="9">
        <f t="shared" si="30"/>
        <v>28.900000000000006</v>
      </c>
      <c r="M170" s="9">
        <f t="shared" si="30"/>
        <v>28.900000000000006</v>
      </c>
      <c r="N170" s="9">
        <f t="shared" si="28"/>
        <v>22.798000000000005</v>
      </c>
    </row>
    <row r="171" spans="1:15" x14ac:dyDescent="0.3">
      <c r="B171" s="4">
        <v>18</v>
      </c>
      <c r="C171" s="9">
        <f t="shared" si="30"/>
        <v>9</v>
      </c>
      <c r="D171" s="9">
        <f t="shared" si="30"/>
        <v>11.700000000000003</v>
      </c>
      <c r="E171" s="9">
        <f t="shared" si="30"/>
        <v>14.400000000000006</v>
      </c>
      <c r="F171" s="9">
        <f t="shared" si="30"/>
        <v>17.100000000000001</v>
      </c>
      <c r="G171" s="9">
        <f t="shared" si="30"/>
        <v>19.800000000000004</v>
      </c>
      <c r="H171" s="9">
        <f t="shared" si="30"/>
        <v>22.5</v>
      </c>
      <c r="I171" s="9">
        <f t="shared" si="30"/>
        <v>25.200000000000003</v>
      </c>
      <c r="J171" s="9">
        <f t="shared" si="30"/>
        <v>27.900000000000006</v>
      </c>
      <c r="K171" s="9">
        <f t="shared" si="30"/>
        <v>30.600000000000009</v>
      </c>
      <c r="L171" s="9">
        <f t="shared" si="30"/>
        <v>30.600000000000009</v>
      </c>
      <c r="M171" s="9">
        <f t="shared" si="30"/>
        <v>30.600000000000009</v>
      </c>
      <c r="N171" s="9">
        <f t="shared" si="28"/>
        <v>22.203000000000007</v>
      </c>
    </row>
    <row r="172" spans="1:15" x14ac:dyDescent="0.3">
      <c r="B172" s="4">
        <v>19</v>
      </c>
      <c r="C172" s="9">
        <f t="shared" si="30"/>
        <v>8</v>
      </c>
      <c r="D172" s="9">
        <f t="shared" si="30"/>
        <v>10.700000000000003</v>
      </c>
      <c r="E172" s="9">
        <f t="shared" si="30"/>
        <v>13.400000000000006</v>
      </c>
      <c r="F172" s="9">
        <f t="shared" si="30"/>
        <v>16.100000000000001</v>
      </c>
      <c r="G172" s="9">
        <f t="shared" si="30"/>
        <v>18.800000000000004</v>
      </c>
      <c r="H172" s="9">
        <f t="shared" si="30"/>
        <v>21.5</v>
      </c>
      <c r="I172" s="9">
        <f t="shared" si="30"/>
        <v>24.200000000000003</v>
      </c>
      <c r="J172" s="9">
        <f t="shared" si="30"/>
        <v>26.900000000000006</v>
      </c>
      <c r="K172" s="9">
        <f t="shared" si="30"/>
        <v>29.600000000000009</v>
      </c>
      <c r="L172" s="9">
        <f t="shared" si="30"/>
        <v>32.299999999999997</v>
      </c>
      <c r="M172" s="9">
        <f t="shared" si="30"/>
        <v>32.299999999999997</v>
      </c>
      <c r="N172" s="9">
        <f t="shared" si="28"/>
        <v>21.419</v>
      </c>
    </row>
    <row r="173" spans="1:15" x14ac:dyDescent="0.3">
      <c r="B173" s="4">
        <v>20</v>
      </c>
      <c r="C173" s="9">
        <f t="shared" si="30"/>
        <v>7</v>
      </c>
      <c r="D173" s="9">
        <f t="shared" si="30"/>
        <v>9.7000000000000028</v>
      </c>
      <c r="E173" s="9">
        <f t="shared" si="30"/>
        <v>12.400000000000006</v>
      </c>
      <c r="F173" s="9">
        <f t="shared" si="30"/>
        <v>15.100000000000001</v>
      </c>
      <c r="G173" s="9">
        <f t="shared" si="30"/>
        <v>17.800000000000004</v>
      </c>
      <c r="H173" s="9">
        <f t="shared" si="30"/>
        <v>20.5</v>
      </c>
      <c r="I173" s="9">
        <f t="shared" si="30"/>
        <v>23.200000000000003</v>
      </c>
      <c r="J173" s="9">
        <f t="shared" si="30"/>
        <v>25.900000000000006</v>
      </c>
      <c r="K173" s="9">
        <f t="shared" si="30"/>
        <v>28.600000000000009</v>
      </c>
      <c r="L173" s="9">
        <f t="shared" si="30"/>
        <v>31.299999999999997</v>
      </c>
      <c r="M173" s="9">
        <f t="shared" si="30"/>
        <v>34</v>
      </c>
      <c r="N173" s="9">
        <f t="shared" si="28"/>
        <v>20.500000000000004</v>
      </c>
    </row>
    <row r="175" spans="1:15" x14ac:dyDescent="0.3">
      <c r="B175" s="5" t="s">
        <v>53</v>
      </c>
      <c r="C175" s="10">
        <v>0.02</v>
      </c>
      <c r="D175" s="4">
        <v>0.06</v>
      </c>
      <c r="E175" s="4">
        <v>0.09</v>
      </c>
      <c r="F175" s="4">
        <v>0.11</v>
      </c>
      <c r="G175" s="4">
        <v>0.13</v>
      </c>
      <c r="H175" s="4">
        <v>0.15</v>
      </c>
      <c r="I175" s="4">
        <v>0.18</v>
      </c>
      <c r="J175" s="4">
        <v>0.11</v>
      </c>
      <c r="K175" s="4">
        <v>7.0000000000000007E-2</v>
      </c>
      <c r="L175" s="4">
        <v>0.05</v>
      </c>
      <c r="M175" s="4">
        <v>0.03</v>
      </c>
    </row>
    <row r="177" spans="2:2" ht="15" customHeight="1" x14ac:dyDescent="0.3">
      <c r="B177" t="s">
        <v>64</v>
      </c>
    </row>
  </sheetData>
  <mergeCells count="12">
    <mergeCell ref="C137:M137"/>
    <mergeCell ref="B157:N157"/>
    <mergeCell ref="C161:M161"/>
    <mergeCell ref="C33:M33"/>
    <mergeCell ref="C48:M48"/>
    <mergeCell ref="B62:N62"/>
    <mergeCell ref="C65:M65"/>
    <mergeCell ref="B79:N79"/>
    <mergeCell ref="C82:M82"/>
    <mergeCell ref="B96:N96"/>
    <mergeCell ref="C99:M99"/>
    <mergeCell ref="B115:N1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5:R87"/>
  <sheetViews>
    <sheetView tabSelected="1" topLeftCell="A71" workbookViewId="0">
      <selection activeCell="B87" sqref="B87:K87"/>
    </sheetView>
  </sheetViews>
  <sheetFormatPr defaultRowHeight="14.4" x14ac:dyDescent="0.3"/>
  <cols>
    <col min="2" max="2" width="29" customWidth="1"/>
  </cols>
  <sheetData>
    <row r="25" spans="1:10" x14ac:dyDescent="0.3">
      <c r="B25" s="1" t="s">
        <v>65</v>
      </c>
      <c r="C25" s="4">
        <v>0</v>
      </c>
      <c r="D25" s="4">
        <v>15</v>
      </c>
      <c r="E25" s="4">
        <v>30</v>
      </c>
      <c r="F25" s="4">
        <v>45</v>
      </c>
      <c r="G25" s="4">
        <v>60</v>
      </c>
      <c r="H25" s="4">
        <v>75</v>
      </c>
      <c r="I25" s="4">
        <v>90</v>
      </c>
      <c r="J25" s="4">
        <v>105</v>
      </c>
    </row>
    <row r="26" spans="1:10" x14ac:dyDescent="0.3">
      <c r="B26" s="1" t="s">
        <v>53</v>
      </c>
      <c r="C26" s="4">
        <v>0.25</v>
      </c>
      <c r="D26" s="4">
        <v>0.08</v>
      </c>
      <c r="E26" s="4">
        <v>0.1</v>
      </c>
      <c r="F26" s="4">
        <v>0.12</v>
      </c>
      <c r="G26" s="4">
        <v>0.15</v>
      </c>
      <c r="H26" s="4">
        <v>0.12</v>
      </c>
      <c r="I26" s="4">
        <v>0.1</v>
      </c>
      <c r="J26" s="4">
        <v>0.08</v>
      </c>
    </row>
    <row r="28" spans="1:10" x14ac:dyDescent="0.3">
      <c r="B28" s="1" t="s">
        <v>66</v>
      </c>
      <c r="C28" s="4">
        <v>47</v>
      </c>
    </row>
    <row r="29" spans="1:10" x14ac:dyDescent="0.3">
      <c r="B29" s="1" t="s">
        <v>67</v>
      </c>
      <c r="C29" s="4">
        <v>25</v>
      </c>
    </row>
    <row r="30" spans="1:10" x14ac:dyDescent="0.3">
      <c r="B30" s="1" t="s">
        <v>68</v>
      </c>
      <c r="C30" s="4">
        <v>0</v>
      </c>
    </row>
    <row r="32" spans="1:10" x14ac:dyDescent="0.3">
      <c r="A32" t="s">
        <v>22</v>
      </c>
      <c r="B32" s="1" t="s">
        <v>0</v>
      </c>
    </row>
    <row r="33" spans="1:18" x14ac:dyDescent="0.3">
      <c r="C33" s="22" t="s">
        <v>69</v>
      </c>
      <c r="D33" s="22"/>
      <c r="E33" s="22"/>
      <c r="F33" s="22"/>
      <c r="G33" s="22"/>
      <c r="H33" s="22"/>
      <c r="I33" s="22"/>
      <c r="J33" s="22"/>
    </row>
    <row r="34" spans="1:18" x14ac:dyDescent="0.3">
      <c r="B34" s="1" t="s">
        <v>70</v>
      </c>
      <c r="C34" s="4">
        <v>0</v>
      </c>
      <c r="D34" s="4">
        <v>15</v>
      </c>
      <c r="E34" s="4">
        <v>30</v>
      </c>
      <c r="F34" s="4">
        <v>45</v>
      </c>
      <c r="G34" s="4">
        <v>60</v>
      </c>
      <c r="H34" s="4">
        <v>75</v>
      </c>
      <c r="I34" s="4">
        <v>90</v>
      </c>
      <c r="J34" s="4">
        <v>105</v>
      </c>
      <c r="L34" t="s">
        <v>137</v>
      </c>
      <c r="M34" s="4">
        <f>F34</f>
        <v>45</v>
      </c>
      <c r="N34" s="4">
        <f t="shared" ref="N34:Q34" si="0">G34</f>
        <v>60</v>
      </c>
      <c r="O34" s="4">
        <f t="shared" si="0"/>
        <v>75</v>
      </c>
      <c r="P34" s="4">
        <f t="shared" si="0"/>
        <v>90</v>
      </c>
      <c r="Q34" s="4">
        <f t="shared" si="0"/>
        <v>105</v>
      </c>
      <c r="R34" s="4"/>
    </row>
    <row r="35" spans="1:18" x14ac:dyDescent="0.3">
      <c r="B35" s="1" t="s">
        <v>71</v>
      </c>
      <c r="C35" s="4">
        <f>-$C$28</f>
        <v>-47</v>
      </c>
      <c r="D35" s="4">
        <f t="shared" ref="D35:J35" si="1">-$C$28</f>
        <v>-47</v>
      </c>
      <c r="E35" s="4">
        <f t="shared" si="1"/>
        <v>-47</v>
      </c>
      <c r="F35" s="4">
        <f t="shared" si="1"/>
        <v>-47</v>
      </c>
      <c r="G35" s="4">
        <f t="shared" si="1"/>
        <v>-47</v>
      </c>
      <c r="H35" s="4">
        <f t="shared" si="1"/>
        <v>-47</v>
      </c>
      <c r="I35" s="4">
        <f t="shared" si="1"/>
        <v>-47</v>
      </c>
      <c r="J35" s="4">
        <f t="shared" si="1"/>
        <v>-47</v>
      </c>
      <c r="M35">
        <v>25</v>
      </c>
      <c r="N35">
        <f>M35</f>
        <v>25</v>
      </c>
      <c r="O35">
        <f t="shared" ref="O35:Q35" si="2">N35</f>
        <v>25</v>
      </c>
      <c r="P35">
        <f t="shared" si="2"/>
        <v>25</v>
      </c>
      <c r="Q35">
        <f t="shared" si="2"/>
        <v>25</v>
      </c>
    </row>
    <row r="36" spans="1:18" x14ac:dyDescent="0.3">
      <c r="B36" s="1" t="s">
        <v>72</v>
      </c>
      <c r="C36" s="4">
        <f>-$C29-C$34</f>
        <v>-25</v>
      </c>
      <c r="D36" s="4">
        <f>-$C29-D$34</f>
        <v>-40</v>
      </c>
      <c r="E36" s="4">
        <f>-$C29-E$34</f>
        <v>-55</v>
      </c>
      <c r="F36" s="4">
        <f>-$C$29-35</f>
        <v>-60</v>
      </c>
      <c r="G36" s="4">
        <f>-$C$29-35</f>
        <v>-60</v>
      </c>
      <c r="H36" s="4">
        <f t="shared" ref="H36:I36" si="3">-$C$29-35</f>
        <v>-60</v>
      </c>
      <c r="I36" s="4">
        <f t="shared" si="3"/>
        <v>-60</v>
      </c>
      <c r="J36" s="4">
        <f>-$C$29-35</f>
        <v>-60</v>
      </c>
      <c r="M36">
        <f>M34-M35</f>
        <v>20</v>
      </c>
      <c r="N36">
        <f t="shared" ref="N36:Q36" si="4">N34-N35</f>
        <v>35</v>
      </c>
      <c r="O36">
        <f t="shared" si="4"/>
        <v>50</v>
      </c>
      <c r="P36">
        <f t="shared" si="4"/>
        <v>65</v>
      </c>
      <c r="Q36">
        <f t="shared" si="4"/>
        <v>80</v>
      </c>
    </row>
    <row r="37" spans="1:18" x14ac:dyDescent="0.3">
      <c r="B37" s="1" t="s">
        <v>73</v>
      </c>
      <c r="C37" s="4">
        <f t="shared" ref="C37:J37" si="5">-C$34</f>
        <v>0</v>
      </c>
      <c r="D37" s="4">
        <f t="shared" si="5"/>
        <v>-15</v>
      </c>
      <c r="E37" s="4">
        <f t="shared" si="5"/>
        <v>-30</v>
      </c>
      <c r="F37" s="4">
        <f t="shared" si="5"/>
        <v>-45</v>
      </c>
      <c r="G37" s="4">
        <f t="shared" si="5"/>
        <v>-60</v>
      </c>
      <c r="H37" s="4">
        <f t="shared" si="5"/>
        <v>-75</v>
      </c>
      <c r="I37" s="4">
        <f t="shared" si="5"/>
        <v>-90</v>
      </c>
      <c r="J37" s="4">
        <f t="shared" si="5"/>
        <v>-105</v>
      </c>
    </row>
    <row r="38" spans="1:18" x14ac:dyDescent="0.3">
      <c r="B38" s="2" t="s">
        <v>74</v>
      </c>
    </row>
    <row r="40" spans="1:18" x14ac:dyDescent="0.3">
      <c r="A40" t="s">
        <v>26</v>
      </c>
      <c r="B40" s="1" t="s">
        <v>23</v>
      </c>
    </row>
    <row r="41" spans="1:18" x14ac:dyDescent="0.3">
      <c r="C41" s="22" t="s">
        <v>69</v>
      </c>
      <c r="D41" s="22"/>
      <c r="E41" s="22"/>
      <c r="F41" s="22"/>
      <c r="G41" s="22"/>
      <c r="H41" s="22"/>
      <c r="I41" s="22"/>
      <c r="J41" s="22"/>
    </row>
    <row r="42" spans="1:18" x14ac:dyDescent="0.3">
      <c r="B42" s="1" t="s">
        <v>70</v>
      </c>
      <c r="C42" s="4">
        <v>0</v>
      </c>
      <c r="D42" s="4">
        <v>15</v>
      </c>
      <c r="E42" s="4">
        <v>30</v>
      </c>
      <c r="F42" s="4">
        <v>45</v>
      </c>
      <c r="G42" s="4">
        <v>60</v>
      </c>
      <c r="H42" s="4">
        <v>75</v>
      </c>
      <c r="I42" s="4">
        <v>90</v>
      </c>
      <c r="J42" s="4">
        <v>105</v>
      </c>
      <c r="K42" s="5" t="s">
        <v>24</v>
      </c>
    </row>
    <row r="43" spans="1:18" x14ac:dyDescent="0.3">
      <c r="B43" s="1" t="s">
        <v>71</v>
      </c>
      <c r="C43" s="4">
        <v>-47</v>
      </c>
      <c r="D43" s="4">
        <v>-47</v>
      </c>
      <c r="E43" s="4">
        <v>-47</v>
      </c>
      <c r="F43" s="4">
        <v>-47</v>
      </c>
      <c r="G43" s="4">
        <v>-47</v>
      </c>
      <c r="H43" s="4">
        <v>-47</v>
      </c>
      <c r="I43" s="4">
        <v>-47</v>
      </c>
      <c r="J43" s="4">
        <v>-47</v>
      </c>
      <c r="K43" s="4">
        <f>MAX(C43:J43)</f>
        <v>-47</v>
      </c>
    </row>
    <row r="44" spans="1:18" x14ac:dyDescent="0.3">
      <c r="B44" s="1" t="s">
        <v>72</v>
      </c>
      <c r="C44" s="4">
        <v>-25</v>
      </c>
      <c r="D44" s="4">
        <v>-40</v>
      </c>
      <c r="E44" s="4">
        <v>-55</v>
      </c>
      <c r="F44" s="4">
        <v>-60</v>
      </c>
      <c r="G44" s="4">
        <v>-60</v>
      </c>
      <c r="H44" s="4">
        <v>-60</v>
      </c>
      <c r="I44" s="4">
        <v>-60</v>
      </c>
      <c r="J44" s="4">
        <v>-60</v>
      </c>
      <c r="K44" s="4">
        <f t="shared" ref="K44:K45" si="6">MAX(C44:J44)</f>
        <v>-25</v>
      </c>
    </row>
    <row r="45" spans="1:18" x14ac:dyDescent="0.3">
      <c r="B45" s="1" t="s">
        <v>73</v>
      </c>
      <c r="C45" s="4">
        <v>0</v>
      </c>
      <c r="D45" s="4">
        <v>-15</v>
      </c>
      <c r="E45" s="4">
        <v>-30</v>
      </c>
      <c r="F45" s="4">
        <v>-45</v>
      </c>
      <c r="G45" s="4">
        <v>-60</v>
      </c>
      <c r="H45" s="4">
        <v>-75</v>
      </c>
      <c r="I45" s="4">
        <v>-90</v>
      </c>
      <c r="J45" s="4">
        <v>-105</v>
      </c>
      <c r="K45" s="4">
        <f t="shared" si="6"/>
        <v>0</v>
      </c>
      <c r="L45" t="s">
        <v>8</v>
      </c>
    </row>
    <row r="47" spans="1:18" x14ac:dyDescent="0.3">
      <c r="B47" s="26" t="s">
        <v>75</v>
      </c>
      <c r="C47" s="26"/>
      <c r="D47" s="26"/>
      <c r="E47" s="26"/>
      <c r="F47" s="26"/>
      <c r="G47" s="26"/>
      <c r="H47" s="26"/>
      <c r="I47" s="26"/>
      <c r="J47" s="26"/>
      <c r="K47" s="26"/>
    </row>
    <row r="49" spans="1:12" x14ac:dyDescent="0.3">
      <c r="A49" t="s">
        <v>30</v>
      </c>
      <c r="B49" s="1" t="s">
        <v>27</v>
      </c>
    </row>
    <row r="50" spans="1:12" x14ac:dyDescent="0.3">
      <c r="C50" s="22" t="s">
        <v>69</v>
      </c>
      <c r="D50" s="22"/>
      <c r="E50" s="22"/>
      <c r="F50" s="22"/>
      <c r="G50" s="22"/>
      <c r="H50" s="22"/>
      <c r="I50" s="22"/>
      <c r="J50" s="22"/>
    </row>
    <row r="51" spans="1:12" x14ac:dyDescent="0.3">
      <c r="B51" s="1" t="s">
        <v>70</v>
      </c>
      <c r="C51" s="4">
        <v>0</v>
      </c>
      <c r="D51" s="4">
        <v>15</v>
      </c>
      <c r="E51" s="4">
        <v>30</v>
      </c>
      <c r="F51" s="4">
        <v>45</v>
      </c>
      <c r="G51" s="4">
        <v>60</v>
      </c>
      <c r="H51" s="4">
        <v>75</v>
      </c>
      <c r="I51" s="4">
        <v>90</v>
      </c>
      <c r="J51" s="4">
        <v>105</v>
      </c>
      <c r="K51" s="5" t="s">
        <v>28</v>
      </c>
    </row>
    <row r="52" spans="1:12" x14ac:dyDescent="0.3">
      <c r="B52" s="1" t="s">
        <v>71</v>
      </c>
      <c r="C52" s="4">
        <v>-47</v>
      </c>
      <c r="D52" s="4">
        <v>-47</v>
      </c>
      <c r="E52" s="4">
        <v>-47</v>
      </c>
      <c r="F52" s="4">
        <v>-47</v>
      </c>
      <c r="G52" s="4">
        <v>-47</v>
      </c>
      <c r="H52" s="4">
        <v>-47</v>
      </c>
      <c r="I52" s="4">
        <v>-47</v>
      </c>
      <c r="J52" s="4">
        <v>-47</v>
      </c>
      <c r="K52" s="4">
        <f>MIN(C52:J52)</f>
        <v>-47</v>
      </c>
      <c r="L52" t="s">
        <v>8</v>
      </c>
    </row>
    <row r="53" spans="1:12" x14ac:dyDescent="0.3">
      <c r="B53" s="1" t="s">
        <v>72</v>
      </c>
      <c r="C53" s="4">
        <v>-25</v>
      </c>
      <c r="D53" s="4">
        <v>-40</v>
      </c>
      <c r="E53" s="4">
        <v>-55</v>
      </c>
      <c r="F53" s="4">
        <v>-60</v>
      </c>
      <c r="G53" s="4">
        <v>-60</v>
      </c>
      <c r="H53" s="4">
        <v>-60</v>
      </c>
      <c r="I53" s="4">
        <v>-60</v>
      </c>
      <c r="J53" s="4">
        <v>-60</v>
      </c>
      <c r="K53" s="4">
        <f>MIN(C53:J53)</f>
        <v>-60</v>
      </c>
    </row>
    <row r="54" spans="1:12" x14ac:dyDescent="0.3">
      <c r="B54" s="1" t="s">
        <v>73</v>
      </c>
      <c r="C54" s="4">
        <v>0</v>
      </c>
      <c r="D54" s="4">
        <v>-15</v>
      </c>
      <c r="E54" s="4">
        <v>-30</v>
      </c>
      <c r="F54" s="4">
        <v>-45</v>
      </c>
      <c r="G54" s="4">
        <v>-60</v>
      </c>
      <c r="H54" s="4">
        <v>-75</v>
      </c>
      <c r="I54" s="4">
        <v>-90</v>
      </c>
      <c r="J54" s="4">
        <v>-105</v>
      </c>
      <c r="K54" s="4">
        <f>MIN(C54:J54)</f>
        <v>-105</v>
      </c>
    </row>
    <row r="56" spans="1:12" x14ac:dyDescent="0.3">
      <c r="B56" s="26" t="s">
        <v>76</v>
      </c>
      <c r="C56" s="26"/>
      <c r="D56" s="26"/>
      <c r="E56" s="26"/>
      <c r="F56" s="26"/>
      <c r="G56" s="26"/>
      <c r="H56" s="26"/>
      <c r="I56" s="26"/>
      <c r="J56" s="26"/>
      <c r="K56" s="26"/>
    </row>
    <row r="58" spans="1:12" x14ac:dyDescent="0.3">
      <c r="A58" t="s">
        <v>33</v>
      </c>
      <c r="B58" s="1" t="s">
        <v>31</v>
      </c>
    </row>
    <row r="59" spans="1:12" x14ac:dyDescent="0.3">
      <c r="C59" s="22" t="s">
        <v>69</v>
      </c>
      <c r="D59" s="22"/>
      <c r="E59" s="22"/>
      <c r="F59" s="22"/>
      <c r="G59" s="22"/>
      <c r="H59" s="22"/>
      <c r="I59" s="22"/>
      <c r="J59" s="22"/>
    </row>
    <row r="60" spans="1:12" x14ac:dyDescent="0.3">
      <c r="B60" s="1" t="s">
        <v>70</v>
      </c>
      <c r="C60" s="4">
        <v>0</v>
      </c>
      <c r="D60" s="4">
        <v>15</v>
      </c>
      <c r="E60" s="4">
        <v>30</v>
      </c>
      <c r="F60" s="4">
        <v>45</v>
      </c>
      <c r="G60" s="4">
        <v>60</v>
      </c>
      <c r="H60" s="4">
        <v>75</v>
      </c>
      <c r="I60" s="4">
        <v>90</v>
      </c>
      <c r="J60" s="4">
        <v>105</v>
      </c>
      <c r="K60" s="5" t="s">
        <v>24</v>
      </c>
    </row>
    <row r="61" spans="1:12" x14ac:dyDescent="0.3">
      <c r="B61" s="1" t="s">
        <v>71</v>
      </c>
      <c r="C61" s="4">
        <f>MAX(C$35:C$37)-C35</f>
        <v>47</v>
      </c>
      <c r="D61" s="4">
        <f t="shared" ref="D61:J61" si="7">MAX(D$35:D$37)-D35</f>
        <v>32</v>
      </c>
      <c r="E61" s="4">
        <f t="shared" si="7"/>
        <v>17</v>
      </c>
      <c r="F61" s="4">
        <f t="shared" si="7"/>
        <v>2</v>
      </c>
      <c r="G61" s="4">
        <f t="shared" si="7"/>
        <v>0</v>
      </c>
      <c r="H61" s="4">
        <f t="shared" si="7"/>
        <v>0</v>
      </c>
      <c r="I61" s="4">
        <f t="shared" si="7"/>
        <v>0</v>
      </c>
      <c r="J61" s="4">
        <f t="shared" si="7"/>
        <v>0</v>
      </c>
      <c r="K61" s="4">
        <f>MAX(C61:J61)</f>
        <v>47</v>
      </c>
    </row>
    <row r="62" spans="1:12" x14ac:dyDescent="0.3">
      <c r="B62" s="1" t="s">
        <v>72</v>
      </c>
      <c r="C62" s="4">
        <f t="shared" ref="C62:J63" si="8">MAX(C$35:C$37)-C36</f>
        <v>25</v>
      </c>
      <c r="D62" s="4">
        <f t="shared" si="8"/>
        <v>25</v>
      </c>
      <c r="E62" s="4">
        <f t="shared" si="8"/>
        <v>25</v>
      </c>
      <c r="F62" s="4">
        <f t="shared" si="8"/>
        <v>15</v>
      </c>
      <c r="G62" s="4">
        <f t="shared" si="8"/>
        <v>13</v>
      </c>
      <c r="H62" s="4">
        <f t="shared" si="8"/>
        <v>13</v>
      </c>
      <c r="I62" s="4">
        <f t="shared" si="8"/>
        <v>13</v>
      </c>
      <c r="J62" s="4">
        <f t="shared" si="8"/>
        <v>13</v>
      </c>
      <c r="K62" s="4">
        <f t="shared" ref="K62:K63" si="9">MAX(C62:J62)</f>
        <v>25</v>
      </c>
      <c r="L62" t="s">
        <v>8</v>
      </c>
    </row>
    <row r="63" spans="1:12" x14ac:dyDescent="0.3">
      <c r="B63" s="1" t="s">
        <v>73</v>
      </c>
      <c r="C63" s="4">
        <f t="shared" si="8"/>
        <v>0</v>
      </c>
      <c r="D63" s="4">
        <f t="shared" si="8"/>
        <v>0</v>
      </c>
      <c r="E63" s="4">
        <f t="shared" si="8"/>
        <v>0</v>
      </c>
      <c r="F63" s="4">
        <f t="shared" si="8"/>
        <v>0</v>
      </c>
      <c r="G63" s="4">
        <f t="shared" si="8"/>
        <v>13</v>
      </c>
      <c r="H63" s="4">
        <f t="shared" si="8"/>
        <v>28</v>
      </c>
      <c r="I63" s="4">
        <f t="shared" si="8"/>
        <v>43</v>
      </c>
      <c r="J63" s="4">
        <f t="shared" si="8"/>
        <v>58</v>
      </c>
      <c r="K63" s="4">
        <f t="shared" si="9"/>
        <v>58</v>
      </c>
    </row>
    <row r="65" spans="1:12" x14ac:dyDescent="0.3">
      <c r="B65" s="26" t="s">
        <v>77</v>
      </c>
      <c r="C65" s="26"/>
      <c r="D65" s="26"/>
      <c r="E65" s="26"/>
      <c r="F65" s="26"/>
      <c r="G65" s="26"/>
      <c r="H65" s="26"/>
      <c r="I65" s="26"/>
      <c r="J65" s="26"/>
      <c r="K65" s="26"/>
    </row>
    <row r="67" spans="1:12" x14ac:dyDescent="0.3">
      <c r="A67" t="s">
        <v>38</v>
      </c>
      <c r="B67" s="1" t="s">
        <v>34</v>
      </c>
    </row>
    <row r="68" spans="1:12" x14ac:dyDescent="0.3">
      <c r="C68" s="22" t="s">
        <v>69</v>
      </c>
      <c r="D68" s="22"/>
      <c r="E68" s="22"/>
      <c r="F68" s="22"/>
      <c r="G68" s="22"/>
      <c r="H68" s="22"/>
      <c r="I68" s="22"/>
      <c r="J68" s="22"/>
    </row>
    <row r="69" spans="1:12" x14ac:dyDescent="0.3">
      <c r="B69" s="1" t="s">
        <v>70</v>
      </c>
      <c r="C69" s="4">
        <v>0</v>
      </c>
      <c r="D69" s="4">
        <v>15</v>
      </c>
      <c r="E69" s="4">
        <v>30</v>
      </c>
      <c r="F69" s="4">
        <v>45</v>
      </c>
      <c r="G69" s="4">
        <v>60</v>
      </c>
      <c r="H69" s="4">
        <v>75</v>
      </c>
      <c r="I69" s="4">
        <v>90</v>
      </c>
      <c r="J69" s="4">
        <v>105</v>
      </c>
      <c r="K69" s="5" t="s">
        <v>35</v>
      </c>
    </row>
    <row r="70" spans="1:12" x14ac:dyDescent="0.3">
      <c r="B70" s="1" t="s">
        <v>71</v>
      </c>
      <c r="C70" s="4">
        <v>-47</v>
      </c>
      <c r="D70" s="4">
        <v>-47</v>
      </c>
      <c r="E70" s="4">
        <v>-47</v>
      </c>
      <c r="F70" s="4">
        <v>-47</v>
      </c>
      <c r="G70" s="4">
        <v>-47</v>
      </c>
      <c r="H70" s="4">
        <v>-47</v>
      </c>
      <c r="I70" s="4">
        <v>-47</v>
      </c>
      <c r="J70" s="4">
        <v>-47</v>
      </c>
      <c r="K70" s="4">
        <f>SUMPRODUCT(C70:J70,$C$74:$J$74)</f>
        <v>-47</v>
      </c>
    </row>
    <row r="71" spans="1:12" x14ac:dyDescent="0.3">
      <c r="B71" s="1" t="s">
        <v>72</v>
      </c>
      <c r="C71" s="4">
        <v>-25</v>
      </c>
      <c r="D71" s="4">
        <v>-40</v>
      </c>
      <c r="E71" s="4">
        <v>-55</v>
      </c>
      <c r="F71" s="4">
        <v>-60</v>
      </c>
      <c r="G71" s="4">
        <v>-60</v>
      </c>
      <c r="H71" s="4">
        <v>-60</v>
      </c>
      <c r="I71" s="4">
        <v>-60</v>
      </c>
      <c r="J71" s="4">
        <v>-60</v>
      </c>
      <c r="K71" s="4">
        <f t="shared" ref="K71:K72" si="10">SUMPRODUCT(C71:J71,$C$74:$J$74)</f>
        <v>-49.149999999999991</v>
      </c>
    </row>
    <row r="72" spans="1:12" x14ac:dyDescent="0.3">
      <c r="B72" s="1" t="s">
        <v>73</v>
      </c>
      <c r="C72" s="4">
        <v>0</v>
      </c>
      <c r="D72" s="4">
        <v>-15</v>
      </c>
      <c r="E72" s="4">
        <v>-30</v>
      </c>
      <c r="F72" s="4">
        <v>-45</v>
      </c>
      <c r="G72" s="4">
        <v>-60</v>
      </c>
      <c r="H72" s="4">
        <v>-75</v>
      </c>
      <c r="I72" s="4">
        <v>-90</v>
      </c>
      <c r="J72" s="4">
        <v>-105</v>
      </c>
      <c r="K72" s="4">
        <f t="shared" si="10"/>
        <v>-45</v>
      </c>
      <c r="L72" t="s">
        <v>8</v>
      </c>
    </row>
    <row r="74" spans="1:12" x14ac:dyDescent="0.3">
      <c r="B74" s="1" t="s">
        <v>53</v>
      </c>
      <c r="C74" s="4">
        <v>0.25</v>
      </c>
      <c r="D74" s="4">
        <v>0.08</v>
      </c>
      <c r="E74" s="4">
        <v>0.1</v>
      </c>
      <c r="F74" s="4">
        <v>0.12</v>
      </c>
      <c r="G74" s="4">
        <v>0.15</v>
      </c>
      <c r="H74" s="4">
        <v>0.12</v>
      </c>
      <c r="I74" s="4">
        <v>0.1</v>
      </c>
      <c r="J74" s="4">
        <v>0.08</v>
      </c>
    </row>
    <row r="76" spans="1:12" x14ac:dyDescent="0.3">
      <c r="B76" s="26" t="s">
        <v>78</v>
      </c>
      <c r="C76" s="26"/>
      <c r="D76" s="26"/>
      <c r="E76" s="26"/>
      <c r="F76" s="26"/>
      <c r="G76" s="26"/>
      <c r="H76" s="26"/>
      <c r="I76" s="26"/>
      <c r="J76" s="26"/>
      <c r="K76" s="26"/>
    </row>
    <row r="78" spans="1:12" x14ac:dyDescent="0.3">
      <c r="A78" t="s">
        <v>45</v>
      </c>
      <c r="B78" s="1" t="s">
        <v>39</v>
      </c>
    </row>
    <row r="79" spans="1:12" x14ac:dyDescent="0.3">
      <c r="C79" s="22" t="s">
        <v>69</v>
      </c>
      <c r="D79" s="22"/>
      <c r="E79" s="22"/>
      <c r="F79" s="22"/>
      <c r="G79" s="22"/>
      <c r="H79" s="22"/>
      <c r="I79" s="22"/>
      <c r="J79" s="22"/>
    </row>
    <row r="80" spans="1:12" x14ac:dyDescent="0.3">
      <c r="B80" s="1" t="s">
        <v>70</v>
      </c>
      <c r="C80" s="4">
        <v>0</v>
      </c>
      <c r="D80" s="4">
        <v>15</v>
      </c>
      <c r="E80" s="4">
        <v>30</v>
      </c>
      <c r="F80" s="4">
        <v>45</v>
      </c>
      <c r="G80" s="4">
        <v>60</v>
      </c>
      <c r="H80" s="4">
        <v>75</v>
      </c>
      <c r="I80" s="4">
        <v>90</v>
      </c>
      <c r="J80" s="4">
        <v>105</v>
      </c>
      <c r="K80" s="5" t="s">
        <v>40</v>
      </c>
    </row>
    <row r="81" spans="2:12" x14ac:dyDescent="0.3">
      <c r="B81" s="1" t="s">
        <v>71</v>
      </c>
      <c r="C81" s="4">
        <v>47</v>
      </c>
      <c r="D81" s="4">
        <v>32</v>
      </c>
      <c r="E81" s="4">
        <v>17</v>
      </c>
      <c r="F81" s="4">
        <v>2</v>
      </c>
      <c r="G81" s="4">
        <v>0</v>
      </c>
      <c r="H81" s="4">
        <v>0</v>
      </c>
      <c r="I81" s="4">
        <v>0</v>
      </c>
      <c r="J81" s="4">
        <v>0</v>
      </c>
      <c r="K81" s="4">
        <f>SUMPRODUCT(C81:J81,$C$74:$J$74)</f>
        <v>16.25</v>
      </c>
    </row>
    <row r="82" spans="2:12" x14ac:dyDescent="0.3">
      <c r="B82" s="1" t="s">
        <v>72</v>
      </c>
      <c r="C82" s="4">
        <v>25</v>
      </c>
      <c r="D82" s="4">
        <v>25</v>
      </c>
      <c r="E82" s="4">
        <v>25</v>
      </c>
      <c r="F82" s="4">
        <v>15</v>
      </c>
      <c r="G82" s="4">
        <v>13</v>
      </c>
      <c r="H82" s="4">
        <v>13</v>
      </c>
      <c r="I82" s="4">
        <v>13</v>
      </c>
      <c r="J82" s="4">
        <v>13</v>
      </c>
      <c r="K82" s="4">
        <f t="shared" ref="K82:K83" si="11">SUMPRODUCT(C82:J82,$C$74:$J$74)</f>
        <v>18.399999999999999</v>
      </c>
    </row>
    <row r="83" spans="2:12" x14ac:dyDescent="0.3">
      <c r="B83" s="1" t="s">
        <v>73</v>
      </c>
      <c r="C83" s="4">
        <v>0</v>
      </c>
      <c r="D83" s="4">
        <v>0</v>
      </c>
      <c r="E83" s="4">
        <v>0</v>
      </c>
      <c r="F83" s="4">
        <v>0</v>
      </c>
      <c r="G83" s="4">
        <v>13</v>
      </c>
      <c r="H83" s="4">
        <v>28</v>
      </c>
      <c r="I83" s="4">
        <v>43</v>
      </c>
      <c r="J83" s="4">
        <v>58</v>
      </c>
      <c r="K83" s="4">
        <f t="shared" si="11"/>
        <v>14.25</v>
      </c>
      <c r="L83" t="s">
        <v>8</v>
      </c>
    </row>
    <row r="85" spans="2:12" x14ac:dyDescent="0.3">
      <c r="B85" s="1" t="s">
        <v>53</v>
      </c>
      <c r="C85" s="4">
        <v>0.25</v>
      </c>
      <c r="D85" s="4">
        <v>0.08</v>
      </c>
      <c r="E85" s="4">
        <v>0.1</v>
      </c>
      <c r="F85" s="4">
        <v>0.12</v>
      </c>
      <c r="G85" s="4">
        <v>0.15</v>
      </c>
      <c r="H85" s="4">
        <v>0.12</v>
      </c>
      <c r="I85" s="4">
        <v>0.1</v>
      </c>
      <c r="J85" s="4">
        <v>0.08</v>
      </c>
    </row>
    <row r="87" spans="2:12" x14ac:dyDescent="0.3">
      <c r="B87" s="26" t="s">
        <v>79</v>
      </c>
      <c r="C87" s="26"/>
      <c r="D87" s="26"/>
      <c r="E87" s="26"/>
      <c r="F87" s="26"/>
      <c r="G87" s="26"/>
      <c r="H87" s="26"/>
      <c r="I87" s="26"/>
      <c r="J87" s="26"/>
      <c r="K87" s="26"/>
    </row>
  </sheetData>
  <mergeCells count="11">
    <mergeCell ref="C59:J59"/>
    <mergeCell ref="C33:J33"/>
    <mergeCell ref="C41:J41"/>
    <mergeCell ref="B47:K47"/>
    <mergeCell ref="C50:J50"/>
    <mergeCell ref="B56:K56"/>
    <mergeCell ref="B65:K65"/>
    <mergeCell ref="C68:J68"/>
    <mergeCell ref="B76:K76"/>
    <mergeCell ref="C79:J79"/>
    <mergeCell ref="B87:K8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4:G98"/>
  <sheetViews>
    <sheetView workbookViewId="0">
      <selection activeCell="C97" sqref="C97"/>
    </sheetView>
  </sheetViews>
  <sheetFormatPr defaultRowHeight="14.4" x14ac:dyDescent="0.3"/>
  <cols>
    <col min="2" max="2" width="38.44140625" customWidth="1"/>
  </cols>
  <sheetData>
    <row r="24" spans="1:5" x14ac:dyDescent="0.3">
      <c r="C24" s="22" t="s">
        <v>80</v>
      </c>
      <c r="D24" s="22"/>
      <c r="E24" s="22"/>
    </row>
    <row r="25" spans="1:5" x14ac:dyDescent="0.3">
      <c r="B25" s="1" t="s">
        <v>81</v>
      </c>
      <c r="C25" s="4" t="s">
        <v>82</v>
      </c>
      <c r="D25" s="4" t="s">
        <v>20</v>
      </c>
      <c r="E25" s="4" t="s">
        <v>83</v>
      </c>
    </row>
    <row r="26" spans="1:5" x14ac:dyDescent="0.3">
      <c r="B26" t="s">
        <v>21</v>
      </c>
      <c r="C26" s="4">
        <v>400</v>
      </c>
      <c r="D26" s="4">
        <v>400</v>
      </c>
      <c r="E26" s="4">
        <v>400</v>
      </c>
    </row>
    <row r="27" spans="1:5" x14ac:dyDescent="0.3">
      <c r="B27" t="s">
        <v>20</v>
      </c>
      <c r="C27" s="4">
        <v>200</v>
      </c>
      <c r="D27" s="4">
        <v>500</v>
      </c>
      <c r="E27" s="4">
        <v>500</v>
      </c>
    </row>
    <row r="28" spans="1:5" x14ac:dyDescent="0.3">
      <c r="B28" t="s">
        <v>19</v>
      </c>
      <c r="C28" s="4">
        <v>-400</v>
      </c>
      <c r="D28" s="4">
        <v>300</v>
      </c>
      <c r="E28" s="4">
        <v>800</v>
      </c>
    </row>
    <row r="30" spans="1:5" x14ac:dyDescent="0.3">
      <c r="B30" s="1" t="s">
        <v>53</v>
      </c>
      <c r="C30" s="12">
        <v>0.2175</v>
      </c>
      <c r="D30" s="12">
        <v>0.35499999999999998</v>
      </c>
      <c r="E30" s="12">
        <v>0.42749999999999999</v>
      </c>
    </row>
    <row r="32" spans="1:5" x14ac:dyDescent="0.3">
      <c r="A32" t="s">
        <v>84</v>
      </c>
    </row>
    <row r="33" spans="1:6" x14ac:dyDescent="0.3">
      <c r="C33" s="22" t="s">
        <v>85</v>
      </c>
      <c r="D33" s="22"/>
      <c r="E33" s="22"/>
    </row>
    <row r="34" spans="1:6" x14ac:dyDescent="0.3">
      <c r="B34" s="1" t="s">
        <v>86</v>
      </c>
      <c r="C34" s="4" t="s">
        <v>82</v>
      </c>
      <c r="D34" s="4" t="s">
        <v>20</v>
      </c>
      <c r="E34" s="4" t="s">
        <v>83</v>
      </c>
      <c r="F34" s="5" t="s">
        <v>87</v>
      </c>
    </row>
    <row r="35" spans="1:6" x14ac:dyDescent="0.3">
      <c r="B35" t="s">
        <v>82</v>
      </c>
      <c r="C35" s="4">
        <v>0.16</v>
      </c>
      <c r="D35" s="4">
        <v>0.03</v>
      </c>
      <c r="E35" s="4">
        <v>0.01</v>
      </c>
      <c r="F35" s="4">
        <f>SUM(C35:E35)</f>
        <v>0.2</v>
      </c>
    </row>
    <row r="36" spans="1:6" x14ac:dyDescent="0.3">
      <c r="B36" t="s">
        <v>20</v>
      </c>
      <c r="C36" s="4">
        <v>3.5000000000000003E-2</v>
      </c>
      <c r="D36" s="4">
        <v>0.28000000000000003</v>
      </c>
      <c r="E36" s="4">
        <v>3.5000000000000003E-2</v>
      </c>
      <c r="F36" s="4">
        <f>SUM(C36:E36)</f>
        <v>0.35000000000000009</v>
      </c>
    </row>
    <row r="37" spans="1:6" x14ac:dyDescent="0.3">
      <c r="B37" t="s">
        <v>83</v>
      </c>
      <c r="C37" s="4">
        <v>2.2499999999999999E-2</v>
      </c>
      <c r="D37" s="4">
        <v>4.4999999999999998E-2</v>
      </c>
      <c r="E37" s="4">
        <v>0.38250000000000001</v>
      </c>
      <c r="F37" s="4">
        <f t="shared" ref="F37" si="0">SUM(C37:E37)</f>
        <v>0.45</v>
      </c>
    </row>
    <row r="38" spans="1:6" x14ac:dyDescent="0.3">
      <c r="B38" s="1" t="s">
        <v>87</v>
      </c>
      <c r="C38" s="4">
        <f>SUM(C35:C37)</f>
        <v>0.2175</v>
      </c>
      <c r="D38" s="4">
        <f t="shared" ref="D38:E38" si="1">SUM(D35:D37)</f>
        <v>0.35500000000000004</v>
      </c>
      <c r="E38" s="4">
        <f t="shared" si="1"/>
        <v>0.42749999999999999</v>
      </c>
    </row>
    <row r="39" spans="1:6" x14ac:dyDescent="0.3">
      <c r="B39" s="1"/>
      <c r="C39" s="4"/>
      <c r="D39" s="4"/>
      <c r="E39" s="4"/>
    </row>
    <row r="40" spans="1:6" x14ac:dyDescent="0.3">
      <c r="A40" t="s">
        <v>22</v>
      </c>
      <c r="B40" t="s">
        <v>88</v>
      </c>
    </row>
    <row r="41" spans="1:6" x14ac:dyDescent="0.3">
      <c r="C41" s="22" t="s">
        <v>85</v>
      </c>
      <c r="D41" s="22"/>
      <c r="E41" s="22"/>
    </row>
    <row r="42" spans="1:6" x14ac:dyDescent="0.3">
      <c r="B42" s="1" t="s">
        <v>86</v>
      </c>
      <c r="C42" s="4" t="s">
        <v>82</v>
      </c>
      <c r="D42" s="4" t="s">
        <v>20</v>
      </c>
      <c r="E42" s="4" t="s">
        <v>83</v>
      </c>
    </row>
    <row r="43" spans="1:6" x14ac:dyDescent="0.3">
      <c r="B43" t="s">
        <v>82</v>
      </c>
      <c r="C43" s="4">
        <f>C35/$F35</f>
        <v>0.79999999999999993</v>
      </c>
      <c r="D43" s="4">
        <f t="shared" ref="D43:E43" si="2">D35/$F35</f>
        <v>0.15</v>
      </c>
      <c r="E43" s="4">
        <f t="shared" si="2"/>
        <v>4.9999999999999996E-2</v>
      </c>
    </row>
    <row r="44" spans="1:6" x14ac:dyDescent="0.3">
      <c r="B44" t="s">
        <v>20</v>
      </c>
      <c r="C44" s="4">
        <f t="shared" ref="C44:E45" si="3">C36/$F36</f>
        <v>9.9999999999999978E-2</v>
      </c>
      <c r="D44" s="4">
        <f t="shared" si="3"/>
        <v>0.79999999999999982</v>
      </c>
      <c r="E44" s="4">
        <f t="shared" si="3"/>
        <v>9.9999999999999978E-2</v>
      </c>
    </row>
    <row r="45" spans="1:6" x14ac:dyDescent="0.3">
      <c r="B45" t="s">
        <v>83</v>
      </c>
      <c r="C45" s="4">
        <f t="shared" si="3"/>
        <v>4.9999999999999996E-2</v>
      </c>
      <c r="D45" s="4">
        <f t="shared" si="3"/>
        <v>9.9999999999999992E-2</v>
      </c>
      <c r="E45" s="4">
        <f t="shared" si="3"/>
        <v>0.85</v>
      </c>
    </row>
    <row r="47" spans="1:6" x14ac:dyDescent="0.3">
      <c r="A47" t="s">
        <v>26</v>
      </c>
      <c r="C47" s="22" t="s">
        <v>80</v>
      </c>
      <c r="D47" s="22"/>
      <c r="E47" s="22"/>
    </row>
    <row r="48" spans="1:6" x14ac:dyDescent="0.3">
      <c r="B48" s="1" t="s">
        <v>81</v>
      </c>
      <c r="C48" s="4" t="s">
        <v>82</v>
      </c>
      <c r="D48" s="4" t="s">
        <v>20</v>
      </c>
      <c r="E48" s="4" t="s">
        <v>83</v>
      </c>
      <c r="F48" s="5" t="s">
        <v>35</v>
      </c>
    </row>
    <row r="49" spans="1:7" x14ac:dyDescent="0.3">
      <c r="B49" t="s">
        <v>21</v>
      </c>
      <c r="C49" s="4">
        <v>400</v>
      </c>
      <c r="D49" s="4">
        <v>400</v>
      </c>
      <c r="E49" s="4">
        <v>400</v>
      </c>
      <c r="F49" s="4">
        <f>SUMPRODUCT(C49:E49,$C$53:$E$53)</f>
        <v>400</v>
      </c>
    </row>
    <row r="50" spans="1:7" x14ac:dyDescent="0.3">
      <c r="B50" t="s">
        <v>20</v>
      </c>
      <c r="C50" s="4">
        <v>200</v>
      </c>
      <c r="D50" s="4">
        <v>500</v>
      </c>
      <c r="E50" s="4">
        <v>500</v>
      </c>
      <c r="F50" s="4">
        <f t="shared" ref="F50:F51" si="4">SUMPRODUCT(C50:E50,$C$53:$E$53)</f>
        <v>434.75</v>
      </c>
      <c r="G50" t="s">
        <v>8</v>
      </c>
    </row>
    <row r="51" spans="1:7" x14ac:dyDescent="0.3">
      <c r="B51" t="s">
        <v>19</v>
      </c>
      <c r="C51" s="4">
        <v>-400</v>
      </c>
      <c r="D51" s="4">
        <v>300</v>
      </c>
      <c r="E51" s="4">
        <v>800</v>
      </c>
      <c r="F51" s="4">
        <f t="shared" si="4"/>
        <v>361.5</v>
      </c>
    </row>
    <row r="53" spans="1:7" x14ac:dyDescent="0.3">
      <c r="B53" s="1" t="s">
        <v>53</v>
      </c>
      <c r="C53" s="12">
        <v>0.2175</v>
      </c>
      <c r="D53" s="12">
        <v>0.35499999999999998</v>
      </c>
      <c r="E53" s="12">
        <v>0.42749999999999999</v>
      </c>
    </row>
    <row r="55" spans="1:7" x14ac:dyDescent="0.3">
      <c r="B55" t="s">
        <v>89</v>
      </c>
    </row>
    <row r="57" spans="1:7" x14ac:dyDescent="0.3">
      <c r="A57" t="s">
        <v>30</v>
      </c>
      <c r="B57" t="s">
        <v>90</v>
      </c>
    </row>
    <row r="59" spans="1:7" x14ac:dyDescent="0.3">
      <c r="A59" t="s">
        <v>33</v>
      </c>
      <c r="B59" t="s">
        <v>91</v>
      </c>
    </row>
    <row r="60" spans="1:7" x14ac:dyDescent="0.3">
      <c r="C60" s="22" t="s">
        <v>80</v>
      </c>
      <c r="D60" s="22"/>
      <c r="E60" s="22"/>
    </row>
    <row r="61" spans="1:7" x14ac:dyDescent="0.3">
      <c r="B61" s="1" t="s">
        <v>81</v>
      </c>
      <c r="C61" s="4" t="s">
        <v>82</v>
      </c>
      <c r="D61" s="4" t="s">
        <v>20</v>
      </c>
      <c r="E61" s="4" t="s">
        <v>83</v>
      </c>
      <c r="F61" s="5" t="s">
        <v>35</v>
      </c>
    </row>
    <row r="62" spans="1:7" x14ac:dyDescent="0.3">
      <c r="B62" t="s">
        <v>21</v>
      </c>
      <c r="C62" s="4">
        <v>400</v>
      </c>
      <c r="D62" s="4">
        <v>400</v>
      </c>
      <c r="E62" s="4">
        <v>400</v>
      </c>
      <c r="F62" s="4">
        <f>SUMPRODUCT(C62:E62,$C$66:$E$66)</f>
        <v>400</v>
      </c>
      <c r="G62" t="s">
        <v>8</v>
      </c>
    </row>
    <row r="63" spans="1:7" x14ac:dyDescent="0.3">
      <c r="B63" t="s">
        <v>20</v>
      </c>
      <c r="C63" s="4">
        <v>200</v>
      </c>
      <c r="D63" s="4">
        <v>500</v>
      </c>
      <c r="E63" s="4">
        <v>500</v>
      </c>
      <c r="F63" s="4">
        <f t="shared" ref="F63:F64" si="5">SUMPRODUCT(C63:E63,$C$66:$E$66)</f>
        <v>260</v>
      </c>
    </row>
    <row r="64" spans="1:7" x14ac:dyDescent="0.3">
      <c r="A64" t="s">
        <v>132</v>
      </c>
      <c r="B64" t="s">
        <v>19</v>
      </c>
      <c r="C64" s="4">
        <v>-400</v>
      </c>
      <c r="D64" s="4">
        <v>300</v>
      </c>
      <c r="E64" s="4">
        <v>800</v>
      </c>
      <c r="F64" s="4">
        <f t="shared" si="5"/>
        <v>-235</v>
      </c>
    </row>
    <row r="66" spans="2:7" x14ac:dyDescent="0.3">
      <c r="B66" t="s">
        <v>92</v>
      </c>
      <c r="C66" s="4">
        <v>0.79999999999999993</v>
      </c>
      <c r="D66" s="4">
        <v>0.15</v>
      </c>
      <c r="E66" s="4">
        <v>4.9999999999999996E-2</v>
      </c>
    </row>
    <row r="68" spans="2:7" x14ac:dyDescent="0.3">
      <c r="B68" t="s">
        <v>93</v>
      </c>
    </row>
    <row r="69" spans="2:7" x14ac:dyDescent="0.3">
      <c r="C69" s="22" t="s">
        <v>80</v>
      </c>
      <c r="D69" s="22"/>
      <c r="E69" s="22"/>
    </row>
    <row r="70" spans="2:7" x14ac:dyDescent="0.3">
      <c r="B70" s="1" t="s">
        <v>81</v>
      </c>
      <c r="C70" s="4" t="s">
        <v>82</v>
      </c>
      <c r="D70" s="4" t="s">
        <v>20</v>
      </c>
      <c r="E70" s="4" t="s">
        <v>83</v>
      </c>
      <c r="F70" s="5" t="s">
        <v>35</v>
      </c>
    </row>
    <row r="71" spans="2:7" x14ac:dyDescent="0.3">
      <c r="B71" t="s">
        <v>21</v>
      </c>
      <c r="C71" s="4">
        <v>400</v>
      </c>
      <c r="D71" s="4">
        <v>400</v>
      </c>
      <c r="E71" s="4">
        <v>400</v>
      </c>
      <c r="F71" s="4">
        <f>SUMPRODUCT(C71:E71,$C$75:$E$75)</f>
        <v>399.99999999999994</v>
      </c>
    </row>
    <row r="72" spans="2:7" x14ac:dyDescent="0.3">
      <c r="B72" t="s">
        <v>20</v>
      </c>
      <c r="C72" s="4">
        <v>200</v>
      </c>
      <c r="D72" s="4">
        <v>500</v>
      </c>
      <c r="E72" s="4">
        <v>500</v>
      </c>
      <c r="F72" s="4">
        <f t="shared" ref="F72:F73" si="6">SUMPRODUCT(C72:E72,$C$75:$E$75)</f>
        <v>469.99999999999989</v>
      </c>
      <c r="G72" t="s">
        <v>8</v>
      </c>
    </row>
    <row r="73" spans="2:7" x14ac:dyDescent="0.3">
      <c r="B73" t="s">
        <v>19</v>
      </c>
      <c r="C73" s="4">
        <v>-400</v>
      </c>
      <c r="D73" s="4">
        <v>300</v>
      </c>
      <c r="E73" s="4">
        <v>800</v>
      </c>
      <c r="F73" s="4">
        <f t="shared" si="6"/>
        <v>279.99999999999994</v>
      </c>
    </row>
    <row r="75" spans="2:7" x14ac:dyDescent="0.3">
      <c r="B75" t="s">
        <v>92</v>
      </c>
      <c r="C75" s="4">
        <v>9.9999999999999978E-2</v>
      </c>
      <c r="D75" s="4">
        <v>0.79999999999999982</v>
      </c>
      <c r="E75" s="4">
        <v>9.9999999999999978E-2</v>
      </c>
    </row>
    <row r="77" spans="2:7" x14ac:dyDescent="0.3">
      <c r="B77" t="s">
        <v>94</v>
      </c>
    </row>
    <row r="78" spans="2:7" x14ac:dyDescent="0.3">
      <c r="C78" s="22" t="s">
        <v>80</v>
      </c>
      <c r="D78" s="22"/>
      <c r="E78" s="22"/>
    </row>
    <row r="79" spans="2:7" x14ac:dyDescent="0.3">
      <c r="B79" s="1" t="s">
        <v>81</v>
      </c>
      <c r="C79" s="4" t="s">
        <v>82</v>
      </c>
      <c r="D79" s="4" t="s">
        <v>20</v>
      </c>
      <c r="E79" s="4" t="s">
        <v>83</v>
      </c>
      <c r="F79" s="5" t="s">
        <v>35</v>
      </c>
    </row>
    <row r="80" spans="2:7" x14ac:dyDescent="0.3">
      <c r="B80" t="s">
        <v>21</v>
      </c>
      <c r="C80" s="4">
        <v>400</v>
      </c>
      <c r="D80" s="4">
        <v>400</v>
      </c>
      <c r="E80" s="4">
        <v>400</v>
      </c>
      <c r="F80" s="4">
        <f>SUMPRODUCT(C80:E80,$C$84:$E$84)</f>
        <v>400</v>
      </c>
    </row>
    <row r="81" spans="2:7" x14ac:dyDescent="0.3">
      <c r="B81" t="s">
        <v>20</v>
      </c>
      <c r="C81" s="4">
        <v>200</v>
      </c>
      <c r="D81" s="4">
        <v>500</v>
      </c>
      <c r="E81" s="4">
        <v>500</v>
      </c>
      <c r="F81" s="4">
        <f t="shared" ref="F81:F82" si="7">SUMPRODUCT(C81:E81,$C$84:$E$84)</f>
        <v>485</v>
      </c>
    </row>
    <row r="82" spans="2:7" x14ac:dyDescent="0.3">
      <c r="B82" t="s">
        <v>19</v>
      </c>
      <c r="C82" s="4">
        <v>-400</v>
      </c>
      <c r="D82" s="4">
        <v>300</v>
      </c>
      <c r="E82" s="4">
        <v>800</v>
      </c>
      <c r="F82" s="4">
        <f t="shared" si="7"/>
        <v>690</v>
      </c>
      <c r="G82" t="s">
        <v>8</v>
      </c>
    </row>
    <row r="84" spans="2:7" x14ac:dyDescent="0.3">
      <c r="B84" t="s">
        <v>92</v>
      </c>
      <c r="C84" s="4">
        <v>4.9999999999999996E-2</v>
      </c>
      <c r="D84" s="4">
        <v>9.9999999999999992E-2</v>
      </c>
      <c r="E84" s="4">
        <v>0.85</v>
      </c>
    </row>
    <row r="86" spans="2:7" x14ac:dyDescent="0.3">
      <c r="B86" t="s">
        <v>95</v>
      </c>
    </row>
    <row r="87" spans="2:7" x14ac:dyDescent="0.3">
      <c r="B87" s="1" t="s">
        <v>96</v>
      </c>
      <c r="C87" s="5" t="s">
        <v>53</v>
      </c>
      <c r="D87" s="5" t="s">
        <v>35</v>
      </c>
    </row>
    <row r="88" spans="2:7" x14ac:dyDescent="0.3">
      <c r="B88" t="s">
        <v>97</v>
      </c>
      <c r="C88" s="4">
        <v>0.2</v>
      </c>
      <c r="D88" s="4">
        <v>400</v>
      </c>
    </row>
    <row r="89" spans="2:7" x14ac:dyDescent="0.3">
      <c r="B89" t="s">
        <v>98</v>
      </c>
      <c r="C89" s="4">
        <v>0.35</v>
      </c>
      <c r="D89" s="4">
        <v>470</v>
      </c>
    </row>
    <row r="90" spans="2:7" x14ac:dyDescent="0.3">
      <c r="B90" t="s">
        <v>99</v>
      </c>
      <c r="C90" s="4">
        <v>0.45</v>
      </c>
      <c r="D90" s="4">
        <v>690</v>
      </c>
    </row>
    <row r="91" spans="2:7" x14ac:dyDescent="0.3">
      <c r="C91" s="5" t="s">
        <v>87</v>
      </c>
      <c r="D91" s="4">
        <f>SUMPRODUCT(C88:C90,D88:D90)</f>
        <v>555</v>
      </c>
    </row>
    <row r="93" spans="2:7" x14ac:dyDescent="0.3">
      <c r="B93" t="s">
        <v>100</v>
      </c>
    </row>
    <row r="95" spans="2:7" x14ac:dyDescent="0.3">
      <c r="B95" t="s">
        <v>101</v>
      </c>
    </row>
    <row r="97" spans="1:3" x14ac:dyDescent="0.3">
      <c r="A97" t="s">
        <v>38</v>
      </c>
      <c r="B97" s="1" t="s">
        <v>47</v>
      </c>
      <c r="C97">
        <f>D91-F50</f>
        <v>120.25</v>
      </c>
    </row>
    <row r="98" spans="1:3" x14ac:dyDescent="0.3">
      <c r="B98" t="s">
        <v>102</v>
      </c>
    </row>
  </sheetData>
  <mergeCells count="7">
    <mergeCell ref="C78:E78"/>
    <mergeCell ref="C24:E24"/>
    <mergeCell ref="C33:E33"/>
    <mergeCell ref="C41:E41"/>
    <mergeCell ref="C47:E47"/>
    <mergeCell ref="C60:E60"/>
    <mergeCell ref="C69:E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Q.3</vt:lpstr>
      <vt:lpstr>Q.4</vt:lpstr>
      <vt:lpstr>Q.5</vt:lpstr>
      <vt:lpstr>Q.7</vt:lpstr>
      <vt:lpstr>Q.8</vt:lpstr>
      <vt:lpstr>Q.10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2023-08-14T07:24:06Z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579189538955688</vt:r8>
  </property>
</Properties>
</file>