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66925"/>
  <mc:AlternateContent xmlns:mc="http://schemas.openxmlformats.org/markup-compatibility/2006">
    <mc:Choice Requires="x15">
      <x15ac:absPath xmlns:x15ac="http://schemas.microsoft.com/office/spreadsheetml/2010/11/ac" url="https://tunepal-my.sharepoint.com/personal/nirmal_762422_puc_tu_edu_np/Documents/Documents/7th sem/Operations Research/Anita Mam/Chapter 3 Modelling and Solving LP problems/Assignment/"/>
    </mc:Choice>
  </mc:AlternateContent>
  <xr:revisionPtr revIDLastSave="7884" documentId="8_{21F185A9-2BC6-4A7C-B646-2644A61BABD4}" xr6:coauthVersionLast="47" xr6:coauthVersionMax="47" xr10:uidLastSave="{8933E473-3E1D-4ADB-8D91-F193817E805E}"/>
  <bookViews>
    <workbookView xWindow="-108" yWindow="-108" windowWidth="23256" windowHeight="13176" activeTab="8" xr2:uid="{6BFA36D5-C25F-4EFD-9E0B-609796A2990C}"/>
  </bookViews>
  <sheets>
    <sheet name="3-14" sheetId="1" r:id="rId1"/>
    <sheet name="3-15" sheetId="2" r:id="rId2"/>
    <sheet name="3-18" sheetId="4" r:id="rId3"/>
    <sheet name="3-21" sheetId="5" r:id="rId4"/>
    <sheet name="3-22" sheetId="6" r:id="rId5"/>
    <sheet name="Sensitivity Report 1" sheetId="16" r:id="rId6"/>
    <sheet name="3-24" sheetId="8" r:id="rId7"/>
    <sheet name="3-24 17B" sheetId="18" r:id="rId8"/>
    <sheet name="3-24 17c" sheetId="19" r:id="rId9"/>
    <sheet name="3-25" sheetId="12" r:id="rId10"/>
    <sheet name="3-29" sheetId="13" r:id="rId11"/>
    <sheet name="3-30" sheetId="14" r:id="rId12"/>
  </sheets>
  <definedNames>
    <definedName name="solver_adj" localSheetId="0" hidden="1">'3-14'!$B$22:$E$22</definedName>
    <definedName name="solver_adj" localSheetId="1" hidden="1">'3-15'!$A$13:$A$18</definedName>
    <definedName name="solver_adj" localSheetId="2" hidden="1">'3-18'!$C$8:$G$8</definedName>
    <definedName name="solver_adj" localSheetId="3" hidden="1">'3-21'!$C$12:$F$15</definedName>
    <definedName name="solver_adj" localSheetId="4" hidden="1">'3-22'!$F$5:$F$7</definedName>
    <definedName name="solver_adj" localSheetId="6" hidden="1">'3-24'!$F$4:$G$6</definedName>
    <definedName name="solver_adj" localSheetId="7" hidden="1">'3-24 17B'!$F$4:$G$6</definedName>
    <definedName name="solver_adj" localSheetId="8" hidden="1">'3-24 17c'!$F$4:$G$6</definedName>
    <definedName name="solver_adj" localSheetId="9" hidden="1">'3-25'!$D$4:$D$9</definedName>
    <definedName name="solver_adj" localSheetId="10" hidden="1">'3-29'!$C$9:$F$10</definedName>
    <definedName name="solver_adj" localSheetId="11" hidden="1">'3-30'!$C$15:$I$18</definedName>
    <definedName name="solver_cvg" localSheetId="0" hidden="1">0.0001</definedName>
    <definedName name="solver_cvg" localSheetId="1" hidden="1">0.0001</definedName>
    <definedName name="solver_cvg" localSheetId="2" hidden="1">0.0001</definedName>
    <definedName name="solver_cvg" localSheetId="3" hidden="1">0.0001</definedName>
    <definedName name="solver_cvg" localSheetId="4" hidden="1">0.0001</definedName>
    <definedName name="solver_cvg" localSheetId="6" hidden="1">0.0001</definedName>
    <definedName name="solver_cvg" localSheetId="7" hidden="1">0.0001</definedName>
    <definedName name="solver_cvg" localSheetId="8" hidden="1">0.0001</definedName>
    <definedName name="solver_cvg" localSheetId="9" hidden="1">0.0001</definedName>
    <definedName name="solver_cvg" localSheetId="10" hidden="1">0.0001</definedName>
    <definedName name="solver_cvg" localSheetId="11" hidden="1">0.0001</definedName>
    <definedName name="solver_drv" localSheetId="0" hidden="1">1</definedName>
    <definedName name="solver_drv" localSheetId="1" hidden="1">1</definedName>
    <definedName name="solver_drv" localSheetId="2" hidden="1">1</definedName>
    <definedName name="solver_drv" localSheetId="3" hidden="1">1</definedName>
    <definedName name="solver_drv" localSheetId="4" hidden="1">1</definedName>
    <definedName name="solver_drv" localSheetId="6" hidden="1">1</definedName>
    <definedName name="solver_drv" localSheetId="7" hidden="1">1</definedName>
    <definedName name="solver_drv" localSheetId="8" hidden="1">1</definedName>
    <definedName name="solver_drv" localSheetId="9" hidden="1">1</definedName>
    <definedName name="solver_drv" localSheetId="10" hidden="1">1</definedName>
    <definedName name="solver_drv" localSheetId="11" hidden="1">1</definedName>
    <definedName name="solver_eng" localSheetId="0" hidden="1">2</definedName>
    <definedName name="solver_eng" localSheetId="1" hidden="1">2</definedName>
    <definedName name="solver_eng" localSheetId="2" hidden="1">2</definedName>
    <definedName name="solver_eng" localSheetId="3" hidden="1">2</definedName>
    <definedName name="solver_eng" localSheetId="4" hidden="1">2</definedName>
    <definedName name="solver_eng" localSheetId="6" hidden="1">2</definedName>
    <definedName name="solver_eng" localSheetId="7" hidden="1">2</definedName>
    <definedName name="solver_eng" localSheetId="8" hidden="1">2</definedName>
    <definedName name="solver_eng" localSheetId="9" hidden="1">2</definedName>
    <definedName name="solver_eng" localSheetId="10" hidden="1">2</definedName>
    <definedName name="solver_eng" localSheetId="11" hidden="1">2</definedName>
    <definedName name="solver_est" localSheetId="0" hidden="1">1</definedName>
    <definedName name="solver_est" localSheetId="1" hidden="1">1</definedName>
    <definedName name="solver_est" localSheetId="2" hidden="1">1</definedName>
    <definedName name="solver_est" localSheetId="3" hidden="1">1</definedName>
    <definedName name="solver_est" localSheetId="4" hidden="1">1</definedName>
    <definedName name="solver_est" localSheetId="6" hidden="1">1</definedName>
    <definedName name="solver_est" localSheetId="7" hidden="1">1</definedName>
    <definedName name="solver_est" localSheetId="8" hidden="1">1</definedName>
    <definedName name="solver_est" localSheetId="9" hidden="1">1</definedName>
    <definedName name="solver_est" localSheetId="10" hidden="1">1</definedName>
    <definedName name="solver_est" localSheetId="11" hidden="1">1</definedName>
    <definedName name="solver_itr" localSheetId="0" hidden="1">2147483647</definedName>
    <definedName name="solver_itr" localSheetId="1" hidden="1">2147483647</definedName>
    <definedName name="solver_itr" localSheetId="2" hidden="1">2147483647</definedName>
    <definedName name="solver_itr" localSheetId="3" hidden="1">2147483647</definedName>
    <definedName name="solver_itr" localSheetId="4" hidden="1">2147483647</definedName>
    <definedName name="solver_itr" localSheetId="6" hidden="1">2147483647</definedName>
    <definedName name="solver_itr" localSheetId="7" hidden="1">2147483647</definedName>
    <definedName name="solver_itr" localSheetId="8" hidden="1">2147483647</definedName>
    <definedName name="solver_itr" localSheetId="9" hidden="1">2147483647</definedName>
    <definedName name="solver_itr" localSheetId="10" hidden="1">2147483647</definedName>
    <definedName name="solver_itr" localSheetId="11" hidden="1">2147483647</definedName>
    <definedName name="solver_lhs1" localSheetId="0" hidden="1">'3-14'!$B$22</definedName>
    <definedName name="solver_lhs1" localSheetId="1" hidden="1">'3-15'!$A$13:$A$15</definedName>
    <definedName name="solver_lhs1" localSheetId="2" hidden="1">'3-18'!$C$8:$G$8</definedName>
    <definedName name="solver_lhs1" localSheetId="3" hidden="1">'3-21'!$C$12:$F$15</definedName>
    <definedName name="solver_lhs1" localSheetId="4" hidden="1">'3-22'!$C$11:$E$11</definedName>
    <definedName name="solver_lhs1" localSheetId="6" hidden="1">'3-24'!$D$13:$D$14</definedName>
    <definedName name="solver_lhs1" localSheetId="7" hidden="1">'3-24 17B'!$D$13:$D$14</definedName>
    <definedName name="solver_lhs1" localSheetId="8" hidden="1">'3-24 17c'!$D$13:$D$14</definedName>
    <definedName name="solver_lhs1" localSheetId="9" hidden="1">'3-25'!$D$4:$D$9</definedName>
    <definedName name="solver_lhs1" localSheetId="10" hidden="1">'3-29'!$C$11:$F$11</definedName>
    <definedName name="solver_lhs1" localSheetId="11" hidden="1">'3-30'!$C$15:$I$18</definedName>
    <definedName name="solver_lhs2" localSheetId="0" hidden="1">'3-14'!$B$22:$E$22</definedName>
    <definedName name="solver_lhs2" localSheetId="1" hidden="1">'3-15'!$A$13:$A$18</definedName>
    <definedName name="solver_lhs2" localSheetId="2" hidden="1">'3-18'!$D$8</definedName>
    <definedName name="solver_lhs2" localSheetId="3" hidden="1">'3-21'!$C$12:$F$15</definedName>
    <definedName name="solver_lhs2" localSheetId="4" hidden="1">'3-22'!$E$11</definedName>
    <definedName name="solver_lhs2" localSheetId="6" hidden="1">'3-24'!$F$4:$G$6</definedName>
    <definedName name="solver_lhs2" localSheetId="7" hidden="1">'3-24 17B'!$F$4:$G$6</definedName>
    <definedName name="solver_lhs2" localSheetId="8" hidden="1">'3-24 17c'!$F$4:$G$6</definedName>
    <definedName name="solver_lhs2" localSheetId="9" hidden="1">'3-25'!$E$4:$E$9</definedName>
    <definedName name="solver_lhs2" localSheetId="10" hidden="1">'3-29'!$C$11:$F$11</definedName>
    <definedName name="solver_lhs2" localSheetId="11" hidden="1">'3-30'!$C$19:$I$19</definedName>
    <definedName name="solver_lhs3" localSheetId="0" hidden="1">'3-14'!$C$22</definedName>
    <definedName name="solver_lhs3" localSheetId="1" hidden="1">'3-15'!$A$16:$A$18</definedName>
    <definedName name="solver_lhs3" localSheetId="2" hidden="1">'3-18'!$H$3:$H$6</definedName>
    <definedName name="solver_lhs3" localSheetId="3" hidden="1">'3-21'!$C$12:$F$15</definedName>
    <definedName name="solver_lhs3" localSheetId="4" hidden="1">'3-22'!$F$8</definedName>
    <definedName name="solver_lhs3" localSheetId="6" hidden="1">'3-24'!$F$9:$F$10</definedName>
    <definedName name="solver_lhs3" localSheetId="7" hidden="1">'3-24 17B'!$F$9:$F$10</definedName>
    <definedName name="solver_lhs3" localSheetId="8" hidden="1">'3-24 17c'!$F$9:$F$10</definedName>
    <definedName name="solver_lhs3" localSheetId="9" hidden="1">'3-25'!$E$4:$E$9</definedName>
    <definedName name="solver_lhs3" localSheetId="10" hidden="1">'3-29'!$G$10</definedName>
    <definedName name="solver_lhs3" localSheetId="11" hidden="1">'3-30'!$C$19:$I$19</definedName>
    <definedName name="solver_lhs4" localSheetId="0" hidden="1">'3-14'!$C$22</definedName>
    <definedName name="solver_lhs4" localSheetId="1" hidden="1">'3-15'!$C$19</definedName>
    <definedName name="solver_lhs4" localSheetId="3" hidden="1">'3-21'!$C$16:$F$16</definedName>
    <definedName name="solver_lhs4" localSheetId="4" hidden="1">'3-22'!$E$12</definedName>
    <definedName name="solver_lhs4" localSheetId="6" hidden="1">'3-24'!$H$4:$H$6</definedName>
    <definedName name="solver_lhs4" localSheetId="7" hidden="1">'3-24 17B'!$H$4:$H$6</definedName>
    <definedName name="solver_lhs4" localSheetId="8" hidden="1">'3-24 17c'!$H$4:$H$6</definedName>
    <definedName name="solver_lhs4" localSheetId="10" hidden="1">'3-29'!$G$9</definedName>
    <definedName name="solver_lhs4" localSheetId="11" hidden="1">'3-30'!$J$15:$J$18</definedName>
    <definedName name="solver_lhs5" localSheetId="0" hidden="1">'3-14'!$D$22</definedName>
    <definedName name="solver_lhs5" localSheetId="3" hidden="1">'3-21'!$G$12:$G$15</definedName>
    <definedName name="solver_lhs5" localSheetId="4" hidden="1">'3-22'!$F$12</definedName>
    <definedName name="solver_lhs5" localSheetId="7" hidden="1">'3-24 17B'!$J$9</definedName>
    <definedName name="solver_lhs5" localSheetId="8" hidden="1">'3-24 17c'!$J$9</definedName>
    <definedName name="solver_lhs5" localSheetId="10" hidden="1">'3-29'!$G$9</definedName>
    <definedName name="solver_lhs6" localSheetId="0" hidden="1">'3-14'!$E$22</definedName>
    <definedName name="solver_lhs6" localSheetId="4" hidden="1">'3-22'!$F$8</definedName>
    <definedName name="solver_lhs7" localSheetId="0" hidden="1">'3-14'!$F$5:$F$8</definedName>
    <definedName name="solver_lhs7" localSheetId="4" hidden="1">'3-22'!$F$8</definedName>
    <definedName name="solver_lhs8" localSheetId="0" hidden="1">'3-14'!$F$17:$F$18</definedName>
    <definedName name="solver_mip" localSheetId="0" hidden="1">2147483647</definedName>
    <definedName name="solver_mip" localSheetId="1" hidden="1">2147483647</definedName>
    <definedName name="solver_mip" localSheetId="2" hidden="1">2147483647</definedName>
    <definedName name="solver_mip" localSheetId="3" hidden="1">2147483647</definedName>
    <definedName name="solver_mip" localSheetId="4" hidden="1">2147483647</definedName>
    <definedName name="solver_mip" localSheetId="6" hidden="1">2147483647</definedName>
    <definedName name="solver_mip" localSheetId="7" hidden="1">2147483647</definedName>
    <definedName name="solver_mip" localSheetId="8" hidden="1">2147483647</definedName>
    <definedName name="solver_mip" localSheetId="9" hidden="1">2147483647</definedName>
    <definedName name="solver_mip" localSheetId="10" hidden="1">2147483647</definedName>
    <definedName name="solver_mip" localSheetId="11" hidden="1">2147483647</definedName>
    <definedName name="solver_mni" localSheetId="0" hidden="1">30</definedName>
    <definedName name="solver_mni" localSheetId="1" hidden="1">30</definedName>
    <definedName name="solver_mni" localSheetId="2" hidden="1">30</definedName>
    <definedName name="solver_mni" localSheetId="3" hidden="1">30</definedName>
    <definedName name="solver_mni" localSheetId="4" hidden="1">30</definedName>
    <definedName name="solver_mni" localSheetId="6" hidden="1">30</definedName>
    <definedName name="solver_mni" localSheetId="7" hidden="1">30</definedName>
    <definedName name="solver_mni" localSheetId="8" hidden="1">30</definedName>
    <definedName name="solver_mni" localSheetId="9" hidden="1">30</definedName>
    <definedName name="solver_mni" localSheetId="10" hidden="1">30</definedName>
    <definedName name="solver_mni" localSheetId="11" hidden="1">30</definedName>
    <definedName name="solver_mrt" localSheetId="0" hidden="1">0.075</definedName>
    <definedName name="solver_mrt" localSheetId="1" hidden="1">0.075</definedName>
    <definedName name="solver_mrt" localSheetId="2" hidden="1">0.075</definedName>
    <definedName name="solver_mrt" localSheetId="3" hidden="1">0.075</definedName>
    <definedName name="solver_mrt" localSheetId="4" hidden="1">0.075</definedName>
    <definedName name="solver_mrt" localSheetId="6" hidden="1">0.075</definedName>
    <definedName name="solver_mrt" localSheetId="7" hidden="1">0.075</definedName>
    <definedName name="solver_mrt" localSheetId="8" hidden="1">0.075</definedName>
    <definedName name="solver_mrt" localSheetId="9" hidden="1">0.075</definedName>
    <definedName name="solver_mrt" localSheetId="10" hidden="1">0.075</definedName>
    <definedName name="solver_mrt" localSheetId="11" hidden="1">0.075</definedName>
    <definedName name="solver_msl" localSheetId="0" hidden="1">2</definedName>
    <definedName name="solver_msl" localSheetId="1" hidden="1">2</definedName>
    <definedName name="solver_msl" localSheetId="2" hidden="1">2</definedName>
    <definedName name="solver_msl" localSheetId="3" hidden="1">2</definedName>
    <definedName name="solver_msl" localSheetId="4" hidden="1">2</definedName>
    <definedName name="solver_msl" localSheetId="6" hidden="1">2</definedName>
    <definedName name="solver_msl" localSheetId="7" hidden="1">2</definedName>
    <definedName name="solver_msl" localSheetId="8" hidden="1">2</definedName>
    <definedName name="solver_msl" localSheetId="9" hidden="1">2</definedName>
    <definedName name="solver_msl" localSheetId="10" hidden="1">2</definedName>
    <definedName name="solver_msl" localSheetId="11" hidden="1">2</definedName>
    <definedName name="solver_neg" localSheetId="0" hidden="1">1</definedName>
    <definedName name="solver_neg" localSheetId="1" hidden="1">1</definedName>
    <definedName name="solver_neg" localSheetId="2" hidden="1">1</definedName>
    <definedName name="solver_neg" localSheetId="3" hidden="1">1</definedName>
    <definedName name="solver_neg" localSheetId="4" hidden="1">1</definedName>
    <definedName name="solver_neg" localSheetId="6" hidden="1">1</definedName>
    <definedName name="solver_neg" localSheetId="7" hidden="1">1</definedName>
    <definedName name="solver_neg" localSheetId="8" hidden="1">1</definedName>
    <definedName name="solver_neg" localSheetId="9" hidden="1">1</definedName>
    <definedName name="solver_neg" localSheetId="10" hidden="1">1</definedName>
    <definedName name="solver_neg" localSheetId="11" hidden="1">1</definedName>
    <definedName name="solver_nod" localSheetId="0" hidden="1">2147483647</definedName>
    <definedName name="solver_nod" localSheetId="1" hidden="1">2147483647</definedName>
    <definedName name="solver_nod" localSheetId="2" hidden="1">2147483647</definedName>
    <definedName name="solver_nod" localSheetId="3" hidden="1">2147483647</definedName>
    <definedName name="solver_nod" localSheetId="4" hidden="1">2147483647</definedName>
    <definedName name="solver_nod" localSheetId="6" hidden="1">2147483647</definedName>
    <definedName name="solver_nod" localSheetId="7" hidden="1">2147483647</definedName>
    <definedName name="solver_nod" localSheetId="8" hidden="1">2147483647</definedName>
    <definedName name="solver_nod" localSheetId="9" hidden="1">2147483647</definedName>
    <definedName name="solver_nod" localSheetId="10" hidden="1">2147483647</definedName>
    <definedName name="solver_nod" localSheetId="11" hidden="1">2147483647</definedName>
    <definedName name="solver_num" localSheetId="0" hidden="1">8</definedName>
    <definedName name="solver_num" localSheetId="1" hidden="1">4</definedName>
    <definedName name="solver_num" localSheetId="2" hidden="1">3</definedName>
    <definedName name="solver_num" localSheetId="3" hidden="1">5</definedName>
    <definedName name="solver_num" localSheetId="4" hidden="1">3</definedName>
    <definedName name="solver_num" localSheetId="6" hidden="1">4</definedName>
    <definedName name="solver_num" localSheetId="7" hidden="1">5</definedName>
    <definedName name="solver_num" localSheetId="8" hidden="1">5</definedName>
    <definedName name="solver_num" localSheetId="9" hidden="1">2</definedName>
    <definedName name="solver_num" localSheetId="10" hidden="1">4</definedName>
    <definedName name="solver_num" localSheetId="11" hidden="1">4</definedName>
    <definedName name="solver_nwt" localSheetId="0" hidden="1">1</definedName>
    <definedName name="solver_nwt" localSheetId="1" hidden="1">1</definedName>
    <definedName name="solver_nwt" localSheetId="2" hidden="1">1</definedName>
    <definedName name="solver_nwt" localSheetId="3" hidden="1">1</definedName>
    <definedName name="solver_nwt" localSheetId="4" hidden="1">1</definedName>
    <definedName name="solver_nwt" localSheetId="6" hidden="1">1</definedName>
    <definedName name="solver_nwt" localSheetId="7" hidden="1">1</definedName>
    <definedName name="solver_nwt" localSheetId="8" hidden="1">1</definedName>
    <definedName name="solver_nwt" localSheetId="9" hidden="1">1</definedName>
    <definedName name="solver_nwt" localSheetId="10" hidden="1">1</definedName>
    <definedName name="solver_nwt" localSheetId="11" hidden="1">1</definedName>
    <definedName name="solver_opt" localSheetId="0" hidden="1">'3-14'!$J$12</definedName>
    <definedName name="solver_opt" localSheetId="1" hidden="1">'3-15'!$B$19</definedName>
    <definedName name="solver_opt" localSheetId="2" hidden="1">'3-18'!$M$15</definedName>
    <definedName name="solver_opt" localSheetId="3" hidden="1">'3-21'!$J$8</definedName>
    <definedName name="solver_opt" localSheetId="4" hidden="1">'3-22'!$K$6</definedName>
    <definedName name="solver_opt" localSheetId="6" hidden="1">'3-24'!$J$9</definedName>
    <definedName name="solver_opt" localSheetId="7" hidden="1">'3-24 17B'!$D$13</definedName>
    <definedName name="solver_opt" localSheetId="8" hidden="1">'3-24 17c'!$D$14</definedName>
    <definedName name="solver_opt" localSheetId="9" hidden="1">'3-25'!$D$10</definedName>
    <definedName name="solver_opt" localSheetId="10" hidden="1">'3-29'!$L$10</definedName>
    <definedName name="solver_opt" localSheetId="11" hidden="1">'3-30'!$P$16</definedName>
    <definedName name="solver_pre" localSheetId="0" hidden="1">0.000001</definedName>
    <definedName name="solver_pre" localSheetId="1" hidden="1">0.000001</definedName>
    <definedName name="solver_pre" localSheetId="2" hidden="1">0.000001</definedName>
    <definedName name="solver_pre" localSheetId="3" hidden="1">0.000001</definedName>
    <definedName name="solver_pre" localSheetId="4" hidden="1">0.000001</definedName>
    <definedName name="solver_pre" localSheetId="6" hidden="1">0.000001</definedName>
    <definedName name="solver_pre" localSheetId="7" hidden="1">0.000001</definedName>
    <definedName name="solver_pre" localSheetId="8" hidden="1">0.000001</definedName>
    <definedName name="solver_pre" localSheetId="9" hidden="1">0.000001</definedName>
    <definedName name="solver_pre" localSheetId="10" hidden="1">0.000001</definedName>
    <definedName name="solver_pre" localSheetId="11" hidden="1">0.000001</definedName>
    <definedName name="solver_rbv" localSheetId="0" hidden="1">1</definedName>
    <definedName name="solver_rbv" localSheetId="1" hidden="1">1</definedName>
    <definedName name="solver_rbv" localSheetId="2" hidden="1">1</definedName>
    <definedName name="solver_rbv" localSheetId="3" hidden="1">1</definedName>
    <definedName name="solver_rbv" localSheetId="4" hidden="1">1</definedName>
    <definedName name="solver_rbv" localSheetId="6" hidden="1">2</definedName>
    <definedName name="solver_rbv" localSheetId="7" hidden="1">2</definedName>
    <definedName name="solver_rbv" localSheetId="8" hidden="1">2</definedName>
    <definedName name="solver_rbv" localSheetId="9" hidden="1">1</definedName>
    <definedName name="solver_rbv" localSheetId="10" hidden="1">1</definedName>
    <definedName name="solver_rbv" localSheetId="11" hidden="1">1</definedName>
    <definedName name="solver_rel1" localSheetId="0" hidden="1">3</definedName>
    <definedName name="solver_rel1" localSheetId="1" hidden="1">1</definedName>
    <definedName name="solver_rel1" localSheetId="2" hidden="1">3</definedName>
    <definedName name="solver_rel1" localSheetId="3" hidden="1">1</definedName>
    <definedName name="solver_rel1" localSheetId="4" hidden="1">3</definedName>
    <definedName name="solver_rel1" localSheetId="6" hidden="1">3</definedName>
    <definedName name="solver_rel1" localSheetId="7" hidden="1">3</definedName>
    <definedName name="solver_rel1" localSheetId="8" hidden="1">3</definedName>
    <definedName name="solver_rel1" localSheetId="9" hidden="1">3</definedName>
    <definedName name="solver_rel1" localSheetId="10" hidden="1">1</definedName>
    <definedName name="solver_rel1" localSheetId="11" hidden="1">3</definedName>
    <definedName name="solver_rel2" localSheetId="0" hidden="1">3</definedName>
    <definedName name="solver_rel2" localSheetId="1" hidden="1">3</definedName>
    <definedName name="solver_rel2" localSheetId="2" hidden="1">3</definedName>
    <definedName name="solver_rel2" localSheetId="3" hidden="1">4</definedName>
    <definedName name="solver_rel2" localSheetId="4" hidden="1">1</definedName>
    <definedName name="solver_rel2" localSheetId="6" hidden="1">3</definedName>
    <definedName name="solver_rel2" localSheetId="7" hidden="1">3</definedName>
    <definedName name="solver_rel2" localSheetId="8" hidden="1">3</definedName>
    <definedName name="solver_rel2" localSheetId="9" hidden="1">3</definedName>
    <definedName name="solver_rel2" localSheetId="10" hidden="1">3</definedName>
    <definedName name="solver_rel2" localSheetId="11" hidden="1">1</definedName>
    <definedName name="solver_rel3" localSheetId="0" hidden="1">1</definedName>
    <definedName name="solver_rel3" localSheetId="1" hidden="1">1</definedName>
    <definedName name="solver_rel3" localSheetId="2" hidden="1">1</definedName>
    <definedName name="solver_rel3" localSheetId="3" hidden="1">3</definedName>
    <definedName name="solver_rel3" localSheetId="4" hidden="1">2</definedName>
    <definedName name="solver_rel3" localSheetId="6" hidden="1">2</definedName>
    <definedName name="solver_rel3" localSheetId="7" hidden="1">2</definedName>
    <definedName name="solver_rel3" localSheetId="8" hidden="1">2</definedName>
    <definedName name="solver_rel3" localSheetId="9" hidden="1">3</definedName>
    <definedName name="solver_rel3" localSheetId="10" hidden="1">2</definedName>
    <definedName name="solver_rel3" localSheetId="11" hidden="1">3</definedName>
    <definedName name="solver_rel4" localSheetId="0" hidden="1">3</definedName>
    <definedName name="solver_rel4" localSheetId="1" hidden="1">1</definedName>
    <definedName name="solver_rel4" localSheetId="3" hidden="1">2</definedName>
    <definedName name="solver_rel4" localSheetId="4" hidden="1">3</definedName>
    <definedName name="solver_rel4" localSheetId="6" hidden="1">1</definedName>
    <definedName name="solver_rel4" localSheetId="7" hidden="1">1</definedName>
    <definedName name="solver_rel4" localSheetId="8" hidden="1">1</definedName>
    <definedName name="solver_rel4" localSheetId="10" hidden="1">2</definedName>
    <definedName name="solver_rel4" localSheetId="11" hidden="1">2</definedName>
    <definedName name="solver_rel5" localSheetId="0" hidden="1">1</definedName>
    <definedName name="solver_rel5" localSheetId="3" hidden="1">2</definedName>
    <definedName name="solver_rel5" localSheetId="4" hidden="1">2</definedName>
    <definedName name="solver_rel5" localSheetId="7" hidden="1">2</definedName>
    <definedName name="solver_rel5" localSheetId="8" hidden="1">2</definedName>
    <definedName name="solver_rel5" localSheetId="10" hidden="1">2</definedName>
    <definedName name="solver_rel6" localSheetId="0" hidden="1">1</definedName>
    <definedName name="solver_rel6" localSheetId="4" hidden="1">3</definedName>
    <definedName name="solver_rel7" localSheetId="0" hidden="1">1</definedName>
    <definedName name="solver_rel7" localSheetId="4" hidden="1">3</definedName>
    <definedName name="solver_rel8" localSheetId="0" hidden="1">1</definedName>
    <definedName name="solver_rhs1" localSheetId="0" hidden="1">1000</definedName>
    <definedName name="solver_rhs1" localSheetId="1" hidden="1">10</definedName>
    <definedName name="solver_rhs1" localSheetId="2" hidden="1">'3-18'!$C$10:$G$10</definedName>
    <definedName name="solver_rhs1" localSheetId="3" hidden="1">1</definedName>
    <definedName name="solver_rhs1" localSheetId="4" hidden="1">'3-22'!$C$15:$E$15</definedName>
    <definedName name="solver_rhs1" localSheetId="6" hidden="1">'3-24'!$D$9:$D$10</definedName>
    <definedName name="solver_rhs1" localSheetId="7" hidden="1">'3-24 17B'!$D$9:$D$10</definedName>
    <definedName name="solver_rhs1" localSheetId="8" hidden="1">'3-24 17c'!$D$9:$D$10</definedName>
    <definedName name="solver_rhs1" localSheetId="9" hidden="1">0</definedName>
    <definedName name="solver_rhs1" localSheetId="10" hidden="1">'3-29'!$C$14:$F$14</definedName>
    <definedName name="solver_rhs1" localSheetId="11" hidden="1">0</definedName>
    <definedName name="solver_rhs2" localSheetId="0" hidden="1">0</definedName>
    <definedName name="solver_rhs2" localSheetId="1" hidden="1">0</definedName>
    <definedName name="solver_rhs2" localSheetId="2" hidden="1">'3-18'!$D$12</definedName>
    <definedName name="solver_rhs2" localSheetId="3" hidden="1">"integer"</definedName>
    <definedName name="solver_rhs2" localSheetId="4" hidden="1">'3-22'!$E$14</definedName>
    <definedName name="solver_rhs2" localSheetId="6" hidden="1">0</definedName>
    <definedName name="solver_rhs2" localSheetId="7" hidden="1">0</definedName>
    <definedName name="solver_rhs2" localSheetId="8" hidden="1">0</definedName>
    <definedName name="solver_rhs2" localSheetId="9" hidden="1">'3-25'!$C$4:$C$9</definedName>
    <definedName name="solver_rhs2" localSheetId="10" hidden="1">'3-29'!$C$13:$F$13</definedName>
    <definedName name="solver_rhs2" localSheetId="11" hidden="1">'3-30'!$C$9:$I$9</definedName>
    <definedName name="solver_rhs3" localSheetId="0" hidden="1">500</definedName>
    <definedName name="solver_rhs3" localSheetId="1" hidden="1">5</definedName>
    <definedName name="solver_rhs3" localSheetId="2" hidden="1">'3-18'!$I$3:$I$6</definedName>
    <definedName name="solver_rhs3" localSheetId="3" hidden="1">0</definedName>
    <definedName name="solver_rhs3" localSheetId="4" hidden="1">1</definedName>
    <definedName name="solver_rhs3" localSheetId="6" hidden="1">'3-24'!$E$9:$E$10</definedName>
    <definedName name="solver_rhs3" localSheetId="7" hidden="1">'3-24 17B'!$E$9:$E$10</definedName>
    <definedName name="solver_rhs3" localSheetId="8" hidden="1">'3-24 17c'!$E$9:$E$10</definedName>
    <definedName name="solver_rhs3" localSheetId="9" hidden="1">'3-25'!$C$4:$C$9</definedName>
    <definedName name="solver_rhs3" localSheetId="10" hidden="1">'3-29'!$H$10</definedName>
    <definedName name="solver_rhs3" localSheetId="11" hidden="1">'3-30'!$C$10:$I$10</definedName>
    <definedName name="solver_rhs4" localSheetId="0" hidden="1">400</definedName>
    <definedName name="solver_rhs4" localSheetId="1" hidden="1">'3-15'!$C$21</definedName>
    <definedName name="solver_rhs4" localSheetId="3" hidden="1">'3-21'!$C$17:$F$17</definedName>
    <definedName name="solver_rhs4" localSheetId="4" hidden="1">'3-22'!$E$15</definedName>
    <definedName name="solver_rhs4" localSheetId="6" hidden="1">'3-24'!$E$4:$E$6</definedName>
    <definedName name="solver_rhs4" localSheetId="7" hidden="1">'3-24 17B'!$E$4:$E$6</definedName>
    <definedName name="solver_rhs4" localSheetId="8" hidden="1">'3-24 17c'!$E$4:$E$6</definedName>
    <definedName name="solver_rhs4" localSheetId="10" hidden="1">'3-29'!$H$9</definedName>
    <definedName name="solver_rhs4" localSheetId="11" hidden="1">'3-30'!$K$5:$K$8</definedName>
    <definedName name="solver_rhs5" localSheetId="0" hidden="1">150</definedName>
    <definedName name="solver_rhs5" localSheetId="3" hidden="1">'3-21'!$H$12:$H$15</definedName>
    <definedName name="solver_rhs5" localSheetId="4" hidden="1">'3-22'!$G$11</definedName>
    <definedName name="solver_rhs5" localSheetId="7" hidden="1">'3-24 17B'!$L$9</definedName>
    <definedName name="solver_rhs5" localSheetId="8" hidden="1">'3-24 17c'!$L$9</definedName>
    <definedName name="solver_rhs5" localSheetId="10" hidden="1">'3-29'!$H$9</definedName>
    <definedName name="solver_rhs6" localSheetId="0" hidden="1">200</definedName>
    <definedName name="solver_rhs6" localSheetId="4" hidden="1">'3-22'!$F$9</definedName>
    <definedName name="solver_rhs7" localSheetId="0" hidden="1">'3-14'!$G$5:$G$8</definedName>
    <definedName name="solver_rhs7" localSheetId="4" hidden="1">600</definedName>
    <definedName name="solver_rhs8" localSheetId="0" hidden="1">'3-14'!$G$17:$G$18</definedName>
    <definedName name="solver_rlx" localSheetId="0" hidden="1">2</definedName>
    <definedName name="solver_rlx" localSheetId="1" hidden="1">2</definedName>
    <definedName name="solver_rlx" localSheetId="2" hidden="1">2</definedName>
    <definedName name="solver_rlx" localSheetId="3" hidden="1">2</definedName>
    <definedName name="solver_rlx" localSheetId="4" hidden="1">2</definedName>
    <definedName name="solver_rlx" localSheetId="6" hidden="1">2</definedName>
    <definedName name="solver_rlx" localSheetId="7" hidden="1">2</definedName>
    <definedName name="solver_rlx" localSheetId="8" hidden="1">2</definedName>
    <definedName name="solver_rlx" localSheetId="9" hidden="1">2</definedName>
    <definedName name="solver_rlx" localSheetId="10" hidden="1">2</definedName>
    <definedName name="solver_rlx" localSheetId="11" hidden="1">2</definedName>
    <definedName name="solver_rsd" localSheetId="0" hidden="1">0</definedName>
    <definedName name="solver_rsd" localSheetId="1" hidden="1">0</definedName>
    <definedName name="solver_rsd" localSheetId="2" hidden="1">0</definedName>
    <definedName name="solver_rsd" localSheetId="3" hidden="1">0</definedName>
    <definedName name="solver_rsd" localSheetId="4" hidden="1">0</definedName>
    <definedName name="solver_rsd" localSheetId="6" hidden="1">0</definedName>
    <definedName name="solver_rsd" localSheetId="7" hidden="1">0</definedName>
    <definedName name="solver_rsd" localSheetId="8" hidden="1">0</definedName>
    <definedName name="solver_rsd" localSheetId="9" hidden="1">0</definedName>
    <definedName name="solver_rsd" localSheetId="10" hidden="1">0</definedName>
    <definedName name="solver_rsd" localSheetId="11" hidden="1">0</definedName>
    <definedName name="solver_scl" localSheetId="0" hidden="1">1</definedName>
    <definedName name="solver_scl" localSheetId="1" hidden="1">1</definedName>
    <definedName name="solver_scl" localSheetId="2" hidden="1">1</definedName>
    <definedName name="solver_scl" localSheetId="3" hidden="1">1</definedName>
    <definedName name="solver_scl" localSheetId="4" hidden="1">1</definedName>
    <definedName name="solver_scl" localSheetId="6" hidden="1">2</definedName>
    <definedName name="solver_scl" localSheetId="7" hidden="1">2</definedName>
    <definedName name="solver_scl" localSheetId="8" hidden="1">2</definedName>
    <definedName name="solver_scl" localSheetId="9" hidden="1">1</definedName>
    <definedName name="solver_scl" localSheetId="10" hidden="1">1</definedName>
    <definedName name="solver_scl" localSheetId="11" hidden="1">1</definedName>
    <definedName name="solver_sho" localSheetId="0" hidden="1">2</definedName>
    <definedName name="solver_sho" localSheetId="1" hidden="1">2</definedName>
    <definedName name="solver_sho" localSheetId="2" hidden="1">2</definedName>
    <definedName name="solver_sho" localSheetId="3" hidden="1">2</definedName>
    <definedName name="solver_sho" localSheetId="4" hidden="1">2</definedName>
    <definedName name="solver_sho" localSheetId="6" hidden="1">2</definedName>
    <definedName name="solver_sho" localSheetId="7" hidden="1">2</definedName>
    <definedName name="solver_sho" localSheetId="8" hidden="1">2</definedName>
    <definedName name="solver_sho" localSheetId="9" hidden="1">2</definedName>
    <definedName name="solver_sho" localSheetId="10" hidden="1">2</definedName>
    <definedName name="solver_sho" localSheetId="11" hidden="1">2</definedName>
    <definedName name="solver_ssz" localSheetId="0" hidden="1">100</definedName>
    <definedName name="solver_ssz" localSheetId="1" hidden="1">100</definedName>
    <definedName name="solver_ssz" localSheetId="2" hidden="1">100</definedName>
    <definedName name="solver_ssz" localSheetId="3" hidden="1">100</definedName>
    <definedName name="solver_ssz" localSheetId="4" hidden="1">100</definedName>
    <definedName name="solver_ssz" localSheetId="6" hidden="1">0</definedName>
    <definedName name="solver_ssz" localSheetId="7" hidden="1">0</definedName>
    <definedName name="solver_ssz" localSheetId="8" hidden="1">0</definedName>
    <definedName name="solver_ssz" localSheetId="9" hidden="1">100</definedName>
    <definedName name="solver_ssz" localSheetId="10" hidden="1">100</definedName>
    <definedName name="solver_ssz" localSheetId="11" hidden="1">100</definedName>
    <definedName name="solver_tim" localSheetId="0" hidden="1">2147483647</definedName>
    <definedName name="solver_tim" localSheetId="1" hidden="1">2147483647</definedName>
    <definedName name="solver_tim" localSheetId="2" hidden="1">2147483647</definedName>
    <definedName name="solver_tim" localSheetId="3" hidden="1">2147483647</definedName>
    <definedName name="solver_tim" localSheetId="4" hidden="1">2147483647</definedName>
    <definedName name="solver_tim" localSheetId="6" hidden="1">2147483647</definedName>
    <definedName name="solver_tim" localSheetId="7" hidden="1">2147483647</definedName>
    <definedName name="solver_tim" localSheetId="8" hidden="1">2147483647</definedName>
    <definedName name="solver_tim" localSheetId="9" hidden="1">2147483647</definedName>
    <definedName name="solver_tim" localSheetId="10" hidden="1">2147483647</definedName>
    <definedName name="solver_tim" localSheetId="11" hidden="1">2147483647</definedName>
    <definedName name="solver_tol" localSheetId="0" hidden="1">0.01</definedName>
    <definedName name="solver_tol" localSheetId="1" hidden="1">0.01</definedName>
    <definedName name="solver_tol" localSheetId="2" hidden="1">0.01</definedName>
    <definedName name="solver_tol" localSheetId="3" hidden="1">0.01</definedName>
    <definedName name="solver_tol" localSheetId="4" hidden="1">0.01</definedName>
    <definedName name="solver_tol" localSheetId="6" hidden="1">0.01</definedName>
    <definedName name="solver_tol" localSheetId="7" hidden="1">0.01</definedName>
    <definedName name="solver_tol" localSheetId="8" hidden="1">0.01</definedName>
    <definedName name="solver_tol" localSheetId="9" hidden="1">0.01</definedName>
    <definedName name="solver_tol" localSheetId="10" hidden="1">0.01</definedName>
    <definedName name="solver_tol" localSheetId="11" hidden="1">0.01</definedName>
    <definedName name="solver_typ" localSheetId="0" hidden="1">1</definedName>
    <definedName name="solver_typ" localSheetId="1" hidden="1">1</definedName>
    <definedName name="solver_typ" localSheetId="2" hidden="1">1</definedName>
    <definedName name="solver_typ" localSheetId="3" hidden="1">2</definedName>
    <definedName name="solver_typ" localSheetId="4" hidden="1">2</definedName>
    <definedName name="solver_typ" localSheetId="6" hidden="1">1</definedName>
    <definedName name="solver_typ" localSheetId="7" hidden="1">1</definedName>
    <definedName name="solver_typ" localSheetId="8" hidden="1">1</definedName>
    <definedName name="solver_typ" localSheetId="9" hidden="1">2</definedName>
    <definedName name="solver_typ" localSheetId="10" hidden="1">2</definedName>
    <definedName name="solver_typ" localSheetId="11" hidden="1">2</definedName>
    <definedName name="solver_val" localSheetId="0" hidden="1">0</definedName>
    <definedName name="solver_val" localSheetId="1" hidden="1">0</definedName>
    <definedName name="solver_val" localSheetId="2" hidden="1">0</definedName>
    <definedName name="solver_val" localSheetId="3" hidden="1">0</definedName>
    <definedName name="solver_val" localSheetId="4" hidden="1">0</definedName>
    <definedName name="solver_val" localSheetId="6" hidden="1">0</definedName>
    <definedName name="solver_val" localSheetId="7" hidden="1">0</definedName>
    <definedName name="solver_val" localSheetId="8" hidden="1">0</definedName>
    <definedName name="solver_val" localSheetId="9" hidden="1">0</definedName>
    <definedName name="solver_val" localSheetId="10" hidden="1">0</definedName>
    <definedName name="solver_val" localSheetId="11" hidden="1">0</definedName>
    <definedName name="solver_ver" localSheetId="0" hidden="1">3</definedName>
    <definedName name="solver_ver" localSheetId="1" hidden="1">3</definedName>
    <definedName name="solver_ver" localSheetId="2" hidden="1">3</definedName>
    <definedName name="solver_ver" localSheetId="3" hidden="1">3</definedName>
    <definedName name="solver_ver" localSheetId="4" hidden="1">3</definedName>
    <definedName name="solver_ver" localSheetId="6" hidden="1">3</definedName>
    <definedName name="solver_ver" localSheetId="7" hidden="1">3</definedName>
    <definedName name="solver_ver" localSheetId="8" hidden="1">3</definedName>
    <definedName name="solver_ver" localSheetId="9" hidden="1">3</definedName>
    <definedName name="solver_ver" localSheetId="10" hidden="1">3</definedName>
    <definedName name="solver_ver" localSheetId="11"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4" i="19" l="1"/>
  <c r="D13" i="19"/>
  <c r="F10" i="19"/>
  <c r="F9" i="19"/>
  <c r="H6" i="19"/>
  <c r="H5" i="19"/>
  <c r="H4" i="19"/>
  <c r="D14" i="18"/>
  <c r="D13" i="18"/>
  <c r="F10" i="18"/>
  <c r="F9" i="18"/>
  <c r="H6" i="18"/>
  <c r="H5" i="18"/>
  <c r="H4" i="18"/>
  <c r="D13" i="8"/>
  <c r="C11" i="6"/>
  <c r="J9" i="19" l="1"/>
  <c r="J9" i="18"/>
  <c r="M15" i="4"/>
  <c r="G12" i="5" l="1"/>
  <c r="F17" i="1"/>
  <c r="L16" i="14"/>
  <c r="J16" i="14"/>
  <c r="J17" i="14"/>
  <c r="J18" i="14"/>
  <c r="J15" i="14"/>
  <c r="D19" i="14"/>
  <c r="E19" i="14"/>
  <c r="F19" i="14"/>
  <c r="G19" i="14"/>
  <c r="H19" i="14"/>
  <c r="I19" i="14"/>
  <c r="C19" i="14"/>
  <c r="D10" i="14"/>
  <c r="E10" i="14"/>
  <c r="F10" i="14"/>
  <c r="G10" i="14"/>
  <c r="H10" i="14"/>
  <c r="I10" i="14"/>
  <c r="C10" i="14"/>
  <c r="G10" i="13"/>
  <c r="G9" i="13"/>
  <c r="L10" i="13"/>
  <c r="D11" i="13"/>
  <c r="E11" i="13"/>
  <c r="F11" i="13"/>
  <c r="C11" i="13"/>
  <c r="D10" i="12"/>
  <c r="E6" i="12"/>
  <c r="E7" i="12"/>
  <c r="E8" i="12"/>
  <c r="E9" i="12"/>
  <c r="E5" i="12"/>
  <c r="E4" i="12"/>
  <c r="D14" i="8"/>
  <c r="F10" i="8"/>
  <c r="F9" i="8"/>
  <c r="H5" i="8"/>
  <c r="H6" i="8"/>
  <c r="H4" i="8"/>
  <c r="K6" i="6"/>
  <c r="F8" i="6"/>
  <c r="D11" i="6"/>
  <c r="E11" i="6"/>
  <c r="J8" i="5"/>
  <c r="G13" i="5"/>
  <c r="G14" i="5"/>
  <c r="G15" i="5"/>
  <c r="D16" i="5"/>
  <c r="E16" i="5"/>
  <c r="F16" i="5"/>
  <c r="C16" i="5"/>
  <c r="H16" i="4"/>
  <c r="H15" i="4"/>
  <c r="D12" i="4"/>
  <c r="C12" i="4"/>
  <c r="H6" i="4"/>
  <c r="H5" i="4"/>
  <c r="H4" i="4"/>
  <c r="H3" i="4"/>
  <c r="L17" i="14" l="1"/>
  <c r="P16" i="14" s="1"/>
  <c r="G11" i="13"/>
  <c r="J9" i="8"/>
  <c r="C18" i="2"/>
  <c r="B18" i="2"/>
  <c r="C17" i="2"/>
  <c r="B17" i="2"/>
  <c r="C16" i="2"/>
  <c r="B16" i="2"/>
  <c r="C15" i="2"/>
  <c r="B15" i="2"/>
  <c r="C14" i="2"/>
  <c r="B14" i="2"/>
  <c r="C13" i="2"/>
  <c r="B13" i="2"/>
  <c r="C19" i="2" l="1"/>
  <c r="B19" i="2"/>
  <c r="F6" i="1"/>
  <c r="F7" i="1"/>
  <c r="F8" i="1"/>
  <c r="F5" i="1"/>
  <c r="F13" i="1"/>
  <c r="F12" i="1"/>
  <c r="C18" i="1"/>
  <c r="D18" i="1"/>
  <c r="E18" i="1"/>
  <c r="B18" i="1"/>
  <c r="F18" i="1" s="1"/>
  <c r="J12"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0FF12E8-CBB8-4179-B5DA-B8A28819F124}" keepAlive="1" name="Query - Sheet1" description="Connection to the 'Sheet1' query in the workbook." type="5" refreshedVersion="0" background="1" saveData="1">
    <dbPr connection="Provider=Microsoft.Mashup.OleDb.1;Data Source=$Workbook$;Location=Sheet1;Extended Properties=&quot;&quot;" command="SELECT * FROM [Sheet1]"/>
  </connection>
</connections>
</file>

<file path=xl/sharedStrings.xml><?xml version="1.0" encoding="utf-8"?>
<sst xmlns="http://schemas.openxmlformats.org/spreadsheetml/2006/main" count="335" uniqueCount="189">
  <si>
    <t>Minutes Required per Pound</t>
  </si>
  <si>
    <t>Machine</t>
  </si>
  <si>
    <t>Hulling</t>
  </si>
  <si>
    <t>Roasting</t>
  </si>
  <si>
    <t>Coating</t>
  </si>
  <si>
    <t>Packaging</t>
  </si>
  <si>
    <t>Whole</t>
  </si>
  <si>
    <t>Cluster</t>
  </si>
  <si>
    <t>Crunch</t>
  </si>
  <si>
    <t>Roasted</t>
  </si>
  <si>
    <t>Used time</t>
  </si>
  <si>
    <t>Available time</t>
  </si>
  <si>
    <t>Per Pound Revenue and Costs</t>
  </si>
  <si>
    <t>Selling Price</t>
  </si>
  <si>
    <t>Variable Cost</t>
  </si>
  <si>
    <t>Content by percentage of pounds</t>
  </si>
  <si>
    <t>Nuts</t>
  </si>
  <si>
    <t>Chocolates</t>
  </si>
  <si>
    <t>Used pounds</t>
  </si>
  <si>
    <t>Available pound</t>
  </si>
  <si>
    <t>Optimal Production in Pounds</t>
  </si>
  <si>
    <t>total amount</t>
  </si>
  <si>
    <t>Total Profit</t>
  </si>
  <si>
    <t>400-500</t>
  </si>
  <si>
    <t>Pounds required</t>
  </si>
  <si>
    <t>&lt;=150</t>
  </si>
  <si>
    <t>&lt;=200</t>
  </si>
  <si>
    <t>&gt;=1000</t>
  </si>
  <si>
    <t>Media &amp; # of Ads</t>
  </si>
  <si>
    <t># of New Customers Reached</t>
  </si>
  <si>
    <t>Cost per Ad</t>
  </si>
  <si>
    <t>Newspaper: 1—10</t>
  </si>
  <si>
    <t>Newspaper: 11—20</t>
  </si>
  <si>
    <t>Newspaper: 21—30</t>
  </si>
  <si>
    <t>Television: 1—5</t>
  </si>
  <si>
    <t>Television: 6—10</t>
  </si>
  <si>
    <t>Television: 11—15</t>
  </si>
  <si>
    <t>Total</t>
  </si>
  <si>
    <t>Available</t>
  </si>
  <si>
    <t>Per Unit Requirements</t>
  </si>
  <si>
    <t xml:space="preserve">  </t>
  </si>
  <si>
    <t>HyperLink</t>
  </si>
  <si>
    <t>FastLink</t>
  </si>
  <si>
    <t>SpeedLink</t>
  </si>
  <si>
    <t>MicroLink</t>
  </si>
  <si>
    <t>EtherLink</t>
  </si>
  <si>
    <t xml:space="preserve">Used </t>
  </si>
  <si>
    <t>PC Board(square inches)</t>
  </si>
  <si>
    <t>Resistors</t>
  </si>
  <si>
    <t>Memory Chips</t>
  </si>
  <si>
    <t>Assembly Labor(in hours)</t>
  </si>
  <si>
    <t>Number of products</t>
  </si>
  <si>
    <t>Minimum to produce</t>
  </si>
  <si>
    <t>Another Constraint-- Fastlink&gt;=2*Hyperlink</t>
  </si>
  <si>
    <t>Per Unit Revenues and Costs</t>
  </si>
  <si>
    <t xml:space="preserve">Total </t>
  </si>
  <si>
    <t>Wholesale Price</t>
  </si>
  <si>
    <t xml:space="preserve">Objective: </t>
  </si>
  <si>
    <t>Manufacturing Cost</t>
  </si>
  <si>
    <t>d)</t>
  </si>
  <si>
    <t>No it won't make more money if it schedules its assembly workers to work overtime as the assembly constraint has not affected the total profit. The profit is limited by the number of items available required for the prodcuts.</t>
  </si>
  <si>
    <t>Company</t>
  </si>
  <si>
    <t>Component</t>
  </si>
  <si>
    <t>D</t>
  </si>
  <si>
    <t>Bids by Companies(in $1 OOOs) for Various Subcontracts</t>
  </si>
  <si>
    <t>A</t>
  </si>
  <si>
    <t>B</t>
  </si>
  <si>
    <t>C</t>
  </si>
  <si>
    <t>Selection of company for a given component</t>
  </si>
  <si>
    <t>Objective</t>
  </si>
  <si>
    <t>Total cost</t>
  </si>
  <si>
    <t>Objective:</t>
  </si>
  <si>
    <t>Minimize</t>
  </si>
  <si>
    <t>c)</t>
  </si>
  <si>
    <t>Hence, by selecting the company A,C,D and B for component 1,2,3 and 4 respectively we get the optimal solution for minimizing the payments to the subcontractors. The optimal payment is $1049000.</t>
  </si>
  <si>
    <t>Compound</t>
  </si>
  <si>
    <t>Sulfur</t>
  </si>
  <si>
    <t>Iron Oxide</t>
  </si>
  <si>
    <t>Potassium</t>
  </si>
  <si>
    <t>Cost</t>
  </si>
  <si>
    <t>Max percent</t>
  </si>
  <si>
    <t>Min percent</t>
  </si>
  <si>
    <t xml:space="preserve">CHEMIX content </t>
  </si>
  <si>
    <t>by %</t>
  </si>
  <si>
    <t>Proportions to buy</t>
  </si>
  <si>
    <t>unit cost</t>
  </si>
  <si>
    <t>-</t>
  </si>
  <si>
    <t>Input</t>
  </si>
  <si>
    <t>Cost per Barrel</t>
  </si>
  <si>
    <t>Octane Rating</t>
  </si>
  <si>
    <t>Barrels Available (in 1000s)</t>
  </si>
  <si>
    <t xml:space="preserve">Regular </t>
  </si>
  <si>
    <t>Supreme</t>
  </si>
  <si>
    <t>Minimum Rating</t>
  </si>
  <si>
    <t>Required</t>
  </si>
  <si>
    <t>Optimal Production</t>
  </si>
  <si>
    <t>Barrles Used</t>
  </si>
  <si>
    <t>Mixed ratings</t>
  </si>
  <si>
    <t>Regular Barrel</t>
  </si>
  <si>
    <t>Supreme Barrel</t>
  </si>
  <si>
    <t>Constraint</t>
  </si>
  <si>
    <t xml:space="preserve">c) </t>
  </si>
  <si>
    <t>The optimal solution is given in red text with green fill in the above data. It gives maximum profit as $5012.5.</t>
  </si>
  <si>
    <t>Time Period</t>
  </si>
  <si>
    <t>12 a.m. to 4 a.m.</t>
  </si>
  <si>
    <t>4 a.m. to 8 a.m.</t>
  </si>
  <si>
    <t>8 a.m. to 12 p.m.</t>
  </si>
  <si>
    <t>12 p.m. to 4 p.m.</t>
  </si>
  <si>
    <t>4 p.m. to 8 p.m.</t>
  </si>
  <si>
    <t>8 p.m. to 12 a.m.</t>
  </si>
  <si>
    <t>Minimum Employees Needed</t>
  </si>
  <si>
    <t>Required Employees</t>
  </si>
  <si>
    <t>Objective: Mminimize Total employees</t>
  </si>
  <si>
    <t>The optimal solution is given in the Required Employees column in red text with green fill. The minimum number of employees in 640.</t>
  </si>
  <si>
    <t>Total Employess in one shift</t>
  </si>
  <si>
    <t>Costs of Transporting Cars Between Locations</t>
  </si>
  <si>
    <t>Location 1</t>
  </si>
  <si>
    <t>Location 2</t>
  </si>
  <si>
    <t>Location 3</t>
  </si>
  <si>
    <t>Location 4</t>
  </si>
  <si>
    <t>Location 5</t>
  </si>
  <si>
    <t>Location 6</t>
  </si>
  <si>
    <t>Numbers of cars going from 1 and 2</t>
  </si>
  <si>
    <t>total</t>
  </si>
  <si>
    <t>objective:</t>
  </si>
  <si>
    <t>Min cars</t>
  </si>
  <si>
    <t>Max cars</t>
  </si>
  <si>
    <t>Surplus</t>
  </si>
  <si>
    <t>Hence the optimal solution is given in the table Numbers of cars going from 1 and 2 in the red text with green fill. The optimal cost with these number of cars is $730.</t>
  </si>
  <si>
    <t>Optimized variable</t>
  </si>
  <si>
    <t>Unit Shipping Cost to Distributor in</t>
  </si>
  <si>
    <t>Plants</t>
  </si>
  <si>
    <t>Macon</t>
  </si>
  <si>
    <t>Louisville</t>
  </si>
  <si>
    <t>Detroit</t>
  </si>
  <si>
    <t>Phoenix</t>
  </si>
  <si>
    <t>Demand</t>
  </si>
  <si>
    <t>Tacoma</t>
  </si>
  <si>
    <t>San Diego</t>
  </si>
  <si>
    <t>Dallas</t>
  </si>
  <si>
    <t>Denver</t>
  </si>
  <si>
    <t>St. Louis</t>
  </si>
  <si>
    <t>Tampa</t>
  </si>
  <si>
    <t>Baltimore</t>
  </si>
  <si>
    <t>80% Demand</t>
  </si>
  <si>
    <t>Per unit cost of Production</t>
  </si>
  <si>
    <t>Total numbers manufactured</t>
  </si>
  <si>
    <t>Total shipped</t>
  </si>
  <si>
    <t>Annual Production Capacity</t>
  </si>
  <si>
    <t>Total Shippng cost</t>
  </si>
  <si>
    <t>Total Manufacturing cost</t>
  </si>
  <si>
    <t>Numbers shipped from plants after manufacturing</t>
  </si>
  <si>
    <t>b)</t>
  </si>
  <si>
    <t>Hence the optimal solution is given in the table Numbers shipped from plants after manufacturing in the red text with green fill. The optimal cost with these numbers is $3,011,360.</t>
  </si>
  <si>
    <t>Microsoft Excel 16.0 Sensitivity Report</t>
  </si>
  <si>
    <t>Worksheet: [076BME025 AssignmentChapter 3.xlsx]3-24</t>
  </si>
  <si>
    <t>Variable Cells</t>
  </si>
  <si>
    <t>Cell</t>
  </si>
  <si>
    <t>Name</t>
  </si>
  <si>
    <t>Final</t>
  </si>
  <si>
    <t>Value</t>
  </si>
  <si>
    <t>Reduced</t>
  </si>
  <si>
    <t>Coefficient</t>
  </si>
  <si>
    <t>Allowable</t>
  </si>
  <si>
    <t>Increase</t>
  </si>
  <si>
    <t>Decrease</t>
  </si>
  <si>
    <t>Constraints</t>
  </si>
  <si>
    <t>Shadow</t>
  </si>
  <si>
    <t>Price</t>
  </si>
  <si>
    <t>R.H. Side</t>
  </si>
  <si>
    <t>$F$4</t>
  </si>
  <si>
    <t>$G$4</t>
  </si>
  <si>
    <t>$F$5</t>
  </si>
  <si>
    <t>$G$5</t>
  </si>
  <si>
    <t>$F$6</t>
  </si>
  <si>
    <t>$G$6</t>
  </si>
  <si>
    <t>$D$13</t>
  </si>
  <si>
    <t>$D$14</t>
  </si>
  <si>
    <t>$F$9</t>
  </si>
  <si>
    <t>Regular  Optimal Production</t>
  </si>
  <si>
    <t>$F$10</t>
  </si>
  <si>
    <t>Supreme Optimal Production</t>
  </si>
  <si>
    <t>$H$4</t>
  </si>
  <si>
    <t>$H$5</t>
  </si>
  <si>
    <t>$H$6</t>
  </si>
  <si>
    <t>Regular</t>
  </si>
  <si>
    <t>Report Created: 9/28/2023 6:50:54 PM</t>
  </si>
  <si>
    <t>Regular Mixed ratings</t>
  </si>
  <si>
    <t>Supreme Mixed ratings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</si>
</sst>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8" formatCode="&quot;$&quot;#,##0.00_);[Red]\(&quot;$&quot;#,##0.00\)"/>
    <numFmt numFmtId="44" formatCode="_(&quot;$&quot;* #,##0.00_);_(&quot;$&quot;* \(#,##0.00\);_(&quot;$&quot;* &quot;-&quot;??_);_(@_)"/>
  </numFmts>
  <fonts count="7" x14ac:knownFonts="1">
    <font>
      <sz val="11"/>
      <color theme="1"/>
      <name val="Calibri"/>
      <family val="2"/>
      <scheme val="minor"/>
    </font>
    <font>
      <sz val="11"/>
      <color theme="1"/>
      <name val="Calibri"/>
      <family val="2"/>
      <scheme val="minor"/>
    </font>
    <font>
      <sz val="11"/>
      <color rgb="FFFF0000"/>
      <name val="Calibri"/>
      <family val="2"/>
      <scheme val="minor"/>
    </font>
    <font>
      <sz val="11"/>
      <name val="Calibri"/>
      <family val="2"/>
      <scheme val="minor"/>
    </font>
    <font>
      <sz val="11"/>
      <color rgb="FF3F3F76"/>
      <name val="Calibri"/>
      <family val="2"/>
      <scheme val="minor"/>
    </font>
    <font>
      <b/>
      <sz val="11"/>
      <color theme="1"/>
      <name val="Calibri"/>
      <family val="2"/>
      <scheme val="minor"/>
    </font>
    <font>
      <b/>
      <sz val="11"/>
      <color indexed="18"/>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rgb="FFFFCC99"/>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right/>
      <top style="medium">
        <color indexed="23"/>
      </top>
      <bottom/>
      <diagonal/>
    </border>
    <border>
      <left/>
      <right/>
      <top/>
      <bottom style="medium">
        <color indexed="23"/>
      </bottom>
      <diagonal/>
    </border>
    <border>
      <left/>
      <right/>
      <top style="thin">
        <color indexed="23"/>
      </top>
      <bottom/>
      <diagonal/>
    </border>
    <border>
      <left/>
      <right/>
      <top style="thin">
        <color indexed="23"/>
      </top>
      <bottom style="medium">
        <color indexed="23"/>
      </bottom>
      <diagonal/>
    </border>
    <border>
      <left style="thin">
        <color indexed="64"/>
      </left>
      <right style="thin">
        <color indexed="64"/>
      </right>
      <top style="thin">
        <color indexed="64"/>
      </top>
      <bottom/>
      <diagonal/>
    </border>
  </borders>
  <cellStyleXfs count="4">
    <xf numFmtId="0" fontId="0" fillId="0" borderId="0"/>
    <xf numFmtId="9" fontId="1" fillId="0" borderId="0" applyFont="0" applyFill="0" applyBorder="0" applyAlignment="0" applyProtection="0"/>
    <xf numFmtId="44" fontId="1" fillId="0" borderId="0" applyFont="0" applyFill="0" applyBorder="0" applyAlignment="0" applyProtection="0"/>
    <xf numFmtId="0" fontId="4" fillId="10" borderId="2" applyNumberFormat="0" applyAlignment="0" applyProtection="0"/>
  </cellStyleXfs>
  <cellXfs count="55">
    <xf numFmtId="0" fontId="0" fillId="0" borderId="0" xfId="0"/>
    <xf numFmtId="8" fontId="0" fillId="0" borderId="0" xfId="0" applyNumberFormat="1"/>
    <xf numFmtId="9" fontId="0" fillId="0" borderId="0" xfId="1" applyFont="1"/>
    <xf numFmtId="0" fontId="0" fillId="2" borderId="0" xfId="0" applyFill="1"/>
    <xf numFmtId="0" fontId="0" fillId="4" borderId="0" xfId="0" applyFill="1"/>
    <xf numFmtId="44" fontId="0" fillId="0" borderId="0" xfId="2" applyFont="1"/>
    <xf numFmtId="44" fontId="0" fillId="2" borderId="0" xfId="2" applyFont="1" applyFill="1"/>
    <xf numFmtId="0" fontId="0" fillId="0" borderId="0" xfId="0" applyAlignment="1">
      <alignment wrapText="1"/>
    </xf>
    <xf numFmtId="0" fontId="0" fillId="0" borderId="0" xfId="0" applyAlignment="1">
      <alignment horizontal="right"/>
    </xf>
    <xf numFmtId="0" fontId="0" fillId="4" borderId="1" xfId="0" applyFill="1" applyBorder="1"/>
    <xf numFmtId="0" fontId="0" fillId="3" borderId="1" xfId="0" applyFill="1" applyBorder="1"/>
    <xf numFmtId="0" fontId="0" fillId="0" borderId="1" xfId="0" applyBorder="1"/>
    <xf numFmtId="0" fontId="0" fillId="0" borderId="1" xfId="0" applyBorder="1" applyAlignment="1">
      <alignment horizontal="right"/>
    </xf>
    <xf numFmtId="0" fontId="0" fillId="2" borderId="1" xfId="0" applyFill="1" applyBorder="1"/>
    <xf numFmtId="0" fontId="2" fillId="4" borderId="1" xfId="0" applyFont="1" applyFill="1" applyBorder="1"/>
    <xf numFmtId="0" fontId="0" fillId="6" borderId="0" xfId="0" applyFill="1"/>
    <xf numFmtId="44" fontId="0" fillId="2" borderId="1" xfId="2" applyFont="1" applyFill="1" applyBorder="1"/>
    <xf numFmtId="9" fontId="0" fillId="0" borderId="0" xfId="0" applyNumberFormat="1"/>
    <xf numFmtId="0" fontId="2" fillId="0" borderId="0" xfId="0" applyFont="1"/>
    <xf numFmtId="0" fontId="0" fillId="8" borderId="0" xfId="0" applyFill="1"/>
    <xf numFmtId="0" fontId="3" fillId="3" borderId="0" xfId="0" applyFont="1" applyFill="1"/>
    <xf numFmtId="2" fontId="0" fillId="0" borderId="1" xfId="0" applyNumberFormat="1" applyBorder="1"/>
    <xf numFmtId="2" fontId="0" fillId="3" borderId="1" xfId="0" applyNumberFormat="1" applyFill="1" applyBorder="1"/>
    <xf numFmtId="8" fontId="0" fillId="0" borderId="1" xfId="0" applyNumberFormat="1" applyBorder="1"/>
    <xf numFmtId="44" fontId="0" fillId="0" borderId="1" xfId="2" applyFont="1" applyBorder="1"/>
    <xf numFmtId="9" fontId="0" fillId="0" borderId="1" xfId="1" applyFont="1" applyBorder="1"/>
    <xf numFmtId="0" fontId="0" fillId="3" borderId="1" xfId="1" applyNumberFormat="1" applyFont="1" applyFill="1" applyBorder="1"/>
    <xf numFmtId="6" fontId="0" fillId="0" borderId="1" xfId="0" applyNumberFormat="1" applyBorder="1"/>
    <xf numFmtId="3" fontId="0" fillId="0" borderId="1" xfId="0" applyNumberFormat="1" applyBorder="1"/>
    <xf numFmtId="0" fontId="0" fillId="0" borderId="1" xfId="0" applyBorder="1" applyAlignment="1">
      <alignment vertical="top" wrapText="1"/>
    </xf>
    <xf numFmtId="9" fontId="0" fillId="3" borderId="1" xfId="1" applyFont="1" applyFill="1" applyBorder="1"/>
    <xf numFmtId="8" fontId="0" fillId="2" borderId="1" xfId="0" applyNumberFormat="1" applyFill="1" applyBorder="1"/>
    <xf numFmtId="0" fontId="0" fillId="0" borderId="1" xfId="0" applyBorder="1" applyAlignment="1">
      <alignment wrapText="1"/>
    </xf>
    <xf numFmtId="0" fontId="0" fillId="7" borderId="1" xfId="0" applyFill="1" applyBorder="1"/>
    <xf numFmtId="0" fontId="2" fillId="7" borderId="1" xfId="0" applyFont="1" applyFill="1" applyBorder="1"/>
    <xf numFmtId="44" fontId="0" fillId="2" borderId="0" xfId="0" applyNumberFormat="1" applyFill="1"/>
    <xf numFmtId="0" fontId="0" fillId="9" borderId="1" xfId="0" applyFill="1" applyBorder="1"/>
    <xf numFmtId="3" fontId="0" fillId="9" borderId="1" xfId="0" applyNumberFormat="1" applyFill="1" applyBorder="1"/>
    <xf numFmtId="0" fontId="3" fillId="9" borderId="0" xfId="0" applyFont="1" applyFill="1"/>
    <xf numFmtId="22" fontId="0" fillId="0" borderId="0" xfId="0" applyNumberFormat="1"/>
    <xf numFmtId="0" fontId="0" fillId="0" borderId="0" xfId="0" applyAlignment="1">
      <alignment horizontal="center" wrapText="1"/>
    </xf>
    <xf numFmtId="0" fontId="0" fillId="0" borderId="1" xfId="0" applyBorder="1" applyAlignment="1">
      <alignment horizontal="center" vertical="center" wrapText="1"/>
    </xf>
    <xf numFmtId="0" fontId="0" fillId="0" borderId="0" xfId="0" applyAlignment="1">
      <alignment horizontal="center" vertical="center"/>
    </xf>
    <xf numFmtId="0" fontId="0" fillId="0" borderId="0" xfId="0" applyAlignment="1">
      <alignment horizontal="center"/>
    </xf>
    <xf numFmtId="0" fontId="0" fillId="5" borderId="0" xfId="0" applyFill="1" applyAlignment="1">
      <alignment horizontal="left" vertical="top" wrapText="1"/>
    </xf>
    <xf numFmtId="0" fontId="0" fillId="0" borderId="0" xfId="0" applyAlignment="1">
      <alignment horizontal="center" vertical="center" wrapText="1"/>
    </xf>
    <xf numFmtId="0" fontId="0" fillId="5" borderId="0" xfId="0" applyFill="1" applyAlignment="1">
      <alignment horizontal="left"/>
    </xf>
    <xf numFmtId="0" fontId="0" fillId="2" borderId="0" xfId="0" applyFill="1" applyAlignment="1">
      <alignment horizontal="center"/>
    </xf>
    <xf numFmtId="0" fontId="5" fillId="0" borderId="0" xfId="0" applyFont="1"/>
    <xf numFmtId="0" fontId="0" fillId="0" borderId="5" xfId="0" applyFill="1" applyBorder="1" applyAlignment="1"/>
    <xf numFmtId="0" fontId="0" fillId="0" borderId="6" xfId="0" applyFill="1" applyBorder="1" applyAlignment="1"/>
    <xf numFmtId="0" fontId="6" fillId="0" borderId="3" xfId="0" applyFont="1" applyFill="1" applyBorder="1" applyAlignment="1">
      <alignment horizontal="center"/>
    </xf>
    <xf numFmtId="0" fontId="6" fillId="0" borderId="4" xfId="0" applyFont="1" applyFill="1" applyBorder="1" applyAlignment="1">
      <alignment horizontal="center"/>
    </xf>
    <xf numFmtId="0" fontId="0" fillId="0" borderId="7" xfId="0" applyBorder="1"/>
    <xf numFmtId="0" fontId="4" fillId="10" borderId="2" xfId="3"/>
  </cellXfs>
  <cellStyles count="4">
    <cellStyle name="Currency" xfId="2" builtinId="4"/>
    <cellStyle name="Input" xfId="3" builtinId="20"/>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_rels/drawing11.xml.rels><?xml version="1.0" encoding="UTF-8" standalone="yes"?>
<Relationships xmlns="http://schemas.openxmlformats.org/package/2006/relationships"><Relationship Id="rId2" Type="http://schemas.openxmlformats.org/officeDocument/2006/relationships/image" Target="../media/image18.png"/><Relationship Id="rId1" Type="http://schemas.openxmlformats.org/officeDocument/2006/relationships/image" Target="../media/image17.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5.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1.png"/></Relationships>
</file>

<file path=xl/drawings/_rels/drawing7.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1.png"/></Relationships>
</file>

<file path=xl/drawings/_rels/drawing8.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1.png"/></Relationships>
</file>

<file path=xl/drawings/_rels/drawing9.xml.rels><?xml version="1.0" encoding="UTF-8" standalone="yes"?>
<Relationships xmlns="http://schemas.openxmlformats.org/package/2006/relationships"><Relationship Id="rId2" Type="http://schemas.openxmlformats.org/officeDocument/2006/relationships/image" Target="../media/image14.png"/><Relationship Id="rId1"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5</xdr:row>
      <xdr:rowOff>0</xdr:rowOff>
    </xdr:from>
    <xdr:to>
      <xdr:col>20</xdr:col>
      <xdr:colOff>253597</xdr:colOff>
      <xdr:row>43</xdr:row>
      <xdr:rowOff>76200</xdr:rowOff>
    </xdr:to>
    <xdr:pic>
      <xdr:nvPicPr>
        <xdr:cNvPr id="2" name="Picture 1">
          <a:extLst>
            <a:ext uri="{FF2B5EF4-FFF2-40B4-BE49-F238E27FC236}">
              <a16:creationId xmlns:a16="http://schemas.microsoft.com/office/drawing/2014/main" id="{722BAD2A-0BB6-5EBC-0DDF-658A1F7F56F1}"/>
            </a:ext>
          </a:extLst>
        </xdr:cNvPr>
        <xdr:cNvPicPr>
          <a:picLocks noChangeAspect="1"/>
        </xdr:cNvPicPr>
      </xdr:nvPicPr>
      <xdr:blipFill>
        <a:blip xmlns:r="http://schemas.openxmlformats.org/officeDocument/2006/relationships" r:embed="rId1"/>
        <a:stretch>
          <a:fillRect/>
        </a:stretch>
      </xdr:blipFill>
      <xdr:spPr>
        <a:xfrm>
          <a:off x="7322820" y="914400"/>
          <a:ext cx="6242917" cy="7025640"/>
        </a:xfrm>
        <a:prstGeom prst="rect">
          <a:avLst/>
        </a:prstGeom>
      </xdr:spPr>
    </xdr:pic>
    <xdr:clientData/>
  </xdr:twoCellAnchor>
  <xdr:twoCellAnchor editAs="oneCell">
    <xdr:from>
      <xdr:col>0</xdr:col>
      <xdr:colOff>0</xdr:colOff>
      <xdr:row>27</xdr:row>
      <xdr:rowOff>0</xdr:rowOff>
    </xdr:from>
    <xdr:to>
      <xdr:col>11</xdr:col>
      <xdr:colOff>252116</xdr:colOff>
      <xdr:row>53</xdr:row>
      <xdr:rowOff>38515</xdr:rowOff>
    </xdr:to>
    <xdr:pic>
      <xdr:nvPicPr>
        <xdr:cNvPr id="3" name="Picture 2">
          <a:extLst>
            <a:ext uri="{FF2B5EF4-FFF2-40B4-BE49-F238E27FC236}">
              <a16:creationId xmlns:a16="http://schemas.microsoft.com/office/drawing/2014/main" id="{5F77EDC0-6179-879D-7EFA-A968F0F0E986}"/>
            </a:ext>
          </a:extLst>
        </xdr:cNvPr>
        <xdr:cNvPicPr>
          <a:picLocks noChangeAspect="1"/>
        </xdr:cNvPicPr>
      </xdr:nvPicPr>
      <xdr:blipFill>
        <a:blip xmlns:r="http://schemas.openxmlformats.org/officeDocument/2006/relationships" r:embed="rId2"/>
        <a:stretch>
          <a:fillRect/>
        </a:stretch>
      </xdr:blipFill>
      <xdr:spPr>
        <a:xfrm>
          <a:off x="0" y="4937760"/>
          <a:ext cx="7574936" cy="479339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12</xdr:col>
      <xdr:colOff>0</xdr:colOff>
      <xdr:row>12</xdr:row>
      <xdr:rowOff>0</xdr:rowOff>
    </xdr:from>
    <xdr:to>
      <xdr:col>20</xdr:col>
      <xdr:colOff>259525</xdr:colOff>
      <xdr:row>26</xdr:row>
      <xdr:rowOff>145014</xdr:rowOff>
    </xdr:to>
    <xdr:pic>
      <xdr:nvPicPr>
        <xdr:cNvPr id="2" name="Picture 1">
          <a:extLst>
            <a:ext uri="{FF2B5EF4-FFF2-40B4-BE49-F238E27FC236}">
              <a16:creationId xmlns:a16="http://schemas.microsoft.com/office/drawing/2014/main" id="{FAC64DD3-8F8B-EDC6-2FB8-3687DB22783B}"/>
            </a:ext>
          </a:extLst>
        </xdr:cNvPr>
        <xdr:cNvPicPr>
          <a:picLocks noChangeAspect="1"/>
        </xdr:cNvPicPr>
      </xdr:nvPicPr>
      <xdr:blipFill>
        <a:blip xmlns:r="http://schemas.openxmlformats.org/officeDocument/2006/relationships" r:embed="rId1"/>
        <a:stretch>
          <a:fillRect/>
        </a:stretch>
      </xdr:blipFill>
      <xdr:spPr>
        <a:xfrm>
          <a:off x="7940040" y="2194560"/>
          <a:ext cx="5136325" cy="2705334"/>
        </a:xfrm>
        <a:prstGeom prst="rect">
          <a:avLst/>
        </a:prstGeom>
      </xdr:spPr>
    </xdr:pic>
    <xdr:clientData/>
  </xdr:twoCellAnchor>
  <xdr:twoCellAnchor editAs="oneCell">
    <xdr:from>
      <xdr:col>0</xdr:col>
      <xdr:colOff>487680</xdr:colOff>
      <xdr:row>18</xdr:row>
      <xdr:rowOff>167640</xdr:rowOff>
    </xdr:from>
    <xdr:to>
      <xdr:col>10</xdr:col>
      <xdr:colOff>175815</xdr:colOff>
      <xdr:row>36</xdr:row>
      <xdr:rowOff>99339</xdr:rowOff>
    </xdr:to>
    <xdr:pic>
      <xdr:nvPicPr>
        <xdr:cNvPr id="3" name="Picture 2">
          <a:extLst>
            <a:ext uri="{FF2B5EF4-FFF2-40B4-BE49-F238E27FC236}">
              <a16:creationId xmlns:a16="http://schemas.microsoft.com/office/drawing/2014/main" id="{4FC33BEC-4E9F-5D73-C61F-0819C8B40111}"/>
            </a:ext>
          </a:extLst>
        </xdr:cNvPr>
        <xdr:cNvPicPr>
          <a:picLocks noChangeAspect="1"/>
        </xdr:cNvPicPr>
      </xdr:nvPicPr>
      <xdr:blipFill>
        <a:blip xmlns:r="http://schemas.openxmlformats.org/officeDocument/2006/relationships" r:embed="rId2"/>
        <a:stretch>
          <a:fillRect/>
        </a:stretch>
      </xdr:blipFill>
      <xdr:spPr>
        <a:xfrm>
          <a:off x="487680" y="3459480"/>
          <a:ext cx="6408975" cy="3223539"/>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10</xdr:col>
      <xdr:colOff>0</xdr:colOff>
      <xdr:row>21</xdr:row>
      <xdr:rowOff>0</xdr:rowOff>
    </xdr:from>
    <xdr:to>
      <xdr:col>16</xdr:col>
      <xdr:colOff>328151</xdr:colOff>
      <xdr:row>40</xdr:row>
      <xdr:rowOff>76508</xdr:rowOff>
    </xdr:to>
    <xdr:pic>
      <xdr:nvPicPr>
        <xdr:cNvPr id="2" name="Picture 1">
          <a:extLst>
            <a:ext uri="{FF2B5EF4-FFF2-40B4-BE49-F238E27FC236}">
              <a16:creationId xmlns:a16="http://schemas.microsoft.com/office/drawing/2014/main" id="{81C7D7D4-3131-D41F-E971-738CFB43AA7D}"/>
            </a:ext>
          </a:extLst>
        </xdr:cNvPr>
        <xdr:cNvPicPr>
          <a:picLocks noChangeAspect="1"/>
        </xdr:cNvPicPr>
      </xdr:nvPicPr>
      <xdr:blipFill>
        <a:blip xmlns:r="http://schemas.openxmlformats.org/officeDocument/2006/relationships" r:embed="rId1"/>
        <a:stretch>
          <a:fillRect/>
        </a:stretch>
      </xdr:blipFill>
      <xdr:spPr>
        <a:xfrm>
          <a:off x="7383780" y="3840480"/>
          <a:ext cx="5669771" cy="3551228"/>
        </a:xfrm>
        <a:prstGeom prst="rect">
          <a:avLst/>
        </a:prstGeom>
      </xdr:spPr>
    </xdr:pic>
    <xdr:clientData/>
  </xdr:twoCellAnchor>
  <xdr:twoCellAnchor editAs="oneCell">
    <xdr:from>
      <xdr:col>0</xdr:col>
      <xdr:colOff>0</xdr:colOff>
      <xdr:row>28</xdr:row>
      <xdr:rowOff>0</xdr:rowOff>
    </xdr:from>
    <xdr:to>
      <xdr:col>9</xdr:col>
      <xdr:colOff>1684658</xdr:colOff>
      <xdr:row>51</xdr:row>
      <xdr:rowOff>152778</xdr:rowOff>
    </xdr:to>
    <xdr:pic>
      <xdr:nvPicPr>
        <xdr:cNvPr id="3" name="Picture 2">
          <a:extLst>
            <a:ext uri="{FF2B5EF4-FFF2-40B4-BE49-F238E27FC236}">
              <a16:creationId xmlns:a16="http://schemas.microsoft.com/office/drawing/2014/main" id="{83ACEFF0-089E-4F42-4315-82CD46D7BB93}"/>
            </a:ext>
          </a:extLst>
        </xdr:cNvPr>
        <xdr:cNvPicPr>
          <a:picLocks noChangeAspect="1"/>
        </xdr:cNvPicPr>
      </xdr:nvPicPr>
      <xdr:blipFill>
        <a:blip xmlns:r="http://schemas.openxmlformats.org/officeDocument/2006/relationships" r:embed="rId2"/>
        <a:stretch>
          <a:fillRect/>
        </a:stretch>
      </xdr:blipFill>
      <xdr:spPr>
        <a:xfrm>
          <a:off x="0" y="5120640"/>
          <a:ext cx="7361558" cy="435901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0</xdr:colOff>
      <xdr:row>5</xdr:row>
      <xdr:rowOff>0</xdr:rowOff>
    </xdr:from>
    <xdr:to>
      <xdr:col>16</xdr:col>
      <xdr:colOff>251957</xdr:colOff>
      <xdr:row>36</xdr:row>
      <xdr:rowOff>107181</xdr:rowOff>
    </xdr:to>
    <xdr:pic>
      <xdr:nvPicPr>
        <xdr:cNvPr id="2" name="Picture 1">
          <a:extLst>
            <a:ext uri="{FF2B5EF4-FFF2-40B4-BE49-F238E27FC236}">
              <a16:creationId xmlns:a16="http://schemas.microsoft.com/office/drawing/2014/main" id="{D284BA76-33C2-9F04-730F-DFB4B523DC23}"/>
            </a:ext>
          </a:extLst>
        </xdr:cNvPr>
        <xdr:cNvPicPr>
          <a:picLocks noChangeAspect="1"/>
        </xdr:cNvPicPr>
      </xdr:nvPicPr>
      <xdr:blipFill>
        <a:blip xmlns:r="http://schemas.openxmlformats.org/officeDocument/2006/relationships" r:embed="rId1"/>
        <a:stretch>
          <a:fillRect/>
        </a:stretch>
      </xdr:blipFill>
      <xdr:spPr>
        <a:xfrm>
          <a:off x="6073140" y="914400"/>
          <a:ext cx="5738357" cy="5776461"/>
        </a:xfrm>
        <a:prstGeom prst="rect">
          <a:avLst/>
        </a:prstGeom>
      </xdr:spPr>
    </xdr:pic>
    <xdr:clientData/>
  </xdr:twoCellAnchor>
  <xdr:twoCellAnchor editAs="oneCell">
    <xdr:from>
      <xdr:col>0</xdr:col>
      <xdr:colOff>0</xdr:colOff>
      <xdr:row>25</xdr:row>
      <xdr:rowOff>160020</xdr:rowOff>
    </xdr:from>
    <xdr:to>
      <xdr:col>7</xdr:col>
      <xdr:colOff>358697</xdr:colOff>
      <xdr:row>57</xdr:row>
      <xdr:rowOff>84321</xdr:rowOff>
    </xdr:to>
    <xdr:pic>
      <xdr:nvPicPr>
        <xdr:cNvPr id="3" name="Picture 2">
          <a:extLst>
            <a:ext uri="{FF2B5EF4-FFF2-40B4-BE49-F238E27FC236}">
              <a16:creationId xmlns:a16="http://schemas.microsoft.com/office/drawing/2014/main" id="{C1DE389C-E77E-C04F-00F3-57D3C7FB0E45}"/>
            </a:ext>
          </a:extLst>
        </xdr:cNvPr>
        <xdr:cNvPicPr>
          <a:picLocks noChangeAspect="1"/>
        </xdr:cNvPicPr>
      </xdr:nvPicPr>
      <xdr:blipFill>
        <a:blip xmlns:r="http://schemas.openxmlformats.org/officeDocument/2006/relationships" r:embed="rId2"/>
        <a:stretch>
          <a:fillRect/>
        </a:stretch>
      </xdr:blipFill>
      <xdr:spPr>
        <a:xfrm>
          <a:off x="0" y="4732020"/>
          <a:ext cx="6431837" cy="577646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0</xdr:colOff>
      <xdr:row>21</xdr:row>
      <xdr:rowOff>0</xdr:rowOff>
    </xdr:from>
    <xdr:to>
      <xdr:col>17</xdr:col>
      <xdr:colOff>411917</xdr:colOff>
      <xdr:row>46</xdr:row>
      <xdr:rowOff>84223</xdr:rowOff>
    </xdr:to>
    <xdr:pic>
      <xdr:nvPicPr>
        <xdr:cNvPr id="2" name="Picture 1">
          <a:extLst>
            <a:ext uri="{FF2B5EF4-FFF2-40B4-BE49-F238E27FC236}">
              <a16:creationId xmlns:a16="http://schemas.microsoft.com/office/drawing/2014/main" id="{F9747B53-0F59-C6CF-55F5-E4BF20D91C5B}"/>
            </a:ext>
          </a:extLst>
        </xdr:cNvPr>
        <xdr:cNvPicPr>
          <a:picLocks noChangeAspect="1"/>
        </xdr:cNvPicPr>
      </xdr:nvPicPr>
      <xdr:blipFill>
        <a:blip xmlns:r="http://schemas.openxmlformats.org/officeDocument/2006/relationships" r:embed="rId1"/>
        <a:stretch>
          <a:fillRect/>
        </a:stretch>
      </xdr:blipFill>
      <xdr:spPr>
        <a:xfrm>
          <a:off x="8214360" y="3840480"/>
          <a:ext cx="5044877" cy="4656223"/>
        </a:xfrm>
        <a:prstGeom prst="rect">
          <a:avLst/>
        </a:prstGeom>
      </xdr:spPr>
    </xdr:pic>
    <xdr:clientData/>
  </xdr:twoCellAnchor>
  <xdr:twoCellAnchor editAs="oneCell">
    <xdr:from>
      <xdr:col>1</xdr:col>
      <xdr:colOff>0</xdr:colOff>
      <xdr:row>22</xdr:row>
      <xdr:rowOff>0</xdr:rowOff>
    </xdr:from>
    <xdr:to>
      <xdr:col>7</xdr:col>
      <xdr:colOff>442480</xdr:colOff>
      <xdr:row>54</xdr:row>
      <xdr:rowOff>91955</xdr:rowOff>
    </xdr:to>
    <xdr:pic>
      <xdr:nvPicPr>
        <xdr:cNvPr id="3" name="Picture 2">
          <a:extLst>
            <a:ext uri="{FF2B5EF4-FFF2-40B4-BE49-F238E27FC236}">
              <a16:creationId xmlns:a16="http://schemas.microsoft.com/office/drawing/2014/main" id="{41B48A4F-AC6C-85CA-35A9-755780361896}"/>
            </a:ext>
          </a:extLst>
        </xdr:cNvPr>
        <xdr:cNvPicPr>
          <a:picLocks noChangeAspect="1"/>
        </xdr:cNvPicPr>
      </xdr:nvPicPr>
      <xdr:blipFill>
        <a:blip xmlns:r="http://schemas.openxmlformats.org/officeDocument/2006/relationships" r:embed="rId2"/>
        <a:stretch>
          <a:fillRect/>
        </a:stretch>
      </xdr:blipFill>
      <xdr:spPr>
        <a:xfrm>
          <a:off x="609600" y="4023360"/>
          <a:ext cx="5997460" cy="594411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0</xdr:colOff>
      <xdr:row>5</xdr:row>
      <xdr:rowOff>0</xdr:rowOff>
    </xdr:from>
    <xdr:to>
      <xdr:col>20</xdr:col>
      <xdr:colOff>206180</xdr:colOff>
      <xdr:row>21</xdr:row>
      <xdr:rowOff>152667</xdr:rowOff>
    </xdr:to>
    <xdr:pic>
      <xdr:nvPicPr>
        <xdr:cNvPr id="2" name="Picture 1">
          <a:extLst>
            <a:ext uri="{FF2B5EF4-FFF2-40B4-BE49-F238E27FC236}">
              <a16:creationId xmlns:a16="http://schemas.microsoft.com/office/drawing/2014/main" id="{3B393038-FD8F-FFAF-4396-AB5520074FB4}"/>
            </a:ext>
          </a:extLst>
        </xdr:cNvPr>
        <xdr:cNvPicPr>
          <a:picLocks noChangeAspect="1"/>
        </xdr:cNvPicPr>
      </xdr:nvPicPr>
      <xdr:blipFill>
        <a:blip xmlns:r="http://schemas.openxmlformats.org/officeDocument/2006/relationships" r:embed="rId1"/>
        <a:stretch>
          <a:fillRect/>
        </a:stretch>
      </xdr:blipFill>
      <xdr:spPr>
        <a:xfrm>
          <a:off x="7178040" y="914400"/>
          <a:ext cx="5082980" cy="3078747"/>
        </a:xfrm>
        <a:prstGeom prst="rect">
          <a:avLst/>
        </a:prstGeom>
      </xdr:spPr>
    </xdr:pic>
    <xdr:clientData/>
  </xdr:twoCellAnchor>
  <xdr:twoCellAnchor editAs="oneCell">
    <xdr:from>
      <xdr:col>1</xdr:col>
      <xdr:colOff>0</xdr:colOff>
      <xdr:row>23</xdr:row>
      <xdr:rowOff>0</xdr:rowOff>
    </xdr:from>
    <xdr:to>
      <xdr:col>11</xdr:col>
      <xdr:colOff>152930</xdr:colOff>
      <xdr:row>58</xdr:row>
      <xdr:rowOff>23417</xdr:rowOff>
    </xdr:to>
    <xdr:pic>
      <xdr:nvPicPr>
        <xdr:cNvPr id="3" name="Picture 2">
          <a:extLst>
            <a:ext uri="{FF2B5EF4-FFF2-40B4-BE49-F238E27FC236}">
              <a16:creationId xmlns:a16="http://schemas.microsoft.com/office/drawing/2014/main" id="{852A4E9A-243B-03B4-D600-123C24E4FBB1}"/>
            </a:ext>
          </a:extLst>
        </xdr:cNvPr>
        <xdr:cNvPicPr>
          <a:picLocks noChangeAspect="1"/>
        </xdr:cNvPicPr>
      </xdr:nvPicPr>
      <xdr:blipFill>
        <a:blip xmlns:r="http://schemas.openxmlformats.org/officeDocument/2006/relationships" r:embed="rId2"/>
        <a:stretch>
          <a:fillRect/>
        </a:stretch>
      </xdr:blipFill>
      <xdr:spPr>
        <a:xfrm>
          <a:off x="609600" y="4206240"/>
          <a:ext cx="6111770" cy="642421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11</xdr:col>
      <xdr:colOff>0</xdr:colOff>
      <xdr:row>10</xdr:row>
      <xdr:rowOff>0</xdr:rowOff>
    </xdr:from>
    <xdr:to>
      <xdr:col>20</xdr:col>
      <xdr:colOff>343405</xdr:colOff>
      <xdr:row>33</xdr:row>
      <xdr:rowOff>137536</xdr:rowOff>
    </xdr:to>
    <xdr:pic>
      <xdr:nvPicPr>
        <xdr:cNvPr id="3" name="Picture 2">
          <a:extLst>
            <a:ext uri="{FF2B5EF4-FFF2-40B4-BE49-F238E27FC236}">
              <a16:creationId xmlns:a16="http://schemas.microsoft.com/office/drawing/2014/main" id="{D29B4E51-0B7A-CD36-FEC9-8F6974435AF1}"/>
            </a:ext>
          </a:extLst>
        </xdr:cNvPr>
        <xdr:cNvPicPr>
          <a:picLocks noChangeAspect="1"/>
        </xdr:cNvPicPr>
      </xdr:nvPicPr>
      <xdr:blipFill>
        <a:blip xmlns:r="http://schemas.openxmlformats.org/officeDocument/2006/relationships" r:embed="rId1"/>
        <a:stretch>
          <a:fillRect/>
        </a:stretch>
      </xdr:blipFill>
      <xdr:spPr>
        <a:xfrm>
          <a:off x="7711440" y="1828800"/>
          <a:ext cx="5829805" cy="4343776"/>
        </a:xfrm>
        <a:prstGeom prst="rect">
          <a:avLst/>
        </a:prstGeom>
      </xdr:spPr>
    </xdr:pic>
    <xdr:clientData/>
  </xdr:twoCellAnchor>
  <xdr:twoCellAnchor editAs="oneCell">
    <xdr:from>
      <xdr:col>1</xdr:col>
      <xdr:colOff>0</xdr:colOff>
      <xdr:row>23</xdr:row>
      <xdr:rowOff>0</xdr:rowOff>
    </xdr:from>
    <xdr:to>
      <xdr:col>6</xdr:col>
      <xdr:colOff>495687</xdr:colOff>
      <xdr:row>38</xdr:row>
      <xdr:rowOff>106927</xdr:rowOff>
    </xdr:to>
    <xdr:pic>
      <xdr:nvPicPr>
        <xdr:cNvPr id="4" name="Picture 3">
          <a:extLst>
            <a:ext uri="{FF2B5EF4-FFF2-40B4-BE49-F238E27FC236}">
              <a16:creationId xmlns:a16="http://schemas.microsoft.com/office/drawing/2014/main" id="{C7C2C0F6-7E5D-6E7A-3E3C-D2A849E3F451}"/>
            </a:ext>
          </a:extLst>
        </xdr:cNvPr>
        <xdr:cNvPicPr>
          <a:picLocks noChangeAspect="1"/>
        </xdr:cNvPicPr>
      </xdr:nvPicPr>
      <xdr:blipFill>
        <a:blip xmlns:r="http://schemas.openxmlformats.org/officeDocument/2006/relationships" r:embed="rId2"/>
        <a:stretch>
          <a:fillRect/>
        </a:stretch>
      </xdr:blipFill>
      <xdr:spPr>
        <a:xfrm>
          <a:off x="609600" y="4206240"/>
          <a:ext cx="4465707" cy="285012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8</xdr:col>
      <xdr:colOff>0</xdr:colOff>
      <xdr:row>12</xdr:row>
      <xdr:rowOff>0</xdr:rowOff>
    </xdr:from>
    <xdr:to>
      <xdr:col>16</xdr:col>
      <xdr:colOff>175714</xdr:colOff>
      <xdr:row>27</xdr:row>
      <xdr:rowOff>61203</xdr:rowOff>
    </xdr:to>
    <xdr:pic>
      <xdr:nvPicPr>
        <xdr:cNvPr id="2" name="Picture 1">
          <a:extLst>
            <a:ext uri="{FF2B5EF4-FFF2-40B4-BE49-F238E27FC236}">
              <a16:creationId xmlns:a16="http://schemas.microsoft.com/office/drawing/2014/main" id="{AA2A64DA-D3AB-364D-7D33-E4A975DB0DCA}"/>
            </a:ext>
          </a:extLst>
        </xdr:cNvPr>
        <xdr:cNvPicPr>
          <a:picLocks noChangeAspect="1"/>
        </xdr:cNvPicPr>
      </xdr:nvPicPr>
      <xdr:blipFill>
        <a:blip xmlns:r="http://schemas.openxmlformats.org/officeDocument/2006/relationships" r:embed="rId1"/>
        <a:stretch>
          <a:fillRect/>
        </a:stretch>
      </xdr:blipFill>
      <xdr:spPr>
        <a:xfrm>
          <a:off x="7932420" y="2194560"/>
          <a:ext cx="5235394" cy="2804403"/>
        </a:xfrm>
        <a:prstGeom prst="rect">
          <a:avLst/>
        </a:prstGeom>
      </xdr:spPr>
    </xdr:pic>
    <xdr:clientData/>
  </xdr:twoCellAnchor>
  <xdr:twoCellAnchor editAs="oneCell">
    <xdr:from>
      <xdr:col>0</xdr:col>
      <xdr:colOff>518160</xdr:colOff>
      <xdr:row>17</xdr:row>
      <xdr:rowOff>99060</xdr:rowOff>
    </xdr:from>
    <xdr:to>
      <xdr:col>8</xdr:col>
      <xdr:colOff>92090</xdr:colOff>
      <xdr:row>49</xdr:row>
      <xdr:rowOff>53843</xdr:rowOff>
    </xdr:to>
    <xdr:pic>
      <xdr:nvPicPr>
        <xdr:cNvPr id="3" name="Picture 2">
          <a:extLst>
            <a:ext uri="{FF2B5EF4-FFF2-40B4-BE49-F238E27FC236}">
              <a16:creationId xmlns:a16="http://schemas.microsoft.com/office/drawing/2014/main" id="{CBE675A7-C77A-FBF2-F092-16037DE670C9}"/>
            </a:ext>
          </a:extLst>
        </xdr:cNvPr>
        <xdr:cNvPicPr>
          <a:picLocks noChangeAspect="1"/>
        </xdr:cNvPicPr>
      </xdr:nvPicPr>
      <xdr:blipFill>
        <a:blip xmlns:r="http://schemas.openxmlformats.org/officeDocument/2006/relationships" r:embed="rId2"/>
        <a:stretch>
          <a:fillRect/>
        </a:stretch>
      </xdr:blipFill>
      <xdr:spPr>
        <a:xfrm>
          <a:off x="518160" y="3208020"/>
          <a:ext cx="7506350" cy="580694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8</xdr:col>
      <xdr:colOff>0</xdr:colOff>
      <xdr:row>12</xdr:row>
      <xdr:rowOff>0</xdr:rowOff>
    </xdr:from>
    <xdr:to>
      <xdr:col>16</xdr:col>
      <xdr:colOff>175714</xdr:colOff>
      <xdr:row>27</xdr:row>
      <xdr:rowOff>61203</xdr:rowOff>
    </xdr:to>
    <xdr:pic>
      <xdr:nvPicPr>
        <xdr:cNvPr id="2" name="Picture 1">
          <a:extLst>
            <a:ext uri="{FF2B5EF4-FFF2-40B4-BE49-F238E27FC236}">
              <a16:creationId xmlns:a16="http://schemas.microsoft.com/office/drawing/2014/main" id="{A74130CB-E08C-443F-9FBF-83921CA8C8C0}"/>
            </a:ext>
          </a:extLst>
        </xdr:cNvPr>
        <xdr:cNvPicPr>
          <a:picLocks noChangeAspect="1"/>
        </xdr:cNvPicPr>
      </xdr:nvPicPr>
      <xdr:blipFill>
        <a:blip xmlns:r="http://schemas.openxmlformats.org/officeDocument/2006/relationships" r:embed="rId1"/>
        <a:stretch>
          <a:fillRect/>
        </a:stretch>
      </xdr:blipFill>
      <xdr:spPr>
        <a:xfrm>
          <a:off x="7932420" y="2194560"/>
          <a:ext cx="5235394" cy="2804403"/>
        </a:xfrm>
        <a:prstGeom prst="rect">
          <a:avLst/>
        </a:prstGeom>
      </xdr:spPr>
    </xdr:pic>
    <xdr:clientData/>
  </xdr:twoCellAnchor>
  <xdr:twoCellAnchor editAs="oneCell">
    <xdr:from>
      <xdr:col>0</xdr:col>
      <xdr:colOff>518160</xdr:colOff>
      <xdr:row>17</xdr:row>
      <xdr:rowOff>99060</xdr:rowOff>
    </xdr:from>
    <xdr:to>
      <xdr:col>8</xdr:col>
      <xdr:colOff>92090</xdr:colOff>
      <xdr:row>49</xdr:row>
      <xdr:rowOff>53843</xdr:rowOff>
    </xdr:to>
    <xdr:pic>
      <xdr:nvPicPr>
        <xdr:cNvPr id="3" name="Picture 2">
          <a:extLst>
            <a:ext uri="{FF2B5EF4-FFF2-40B4-BE49-F238E27FC236}">
              <a16:creationId xmlns:a16="http://schemas.microsoft.com/office/drawing/2014/main" id="{FF1FA51C-2A05-4881-BD1C-7ADE2BFC70BD}"/>
            </a:ext>
          </a:extLst>
        </xdr:cNvPr>
        <xdr:cNvPicPr>
          <a:picLocks noChangeAspect="1"/>
        </xdr:cNvPicPr>
      </xdr:nvPicPr>
      <xdr:blipFill>
        <a:blip xmlns:r="http://schemas.openxmlformats.org/officeDocument/2006/relationships" r:embed="rId2"/>
        <a:stretch>
          <a:fillRect/>
        </a:stretch>
      </xdr:blipFill>
      <xdr:spPr>
        <a:xfrm>
          <a:off x="518160" y="3208020"/>
          <a:ext cx="7506350" cy="580694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8</xdr:col>
      <xdr:colOff>0</xdr:colOff>
      <xdr:row>12</xdr:row>
      <xdr:rowOff>0</xdr:rowOff>
    </xdr:from>
    <xdr:to>
      <xdr:col>16</xdr:col>
      <xdr:colOff>175714</xdr:colOff>
      <xdr:row>27</xdr:row>
      <xdr:rowOff>61203</xdr:rowOff>
    </xdr:to>
    <xdr:pic>
      <xdr:nvPicPr>
        <xdr:cNvPr id="2" name="Picture 1">
          <a:extLst>
            <a:ext uri="{FF2B5EF4-FFF2-40B4-BE49-F238E27FC236}">
              <a16:creationId xmlns:a16="http://schemas.microsoft.com/office/drawing/2014/main" id="{E82FF1AC-3836-4416-A03A-413AE411617E}"/>
            </a:ext>
          </a:extLst>
        </xdr:cNvPr>
        <xdr:cNvPicPr>
          <a:picLocks noChangeAspect="1"/>
        </xdr:cNvPicPr>
      </xdr:nvPicPr>
      <xdr:blipFill>
        <a:blip xmlns:r="http://schemas.openxmlformats.org/officeDocument/2006/relationships" r:embed="rId1"/>
        <a:stretch>
          <a:fillRect/>
        </a:stretch>
      </xdr:blipFill>
      <xdr:spPr>
        <a:xfrm>
          <a:off x="7932420" y="2194560"/>
          <a:ext cx="5235394" cy="2804403"/>
        </a:xfrm>
        <a:prstGeom prst="rect">
          <a:avLst/>
        </a:prstGeom>
      </xdr:spPr>
    </xdr:pic>
    <xdr:clientData/>
  </xdr:twoCellAnchor>
  <xdr:twoCellAnchor editAs="oneCell">
    <xdr:from>
      <xdr:col>0</xdr:col>
      <xdr:colOff>518160</xdr:colOff>
      <xdr:row>17</xdr:row>
      <xdr:rowOff>99060</xdr:rowOff>
    </xdr:from>
    <xdr:to>
      <xdr:col>8</xdr:col>
      <xdr:colOff>92090</xdr:colOff>
      <xdr:row>49</xdr:row>
      <xdr:rowOff>53843</xdr:rowOff>
    </xdr:to>
    <xdr:pic>
      <xdr:nvPicPr>
        <xdr:cNvPr id="3" name="Picture 2">
          <a:extLst>
            <a:ext uri="{FF2B5EF4-FFF2-40B4-BE49-F238E27FC236}">
              <a16:creationId xmlns:a16="http://schemas.microsoft.com/office/drawing/2014/main" id="{3F84E457-5B66-4D03-983A-8BC77F96A84E}"/>
            </a:ext>
          </a:extLst>
        </xdr:cNvPr>
        <xdr:cNvPicPr>
          <a:picLocks noChangeAspect="1"/>
        </xdr:cNvPicPr>
      </xdr:nvPicPr>
      <xdr:blipFill>
        <a:blip xmlns:r="http://schemas.openxmlformats.org/officeDocument/2006/relationships" r:embed="rId2"/>
        <a:stretch>
          <a:fillRect/>
        </a:stretch>
      </xdr:blipFill>
      <xdr:spPr>
        <a:xfrm>
          <a:off x="518160" y="3208020"/>
          <a:ext cx="7506350" cy="5806943"/>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7</xdr:col>
      <xdr:colOff>0</xdr:colOff>
      <xdr:row>8</xdr:row>
      <xdr:rowOff>0</xdr:rowOff>
    </xdr:from>
    <xdr:to>
      <xdr:col>16</xdr:col>
      <xdr:colOff>84303</xdr:colOff>
      <xdr:row>24</xdr:row>
      <xdr:rowOff>99322</xdr:rowOff>
    </xdr:to>
    <xdr:pic>
      <xdr:nvPicPr>
        <xdr:cNvPr id="2" name="Picture 1">
          <a:extLst>
            <a:ext uri="{FF2B5EF4-FFF2-40B4-BE49-F238E27FC236}">
              <a16:creationId xmlns:a16="http://schemas.microsoft.com/office/drawing/2014/main" id="{8F4133C4-6993-2324-D5EC-C7CBA0496100}"/>
            </a:ext>
          </a:extLst>
        </xdr:cNvPr>
        <xdr:cNvPicPr>
          <a:picLocks noChangeAspect="1"/>
        </xdr:cNvPicPr>
      </xdr:nvPicPr>
      <xdr:blipFill>
        <a:blip xmlns:r="http://schemas.openxmlformats.org/officeDocument/2006/relationships" r:embed="rId1"/>
        <a:stretch>
          <a:fillRect/>
        </a:stretch>
      </xdr:blipFill>
      <xdr:spPr>
        <a:xfrm>
          <a:off x="7429500" y="1463040"/>
          <a:ext cx="5570703" cy="3025402"/>
        </a:xfrm>
        <a:prstGeom prst="rect">
          <a:avLst/>
        </a:prstGeom>
      </xdr:spPr>
    </xdr:pic>
    <xdr:clientData/>
  </xdr:twoCellAnchor>
  <xdr:twoCellAnchor editAs="oneCell">
    <xdr:from>
      <xdr:col>1</xdr:col>
      <xdr:colOff>0</xdr:colOff>
      <xdr:row>16</xdr:row>
      <xdr:rowOff>0</xdr:rowOff>
    </xdr:from>
    <xdr:to>
      <xdr:col>7</xdr:col>
      <xdr:colOff>282555</xdr:colOff>
      <xdr:row>39</xdr:row>
      <xdr:rowOff>61330</xdr:rowOff>
    </xdr:to>
    <xdr:pic>
      <xdr:nvPicPr>
        <xdr:cNvPr id="3" name="Picture 2">
          <a:extLst>
            <a:ext uri="{FF2B5EF4-FFF2-40B4-BE49-F238E27FC236}">
              <a16:creationId xmlns:a16="http://schemas.microsoft.com/office/drawing/2014/main" id="{FB0D70FA-0072-943C-F835-AE00BAAEF0CD}"/>
            </a:ext>
          </a:extLst>
        </xdr:cNvPr>
        <xdr:cNvPicPr>
          <a:picLocks noChangeAspect="1"/>
        </xdr:cNvPicPr>
      </xdr:nvPicPr>
      <xdr:blipFill>
        <a:blip xmlns:r="http://schemas.openxmlformats.org/officeDocument/2006/relationships" r:embed="rId2"/>
        <a:stretch>
          <a:fillRect/>
        </a:stretch>
      </xdr:blipFill>
      <xdr:spPr>
        <a:xfrm>
          <a:off x="609600" y="2926080"/>
          <a:ext cx="7102455" cy="426757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2890C-2D4C-438E-BDB5-26AAD4F042F8}">
  <sheetPr codeName="Sheet1"/>
  <dimension ref="A1:O23"/>
  <sheetViews>
    <sheetView topLeftCell="A33" workbookViewId="0">
      <selection activeCell="A28" sqref="A28"/>
    </sheetView>
  </sheetViews>
  <sheetFormatPr defaultRowHeight="14.4" x14ac:dyDescent="0.3"/>
  <cols>
    <col min="1" max="1" width="14.21875" bestFit="1" customWidth="1"/>
    <col min="2" max="2" width="7" bestFit="1" customWidth="1"/>
    <col min="3" max="3" width="7.6640625" bestFit="1" customWidth="1"/>
    <col min="4" max="4" width="6.6640625" bestFit="1" customWidth="1"/>
    <col min="5" max="5" width="7.6640625" bestFit="1" customWidth="1"/>
    <col min="6" max="6" width="11.44140625" bestFit="1" customWidth="1"/>
    <col min="7" max="7" width="14" bestFit="1" customWidth="1"/>
    <col min="9" max="9" width="10.21875" bestFit="1" customWidth="1"/>
    <col min="10" max="10" width="10.109375" bestFit="1" customWidth="1"/>
    <col min="15" max="15" width="16.21875" bestFit="1" customWidth="1"/>
  </cols>
  <sheetData>
    <row r="1" spans="1:15" x14ac:dyDescent="0.3">
      <c r="N1" s="3"/>
      <c r="O1" t="s">
        <v>69</v>
      </c>
    </row>
    <row r="2" spans="1:15" x14ac:dyDescent="0.3">
      <c r="N2" s="20"/>
      <c r="O2" t="s">
        <v>100</v>
      </c>
    </row>
    <row r="3" spans="1:15" ht="14.4" customHeight="1" x14ac:dyDescent="0.3">
      <c r="B3" s="40" t="s">
        <v>0</v>
      </c>
      <c r="C3" s="40"/>
      <c r="D3" s="40"/>
      <c r="E3" s="40"/>
      <c r="N3" s="4"/>
      <c r="O3" t="s">
        <v>129</v>
      </c>
    </row>
    <row r="4" spans="1:15" x14ac:dyDescent="0.3">
      <c r="A4" s="11" t="s">
        <v>1</v>
      </c>
      <c r="B4" s="11" t="s">
        <v>6</v>
      </c>
      <c r="C4" s="11" t="s">
        <v>7</v>
      </c>
      <c r="D4" s="11" t="s">
        <v>8</v>
      </c>
      <c r="E4" s="11" t="s">
        <v>9</v>
      </c>
      <c r="F4" s="11" t="s">
        <v>10</v>
      </c>
      <c r="G4" s="11" t="s">
        <v>11</v>
      </c>
    </row>
    <row r="5" spans="1:15" x14ac:dyDescent="0.3">
      <c r="A5" s="11" t="s">
        <v>2</v>
      </c>
      <c r="B5" s="21">
        <v>1</v>
      </c>
      <c r="C5" s="21">
        <v>1</v>
      </c>
      <c r="D5" s="21">
        <v>1</v>
      </c>
      <c r="E5" s="21">
        <v>1</v>
      </c>
      <c r="F5" s="11">
        <f>SUMPRODUCT(B5:E5,$B$22:$E$22)</f>
        <v>1780</v>
      </c>
      <c r="G5" s="22">
        <v>3600</v>
      </c>
    </row>
    <row r="6" spans="1:15" x14ac:dyDescent="0.3">
      <c r="A6" s="11" t="s">
        <v>3</v>
      </c>
      <c r="B6" s="21">
        <v>2</v>
      </c>
      <c r="C6" s="21">
        <v>1.5</v>
      </c>
      <c r="D6" s="21">
        <v>1</v>
      </c>
      <c r="E6" s="21">
        <v>1.75</v>
      </c>
      <c r="F6" s="11">
        <f t="shared" ref="F6:F8" si="0">SUMPRODUCT(B6:E6,$B$22:$E$22)</f>
        <v>3180</v>
      </c>
      <c r="G6" s="22">
        <v>3600</v>
      </c>
    </row>
    <row r="7" spans="1:15" x14ac:dyDescent="0.3">
      <c r="A7" s="11" t="s">
        <v>4</v>
      </c>
      <c r="B7" s="21">
        <v>1</v>
      </c>
      <c r="C7" s="21">
        <v>0.7</v>
      </c>
      <c r="D7" s="21">
        <v>0.2</v>
      </c>
      <c r="E7" s="21">
        <v>0</v>
      </c>
      <c r="F7" s="11">
        <f t="shared" si="0"/>
        <v>1366</v>
      </c>
      <c r="G7" s="22">
        <v>3600</v>
      </c>
    </row>
    <row r="8" spans="1:15" x14ac:dyDescent="0.3">
      <c r="A8" s="11" t="s">
        <v>5</v>
      </c>
      <c r="B8" s="21">
        <v>2.5</v>
      </c>
      <c r="C8" s="21">
        <v>1.6</v>
      </c>
      <c r="D8" s="21">
        <v>1.25</v>
      </c>
      <c r="E8" s="21">
        <v>1</v>
      </c>
      <c r="F8" s="11">
        <f t="shared" si="0"/>
        <v>3600</v>
      </c>
      <c r="G8" s="22">
        <v>3600</v>
      </c>
    </row>
    <row r="10" spans="1:15" x14ac:dyDescent="0.3">
      <c r="B10" s="40" t="s">
        <v>12</v>
      </c>
      <c r="C10" s="40"/>
      <c r="D10" s="40"/>
      <c r="E10" s="40"/>
    </row>
    <row r="11" spans="1:15" x14ac:dyDescent="0.3">
      <c r="A11" s="11"/>
      <c r="B11" s="11" t="s">
        <v>6</v>
      </c>
      <c r="C11" s="11" t="s">
        <v>7</v>
      </c>
      <c r="D11" s="11" t="s">
        <v>8</v>
      </c>
      <c r="E11" s="11" t="s">
        <v>9</v>
      </c>
      <c r="F11" s="11" t="s">
        <v>21</v>
      </c>
    </row>
    <row r="12" spans="1:15" x14ac:dyDescent="0.3">
      <c r="A12" s="11" t="s">
        <v>13</v>
      </c>
      <c r="B12" s="23">
        <v>5</v>
      </c>
      <c r="C12" s="23">
        <v>4</v>
      </c>
      <c r="D12" s="23">
        <v>3.2</v>
      </c>
      <c r="E12" s="23">
        <v>4.5</v>
      </c>
      <c r="F12" s="24">
        <f>SUMPRODUCT(B12:E12,$B$22:$E$22)</f>
        <v>8156</v>
      </c>
      <c r="I12" s="11" t="s">
        <v>22</v>
      </c>
      <c r="J12" s="16">
        <f>F12-F13</f>
        <v>2913.2</v>
      </c>
    </row>
    <row r="13" spans="1:15" ht="14.4" customHeight="1" x14ac:dyDescent="0.3">
      <c r="A13" s="11" t="s">
        <v>14</v>
      </c>
      <c r="B13" s="23">
        <v>3.15</v>
      </c>
      <c r="C13" s="23">
        <v>2.6</v>
      </c>
      <c r="D13" s="23">
        <v>2.16</v>
      </c>
      <c r="E13" s="23">
        <v>3.1</v>
      </c>
      <c r="F13" s="24">
        <f>SUMPRODUCT(B13:E13,$B$22:$E$22)</f>
        <v>5242.8</v>
      </c>
    </row>
    <row r="15" spans="1:15" x14ac:dyDescent="0.3">
      <c r="B15" s="40" t="s">
        <v>15</v>
      </c>
      <c r="C15" s="40"/>
      <c r="D15" s="40"/>
      <c r="E15" s="40"/>
    </row>
    <row r="16" spans="1:15" x14ac:dyDescent="0.3">
      <c r="A16" s="11"/>
      <c r="B16" s="11" t="s">
        <v>6</v>
      </c>
      <c r="C16" s="11" t="s">
        <v>7</v>
      </c>
      <c r="D16" s="11" t="s">
        <v>8</v>
      </c>
      <c r="E16" s="11" t="s">
        <v>9</v>
      </c>
      <c r="F16" s="11" t="s">
        <v>18</v>
      </c>
      <c r="G16" s="11" t="s">
        <v>19</v>
      </c>
    </row>
    <row r="17" spans="1:7" x14ac:dyDescent="0.3">
      <c r="A17" s="11" t="s">
        <v>16</v>
      </c>
      <c r="B17" s="25">
        <v>0.6</v>
      </c>
      <c r="C17" s="25">
        <v>0.4</v>
      </c>
      <c r="D17" s="25">
        <v>0.2</v>
      </c>
      <c r="E17" s="25">
        <v>1</v>
      </c>
      <c r="F17" s="11">
        <f>SUMPRODUCT(B17:E17,$B$22:$E$22)</f>
        <v>1016</v>
      </c>
      <c r="G17" s="26">
        <v>1100</v>
      </c>
    </row>
    <row r="18" spans="1:7" x14ac:dyDescent="0.3">
      <c r="A18" s="11" t="s">
        <v>17</v>
      </c>
      <c r="B18" s="25">
        <f>1-B17</f>
        <v>0.4</v>
      </c>
      <c r="C18" s="25">
        <f t="shared" ref="C18:E18" si="1">1-C17</f>
        <v>0.6</v>
      </c>
      <c r="D18" s="25">
        <f t="shared" si="1"/>
        <v>0.8</v>
      </c>
      <c r="E18" s="25">
        <f t="shared" si="1"/>
        <v>0</v>
      </c>
      <c r="F18" s="11">
        <f>SUMPRODUCT(B18:E18,$B$22:$E$22)</f>
        <v>764.00000000000011</v>
      </c>
      <c r="G18" s="10">
        <v>800</v>
      </c>
    </row>
    <row r="20" spans="1:7" x14ac:dyDescent="0.3">
      <c r="B20" s="40" t="s">
        <v>20</v>
      </c>
      <c r="C20" s="40"/>
      <c r="D20" s="40"/>
      <c r="E20" s="40"/>
    </row>
    <row r="21" spans="1:7" x14ac:dyDescent="0.3">
      <c r="B21" s="11" t="s">
        <v>6</v>
      </c>
      <c r="C21" s="11" t="s">
        <v>7</v>
      </c>
      <c r="D21" s="11" t="s">
        <v>8</v>
      </c>
      <c r="E21" s="11" t="s">
        <v>9</v>
      </c>
    </row>
    <row r="22" spans="1:7" x14ac:dyDescent="0.3">
      <c r="B22" s="9">
        <v>1000</v>
      </c>
      <c r="C22" s="9">
        <v>500</v>
      </c>
      <c r="D22" s="9">
        <v>80.000000000000114</v>
      </c>
      <c r="E22" s="9">
        <v>200</v>
      </c>
    </row>
    <row r="23" spans="1:7" x14ac:dyDescent="0.3">
      <c r="A23" t="s">
        <v>24</v>
      </c>
      <c r="B23" s="10" t="s">
        <v>27</v>
      </c>
      <c r="C23" s="10" t="s">
        <v>23</v>
      </c>
      <c r="D23" s="10" t="s">
        <v>25</v>
      </c>
      <c r="E23" s="10" t="s">
        <v>26</v>
      </c>
    </row>
  </sheetData>
  <mergeCells count="4">
    <mergeCell ref="B3:E3"/>
    <mergeCell ref="B10:E10"/>
    <mergeCell ref="B15:E15"/>
    <mergeCell ref="B20:E20"/>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C38DA-7735-4C65-BF7F-D4279B66F0DC}">
  <sheetPr codeName="Sheet10"/>
  <dimension ref="A3:J14"/>
  <sheetViews>
    <sheetView workbookViewId="0">
      <selection activeCell="D10" sqref="D10"/>
    </sheetView>
  </sheetViews>
  <sheetFormatPr defaultRowHeight="14.4" x14ac:dyDescent="0.3"/>
  <cols>
    <col min="2" max="2" width="15" bestFit="1" customWidth="1"/>
    <col min="3" max="3" width="25" bestFit="1" customWidth="1"/>
    <col min="4" max="4" width="17.6640625" bestFit="1" customWidth="1"/>
    <col min="5" max="5" width="24" bestFit="1" customWidth="1"/>
  </cols>
  <sheetData>
    <row r="3" spans="1:10" ht="14.4" customHeight="1" x14ac:dyDescent="0.3">
      <c r="B3" s="32" t="s">
        <v>103</v>
      </c>
      <c r="C3" s="11" t="s">
        <v>110</v>
      </c>
      <c r="D3" s="11" t="s">
        <v>111</v>
      </c>
      <c r="E3" s="11" t="s">
        <v>114</v>
      </c>
      <c r="I3" s="3"/>
      <c r="J3" t="s">
        <v>69</v>
      </c>
    </row>
    <row r="4" spans="1:10" x14ac:dyDescent="0.3">
      <c r="B4" s="11" t="s">
        <v>104</v>
      </c>
      <c r="C4" s="10">
        <v>90</v>
      </c>
      <c r="D4" s="14">
        <v>90</v>
      </c>
      <c r="E4" s="11">
        <f>D4+D9</f>
        <v>90</v>
      </c>
      <c r="I4" s="20"/>
      <c r="J4" t="s">
        <v>100</v>
      </c>
    </row>
    <row r="5" spans="1:10" x14ac:dyDescent="0.3">
      <c r="B5" s="11" t="s">
        <v>105</v>
      </c>
      <c r="C5" s="10">
        <v>215</v>
      </c>
      <c r="D5" s="14">
        <v>125</v>
      </c>
      <c r="E5" s="11">
        <f>D4+D5</f>
        <v>215</v>
      </c>
      <c r="I5" s="4"/>
      <c r="J5" t="s">
        <v>129</v>
      </c>
    </row>
    <row r="6" spans="1:10" x14ac:dyDescent="0.3">
      <c r="B6" s="11" t="s">
        <v>106</v>
      </c>
      <c r="C6" s="10">
        <v>250</v>
      </c>
      <c r="D6" s="14">
        <v>125</v>
      </c>
      <c r="E6" s="11">
        <f t="shared" ref="E6:E9" si="0">D5+D6</f>
        <v>250</v>
      </c>
    </row>
    <row r="7" spans="1:10" x14ac:dyDescent="0.3">
      <c r="B7" s="11" t="s">
        <v>107</v>
      </c>
      <c r="C7" s="10">
        <v>165</v>
      </c>
      <c r="D7" s="14">
        <v>40</v>
      </c>
      <c r="E7" s="11">
        <f t="shared" si="0"/>
        <v>165</v>
      </c>
    </row>
    <row r="8" spans="1:10" x14ac:dyDescent="0.3">
      <c r="B8" s="11" t="s">
        <v>108</v>
      </c>
      <c r="C8" s="10">
        <v>300</v>
      </c>
      <c r="D8" s="14">
        <v>260</v>
      </c>
      <c r="E8" s="11">
        <f t="shared" si="0"/>
        <v>300</v>
      </c>
    </row>
    <row r="9" spans="1:10" x14ac:dyDescent="0.3">
      <c r="B9" s="11" t="s">
        <v>109</v>
      </c>
      <c r="C9" s="10">
        <v>125</v>
      </c>
      <c r="D9" s="14">
        <v>0</v>
      </c>
      <c r="E9" s="11">
        <f t="shared" si="0"/>
        <v>260</v>
      </c>
    </row>
    <row r="10" spans="1:10" x14ac:dyDescent="0.3">
      <c r="B10" s="47" t="s">
        <v>112</v>
      </c>
      <c r="C10" s="47"/>
      <c r="D10" s="3">
        <f>SUM(D4:D9)</f>
        <v>640</v>
      </c>
    </row>
    <row r="12" spans="1:10" x14ac:dyDescent="0.3">
      <c r="A12" s="19" t="s">
        <v>73</v>
      </c>
      <c r="B12" s="44" t="s">
        <v>113</v>
      </c>
      <c r="C12" s="44"/>
      <c r="D12" s="44"/>
      <c r="E12" s="44"/>
    </row>
    <row r="13" spans="1:10" x14ac:dyDescent="0.3">
      <c r="B13" s="44"/>
      <c r="C13" s="44"/>
      <c r="D13" s="44"/>
      <c r="E13" s="44"/>
    </row>
    <row r="14" spans="1:10" x14ac:dyDescent="0.3">
      <c r="J14" s="18"/>
    </row>
  </sheetData>
  <mergeCells count="2">
    <mergeCell ref="B10:C10"/>
    <mergeCell ref="B12:E13"/>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28385-2AF0-4877-B981-B3BB7F7FD143}">
  <sheetPr codeName="Sheet11"/>
  <dimension ref="A2:L17"/>
  <sheetViews>
    <sheetView workbookViewId="0"/>
  </sheetViews>
  <sheetFormatPr defaultRowHeight="14.4" x14ac:dyDescent="0.3"/>
  <cols>
    <col min="2" max="6" width="9.5546875" bestFit="1" customWidth="1"/>
    <col min="8" max="8" width="14.6640625" bestFit="1" customWidth="1"/>
  </cols>
  <sheetData>
    <row r="2" spans="1:12" x14ac:dyDescent="0.3">
      <c r="C2" s="40" t="s">
        <v>115</v>
      </c>
      <c r="D2" s="40"/>
      <c r="E2" s="40"/>
      <c r="F2" s="40"/>
      <c r="G2" s="40"/>
      <c r="H2" s="40"/>
      <c r="K2" s="3"/>
      <c r="L2" t="s">
        <v>69</v>
      </c>
    </row>
    <row r="3" spans="1:12" x14ac:dyDescent="0.3">
      <c r="B3" s="11"/>
      <c r="C3" s="11" t="s">
        <v>118</v>
      </c>
      <c r="D3" s="11" t="s">
        <v>119</v>
      </c>
      <c r="E3" s="11" t="s">
        <v>120</v>
      </c>
      <c r="F3" s="11" t="s">
        <v>121</v>
      </c>
      <c r="K3" s="20"/>
      <c r="L3" t="s">
        <v>100</v>
      </c>
    </row>
    <row r="4" spans="1:12" x14ac:dyDescent="0.3">
      <c r="B4" s="11" t="s">
        <v>116</v>
      </c>
      <c r="C4" s="27">
        <v>54</v>
      </c>
      <c r="D4" s="27">
        <v>17</v>
      </c>
      <c r="E4" s="27">
        <v>23</v>
      </c>
      <c r="F4" s="27">
        <v>30</v>
      </c>
      <c r="K4" s="4"/>
      <c r="L4" t="s">
        <v>129</v>
      </c>
    </row>
    <row r="5" spans="1:12" x14ac:dyDescent="0.3">
      <c r="B5" s="11" t="s">
        <v>117</v>
      </c>
      <c r="C5" s="27">
        <v>24</v>
      </c>
      <c r="D5" s="27">
        <v>18</v>
      </c>
      <c r="E5" s="27">
        <v>19</v>
      </c>
      <c r="F5" s="27">
        <v>31</v>
      </c>
    </row>
    <row r="7" spans="1:12" x14ac:dyDescent="0.3">
      <c r="C7" s="43" t="s">
        <v>122</v>
      </c>
      <c r="D7" s="43"/>
      <c r="E7" s="43"/>
      <c r="F7" s="43"/>
      <c r="G7" s="43"/>
    </row>
    <row r="8" spans="1:12" x14ac:dyDescent="0.3">
      <c r="B8" s="11"/>
      <c r="C8" s="11" t="s">
        <v>118</v>
      </c>
      <c r="D8" s="11" t="s">
        <v>119</v>
      </c>
      <c r="E8" s="11" t="s">
        <v>120</v>
      </c>
      <c r="F8" s="11" t="s">
        <v>121</v>
      </c>
      <c r="G8" s="11" t="s">
        <v>37</v>
      </c>
      <c r="H8" s="11" t="s">
        <v>127</v>
      </c>
    </row>
    <row r="9" spans="1:12" x14ac:dyDescent="0.3">
      <c r="B9" s="11" t="s">
        <v>116</v>
      </c>
      <c r="C9" s="33">
        <v>0</v>
      </c>
      <c r="D9" s="34">
        <v>10</v>
      </c>
      <c r="E9" s="34">
        <v>1</v>
      </c>
      <c r="F9" s="34">
        <v>5</v>
      </c>
      <c r="G9" s="11">
        <f>SUM(C9:F9)</f>
        <v>16</v>
      </c>
      <c r="H9" s="10">
        <v>16</v>
      </c>
      <c r="K9" t="s">
        <v>72</v>
      </c>
    </row>
    <row r="10" spans="1:12" x14ac:dyDescent="0.3">
      <c r="B10" s="11" t="s">
        <v>117</v>
      </c>
      <c r="C10" s="34">
        <v>9</v>
      </c>
      <c r="D10" s="33">
        <v>0</v>
      </c>
      <c r="E10" s="34">
        <v>9</v>
      </c>
      <c r="F10" s="33">
        <v>0</v>
      </c>
      <c r="G10" s="11">
        <f>SUM(C10:F10)</f>
        <v>18</v>
      </c>
      <c r="H10" s="10">
        <v>18</v>
      </c>
      <c r="J10" s="12" t="s">
        <v>124</v>
      </c>
      <c r="K10" s="13" t="s">
        <v>70</v>
      </c>
      <c r="L10" s="16">
        <f>SUMPRODUCT(C4:F5,C9:F10)</f>
        <v>730</v>
      </c>
    </row>
    <row r="11" spans="1:12" x14ac:dyDescent="0.3">
      <c r="B11" s="11" t="s">
        <v>123</v>
      </c>
      <c r="C11" s="11">
        <f>SUM(C9:C10)</f>
        <v>9</v>
      </c>
      <c r="D11" s="11">
        <f t="shared" ref="D11:F11" si="0">SUM(D9:D10)</f>
        <v>10</v>
      </c>
      <c r="E11" s="11">
        <f t="shared" si="0"/>
        <v>10</v>
      </c>
      <c r="F11" s="11">
        <f t="shared" si="0"/>
        <v>5</v>
      </c>
      <c r="G11" s="11">
        <f>SUM(C11:F11)</f>
        <v>34</v>
      </c>
      <c r="H11" s="10">
        <v>34</v>
      </c>
    </row>
    <row r="13" spans="1:12" x14ac:dyDescent="0.3">
      <c r="B13" s="11" t="s">
        <v>125</v>
      </c>
      <c r="C13" s="10">
        <v>5</v>
      </c>
      <c r="D13" s="10">
        <v>5</v>
      </c>
      <c r="E13" s="10">
        <v>5</v>
      </c>
      <c r="F13" s="10">
        <v>5</v>
      </c>
      <c r="J13" s="18"/>
    </row>
    <row r="14" spans="1:12" x14ac:dyDescent="0.3">
      <c r="B14" s="11" t="s">
        <v>126</v>
      </c>
      <c r="C14" s="10">
        <v>10</v>
      </c>
      <c r="D14" s="10">
        <v>10</v>
      </c>
      <c r="E14" s="10">
        <v>10</v>
      </c>
      <c r="F14" s="10">
        <v>10</v>
      </c>
    </row>
    <row r="16" spans="1:12" x14ac:dyDescent="0.3">
      <c r="A16" s="19" t="s">
        <v>73</v>
      </c>
      <c r="B16" s="44" t="s">
        <v>128</v>
      </c>
      <c r="C16" s="44"/>
      <c r="D16" s="44"/>
      <c r="E16" s="44"/>
      <c r="F16" s="44"/>
      <c r="G16" s="44"/>
      <c r="H16" s="44"/>
      <c r="I16" s="44"/>
    </row>
    <row r="17" spans="1:9" x14ac:dyDescent="0.3">
      <c r="A17" s="19"/>
      <c r="B17" s="44"/>
      <c r="C17" s="44"/>
      <c r="D17" s="44"/>
      <c r="E17" s="44"/>
      <c r="F17" s="44"/>
      <c r="G17" s="44"/>
      <c r="H17" s="44"/>
      <c r="I17" s="44"/>
    </row>
  </sheetData>
  <mergeCells count="3">
    <mergeCell ref="C2:H2"/>
    <mergeCell ref="C7:G7"/>
    <mergeCell ref="B16:I17"/>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F5475-F0D3-40C8-BF3D-FE70B7D5137F}">
  <sheetPr codeName="Sheet12"/>
  <dimension ref="A2:P24"/>
  <sheetViews>
    <sheetView topLeftCell="A21" workbookViewId="0">
      <selection activeCell="A29" sqref="A29"/>
    </sheetView>
  </sheetViews>
  <sheetFormatPr defaultRowHeight="14.4" x14ac:dyDescent="0.3"/>
  <cols>
    <col min="2" max="2" width="11.6640625" bestFit="1" customWidth="1"/>
    <col min="10" max="10" width="24.88671875" bestFit="1" customWidth="1"/>
    <col min="11" max="11" width="23.6640625" bestFit="1" customWidth="1"/>
    <col min="12" max="12" width="13.6640625" bestFit="1" customWidth="1"/>
    <col min="15" max="15" width="9.109375" bestFit="1" customWidth="1"/>
    <col min="16" max="16" width="13.6640625" bestFit="1" customWidth="1"/>
  </cols>
  <sheetData>
    <row r="2" spans="2:16" x14ac:dyDescent="0.3">
      <c r="M2" s="3"/>
      <c r="N2" t="s">
        <v>69</v>
      </c>
    </row>
    <row r="3" spans="2:16" ht="14.4" customHeight="1" x14ac:dyDescent="0.3">
      <c r="C3" s="40" t="s">
        <v>130</v>
      </c>
      <c r="D3" s="40"/>
      <c r="E3" s="40"/>
      <c r="F3" s="40"/>
      <c r="G3" s="40"/>
      <c r="H3" s="40"/>
      <c r="I3" s="40"/>
      <c r="M3" s="38"/>
      <c r="N3" t="s">
        <v>100</v>
      </c>
    </row>
    <row r="4" spans="2:16" x14ac:dyDescent="0.3">
      <c r="B4" s="11" t="s">
        <v>131</v>
      </c>
      <c r="C4" s="11" t="s">
        <v>137</v>
      </c>
      <c r="D4" s="11" t="s">
        <v>138</v>
      </c>
      <c r="E4" s="11" t="s">
        <v>139</v>
      </c>
      <c r="F4" s="11" t="s">
        <v>140</v>
      </c>
      <c r="G4" s="11" t="s">
        <v>141</v>
      </c>
      <c r="H4" s="11" t="s">
        <v>142</v>
      </c>
      <c r="I4" s="11" t="s">
        <v>143</v>
      </c>
      <c r="J4" s="11" t="s">
        <v>145</v>
      </c>
      <c r="K4" s="11" t="s">
        <v>148</v>
      </c>
      <c r="M4" s="4"/>
      <c r="N4" t="s">
        <v>129</v>
      </c>
    </row>
    <row r="5" spans="2:16" x14ac:dyDescent="0.3">
      <c r="B5" s="11" t="s">
        <v>132</v>
      </c>
      <c r="C5" s="23">
        <v>2.5</v>
      </c>
      <c r="D5" s="23">
        <v>2.75</v>
      </c>
      <c r="E5" s="23">
        <v>1.75</v>
      </c>
      <c r="F5" s="23">
        <v>2</v>
      </c>
      <c r="G5" s="23">
        <v>2.1</v>
      </c>
      <c r="H5" s="23">
        <v>1.8</v>
      </c>
      <c r="I5" s="23">
        <v>1.65</v>
      </c>
      <c r="J5" s="23">
        <v>35.5</v>
      </c>
      <c r="K5" s="36">
        <v>18000</v>
      </c>
    </row>
    <row r="6" spans="2:16" x14ac:dyDescent="0.3">
      <c r="B6" s="11" t="s">
        <v>133</v>
      </c>
      <c r="C6" s="23">
        <v>1.85</v>
      </c>
      <c r="D6" s="23">
        <v>1.9</v>
      </c>
      <c r="E6" s="23">
        <v>1.5</v>
      </c>
      <c r="F6" s="23">
        <v>1.6</v>
      </c>
      <c r="G6" s="23">
        <v>1</v>
      </c>
      <c r="H6" s="23">
        <v>1.9</v>
      </c>
      <c r="I6" s="23">
        <v>1.85</v>
      </c>
      <c r="J6" s="23">
        <v>37.5</v>
      </c>
      <c r="K6" s="36">
        <v>15000</v>
      </c>
    </row>
    <row r="7" spans="2:16" x14ac:dyDescent="0.3">
      <c r="B7" s="11" t="s">
        <v>134</v>
      </c>
      <c r="C7" s="23">
        <v>2.2999999999999998</v>
      </c>
      <c r="D7" s="23">
        <v>2.25</v>
      </c>
      <c r="E7" s="23">
        <v>1.85</v>
      </c>
      <c r="F7" s="23">
        <v>1.25</v>
      </c>
      <c r="G7" s="23">
        <v>1.5</v>
      </c>
      <c r="H7" s="23">
        <v>2.25</v>
      </c>
      <c r="I7" s="23">
        <v>2</v>
      </c>
      <c r="J7" s="23">
        <v>39</v>
      </c>
      <c r="K7" s="36">
        <v>25000</v>
      </c>
    </row>
    <row r="8" spans="2:16" x14ac:dyDescent="0.3">
      <c r="B8" s="11" t="s">
        <v>135</v>
      </c>
      <c r="C8" s="23">
        <v>1.9</v>
      </c>
      <c r="D8" s="23">
        <v>0.9</v>
      </c>
      <c r="E8" s="23">
        <v>1.6</v>
      </c>
      <c r="F8" s="23">
        <v>1.75</v>
      </c>
      <c r="G8" s="23">
        <v>2</v>
      </c>
      <c r="H8" s="23">
        <v>2.5</v>
      </c>
      <c r="I8" s="23">
        <v>2.65</v>
      </c>
      <c r="J8" s="23">
        <v>36.25</v>
      </c>
      <c r="K8" s="36">
        <v>20000</v>
      </c>
    </row>
    <row r="9" spans="2:16" x14ac:dyDescent="0.3">
      <c r="B9" s="11" t="s">
        <v>136</v>
      </c>
      <c r="C9" s="37">
        <v>8500</v>
      </c>
      <c r="D9" s="37">
        <v>14500</v>
      </c>
      <c r="E9" s="37">
        <v>13500</v>
      </c>
      <c r="F9" s="37">
        <v>12600</v>
      </c>
      <c r="G9" s="37">
        <v>18000</v>
      </c>
      <c r="H9" s="37">
        <v>15000</v>
      </c>
      <c r="I9" s="37">
        <v>9000</v>
      </c>
    </row>
    <row r="10" spans="2:16" x14ac:dyDescent="0.3">
      <c r="B10" s="11" t="s">
        <v>144</v>
      </c>
      <c r="C10" s="36">
        <f>0.8*C9</f>
        <v>6800</v>
      </c>
      <c r="D10" s="36">
        <f t="shared" ref="D10:I10" si="0">0.8*D9</f>
        <v>11600</v>
      </c>
      <c r="E10" s="36">
        <f t="shared" si="0"/>
        <v>10800</v>
      </c>
      <c r="F10" s="36">
        <f t="shared" si="0"/>
        <v>10080</v>
      </c>
      <c r="G10" s="36">
        <f t="shared" si="0"/>
        <v>14400</v>
      </c>
      <c r="H10" s="36">
        <f t="shared" si="0"/>
        <v>12000</v>
      </c>
      <c r="I10" s="36">
        <f t="shared" si="0"/>
        <v>7200</v>
      </c>
    </row>
    <row r="13" spans="2:16" x14ac:dyDescent="0.3">
      <c r="C13" s="40" t="s">
        <v>151</v>
      </c>
      <c r="D13" s="40"/>
      <c r="E13" s="40"/>
      <c r="F13" s="40"/>
      <c r="G13" s="40"/>
      <c r="H13" s="40"/>
      <c r="I13" s="40"/>
    </row>
    <row r="14" spans="2:16" x14ac:dyDescent="0.3">
      <c r="B14" s="11" t="s">
        <v>131</v>
      </c>
      <c r="C14" s="11" t="s">
        <v>137</v>
      </c>
      <c r="D14" s="11" t="s">
        <v>138</v>
      </c>
      <c r="E14" s="11" t="s">
        <v>139</v>
      </c>
      <c r="F14" s="11" t="s">
        <v>140</v>
      </c>
      <c r="G14" s="11" t="s">
        <v>141</v>
      </c>
      <c r="H14" s="11" t="s">
        <v>142</v>
      </c>
      <c r="I14" s="11" t="s">
        <v>143</v>
      </c>
      <c r="J14" s="11" t="s">
        <v>146</v>
      </c>
    </row>
    <row r="15" spans="2:16" x14ac:dyDescent="0.3">
      <c r="B15" s="11" t="s">
        <v>132</v>
      </c>
      <c r="C15" s="33">
        <v>0</v>
      </c>
      <c r="D15" s="33">
        <v>0</v>
      </c>
      <c r="E15" s="33">
        <v>0</v>
      </c>
      <c r="F15" s="33">
        <v>0</v>
      </c>
      <c r="G15" s="33">
        <v>0</v>
      </c>
      <c r="H15" s="34">
        <v>12000</v>
      </c>
      <c r="I15" s="34">
        <v>6000</v>
      </c>
      <c r="J15" s="11">
        <f>SUM(C15:I15)</f>
        <v>18000</v>
      </c>
      <c r="O15" t="s">
        <v>72</v>
      </c>
    </row>
    <row r="16" spans="2:16" x14ac:dyDescent="0.3">
      <c r="B16" s="11" t="s">
        <v>133</v>
      </c>
      <c r="C16" s="34">
        <v>600</v>
      </c>
      <c r="D16" s="33">
        <v>0</v>
      </c>
      <c r="E16" s="33">
        <v>0</v>
      </c>
      <c r="F16" s="33">
        <v>0</v>
      </c>
      <c r="G16" s="34">
        <v>14400</v>
      </c>
      <c r="H16" s="33">
        <v>0</v>
      </c>
      <c r="I16" s="33">
        <v>0</v>
      </c>
      <c r="J16" s="11">
        <f t="shared" ref="J16:J18" si="1">SUM(C16:I16)</f>
        <v>15000</v>
      </c>
      <c r="K16" s="8" t="s">
        <v>149</v>
      </c>
      <c r="L16" s="5">
        <f>SUMPRODUCT(C15:I18,C5:I8)</f>
        <v>109860</v>
      </c>
      <c r="N16" t="s">
        <v>71</v>
      </c>
      <c r="O16" s="3" t="s">
        <v>70</v>
      </c>
      <c r="P16" s="35">
        <f>SUM(L16:L17)</f>
        <v>3011360</v>
      </c>
    </row>
    <row r="17" spans="1:12" x14ac:dyDescent="0.3">
      <c r="B17" s="11" t="s">
        <v>134</v>
      </c>
      <c r="C17" s="34">
        <v>400</v>
      </c>
      <c r="D17" s="33">
        <v>0</v>
      </c>
      <c r="E17" s="34">
        <v>10800</v>
      </c>
      <c r="F17" s="34">
        <v>12600</v>
      </c>
      <c r="G17" s="33">
        <v>0</v>
      </c>
      <c r="H17" s="33">
        <v>0</v>
      </c>
      <c r="I17" s="34">
        <v>1200</v>
      </c>
      <c r="J17" s="11">
        <f t="shared" si="1"/>
        <v>25000</v>
      </c>
      <c r="K17" s="8" t="s">
        <v>150</v>
      </c>
      <c r="L17" s="5">
        <f>SUMPRODUCT(J15:J18,J5:J8)</f>
        <v>2901500</v>
      </c>
    </row>
    <row r="18" spans="1:12" x14ac:dyDescent="0.3">
      <c r="B18" s="11" t="s">
        <v>135</v>
      </c>
      <c r="C18" s="34">
        <v>5800</v>
      </c>
      <c r="D18" s="34">
        <v>14200</v>
      </c>
      <c r="E18" s="33">
        <v>0</v>
      </c>
      <c r="F18" s="33">
        <v>0</v>
      </c>
      <c r="G18" s="33">
        <v>0</v>
      </c>
      <c r="H18" s="33">
        <v>0</v>
      </c>
      <c r="I18" s="33">
        <v>0</v>
      </c>
      <c r="J18" s="11">
        <f t="shared" si="1"/>
        <v>20000</v>
      </c>
    </row>
    <row r="19" spans="1:12" x14ac:dyDescent="0.3">
      <c r="B19" s="11" t="s">
        <v>147</v>
      </c>
      <c r="C19" s="11">
        <f>SUM(C15:C18)</f>
        <v>6800</v>
      </c>
      <c r="D19" s="11">
        <f t="shared" ref="D19:I19" si="2">SUM(D15:D18)</f>
        <v>14200</v>
      </c>
      <c r="E19" s="11">
        <f t="shared" si="2"/>
        <v>10800</v>
      </c>
      <c r="F19" s="11">
        <f t="shared" si="2"/>
        <v>12600</v>
      </c>
      <c r="G19" s="11">
        <f t="shared" si="2"/>
        <v>14400</v>
      </c>
      <c r="H19" s="11">
        <f t="shared" si="2"/>
        <v>12000</v>
      </c>
      <c r="I19" s="11">
        <f t="shared" si="2"/>
        <v>7200</v>
      </c>
    </row>
    <row r="22" spans="1:12" ht="14.4" customHeight="1" x14ac:dyDescent="0.3">
      <c r="A22" s="19" t="s">
        <v>152</v>
      </c>
      <c r="B22" s="44" t="s">
        <v>153</v>
      </c>
      <c r="C22" s="44"/>
      <c r="D22" s="44"/>
      <c r="E22" s="44"/>
      <c r="F22" s="44"/>
      <c r="G22" s="44"/>
      <c r="H22" s="44"/>
      <c r="I22" s="44"/>
    </row>
    <row r="23" spans="1:12" x14ac:dyDescent="0.3">
      <c r="A23" s="19"/>
      <c r="B23" s="44"/>
      <c r="C23" s="44"/>
      <c r="D23" s="44"/>
      <c r="E23" s="44"/>
      <c r="F23" s="44"/>
      <c r="G23" s="44"/>
      <c r="H23" s="44"/>
      <c r="I23" s="44"/>
    </row>
    <row r="24" spans="1:12" x14ac:dyDescent="0.3">
      <c r="B24" s="44"/>
      <c r="C24" s="44"/>
      <c r="D24" s="44"/>
      <c r="E24" s="44"/>
      <c r="F24" s="44"/>
      <c r="G24" s="44"/>
      <c r="H24" s="44"/>
      <c r="I24" s="44"/>
    </row>
  </sheetData>
  <mergeCells count="3">
    <mergeCell ref="C3:I3"/>
    <mergeCell ref="C13:I13"/>
    <mergeCell ref="B22:I2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CB0C30-2AA2-4999-A710-DE8F3756AF9A}">
  <sheetPr codeName="Sheet2"/>
  <dimension ref="A1:K21"/>
  <sheetViews>
    <sheetView workbookViewId="0">
      <selection activeCell="C21" sqref="C21"/>
    </sheetView>
  </sheetViews>
  <sheetFormatPr defaultRowHeight="14.4" x14ac:dyDescent="0.3"/>
  <cols>
    <col min="1" max="1" width="17.21875" bestFit="1" customWidth="1"/>
    <col min="2" max="2" width="25.44140625" bestFit="1" customWidth="1"/>
    <col min="3" max="3" width="10.33203125" bestFit="1" customWidth="1"/>
  </cols>
  <sheetData>
    <row r="1" spans="1:11" x14ac:dyDescent="0.3">
      <c r="A1" s="41" t="s">
        <v>28</v>
      </c>
      <c r="B1" s="41" t="s">
        <v>29</v>
      </c>
      <c r="C1" s="41" t="s">
        <v>30</v>
      </c>
    </row>
    <row r="2" spans="1:11" x14ac:dyDescent="0.3">
      <c r="A2" s="41"/>
      <c r="B2" s="41"/>
      <c r="C2" s="41"/>
      <c r="J2" s="3"/>
      <c r="K2" t="s">
        <v>69</v>
      </c>
    </row>
    <row r="3" spans="1:11" x14ac:dyDescent="0.3">
      <c r="A3" s="11" t="s">
        <v>31</v>
      </c>
      <c r="B3" s="11">
        <v>900</v>
      </c>
      <c r="C3" s="27">
        <v>1000</v>
      </c>
      <c r="J3" s="20"/>
      <c r="K3" t="s">
        <v>100</v>
      </c>
    </row>
    <row r="4" spans="1:11" x14ac:dyDescent="0.3">
      <c r="A4" s="11" t="s">
        <v>32</v>
      </c>
      <c r="B4" s="11">
        <v>700</v>
      </c>
      <c r="C4" s="27">
        <v>900</v>
      </c>
      <c r="J4" s="4"/>
      <c r="K4" t="s">
        <v>129</v>
      </c>
    </row>
    <row r="5" spans="1:11" x14ac:dyDescent="0.3">
      <c r="A5" s="11" t="s">
        <v>33</v>
      </c>
      <c r="B5" s="11">
        <v>400</v>
      </c>
      <c r="C5" s="27">
        <v>800</v>
      </c>
    </row>
    <row r="6" spans="1:11" x14ac:dyDescent="0.3">
      <c r="A6" s="11" t="s">
        <v>34</v>
      </c>
      <c r="B6" s="28">
        <v>10000</v>
      </c>
      <c r="C6" s="27">
        <v>12000</v>
      </c>
    </row>
    <row r="7" spans="1:11" x14ac:dyDescent="0.3">
      <c r="A7" s="11" t="s">
        <v>35</v>
      </c>
      <c r="B7" s="28">
        <v>7500</v>
      </c>
      <c r="C7" s="27">
        <v>10000</v>
      </c>
    </row>
    <row r="8" spans="1:11" x14ac:dyDescent="0.3">
      <c r="A8" s="11" t="s">
        <v>36</v>
      </c>
      <c r="B8" s="28">
        <v>5000</v>
      </c>
      <c r="C8" s="27">
        <v>8000</v>
      </c>
    </row>
    <row r="11" spans="1:11" x14ac:dyDescent="0.3">
      <c r="A11" s="41" t="s">
        <v>28</v>
      </c>
      <c r="B11" s="41" t="s">
        <v>29</v>
      </c>
      <c r="C11" s="41" t="s">
        <v>30</v>
      </c>
    </row>
    <row r="12" spans="1:11" x14ac:dyDescent="0.3">
      <c r="A12" s="41"/>
      <c r="B12" s="41"/>
      <c r="C12" s="41"/>
    </row>
    <row r="13" spans="1:11" x14ac:dyDescent="0.3">
      <c r="A13" s="9">
        <v>10</v>
      </c>
      <c r="B13" s="11">
        <f>B3*A13</f>
        <v>9000</v>
      </c>
      <c r="C13" s="27">
        <f>A13*C3</f>
        <v>10000</v>
      </c>
    </row>
    <row r="14" spans="1:11" x14ac:dyDescent="0.3">
      <c r="A14" s="9">
        <v>10</v>
      </c>
      <c r="B14" s="11">
        <f t="shared" ref="B14:B18" si="0">B4*A14</f>
        <v>7000</v>
      </c>
      <c r="C14" s="27">
        <f t="shared" ref="C14:C18" si="1">A14*C4</f>
        <v>9000</v>
      </c>
    </row>
    <row r="15" spans="1:11" x14ac:dyDescent="0.3">
      <c r="A15" s="9">
        <v>0</v>
      </c>
      <c r="B15" s="11">
        <f t="shared" si="0"/>
        <v>0</v>
      </c>
      <c r="C15" s="27">
        <f t="shared" si="1"/>
        <v>0</v>
      </c>
    </row>
    <row r="16" spans="1:11" x14ac:dyDescent="0.3">
      <c r="A16" s="9">
        <v>5</v>
      </c>
      <c r="B16" s="11">
        <f t="shared" si="0"/>
        <v>50000</v>
      </c>
      <c r="C16" s="27">
        <f t="shared" si="1"/>
        <v>60000</v>
      </c>
    </row>
    <row r="17" spans="1:3" x14ac:dyDescent="0.3">
      <c r="A17" s="9">
        <v>5</v>
      </c>
      <c r="B17" s="11">
        <f t="shared" si="0"/>
        <v>37500</v>
      </c>
      <c r="C17" s="27">
        <f t="shared" si="1"/>
        <v>50000</v>
      </c>
    </row>
    <row r="18" spans="1:3" x14ac:dyDescent="0.3">
      <c r="A18" s="9">
        <v>1.9999999999999996</v>
      </c>
      <c r="B18" s="11">
        <f t="shared" si="0"/>
        <v>9999.9999999999982</v>
      </c>
      <c r="C18" s="27">
        <f t="shared" si="1"/>
        <v>15999.999999999996</v>
      </c>
    </row>
    <row r="19" spans="1:3" x14ac:dyDescent="0.3">
      <c r="A19" s="11" t="s">
        <v>37</v>
      </c>
      <c r="B19" s="13">
        <f>SUM(B13:B18)</f>
        <v>113500</v>
      </c>
      <c r="C19" s="11">
        <f>SUM(C13:C18)</f>
        <v>145000</v>
      </c>
    </row>
    <row r="21" spans="1:3" x14ac:dyDescent="0.3">
      <c r="B21" t="s">
        <v>38</v>
      </c>
      <c r="C21" s="20">
        <v>145000</v>
      </c>
    </row>
  </sheetData>
  <mergeCells count="6">
    <mergeCell ref="A1:A2"/>
    <mergeCell ref="B1:B2"/>
    <mergeCell ref="C1:C2"/>
    <mergeCell ref="A11:A12"/>
    <mergeCell ref="B11:B12"/>
    <mergeCell ref="C11:C1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6768E-0815-49F6-9757-B3DAA34AB834}">
  <sheetPr codeName="Sheet3"/>
  <dimension ref="A1:O20"/>
  <sheetViews>
    <sheetView workbookViewId="0">
      <selection activeCell="I46" sqref="I46"/>
    </sheetView>
  </sheetViews>
  <sheetFormatPr defaultRowHeight="14.4" x14ac:dyDescent="0.3"/>
  <cols>
    <col min="2" max="2" width="36.5546875" bestFit="1" customWidth="1"/>
    <col min="8" max="8" width="12.109375" bestFit="1" customWidth="1"/>
    <col min="11" max="11" width="9.6640625" bestFit="1" customWidth="1"/>
    <col min="12" max="12" width="10.21875" bestFit="1" customWidth="1"/>
    <col min="13" max="13" width="12.109375" bestFit="1" customWidth="1"/>
  </cols>
  <sheetData>
    <row r="1" spans="2:15" x14ac:dyDescent="0.3">
      <c r="D1" s="42" t="s">
        <v>39</v>
      </c>
      <c r="E1" s="42"/>
      <c r="F1" s="42"/>
      <c r="N1" s="3"/>
      <c r="O1" t="s">
        <v>69</v>
      </c>
    </row>
    <row r="2" spans="2:15" x14ac:dyDescent="0.3">
      <c r="B2" s="11" t="s">
        <v>40</v>
      </c>
      <c r="C2" s="11" t="s">
        <v>41</v>
      </c>
      <c r="D2" s="11" t="s">
        <v>42</v>
      </c>
      <c r="E2" s="11" t="s">
        <v>43</v>
      </c>
      <c r="F2" s="11" t="s">
        <v>44</v>
      </c>
      <c r="G2" s="11" t="s">
        <v>45</v>
      </c>
      <c r="H2" s="11" t="s">
        <v>46</v>
      </c>
      <c r="I2" s="11" t="s">
        <v>38</v>
      </c>
      <c r="N2" s="20"/>
      <c r="O2" t="s">
        <v>100</v>
      </c>
    </row>
    <row r="3" spans="2:15" x14ac:dyDescent="0.3">
      <c r="B3" s="11" t="s">
        <v>47</v>
      </c>
      <c r="C3" s="11">
        <v>20</v>
      </c>
      <c r="D3" s="11">
        <v>15</v>
      </c>
      <c r="E3" s="11">
        <v>10</v>
      </c>
      <c r="F3" s="11">
        <v>8</v>
      </c>
      <c r="G3" s="11">
        <v>5</v>
      </c>
      <c r="H3" s="11">
        <f>SUMPRODUCT(C3:G3,$C$8:$G$8)</f>
        <v>60499.999999999993</v>
      </c>
      <c r="I3" s="10">
        <v>80000</v>
      </c>
      <c r="N3" s="4"/>
      <c r="O3" t="s">
        <v>129</v>
      </c>
    </row>
    <row r="4" spans="2:15" x14ac:dyDescent="0.3">
      <c r="B4" s="11" t="s">
        <v>48</v>
      </c>
      <c r="C4" s="11">
        <v>28</v>
      </c>
      <c r="D4" s="11">
        <v>24</v>
      </c>
      <c r="E4" s="11">
        <v>18</v>
      </c>
      <c r="F4" s="11">
        <v>12</v>
      </c>
      <c r="G4" s="11">
        <v>16</v>
      </c>
      <c r="H4" s="11">
        <f t="shared" ref="H4:H6" si="0">SUMPRODUCT(C4:G4,$C$8:$G$8)</f>
        <v>99999.999999999985</v>
      </c>
      <c r="I4" s="10">
        <v>100000</v>
      </c>
    </row>
    <row r="5" spans="2:15" x14ac:dyDescent="0.3">
      <c r="B5" s="11" t="s">
        <v>49</v>
      </c>
      <c r="C5" s="11">
        <v>8</v>
      </c>
      <c r="D5" s="11">
        <v>8</v>
      </c>
      <c r="E5" s="11">
        <v>4</v>
      </c>
      <c r="F5" s="11">
        <v>4</v>
      </c>
      <c r="G5" s="11">
        <v>6</v>
      </c>
      <c r="H5" s="11">
        <f t="shared" si="0"/>
        <v>29999.999999999996</v>
      </c>
      <c r="I5" s="10">
        <v>30000</v>
      </c>
    </row>
    <row r="6" spans="2:15" x14ac:dyDescent="0.3">
      <c r="B6" s="11" t="s">
        <v>50</v>
      </c>
      <c r="C6" s="11">
        <v>0.75</v>
      </c>
      <c r="D6" s="11">
        <v>0.6</v>
      </c>
      <c r="E6" s="11">
        <v>0.5</v>
      </c>
      <c r="F6" s="11">
        <v>0.65</v>
      </c>
      <c r="G6" s="11">
        <v>1</v>
      </c>
      <c r="H6" s="11">
        <f t="shared" si="0"/>
        <v>3687.4999999999995</v>
      </c>
      <c r="I6" s="10">
        <v>5000</v>
      </c>
    </row>
    <row r="8" spans="2:15" x14ac:dyDescent="0.3">
      <c r="B8" s="11" t="s">
        <v>51</v>
      </c>
      <c r="C8" s="9">
        <v>500</v>
      </c>
      <c r="D8" s="9">
        <v>1000</v>
      </c>
      <c r="E8" s="9">
        <v>1500.0000000000002</v>
      </c>
      <c r="F8" s="9">
        <v>2249.9999999999991</v>
      </c>
      <c r="G8" s="9">
        <v>500</v>
      </c>
    </row>
    <row r="10" spans="2:15" x14ac:dyDescent="0.3">
      <c r="B10" s="11" t="s">
        <v>52</v>
      </c>
      <c r="C10" s="10">
        <v>500</v>
      </c>
      <c r="D10" s="10">
        <v>500</v>
      </c>
      <c r="E10" s="10">
        <v>500</v>
      </c>
      <c r="F10" s="10">
        <v>500</v>
      </c>
      <c r="G10" s="10">
        <v>500</v>
      </c>
    </row>
    <row r="12" spans="2:15" x14ac:dyDescent="0.3">
      <c r="B12" s="29" t="s">
        <v>53</v>
      </c>
      <c r="C12" s="10">
        <f>C8</f>
        <v>500</v>
      </c>
      <c r="D12" s="10">
        <f>2*C8</f>
        <v>1000</v>
      </c>
    </row>
    <row r="14" spans="2:15" x14ac:dyDescent="0.3">
      <c r="D14" s="43" t="s">
        <v>54</v>
      </c>
      <c r="E14" s="43"/>
      <c r="F14" s="43"/>
      <c r="H14" t="s">
        <v>55</v>
      </c>
    </row>
    <row r="15" spans="2:15" x14ac:dyDescent="0.3">
      <c r="B15" s="11" t="s">
        <v>56</v>
      </c>
      <c r="C15" s="27">
        <v>189</v>
      </c>
      <c r="D15" s="27">
        <v>149</v>
      </c>
      <c r="E15" s="27">
        <v>129</v>
      </c>
      <c r="F15" s="27">
        <v>169</v>
      </c>
      <c r="G15" s="27">
        <v>139</v>
      </c>
      <c r="H15" s="24">
        <f>SUMPRODUCT(C15:G15,$C$8:$G$8)</f>
        <v>886749.99999999977</v>
      </c>
      <c r="K15" t="s">
        <v>57</v>
      </c>
      <c r="L15" s="3" t="s">
        <v>22</v>
      </c>
      <c r="M15" s="6">
        <f>H15-H16</f>
        <v>214999.99999999988</v>
      </c>
    </row>
    <row r="16" spans="2:15" x14ac:dyDescent="0.3">
      <c r="B16" s="11" t="s">
        <v>58</v>
      </c>
      <c r="C16" s="27">
        <v>136</v>
      </c>
      <c r="D16" s="27">
        <v>101</v>
      </c>
      <c r="E16" s="27">
        <v>96</v>
      </c>
      <c r="F16" s="27">
        <v>137</v>
      </c>
      <c r="G16" s="27">
        <v>101</v>
      </c>
      <c r="H16" s="24">
        <f>SUMPRODUCT(C16:G16,$C$8:$G$8)</f>
        <v>671749.99999999988</v>
      </c>
    </row>
    <row r="18" spans="1:9" x14ac:dyDescent="0.3">
      <c r="A18" t="s">
        <v>59</v>
      </c>
      <c r="B18" s="44" t="s">
        <v>60</v>
      </c>
      <c r="C18" s="44"/>
      <c r="D18" s="44"/>
      <c r="E18" s="44"/>
      <c r="F18" s="44"/>
      <c r="G18" s="44"/>
      <c r="H18" s="44"/>
      <c r="I18" s="44"/>
    </row>
    <row r="19" spans="1:9" x14ac:dyDescent="0.3">
      <c r="B19" s="44"/>
      <c r="C19" s="44"/>
      <c r="D19" s="44"/>
      <c r="E19" s="44"/>
      <c r="F19" s="44"/>
      <c r="G19" s="44"/>
      <c r="H19" s="44"/>
      <c r="I19" s="44"/>
    </row>
    <row r="20" spans="1:9" x14ac:dyDescent="0.3">
      <c r="B20" s="44"/>
      <c r="C20" s="44"/>
      <c r="D20" s="44"/>
      <c r="E20" s="44"/>
      <c r="F20" s="44"/>
      <c r="G20" s="44"/>
      <c r="H20" s="44"/>
      <c r="I20" s="44"/>
    </row>
  </sheetData>
  <mergeCells count="3">
    <mergeCell ref="D1:F1"/>
    <mergeCell ref="D14:F14"/>
    <mergeCell ref="B18:I2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6CA21-FFA4-450B-A757-4BAED8B7673B}">
  <sheetPr codeName="Sheet4"/>
  <dimension ref="A1:M21"/>
  <sheetViews>
    <sheetView workbookViewId="0">
      <selection activeCell="L17" sqref="L17"/>
    </sheetView>
  </sheetViews>
  <sheetFormatPr defaultRowHeight="14.4" x14ac:dyDescent="0.3"/>
  <cols>
    <col min="2" max="2" width="10.5546875" bestFit="1" customWidth="1"/>
    <col min="9" max="9" width="9.109375" bestFit="1" customWidth="1"/>
    <col min="10" max="10" width="5" bestFit="1" customWidth="1"/>
  </cols>
  <sheetData>
    <row r="1" spans="2:13" ht="14.4" customHeight="1" x14ac:dyDescent="0.3">
      <c r="C1" s="45" t="s">
        <v>64</v>
      </c>
      <c r="D1" s="45"/>
      <c r="E1" s="45"/>
      <c r="F1" s="45"/>
      <c r="G1" s="45"/>
      <c r="H1" s="45"/>
      <c r="L1" s="3"/>
      <c r="M1" t="s">
        <v>69</v>
      </c>
    </row>
    <row r="2" spans="2:13" x14ac:dyDescent="0.3">
      <c r="C2" s="45"/>
      <c r="D2" s="45"/>
      <c r="E2" s="45"/>
      <c r="F2" s="45"/>
      <c r="G2" s="45"/>
      <c r="H2" s="45"/>
      <c r="L2" s="20"/>
      <c r="M2" t="s">
        <v>100</v>
      </c>
    </row>
    <row r="3" spans="2:13" x14ac:dyDescent="0.3">
      <c r="E3" t="s">
        <v>61</v>
      </c>
      <c r="L3" s="4"/>
      <c r="M3" t="s">
        <v>129</v>
      </c>
    </row>
    <row r="4" spans="2:13" x14ac:dyDescent="0.3">
      <c r="B4" s="11" t="s">
        <v>62</v>
      </c>
      <c r="C4" s="12" t="s">
        <v>65</v>
      </c>
      <c r="D4" s="12" t="s">
        <v>66</v>
      </c>
      <c r="E4" s="12" t="s">
        <v>67</v>
      </c>
      <c r="F4" s="12" t="s">
        <v>63</v>
      </c>
    </row>
    <row r="5" spans="2:13" x14ac:dyDescent="0.3">
      <c r="B5" s="11">
        <v>1</v>
      </c>
      <c r="C5" s="11">
        <v>185</v>
      </c>
      <c r="D5" s="11">
        <v>225</v>
      </c>
      <c r="E5" s="11">
        <v>193</v>
      </c>
      <c r="F5" s="11">
        <v>207</v>
      </c>
    </row>
    <row r="6" spans="2:13" x14ac:dyDescent="0.3">
      <c r="B6" s="11">
        <v>2</v>
      </c>
      <c r="C6" s="11">
        <v>200</v>
      </c>
      <c r="D6" s="11">
        <v>190</v>
      </c>
      <c r="E6" s="11">
        <v>175</v>
      </c>
      <c r="F6" s="11">
        <v>225</v>
      </c>
    </row>
    <row r="7" spans="2:13" x14ac:dyDescent="0.3">
      <c r="B7" s="11">
        <v>3</v>
      </c>
      <c r="C7" s="11">
        <v>330</v>
      </c>
      <c r="D7" s="11">
        <v>320</v>
      </c>
      <c r="E7" s="11">
        <v>315</v>
      </c>
      <c r="F7" s="11">
        <v>300</v>
      </c>
      <c r="I7" t="s">
        <v>72</v>
      </c>
    </row>
    <row r="8" spans="2:13" x14ac:dyDescent="0.3">
      <c r="B8" s="11">
        <v>4</v>
      </c>
      <c r="C8" s="11">
        <v>375</v>
      </c>
      <c r="D8" s="11">
        <v>389</v>
      </c>
      <c r="E8" s="11">
        <v>425</v>
      </c>
      <c r="F8" s="11">
        <v>445</v>
      </c>
      <c r="H8" t="s">
        <v>71</v>
      </c>
      <c r="I8" s="3" t="s">
        <v>70</v>
      </c>
      <c r="J8" s="13">
        <f>SUMPRODUCT(C5:F8,C12:F15)</f>
        <v>1049</v>
      </c>
    </row>
    <row r="10" spans="2:13" ht="14.4" customHeight="1" x14ac:dyDescent="0.3">
      <c r="B10" s="40" t="s">
        <v>68</v>
      </c>
      <c r="C10" s="40"/>
      <c r="D10" s="40"/>
      <c r="E10" s="40"/>
      <c r="F10" s="40"/>
    </row>
    <row r="11" spans="2:13" x14ac:dyDescent="0.3">
      <c r="B11" s="11" t="s">
        <v>62</v>
      </c>
      <c r="C11" s="12" t="s">
        <v>65</v>
      </c>
      <c r="D11" s="12" t="s">
        <v>66</v>
      </c>
      <c r="E11" s="12" t="s">
        <v>67</v>
      </c>
      <c r="F11" s="12" t="s">
        <v>63</v>
      </c>
      <c r="H11" s="8" t="s">
        <v>37</v>
      </c>
    </row>
    <row r="12" spans="2:13" x14ac:dyDescent="0.3">
      <c r="B12" s="11">
        <v>1</v>
      </c>
      <c r="C12" s="14">
        <v>1</v>
      </c>
      <c r="D12" s="9">
        <v>0</v>
      </c>
      <c r="E12" s="9">
        <v>0</v>
      </c>
      <c r="F12" s="9">
        <v>0</v>
      </c>
      <c r="G12">
        <f>SUM(C12:F12)</f>
        <v>1</v>
      </c>
      <c r="H12" s="10">
        <v>1</v>
      </c>
    </row>
    <row r="13" spans="2:13" x14ac:dyDescent="0.3">
      <c r="B13" s="11">
        <v>2</v>
      </c>
      <c r="C13" s="9">
        <v>0</v>
      </c>
      <c r="D13" s="9">
        <v>0</v>
      </c>
      <c r="E13" s="14">
        <v>1</v>
      </c>
      <c r="F13" s="9">
        <v>0</v>
      </c>
      <c r="G13">
        <f t="shared" ref="G13:G15" si="0">SUM(C13:F13)</f>
        <v>1</v>
      </c>
      <c r="H13" s="10">
        <v>1</v>
      </c>
    </row>
    <row r="14" spans="2:13" x14ac:dyDescent="0.3">
      <c r="B14" s="11">
        <v>3</v>
      </c>
      <c r="C14" s="9">
        <v>0</v>
      </c>
      <c r="D14" s="9">
        <v>0</v>
      </c>
      <c r="E14" s="9">
        <v>0</v>
      </c>
      <c r="F14" s="14">
        <v>1</v>
      </c>
      <c r="G14">
        <f t="shared" si="0"/>
        <v>1</v>
      </c>
      <c r="H14" s="10">
        <v>1</v>
      </c>
      <c r="M14" s="5"/>
    </row>
    <row r="15" spans="2:13" x14ac:dyDescent="0.3">
      <c r="B15" s="11">
        <v>4</v>
      </c>
      <c r="C15" s="9">
        <v>0</v>
      </c>
      <c r="D15" s="14">
        <v>1</v>
      </c>
      <c r="E15" s="9">
        <v>0</v>
      </c>
      <c r="F15" s="9">
        <v>0</v>
      </c>
      <c r="G15">
        <f t="shared" si="0"/>
        <v>1</v>
      </c>
      <c r="H15" s="10">
        <v>1</v>
      </c>
    </row>
    <row r="16" spans="2:13" x14ac:dyDescent="0.3">
      <c r="C16">
        <f>SUM(C12:C15)</f>
        <v>1</v>
      </c>
      <c r="D16">
        <f t="shared" ref="D16:F16" si="1">SUM(D12:D15)</f>
        <v>1</v>
      </c>
      <c r="E16">
        <f t="shared" si="1"/>
        <v>1</v>
      </c>
      <c r="F16">
        <f t="shared" si="1"/>
        <v>1</v>
      </c>
    </row>
    <row r="17" spans="1:10" x14ac:dyDescent="0.3">
      <c r="B17" t="s">
        <v>37</v>
      </c>
      <c r="C17" s="10">
        <v>1</v>
      </c>
      <c r="D17" s="10">
        <v>1</v>
      </c>
      <c r="E17" s="10">
        <v>1</v>
      </c>
      <c r="F17" s="10">
        <v>1</v>
      </c>
    </row>
    <row r="19" spans="1:10" ht="14.4" customHeight="1" x14ac:dyDescent="0.3">
      <c r="A19" s="15" t="s">
        <v>73</v>
      </c>
      <c r="B19" s="44" t="s">
        <v>74</v>
      </c>
      <c r="C19" s="44"/>
      <c r="D19" s="44"/>
      <c r="E19" s="44"/>
      <c r="F19" s="44"/>
      <c r="G19" s="44"/>
      <c r="H19" s="44"/>
      <c r="I19" s="44"/>
      <c r="J19" s="44"/>
    </row>
    <row r="20" spans="1:10" x14ac:dyDescent="0.3">
      <c r="A20" s="15"/>
      <c r="B20" s="44"/>
      <c r="C20" s="44"/>
      <c r="D20" s="44"/>
      <c r="E20" s="44"/>
      <c r="F20" s="44"/>
      <c r="G20" s="44"/>
      <c r="H20" s="44"/>
      <c r="I20" s="44"/>
      <c r="J20" s="44"/>
    </row>
    <row r="21" spans="1:10" x14ac:dyDescent="0.3">
      <c r="B21" s="44"/>
      <c r="C21" s="44"/>
      <c r="D21" s="44"/>
      <c r="E21" s="44"/>
      <c r="F21" s="44"/>
      <c r="G21" s="44"/>
      <c r="H21" s="44"/>
      <c r="I21" s="44"/>
      <c r="J21" s="44"/>
    </row>
  </sheetData>
  <mergeCells count="3">
    <mergeCell ref="C1:H2"/>
    <mergeCell ref="B10:F10"/>
    <mergeCell ref="B19:J2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23700-4372-4570-A917-F2E51AA2F9D9}">
  <sheetPr codeName="Sheet5"/>
  <dimension ref="B4:O23"/>
  <sheetViews>
    <sheetView topLeftCell="A11" workbookViewId="0">
      <selection activeCell="I11" sqref="I11"/>
    </sheetView>
  </sheetViews>
  <sheetFormatPr defaultRowHeight="14.4" x14ac:dyDescent="0.3"/>
  <cols>
    <col min="2" max="2" width="14.44140625" bestFit="1" customWidth="1"/>
    <col min="4" max="4" width="9.44140625" bestFit="1" customWidth="1"/>
    <col min="6" max="6" width="16.21875" bestFit="1" customWidth="1"/>
    <col min="11" max="11" width="10.109375" bestFit="1" customWidth="1"/>
  </cols>
  <sheetData>
    <row r="4" spans="2:15" x14ac:dyDescent="0.3">
      <c r="B4" s="11" t="s">
        <v>75</v>
      </c>
      <c r="C4" s="11" t="s">
        <v>76</v>
      </c>
      <c r="D4" s="11" t="s">
        <v>77</v>
      </c>
      <c r="E4" s="11" t="s">
        <v>78</v>
      </c>
      <c r="F4" s="11" t="s">
        <v>84</v>
      </c>
      <c r="G4" s="11" t="s">
        <v>79</v>
      </c>
      <c r="N4" s="3"/>
      <c r="O4" t="s">
        <v>69</v>
      </c>
    </row>
    <row r="5" spans="2:15" x14ac:dyDescent="0.3">
      <c r="B5" s="11">
        <v>1</v>
      </c>
      <c r="C5" s="25">
        <v>0.2</v>
      </c>
      <c r="D5" s="25">
        <v>0.6</v>
      </c>
      <c r="E5" s="25">
        <v>0.2</v>
      </c>
      <c r="F5" s="9">
        <v>0.57142857142857095</v>
      </c>
      <c r="G5" s="24">
        <v>5</v>
      </c>
      <c r="H5" s="2"/>
      <c r="J5" t="s">
        <v>72</v>
      </c>
      <c r="N5" s="20"/>
      <c r="O5" t="s">
        <v>100</v>
      </c>
    </row>
    <row r="6" spans="2:15" x14ac:dyDescent="0.3">
      <c r="B6" s="11">
        <v>2</v>
      </c>
      <c r="C6" s="25">
        <v>0.4</v>
      </c>
      <c r="D6" s="25">
        <v>0.3</v>
      </c>
      <c r="E6" s="25">
        <v>0.3</v>
      </c>
      <c r="F6" s="9">
        <v>0.14285714285714293</v>
      </c>
      <c r="G6" s="24">
        <v>5.25</v>
      </c>
      <c r="I6" s="11" t="s">
        <v>71</v>
      </c>
      <c r="J6" s="13" t="s">
        <v>85</v>
      </c>
      <c r="K6" s="16">
        <f>SUMPRODUCT(F5:F7,G5:G7)</f>
        <v>5.178571428571427</v>
      </c>
      <c r="N6" s="4"/>
      <c r="O6" t="s">
        <v>129</v>
      </c>
    </row>
    <row r="7" spans="2:15" x14ac:dyDescent="0.3">
      <c r="B7" s="11">
        <v>3</v>
      </c>
      <c r="C7" s="25">
        <v>0.1</v>
      </c>
      <c r="D7" s="25">
        <v>0.4</v>
      </c>
      <c r="E7" s="25">
        <v>0.5</v>
      </c>
      <c r="F7" s="9">
        <v>0.28571428571428575</v>
      </c>
      <c r="G7" s="24">
        <v>5.5</v>
      </c>
    </row>
    <row r="8" spans="2:15" x14ac:dyDescent="0.3">
      <c r="E8" t="s">
        <v>55</v>
      </c>
      <c r="F8">
        <f>SUM(F5:F7)</f>
        <v>0.99999999999999956</v>
      </c>
    </row>
    <row r="10" spans="2:15" ht="14.4" customHeight="1" x14ac:dyDescent="0.3">
      <c r="B10" s="7" t="s">
        <v>82</v>
      </c>
    </row>
    <row r="11" spans="2:15" x14ac:dyDescent="0.3">
      <c r="B11" s="11" t="s">
        <v>83</v>
      </c>
      <c r="C11" s="25">
        <f>SUMPRODUCT(C5:C7,$F$5:$F$7)</f>
        <v>0.19999999999999996</v>
      </c>
      <c r="D11" s="25">
        <f t="shared" ref="D11:E11" si="0">SUMPRODUCT(D5:D7,$F$5:$F$7)</f>
        <v>0.49999999999999978</v>
      </c>
      <c r="E11" s="25">
        <f t="shared" si="0"/>
        <v>0.29999999999999993</v>
      </c>
      <c r="F11" s="2"/>
      <c r="G11" s="17">
        <v>1</v>
      </c>
    </row>
    <row r="12" spans="2:15" x14ac:dyDescent="0.3">
      <c r="C12" s="2"/>
      <c r="D12" s="2"/>
      <c r="E12" s="2"/>
      <c r="F12" s="17"/>
    </row>
    <row r="14" spans="2:15" x14ac:dyDescent="0.3">
      <c r="B14" s="11" t="s">
        <v>80</v>
      </c>
      <c r="C14" s="25" t="s">
        <v>86</v>
      </c>
      <c r="D14" s="25" t="s">
        <v>86</v>
      </c>
      <c r="E14" s="30">
        <v>0.45</v>
      </c>
    </row>
    <row r="15" spans="2:15" x14ac:dyDescent="0.3">
      <c r="B15" s="11" t="s">
        <v>81</v>
      </c>
      <c r="C15" s="30">
        <v>0.2</v>
      </c>
      <c r="D15" s="30">
        <v>0.3</v>
      </c>
      <c r="E15" s="30">
        <v>0.3</v>
      </c>
    </row>
    <row r="19" spans="10:10" x14ac:dyDescent="0.3">
      <c r="J19" s="39"/>
    </row>
    <row r="20" spans="10:10" x14ac:dyDescent="0.3">
      <c r="J20" s="39"/>
    </row>
    <row r="21" spans="10:10" x14ac:dyDescent="0.3">
      <c r="J21" s="39"/>
    </row>
    <row r="22" spans="10:10" x14ac:dyDescent="0.3">
      <c r="J22" s="39"/>
    </row>
    <row r="23" spans="10:10" x14ac:dyDescent="0.3">
      <c r="J23" s="39"/>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30CC7-A1BD-43BC-8032-E063E167D368}">
  <dimension ref="A1:H25"/>
  <sheetViews>
    <sheetView showGridLines="0" workbookViewId="0"/>
  </sheetViews>
  <sheetFormatPr defaultRowHeight="14.4" x14ac:dyDescent="0.3"/>
  <cols>
    <col min="1" max="1" width="2.33203125" customWidth="1"/>
    <col min="2" max="2" width="6.21875" bestFit="1" customWidth="1"/>
    <col min="3" max="3" width="24.6640625" bestFit="1" customWidth="1"/>
    <col min="4" max="4" width="12" bestFit="1" customWidth="1"/>
    <col min="5" max="5" width="8.33203125" bestFit="1" customWidth="1"/>
    <col min="6" max="6" width="10.109375" bestFit="1" customWidth="1"/>
    <col min="7" max="8" width="12" bestFit="1" customWidth="1"/>
  </cols>
  <sheetData>
    <row r="1" spans="1:8" x14ac:dyDescent="0.3">
      <c r="A1" s="48" t="s">
        <v>154</v>
      </c>
    </row>
    <row r="2" spans="1:8" x14ac:dyDescent="0.3">
      <c r="A2" s="48" t="s">
        <v>155</v>
      </c>
    </row>
    <row r="3" spans="1:8" x14ac:dyDescent="0.3">
      <c r="A3" s="48" t="s">
        <v>186</v>
      </c>
    </row>
    <row r="6" spans="1:8" ht="15" thickBot="1" x14ac:dyDescent="0.35">
      <c r="A6" t="s">
        <v>156</v>
      </c>
    </row>
    <row r="7" spans="1:8" x14ac:dyDescent="0.3">
      <c r="B7" s="51"/>
      <c r="C7" s="51"/>
      <c r="D7" s="51" t="s">
        <v>159</v>
      </c>
      <c r="E7" s="51" t="s">
        <v>161</v>
      </c>
      <c r="F7" s="51" t="s">
        <v>69</v>
      </c>
      <c r="G7" s="51" t="s">
        <v>163</v>
      </c>
      <c r="H7" s="51" t="s">
        <v>163</v>
      </c>
    </row>
    <row r="8" spans="1:8" ht="15" thickBot="1" x14ac:dyDescent="0.35">
      <c r="B8" s="52" t="s">
        <v>157</v>
      </c>
      <c r="C8" s="52" t="s">
        <v>158</v>
      </c>
      <c r="D8" s="52" t="s">
        <v>160</v>
      </c>
      <c r="E8" s="52" t="s">
        <v>79</v>
      </c>
      <c r="F8" s="52" t="s">
        <v>162</v>
      </c>
      <c r="G8" s="52" t="s">
        <v>164</v>
      </c>
      <c r="H8" s="52" t="s">
        <v>165</v>
      </c>
    </row>
    <row r="9" spans="1:8" x14ac:dyDescent="0.3">
      <c r="B9" s="49" t="s">
        <v>170</v>
      </c>
      <c r="C9" s="49" t="s">
        <v>98</v>
      </c>
      <c r="D9" s="49">
        <v>0</v>
      </c>
      <c r="E9" s="49">
        <v>0</v>
      </c>
      <c r="F9" s="49">
        <v>3.75</v>
      </c>
      <c r="G9" s="49">
        <v>0</v>
      </c>
      <c r="H9" s="49">
        <v>1E+30</v>
      </c>
    </row>
    <row r="10" spans="1:8" x14ac:dyDescent="0.3">
      <c r="B10" s="49" t="s">
        <v>171</v>
      </c>
      <c r="C10" s="49" t="s">
        <v>99</v>
      </c>
      <c r="D10" s="49">
        <v>150</v>
      </c>
      <c r="E10" s="49">
        <v>0</v>
      </c>
      <c r="F10" s="49">
        <v>7.75</v>
      </c>
      <c r="G10" s="49">
        <v>1E+30</v>
      </c>
      <c r="H10" s="49">
        <v>0</v>
      </c>
    </row>
    <row r="11" spans="1:8" x14ac:dyDescent="0.3">
      <c r="B11" s="49" t="s">
        <v>172</v>
      </c>
      <c r="C11" s="49" t="s">
        <v>98</v>
      </c>
      <c r="D11" s="49">
        <v>160.86956521739125</v>
      </c>
      <c r="E11" s="49">
        <v>0</v>
      </c>
      <c r="F11" s="49">
        <v>5.25</v>
      </c>
      <c r="G11" s="49">
        <v>0</v>
      </c>
      <c r="H11" s="49">
        <v>0</v>
      </c>
    </row>
    <row r="12" spans="1:8" x14ac:dyDescent="0.3">
      <c r="B12" s="49" t="s">
        <v>173</v>
      </c>
      <c r="C12" s="49" t="s">
        <v>99</v>
      </c>
      <c r="D12" s="49">
        <v>189.13043478260875</v>
      </c>
      <c r="E12" s="49">
        <v>0</v>
      </c>
      <c r="F12" s="49">
        <v>9.25</v>
      </c>
      <c r="G12" s="49">
        <v>0</v>
      </c>
      <c r="H12" s="49">
        <v>0</v>
      </c>
    </row>
    <row r="13" spans="1:8" x14ac:dyDescent="0.3">
      <c r="B13" s="49" t="s">
        <v>174</v>
      </c>
      <c r="C13" s="49" t="s">
        <v>98</v>
      </c>
      <c r="D13" s="49">
        <v>139.13043478260875</v>
      </c>
      <c r="E13" s="49">
        <v>0</v>
      </c>
      <c r="F13" s="49">
        <v>3.25</v>
      </c>
      <c r="G13" s="49">
        <v>1.1499999999999981</v>
      </c>
      <c r="H13" s="49">
        <v>0</v>
      </c>
    </row>
    <row r="14" spans="1:8" ht="15" thickBot="1" x14ac:dyDescent="0.35">
      <c r="B14" s="50" t="s">
        <v>175</v>
      </c>
      <c r="C14" s="50" t="s">
        <v>99</v>
      </c>
      <c r="D14" s="50">
        <v>110.86956521739125</v>
      </c>
      <c r="E14" s="50">
        <v>0</v>
      </c>
      <c r="F14" s="50">
        <v>7.25</v>
      </c>
      <c r="G14" s="50">
        <v>0</v>
      </c>
      <c r="H14" s="50">
        <v>1E+30</v>
      </c>
    </row>
    <row r="16" spans="1:8" ht="15" thickBot="1" x14ac:dyDescent="0.35">
      <c r="A16" t="s">
        <v>166</v>
      </c>
    </row>
    <row r="17" spans="2:8" x14ac:dyDescent="0.3">
      <c r="B17" s="51"/>
      <c r="C17" s="51"/>
      <c r="D17" s="51" t="s">
        <v>159</v>
      </c>
      <c r="E17" s="51" t="s">
        <v>167</v>
      </c>
      <c r="F17" s="51" t="s">
        <v>100</v>
      </c>
      <c r="G17" s="51" t="s">
        <v>163</v>
      </c>
      <c r="H17" s="51" t="s">
        <v>163</v>
      </c>
    </row>
    <row r="18" spans="2:8" ht="15" thickBot="1" x14ac:dyDescent="0.35">
      <c r="B18" s="52" t="s">
        <v>157</v>
      </c>
      <c r="C18" s="52" t="s">
        <v>158</v>
      </c>
      <c r="D18" s="52" t="s">
        <v>160</v>
      </c>
      <c r="E18" s="52" t="s">
        <v>168</v>
      </c>
      <c r="F18" s="52" t="s">
        <v>169</v>
      </c>
      <c r="G18" s="52" t="s">
        <v>164</v>
      </c>
      <c r="H18" s="52" t="s">
        <v>165</v>
      </c>
    </row>
    <row r="19" spans="2:8" x14ac:dyDescent="0.3">
      <c r="B19" s="49" t="s">
        <v>176</v>
      </c>
      <c r="C19" s="49" t="s">
        <v>187</v>
      </c>
      <c r="D19" s="49">
        <v>97.666666666666671</v>
      </c>
      <c r="E19" s="49">
        <v>0</v>
      </c>
      <c r="F19" s="49">
        <v>90</v>
      </c>
      <c r="G19" s="49">
        <v>7.6666666666666696</v>
      </c>
      <c r="H19" s="49">
        <v>1E+30</v>
      </c>
    </row>
    <row r="20" spans="2:8" x14ac:dyDescent="0.3">
      <c r="B20" s="49" t="s">
        <v>177</v>
      </c>
      <c r="C20" s="49" t="s">
        <v>188</v>
      </c>
      <c r="D20" s="49">
        <v>97</v>
      </c>
      <c r="E20" s="49">
        <v>0</v>
      </c>
      <c r="F20" s="49">
        <v>97</v>
      </c>
      <c r="G20" s="49">
        <v>5.1111111111111098</v>
      </c>
      <c r="H20" s="49">
        <v>5.6666666666666643</v>
      </c>
    </row>
    <row r="21" spans="2:8" x14ac:dyDescent="0.3">
      <c r="B21" s="49" t="s">
        <v>178</v>
      </c>
      <c r="C21" s="49" t="s">
        <v>179</v>
      </c>
      <c r="D21" s="49">
        <v>300</v>
      </c>
      <c r="E21" s="49">
        <v>3.25</v>
      </c>
      <c r="F21" s="49">
        <v>300</v>
      </c>
      <c r="G21" s="49">
        <v>50</v>
      </c>
      <c r="H21" s="49">
        <v>20.909090909090917</v>
      </c>
    </row>
    <row r="22" spans="2:8" x14ac:dyDescent="0.3">
      <c r="B22" s="49" t="s">
        <v>180</v>
      </c>
      <c r="C22" s="49" t="s">
        <v>181</v>
      </c>
      <c r="D22" s="49">
        <v>450</v>
      </c>
      <c r="E22" s="49">
        <v>7.25</v>
      </c>
      <c r="F22" s="49">
        <v>450</v>
      </c>
      <c r="G22" s="49">
        <v>29.310344827586192</v>
      </c>
      <c r="H22" s="49">
        <v>20.909090909090903</v>
      </c>
    </row>
    <row r="23" spans="2:8" x14ac:dyDescent="0.3">
      <c r="B23" s="49" t="s">
        <v>182</v>
      </c>
      <c r="C23" s="49" t="s">
        <v>96</v>
      </c>
      <c r="D23" s="49">
        <v>150</v>
      </c>
      <c r="E23" s="49">
        <v>0.5</v>
      </c>
      <c r="F23" s="49">
        <v>150</v>
      </c>
      <c r="G23" s="49">
        <v>196.1538461538463</v>
      </c>
      <c r="H23" s="49">
        <v>50</v>
      </c>
    </row>
    <row r="24" spans="2:8" x14ac:dyDescent="0.3">
      <c r="B24" s="49" t="s">
        <v>183</v>
      </c>
      <c r="C24" s="49" t="s">
        <v>96</v>
      </c>
      <c r="D24" s="49">
        <v>350</v>
      </c>
      <c r="E24" s="49">
        <v>2</v>
      </c>
      <c r="F24" s="49">
        <v>350</v>
      </c>
      <c r="G24" s="49">
        <v>99.999999999999972</v>
      </c>
      <c r="H24" s="49">
        <v>50</v>
      </c>
    </row>
    <row r="25" spans="2:8" ht="15" thickBot="1" x14ac:dyDescent="0.35">
      <c r="B25" s="50" t="s">
        <v>184</v>
      </c>
      <c r="C25" s="50" t="s">
        <v>96</v>
      </c>
      <c r="D25" s="50">
        <v>250</v>
      </c>
      <c r="E25" s="50">
        <v>0</v>
      </c>
      <c r="F25" s="50">
        <v>300</v>
      </c>
      <c r="G25" s="50">
        <v>1E+30</v>
      </c>
      <c r="H25" s="50">
        <v>50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044D3-9780-4AC8-AFD2-5D90C24DD5A7}">
  <sheetPr codeName="Sheet9"/>
  <dimension ref="A3:M15"/>
  <sheetViews>
    <sheetView workbookViewId="0">
      <selection activeCell="L9" sqref="L9"/>
    </sheetView>
  </sheetViews>
  <sheetFormatPr defaultRowHeight="14.4" x14ac:dyDescent="0.3"/>
  <cols>
    <col min="2" max="2" width="14.5546875" bestFit="1" customWidth="1"/>
    <col min="3" max="3" width="13.21875" bestFit="1" customWidth="1"/>
    <col min="4" max="4" width="14.33203125" bestFit="1" customWidth="1"/>
    <col min="5" max="5" width="23" bestFit="1" customWidth="1"/>
    <col min="6" max="6" width="16.88671875" bestFit="1" customWidth="1"/>
    <col min="7" max="7" width="13.5546875" bestFit="1" customWidth="1"/>
    <col min="8" max="8" width="11.21875" bestFit="1" customWidth="1"/>
    <col min="9" max="9" width="10.21875" bestFit="1" customWidth="1"/>
    <col min="10" max="10" width="9.5546875" bestFit="1" customWidth="1"/>
    <col min="12" max="12" width="9.5546875" bestFit="1" customWidth="1"/>
  </cols>
  <sheetData>
    <row r="3" spans="1:13" x14ac:dyDescent="0.3">
      <c r="B3" s="12" t="s">
        <v>87</v>
      </c>
      <c r="C3" s="11" t="s">
        <v>88</v>
      </c>
      <c r="D3" s="11" t="s">
        <v>89</v>
      </c>
      <c r="E3" s="11" t="s">
        <v>90</v>
      </c>
      <c r="F3" s="11" t="s">
        <v>98</v>
      </c>
      <c r="G3" s="11" t="s">
        <v>99</v>
      </c>
      <c r="H3" s="11" t="s">
        <v>96</v>
      </c>
    </row>
    <row r="4" spans="1:13" x14ac:dyDescent="0.3">
      <c r="B4" s="11">
        <v>1</v>
      </c>
      <c r="C4" s="23">
        <v>17.25</v>
      </c>
      <c r="D4" s="11">
        <v>100</v>
      </c>
      <c r="E4" s="10">
        <v>150</v>
      </c>
      <c r="F4" s="14">
        <v>0</v>
      </c>
      <c r="G4" s="14">
        <v>150</v>
      </c>
      <c r="H4" s="11">
        <f>SUM(F4:G4)</f>
        <v>150</v>
      </c>
      <c r="L4" s="3"/>
      <c r="M4" t="s">
        <v>69</v>
      </c>
    </row>
    <row r="5" spans="1:13" x14ac:dyDescent="0.3">
      <c r="B5" s="11">
        <v>2</v>
      </c>
      <c r="C5" s="23">
        <v>15.75</v>
      </c>
      <c r="D5" s="11">
        <v>87</v>
      </c>
      <c r="E5" s="10">
        <v>350</v>
      </c>
      <c r="F5" s="14">
        <v>160.86956521739125</v>
      </c>
      <c r="G5" s="14">
        <v>189.13043478260875</v>
      </c>
      <c r="H5" s="11">
        <f t="shared" ref="H5:H6" si="0">SUM(F5:G5)</f>
        <v>350</v>
      </c>
      <c r="L5" s="20"/>
      <c r="M5" t="s">
        <v>100</v>
      </c>
    </row>
    <row r="6" spans="1:13" x14ac:dyDescent="0.3">
      <c r="B6" s="11">
        <v>3</v>
      </c>
      <c r="C6" s="23">
        <v>17.75</v>
      </c>
      <c r="D6" s="11">
        <v>110</v>
      </c>
      <c r="E6" s="10">
        <v>300</v>
      </c>
      <c r="F6" s="14">
        <v>139.13043478260875</v>
      </c>
      <c r="G6" s="14">
        <v>110.86956521739125</v>
      </c>
      <c r="H6" s="11">
        <f t="shared" si="0"/>
        <v>250</v>
      </c>
      <c r="L6" s="4"/>
      <c r="M6" t="s">
        <v>129</v>
      </c>
    </row>
    <row r="7" spans="1:13" x14ac:dyDescent="0.3">
      <c r="C7" s="1"/>
    </row>
    <row r="8" spans="1:13" x14ac:dyDescent="0.3">
      <c r="D8" s="11" t="s">
        <v>93</v>
      </c>
      <c r="E8" s="11" t="s">
        <v>94</v>
      </c>
      <c r="F8" s="11" t="s">
        <v>95</v>
      </c>
    </row>
    <row r="9" spans="1:13" x14ac:dyDescent="0.3">
      <c r="B9" s="11" t="s">
        <v>91</v>
      </c>
      <c r="C9" s="23">
        <v>21</v>
      </c>
      <c r="D9" s="10">
        <v>90</v>
      </c>
      <c r="E9" s="10">
        <v>300</v>
      </c>
      <c r="F9" s="11">
        <f>SUM(F4:F6)</f>
        <v>300</v>
      </c>
      <c r="H9" s="11" t="s">
        <v>71</v>
      </c>
      <c r="I9" s="13" t="s">
        <v>22</v>
      </c>
      <c r="J9" s="31">
        <f>SUMPRODUCT(C9:C10,F9:F10)-SUMPRODUCT(C4:C6,H4:H6)</f>
        <v>5012.5</v>
      </c>
      <c r="L9" s="31">
        <v>5012.5</v>
      </c>
    </row>
    <row r="10" spans="1:13" x14ac:dyDescent="0.3">
      <c r="B10" s="11" t="s">
        <v>92</v>
      </c>
      <c r="C10" s="23">
        <v>25</v>
      </c>
      <c r="D10" s="10">
        <v>97</v>
      </c>
      <c r="E10" s="10">
        <v>450</v>
      </c>
      <c r="F10" s="11">
        <f>SUM(G4:G6)</f>
        <v>450</v>
      </c>
    </row>
    <row r="12" spans="1:13" x14ac:dyDescent="0.3">
      <c r="D12" s="53" t="s">
        <v>97</v>
      </c>
    </row>
    <row r="13" spans="1:13" x14ac:dyDescent="0.3">
      <c r="C13" s="11" t="s">
        <v>185</v>
      </c>
      <c r="D13" s="54">
        <f>SUMPRODUCT($D$4:$D$6,F4:F6)/E9</f>
        <v>97.666666666666671</v>
      </c>
    </row>
    <row r="14" spans="1:13" x14ac:dyDescent="0.3">
      <c r="C14" s="11" t="s">
        <v>92</v>
      </c>
      <c r="D14" s="54">
        <f>SUMPRODUCT($D$4:$D$6,G4:G6)/E10</f>
        <v>97</v>
      </c>
    </row>
    <row r="15" spans="1:13" x14ac:dyDescent="0.3">
      <c r="A15" s="19" t="s">
        <v>101</v>
      </c>
      <c r="B15" s="46" t="s">
        <v>102</v>
      </c>
      <c r="C15" s="46"/>
      <c r="D15" s="46"/>
      <c r="E15" s="46"/>
      <c r="F15" s="46"/>
      <c r="G15" s="46"/>
    </row>
  </sheetData>
  <scenarios current="0">
    <scenario name="1" count="6" user="NIrmal Prasad Panta" comment="Created by NIrmal Prasad Panta on 7/1/2023">
      <inputCells r="F4" val="0"/>
      <inputCells r="G4" val="150"/>
      <inputCells r="F5" val="160.869565217391"/>
      <inputCells r="G5" val="189.130434782609"/>
      <inputCells r="F6" val="139.130434782609"/>
      <inputCells r="G6" val="110.869565217391"/>
    </scenario>
    <scenario name="2" count="6" user="NIrmal Prasad Panta" comment="Created by NIrmal Prasad Panta on 7/1/2023">
      <inputCells r="F4" val="0"/>
      <inputCells r="G4" val="150"/>
      <inputCells r="F5" val="160.869565217391"/>
      <inputCells r="G5" val="189.130434782609"/>
      <inputCells r="F6" val="139.130434782609"/>
      <inputCells r="G6" val="110.869565217391"/>
    </scenario>
  </scenarios>
  <mergeCells count="1">
    <mergeCell ref="B15:G15"/>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E558D-1F60-4E29-B0F4-045059961316}">
  <dimension ref="A3:M15"/>
  <sheetViews>
    <sheetView workbookViewId="0">
      <selection activeCell="D13" sqref="D13"/>
    </sheetView>
  </sheetViews>
  <sheetFormatPr defaultRowHeight="14.4" x14ac:dyDescent="0.3"/>
  <cols>
    <col min="2" max="2" width="14.5546875" bestFit="1" customWidth="1"/>
    <col min="3" max="3" width="13.21875" bestFit="1" customWidth="1"/>
    <col min="4" max="4" width="14.33203125" bestFit="1" customWidth="1"/>
    <col min="5" max="5" width="23" bestFit="1" customWidth="1"/>
    <col min="6" max="6" width="16.88671875" bestFit="1" customWidth="1"/>
    <col min="7" max="7" width="13.5546875" bestFit="1" customWidth="1"/>
    <col min="8" max="8" width="11.21875" bestFit="1" customWidth="1"/>
    <col min="9" max="9" width="10.21875" bestFit="1" customWidth="1"/>
    <col min="10" max="10" width="9.5546875" bestFit="1" customWidth="1"/>
    <col min="12" max="12" width="9.5546875" bestFit="1" customWidth="1"/>
  </cols>
  <sheetData>
    <row r="3" spans="1:13" x14ac:dyDescent="0.3">
      <c r="B3" s="12" t="s">
        <v>87</v>
      </c>
      <c r="C3" s="11" t="s">
        <v>88</v>
      </c>
      <c r="D3" s="11" t="s">
        <v>89</v>
      </c>
      <c r="E3" s="11" t="s">
        <v>90</v>
      </c>
      <c r="F3" s="11" t="s">
        <v>98</v>
      </c>
      <c r="G3" s="11" t="s">
        <v>99</v>
      </c>
      <c r="H3" s="11" t="s">
        <v>96</v>
      </c>
    </row>
    <row r="4" spans="1:13" x14ac:dyDescent="0.3">
      <c r="B4" s="11">
        <v>1</v>
      </c>
      <c r="C4" s="23">
        <v>17.25</v>
      </c>
      <c r="D4" s="11">
        <v>100</v>
      </c>
      <c r="E4" s="10">
        <v>150</v>
      </c>
      <c r="F4" s="14">
        <v>149.99999999999994</v>
      </c>
      <c r="G4" s="14">
        <v>0</v>
      </c>
      <c r="H4" s="11">
        <f>SUM(F4:G4)</f>
        <v>149.99999999999994</v>
      </c>
      <c r="L4" s="3"/>
      <c r="M4" t="s">
        <v>69</v>
      </c>
    </row>
    <row r="5" spans="1:13" x14ac:dyDescent="0.3">
      <c r="B5" s="11">
        <v>2</v>
      </c>
      <c r="C5" s="23">
        <v>15.75</v>
      </c>
      <c r="D5" s="11">
        <v>87</v>
      </c>
      <c r="E5" s="10">
        <v>350</v>
      </c>
      <c r="F5" s="14">
        <v>95.652173913043342</v>
      </c>
      <c r="G5" s="14">
        <v>254.34782608695667</v>
      </c>
      <c r="H5" s="11">
        <f t="shared" ref="H5:H6" si="0">SUM(F5:G5)</f>
        <v>350</v>
      </c>
      <c r="L5" s="20"/>
      <c r="M5" t="s">
        <v>100</v>
      </c>
    </row>
    <row r="6" spans="1:13" x14ac:dyDescent="0.3">
      <c r="B6" s="11">
        <v>3</v>
      </c>
      <c r="C6" s="23">
        <v>17.75</v>
      </c>
      <c r="D6" s="11">
        <v>110</v>
      </c>
      <c r="E6" s="10">
        <v>300</v>
      </c>
      <c r="F6" s="14">
        <v>54.347826086956708</v>
      </c>
      <c r="G6" s="14">
        <v>195.65217391304333</v>
      </c>
      <c r="H6" s="11">
        <f t="shared" si="0"/>
        <v>250.00000000000003</v>
      </c>
      <c r="L6" s="4"/>
      <c r="M6" t="s">
        <v>129</v>
      </c>
    </row>
    <row r="7" spans="1:13" x14ac:dyDescent="0.3">
      <c r="C7" s="1"/>
    </row>
    <row r="8" spans="1:13" x14ac:dyDescent="0.3">
      <c r="D8" s="11" t="s">
        <v>93</v>
      </c>
      <c r="E8" s="11" t="s">
        <v>94</v>
      </c>
      <c r="F8" s="11" t="s">
        <v>95</v>
      </c>
    </row>
    <row r="9" spans="1:13" x14ac:dyDescent="0.3">
      <c r="B9" s="11" t="s">
        <v>91</v>
      </c>
      <c r="C9" s="23">
        <v>21</v>
      </c>
      <c r="D9" s="10">
        <v>90</v>
      </c>
      <c r="E9" s="10">
        <v>300</v>
      </c>
      <c r="F9" s="11">
        <f>SUM(F4:F6)</f>
        <v>300</v>
      </c>
      <c r="H9" s="11" t="s">
        <v>71</v>
      </c>
      <c r="I9" s="13" t="s">
        <v>22</v>
      </c>
      <c r="J9" s="31">
        <f>SUMPRODUCT(C9:C10,F9:F10)-SUMPRODUCT(C4:C6,H4:H6)</f>
        <v>5012.5</v>
      </c>
      <c r="L9" s="31">
        <v>5012.5</v>
      </c>
    </row>
    <row r="10" spans="1:13" x14ac:dyDescent="0.3">
      <c r="B10" s="11" t="s">
        <v>92</v>
      </c>
      <c r="C10" s="23">
        <v>25</v>
      </c>
      <c r="D10" s="10">
        <v>97</v>
      </c>
      <c r="E10" s="10">
        <v>450</v>
      </c>
      <c r="F10" s="11">
        <f>SUM(G4:G6)</f>
        <v>450</v>
      </c>
    </row>
    <row r="12" spans="1:13" x14ac:dyDescent="0.3">
      <c r="D12" s="53" t="s">
        <v>97</v>
      </c>
    </row>
    <row r="13" spans="1:13" x14ac:dyDescent="0.3">
      <c r="C13" s="11" t="s">
        <v>185</v>
      </c>
      <c r="D13" s="54">
        <f>SUMPRODUCT($D$4:$D$6,F4:F6)/E9</f>
        <v>97.666666666666686</v>
      </c>
    </row>
    <row r="14" spans="1:13" x14ac:dyDescent="0.3">
      <c r="C14" s="11" t="s">
        <v>92</v>
      </c>
      <c r="D14" s="54">
        <f>SUMPRODUCT($D$4:$D$6,G4:G6)/E10</f>
        <v>97</v>
      </c>
    </row>
    <row r="15" spans="1:13" x14ac:dyDescent="0.3">
      <c r="A15" s="19" t="s">
        <v>101</v>
      </c>
      <c r="B15" s="46" t="s">
        <v>102</v>
      </c>
      <c r="C15" s="46"/>
      <c r="D15" s="46"/>
      <c r="E15" s="46"/>
      <c r="F15" s="46"/>
      <c r="G15" s="46"/>
    </row>
  </sheetData>
  <scenarios current="0">
    <scenario name="1" count="6" user="NIrmal Prasad Panta" comment="Created by NIrmal Prasad Panta on 7/1/2023">
      <inputCells r="F4" val="0"/>
      <inputCells r="G4" val="150"/>
      <inputCells r="F5" val="160.869565217391"/>
      <inputCells r="G5" val="189.130434782609"/>
      <inputCells r="F6" val="139.130434782609"/>
      <inputCells r="G6" val="110.869565217391"/>
    </scenario>
    <scenario name="2" count="6" user="NIrmal Prasad Panta" comment="Created by NIrmal Prasad Panta on 7/1/2023">
      <inputCells r="F4" val="0"/>
      <inputCells r="G4" val="150"/>
      <inputCells r="F5" val="160.869565217391"/>
      <inputCells r="G5" val="189.130434782609"/>
      <inputCells r="F6" val="139.130434782609"/>
      <inputCells r="G6" val="110.869565217391"/>
    </scenario>
  </scenarios>
  <mergeCells count="1">
    <mergeCell ref="B15:G15"/>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17E6C-A53A-4D1D-B0EA-18EE47FB719F}">
  <dimension ref="A3:M15"/>
  <sheetViews>
    <sheetView tabSelected="1" workbookViewId="0">
      <selection activeCell="D13" sqref="D13"/>
    </sheetView>
  </sheetViews>
  <sheetFormatPr defaultRowHeight="14.4" x14ac:dyDescent="0.3"/>
  <cols>
    <col min="2" max="2" width="14.5546875" bestFit="1" customWidth="1"/>
    <col min="3" max="3" width="13.21875" bestFit="1" customWidth="1"/>
    <col min="4" max="4" width="14.33203125" bestFit="1" customWidth="1"/>
    <col min="5" max="5" width="23" bestFit="1" customWidth="1"/>
    <col min="6" max="6" width="16.88671875" bestFit="1" customWidth="1"/>
    <col min="7" max="7" width="13.5546875" bestFit="1" customWidth="1"/>
    <col min="8" max="8" width="11.21875" bestFit="1" customWidth="1"/>
    <col min="9" max="9" width="10.21875" bestFit="1" customWidth="1"/>
    <col min="10" max="10" width="9.5546875" bestFit="1" customWidth="1"/>
    <col min="12" max="12" width="9.5546875" bestFit="1" customWidth="1"/>
  </cols>
  <sheetData>
    <row r="3" spans="1:13" x14ac:dyDescent="0.3">
      <c r="B3" s="12" t="s">
        <v>87</v>
      </c>
      <c r="C3" s="11" t="s">
        <v>88</v>
      </c>
      <c r="D3" s="11" t="s">
        <v>89</v>
      </c>
      <c r="E3" s="11" t="s">
        <v>90</v>
      </c>
      <c r="F3" s="11" t="s">
        <v>98</v>
      </c>
      <c r="G3" s="11" t="s">
        <v>99</v>
      </c>
      <c r="H3" s="11" t="s">
        <v>96</v>
      </c>
    </row>
    <row r="4" spans="1:13" x14ac:dyDescent="0.3">
      <c r="B4" s="11">
        <v>1</v>
      </c>
      <c r="C4" s="23">
        <v>17.25</v>
      </c>
      <c r="D4" s="11">
        <v>100</v>
      </c>
      <c r="E4" s="10">
        <v>150</v>
      </c>
      <c r="F4" s="14">
        <v>69.230769230769496</v>
      </c>
      <c r="G4" s="14">
        <v>80.769230769230447</v>
      </c>
      <c r="H4" s="11">
        <f>SUM(F4:G4)</f>
        <v>149.99999999999994</v>
      </c>
      <c r="L4" s="3"/>
      <c r="M4" t="s">
        <v>69</v>
      </c>
    </row>
    <row r="5" spans="1:13" x14ac:dyDescent="0.3">
      <c r="B5" s="11">
        <v>2</v>
      </c>
      <c r="C5" s="23">
        <v>15.75</v>
      </c>
      <c r="D5" s="11">
        <v>87</v>
      </c>
      <c r="E5" s="10">
        <v>350</v>
      </c>
      <c r="F5" s="14">
        <v>230.76923076923049</v>
      </c>
      <c r="G5" s="14">
        <v>119.23076923076952</v>
      </c>
      <c r="H5" s="11">
        <f t="shared" ref="H5:H6" si="0">SUM(F5:G5)</f>
        <v>350</v>
      </c>
      <c r="L5" s="20"/>
      <c r="M5" t="s">
        <v>100</v>
      </c>
    </row>
    <row r="6" spans="1:13" x14ac:dyDescent="0.3">
      <c r="B6" s="11">
        <v>3</v>
      </c>
      <c r="C6" s="23">
        <v>17.75</v>
      </c>
      <c r="D6" s="11">
        <v>110</v>
      </c>
      <c r="E6" s="10">
        <v>300</v>
      </c>
      <c r="F6" s="14">
        <v>0</v>
      </c>
      <c r="G6" s="14">
        <v>250.00000000000003</v>
      </c>
      <c r="H6" s="11">
        <f t="shared" si="0"/>
        <v>250.00000000000003</v>
      </c>
      <c r="L6" s="4"/>
      <c r="M6" t="s">
        <v>129</v>
      </c>
    </row>
    <row r="7" spans="1:13" x14ac:dyDescent="0.3">
      <c r="C7" s="1"/>
    </row>
    <row r="8" spans="1:13" x14ac:dyDescent="0.3">
      <c r="D8" s="11" t="s">
        <v>93</v>
      </c>
      <c r="E8" s="11" t="s">
        <v>94</v>
      </c>
      <c r="F8" s="11" t="s">
        <v>95</v>
      </c>
    </row>
    <row r="9" spans="1:13" x14ac:dyDescent="0.3">
      <c r="B9" s="11" t="s">
        <v>91</v>
      </c>
      <c r="C9" s="23">
        <v>21</v>
      </c>
      <c r="D9" s="10">
        <v>90</v>
      </c>
      <c r="E9" s="10">
        <v>300</v>
      </c>
      <c r="F9" s="11">
        <f>SUM(F4:F6)</f>
        <v>300</v>
      </c>
      <c r="H9" s="11" t="s">
        <v>71</v>
      </c>
      <c r="I9" s="13" t="s">
        <v>22</v>
      </c>
      <c r="J9" s="31">
        <f>SUMPRODUCT(C9:C10,F9:F10)-SUMPRODUCT(C4:C6,H4:H6)</f>
        <v>5012.5</v>
      </c>
      <c r="L9" s="31">
        <v>5012.5</v>
      </c>
    </row>
    <row r="10" spans="1:13" x14ac:dyDescent="0.3">
      <c r="B10" s="11" t="s">
        <v>92</v>
      </c>
      <c r="C10" s="23">
        <v>25</v>
      </c>
      <c r="D10" s="10">
        <v>97</v>
      </c>
      <c r="E10" s="10">
        <v>450</v>
      </c>
      <c r="F10" s="11">
        <f>SUM(G4:G6)</f>
        <v>450</v>
      </c>
    </row>
    <row r="12" spans="1:13" x14ac:dyDescent="0.3">
      <c r="D12" s="53" t="s">
        <v>97</v>
      </c>
    </row>
    <row r="13" spans="1:13" x14ac:dyDescent="0.3">
      <c r="C13" s="11" t="s">
        <v>185</v>
      </c>
      <c r="D13" s="54">
        <f>SUMPRODUCT($D$4:$D$6,F4:F6)/E9</f>
        <v>90</v>
      </c>
    </row>
    <row r="14" spans="1:13" x14ac:dyDescent="0.3">
      <c r="C14" s="11" t="s">
        <v>92</v>
      </c>
      <c r="D14" s="54">
        <f>SUMPRODUCT($D$4:$D$6,G4:G6)/E10</f>
        <v>102.11111111111111</v>
      </c>
    </row>
    <row r="15" spans="1:13" x14ac:dyDescent="0.3">
      <c r="A15" s="19" t="s">
        <v>101</v>
      </c>
      <c r="B15" s="46" t="s">
        <v>102</v>
      </c>
      <c r="C15" s="46"/>
      <c r="D15" s="46"/>
      <c r="E15" s="46"/>
      <c r="F15" s="46"/>
      <c r="G15" s="46"/>
    </row>
  </sheetData>
  <scenarios current="0">
    <scenario name="1" count="6" user="NIrmal Prasad Panta" comment="Created by NIrmal Prasad Panta on 7/1/2023">
      <inputCells r="F4" val="0"/>
      <inputCells r="G4" val="150"/>
      <inputCells r="F5" val="160.869565217391"/>
      <inputCells r="G5" val="189.130434782609"/>
      <inputCells r="F6" val="139.130434782609"/>
      <inputCells r="G6" val="110.869565217391"/>
    </scenario>
    <scenario name="2" count="6" user="NIrmal Prasad Panta" comment="Created by NIrmal Prasad Panta on 7/1/2023">
      <inputCells r="F4" val="0"/>
      <inputCells r="G4" val="150"/>
      <inputCells r="F5" val="160.869565217391"/>
      <inputCells r="G5" val="189.130434782609"/>
      <inputCells r="F6" val="139.130434782609"/>
      <inputCells r="G6" val="110.869565217391"/>
    </scenario>
  </scenarios>
  <mergeCells count="1">
    <mergeCell ref="B15:G15"/>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E E A A B Q S w M E F A A C A A g A I k H h V v p j i G u k A A A A 9 g A A A B I A H A B D b 2 5 m a W c v U G F j a 2 F n Z S 5 4 b W w g o h g A K K A U A A A A A A A A A A A A A A A A A A A A A A A A A A A A h Y 8 x D o I w G I W v Q r r T l p K o I T 9 l c J X E h G h c m 1 K h E Y q h x X I 3 B 4 / k F c Q o 6 u b 4 v v c N 7 9 2 v N 8 j G t g k u q r e 6 M y m K M E W B M r I r t a l S N L h j u E I Z h 6 2 Q J 1 G p Y J K N T U Z b p q h 2 7 p w Q 4 r 3 H P s Z d X x F G a U Q O + a a Q t W o F + s j 6 v x x q Y 5 0 w U i E O + 9 c Y z n A U L X G 8 Y J g C m S H k 2 n w F N u 1 9 t j 8 Q 1 k P j h l 5 x Z c J d A W S O Q N 4 f + A N Q S w M E F A A C A A g A I k H h 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J B 4 V a U 5 D r F a w E A A E g C A A A T A B w A R m 9 y b X V s Y X M v U 2 V j d G l v b j E u b S C i G A A o o B Q A A A A A A A A A A A A A A A A A A A A A A A A A A A B t U V 1 r A j E Q f B f 8 D 0 u E o n A V p J R C i w / H 2 d J S + q n S B y N l v V u 9 0 F w i 2 V y r i P + 9 u f N o S z E v S 2 Z 2 J z M b p t Q r a 2 B 8 q I O r d q v d 4 h w d Z T D O i f w A h q D J t 1 s Q z t i W L q W A X G 9 S 0 v 0 3 6 z 4 W 1 n 5 0 b 5 S m f m K N J + O 5 K 5 J L O W V y L D P S W j 4 Z G j n 1 S X A K E 6 c W e f m J B q Y m I I 6 V 3 8 q R T c u i G p Q X P g e m Q j 6 t y W F l h + G V m N C l u Y y N 8 g g P W M g k x 7 U n B 2 c y Z l Y r U 8 3 K l 5 K 4 D j I 4 7 2 8 0 b 0 Q v A l N q H Y F 3 J f W i x n + d 6 L 0 u I c U h z m 5 2 5 6 k Y i g M p o n t l s u Y m 5 v v Z C D 3 O m / m O e H a 2 s D 4 s 5 5 Y w C w F E k J n g I s R v m A b v / n 0 q g l n D x l q P U 9 T o e F j 5 m v d + h E M q s w q 6 k + 2 a f k U n D g 0 v r S s S q 8 v C V C R 3 j 7 i I d j v x Q J l C O I E O 2 C X E W Q D B h 3 5 A s 9 1 H s B M 1 / k h f k J T s b R H G w n Y x z S n 7 3 5 l Y 9 h D + I K j 8 p f a 9 d k u Z o 4 a v v g F Q S w E C L Q A U A A I A C A A i Q e F W + m O I a 6 Q A A A D 2 A A A A E g A A A A A A A A A A A A A A A A A A A A A A Q 2 9 u Z m l n L 1 B h Y 2 t h Z 2 U u e G 1 s U E s B A i 0 A F A A C A A g A I k H h V g / K 6 a u k A A A A 6 Q A A A B M A A A A A A A A A A A A A A A A A 8 A A A A F t D b 2 5 0 Z W 5 0 X 1 R 5 c G V z X S 5 4 b W x Q S w E C L Q A U A A I A C A A i Q e F W l O Q 6 x W s B A A B I A g A A E w A A A A A A A A A A A A A A A A D h A Q A A R m 9 y b X V s Y X M v U 2 V j d G l v b j E u b V B L B Q Y A A A A A A w A D A M I A A A C Z 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o C g A A A A A A A E Y K 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a G V l d D 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y M C I g L z 4 8 R W 5 0 c n k g V H l w Z T 0 i R m l s b E V y c m 9 y Q 2 9 k Z S I g V m F s d W U 9 I n N V b m t u b 3 d u I i A v P j x F b n R y e S B U e X B l P S J G a W x s R X J y b 3 J D b 3 V u d C I g V m F s d W U 9 I m w w I i A v P j x F b n R y e S B U e X B l P S J G a W x s T G F z d F V w Z G F 0 Z W Q i I F Z h b H V l P S J k M j A y M y 0 w N y 0 w M V Q w M j o y M z o z N S 4 1 M D I 1 M T U z W i I g L z 4 8 R W 5 0 c n k g V H l w Z T 0 i R m l s b E N v b H V t b l R 5 c G V z I i B W Y W x 1 Z T 0 i c 0 F B Q U E i I C 8 + P E V u d H J 5 I F R 5 c G U 9 I k Z p b G x D b 2 x 1 b W 5 O Y W 1 l c y I g V m F s d W U 9 I n N b J n F 1 b 3 Q 7 T W V k a W E g X H U w M D I 2 I C M g b 2 Y g Q W R z J n F 1 b 3 Q 7 L C Z x d W 9 0 O y M g b 2 Y g T m V 3 I E N 1 c 3 R v b W V y c y B S Z W F j a G V k J n F 1 b 3 Q 7 L C Z x d W 9 0 O 0 N v c 3 Q g c G V y I E F k 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U 2 h l Z X Q x L 0 F 1 d G 9 S Z W 1 v d m V k Q 2 9 s d W 1 u c z E u e 0 1 l Z G l h I F x 1 M D A y N i A j I G 9 m I E F k c y w w f S Z x d W 9 0 O y w m c X V v d D t T Z W N 0 a W 9 u M S 9 T a G V l d D E v Q X V 0 b 1 J l b W 9 2 Z W R D b 2 x 1 b W 5 z M S 5 7 I y B v Z i B O Z X c g Q 3 V z d G 9 t Z X J z I F J l Y W N o Z W Q s M X 0 m c X V v d D s s J n F 1 b 3 Q 7 U 2 V j d G l v b j E v U 2 h l Z X Q x L 0 F 1 d G 9 S Z W 1 v d m V k Q 2 9 s d W 1 u c z E u e 0 N v c 3 Q g c G V y I E F k L D J 9 J n F 1 b 3 Q 7 X S w m c X V v d D t D b 2 x 1 b W 5 D b 3 V u d C Z x d W 9 0 O z o z L C Z x d W 9 0 O 0 t l e U N v b H V t b k 5 h b W V z J n F 1 b 3 Q 7 O l t d L C Z x d W 9 0 O 0 N v b H V t b k l k Z W 5 0 a X R p Z X M m c X V v d D s 6 W y Z x d W 9 0 O 1 N l Y 3 R p b 2 4 x L 1 N o Z W V 0 M S 9 B d X R v U m V t b 3 Z l Z E N v b H V t b n M x L n t N Z W R p Y S B c d T A w M j Y g I y B v Z i B B Z H M s M H 0 m c X V v d D s s J n F 1 b 3 Q 7 U 2 V j d G l v b j E v U 2 h l Z X Q x L 0 F 1 d G 9 S Z W 1 v d m V k Q 2 9 s d W 1 u c z E u e y M g b 2 Y g T m V 3 I E N 1 c 3 R v b W V y c y B S Z W F j a G V k L D F 9 J n F 1 b 3 Q 7 L C Z x d W 9 0 O 1 N l Y 3 R p b 2 4 x L 1 N o Z W V 0 M S 9 B d X R v U m V t b 3 Z l Z E N v b H V t b n M x L n t D b 3 N 0 I H B l c i B B Z C w y f S Z x d W 9 0 O 1 0 s J n F 1 b 3 Q 7 U m V s Y X R p b 2 5 z a G l w S W 5 m b y Z x d W 9 0 O z p b X X 0 i I C 8 + P C 9 T d G F i b G V F b n R y a W V z P j w v S X R l b T 4 8 S X R l b T 4 8 S X R l b U x v Y 2 F 0 a W 9 u P j x J d G V t V H l w Z T 5 G b 3 J t d W x h P C 9 J d G V t V H l w Z T 4 8 S X R l b V B h d G g + U 2 V j d G l v b j E v U 2 h l Z X Q x L 1 N v d X J j Z T w v S X R l b V B h d G g + P C 9 J d G V t T G 9 j Y X R p b 2 4 + P F N 0 Y W J s Z U V u d H J p Z X M g L z 4 8 L 0 l 0 Z W 0 + P E l 0 Z W 0 + P E l 0 Z W 1 M b 2 N h d G l v b j 4 8 S X R l b V R 5 c G U + R m 9 y b X V s Y T w v S X R l b V R 5 c G U + P E l 0 Z W 1 Q Y X R o P l N l Y 3 R p b 2 4 x L 1 N o Z W V 0 M S 9 T a G V l d D F f U 2 h l Z X Q 8 L 0 l 0 Z W 1 Q Y X R o P j w v S X R l b U x v Y 2 F 0 a W 9 u P j x T d G F i b G V F b n R y a W V z I C 8 + P C 9 J d G V t P j x J d G V t P j x J d G V t T G 9 j Y X R p b 2 4 + P E l 0 Z W 1 U e X B l P k Z v c m 1 1 b G E 8 L 0 l 0 Z W 1 U e X B l P j x J d G V t U G F 0 a D 5 T Z W N 0 a W 9 u M S 9 T a G V l d D E v U H J v b W 9 0 Z W Q l M j B I Z W F k Z X J z P C 9 J d G V t U G F 0 a D 4 8 L 0 l 0 Z W 1 M b 2 N h d G l v b j 4 8 U 3 R h Y m x l R W 5 0 c m l l c y A v P j w v S X R l b T 4 8 S X R l b T 4 8 S X R l b U x v Y 2 F 0 a W 9 u P j x J d G V t V H l w Z T 5 G b 3 J t d W x h P C 9 J d G V t V H l w Z T 4 8 S X R l b V B h d G g + U 2 V j d G l v b j E v U 2 h l Z X Q x L 0 N o Y W 5 n Z W Q l M j B U e X B l P C 9 J d G V t U G F 0 a D 4 8 L 0 l 0 Z W 1 M b 2 N h d G l v b j 4 8 U 3 R h Y m x l R W 5 0 c m l l c y A v P j w v S X R l b T 4 8 L 0 l 0 Z W 1 z P j w v T G 9 j Y W x Q Y W N r Y W d l T W V 0 Y W R h d G F G a W x l P h Y A A A B Q S w U G A A A A A A A A A A A A A A A A A A A A A A A A J g E A A A E A A A D Q j J 3 f A R X R E Y x 6 A M B P w p f r A Q A A A L 1 Z F I 3 U 9 6 x H g K M t / S g Y M M g A A A A A A g A A A A A A E G Y A A A A B A A A g A A A A H c o B I O 1 7 w J 1 x z w 3 w o d b 7 N l E N v q q l M Y e z d 5 B t a I 1 4 b q k A A A A A D o A A A A A C A A A g A A A A j A H e Q z G 1 r O b R G L k f Q z a I c k E C U G / R g e S y + g O Z L b s 1 v N 9 Q A A A A A N d 6 R + 2 o Y 0 t s o U c d c b 5 N 6 c s 0 A o 6 B W C e S x u k H D v A + L / G t d 8 v m T P 2 1 u 1 T E F s 7 g l + y 9 y k L n D r U H E w s 8 R j k 5 I Z y H L J x + 2 E O I k C m d 8 y Y Z F F S 4 1 H p A A A A A U a A D D B W M T j u m + W / H k x o w w X X G d 3 G W g m J I a h 8 e Z / N K p B w c C s H X f C 8 D 8 / L 9 n O V 5 m 9 k 5 F Z i S R H W P r Q C E m L J 6 c + t 0 p g = = < / D a t a M a s h u p > 
</file>

<file path=customXml/itemProps1.xml><?xml version="1.0" encoding="utf-8"?>
<ds:datastoreItem xmlns:ds="http://schemas.openxmlformats.org/officeDocument/2006/customXml" ds:itemID="{FB04CD35-EEFF-4A4A-A835-03318BF73EB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3-14</vt:lpstr>
      <vt:lpstr>3-15</vt:lpstr>
      <vt:lpstr>3-18</vt:lpstr>
      <vt:lpstr>3-21</vt:lpstr>
      <vt:lpstr>3-22</vt:lpstr>
      <vt:lpstr>Sensitivity Report 1</vt:lpstr>
      <vt:lpstr>3-24</vt:lpstr>
      <vt:lpstr>3-24 17B</vt:lpstr>
      <vt:lpstr>3-24 17c</vt:lpstr>
      <vt:lpstr>3-25</vt:lpstr>
      <vt:lpstr>3-29</vt:lpstr>
      <vt:lpstr>3-30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NIrmal Prasad Panta</dc:creator>
  <cp:lastModifiedBy>NIRMAL PRASAD PANTA</cp:lastModifiedBy>
  <dcterms:created xsi:type="dcterms:W3CDTF">2023-06-28T13:08:32Z</dcterms:created>
  <dcterms:modified xsi:type="dcterms:W3CDTF">2023-09-28T13:23:40Z</dcterms:modified>
</cp:coreProperties>
</file>