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Anita Mam/Chapter 12 Simulation/Assignment/Assignment 8_Monte Carlo simulation_class/Ujwal/"/>
    </mc:Choice>
  </mc:AlternateContent>
  <xr:revisionPtr revIDLastSave="10" documentId="13_ncr:1_{BBAEDA56-BE28-42BE-9EC7-5089D7B29F9F}" xr6:coauthVersionLast="47" xr6:coauthVersionMax="47" xr10:uidLastSave="{23E942F8-C9D4-4AF8-8E8D-341DFFA86906}"/>
  <bookViews>
    <workbookView xWindow="-108" yWindow="-108" windowWidth="23256" windowHeight="13176" firstSheet="1" activeTab="1" xr2:uid="{00000000-000D-0000-FFFF-FFFF00000000}"/>
  </bookViews>
  <sheets>
    <sheet name="CB_DATA_" sheetId="2" state="veryHidden" r:id="rId1"/>
    <sheet name="Sheet1" sheetId="1" r:id="rId2"/>
  </sheets>
  <definedNames>
    <definedName name="CB_Block_00000000000000000000000000000000" localSheetId="1" hidden="1">"'7.0.0.0"</definedName>
    <definedName name="CB_Block_00000000000000000000000000000001" localSheetId="0" hidden="1">"'638279019009981634"</definedName>
    <definedName name="CB_Block_00000000000000000000000000000001" localSheetId="1" hidden="1">"'638279018774437691"</definedName>
    <definedName name="CB_Block_00000000000000000000000000000003" localSheetId="1" hidden="1">"'11.1.4716.0"</definedName>
    <definedName name="CB_BlockExt_00000000000000000000000000000003" localSheetId="1" hidden="1">"'11.1.2.4.850"</definedName>
    <definedName name="CBWorkbookPriority" localSheetId="0" hidden="1">-2783077587925280</definedName>
    <definedName name="CBx_50bed6f328c24807bb5f9056d4e44113" localSheetId="0" hidden="1">"'CB_DATA_'!$A$1"</definedName>
    <definedName name="CBx_8c1287c276fc4babbe310d249f355a5f" localSheetId="0" hidden="1">"'Sheet1'!$A$1"</definedName>
    <definedName name="CBx_Sheet_Guid" localSheetId="0" hidden="1">"'50bed6f3-28c2-4807-bb5f-9056d4e44113"</definedName>
    <definedName name="CBx_Sheet_Guid" localSheetId="1" hidden="1">"'8c1287c2-76fc-4bab-be31-0d249f355a5f"</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2" l="1"/>
  <c r="A11" i="2"/>
  <c r="I26" i="1"/>
  <c r="J26" i="1" s="1"/>
  <c r="D26" i="1"/>
  <c r="I25" i="1"/>
  <c r="J25" i="1" s="1"/>
  <c r="D25" i="1"/>
  <c r="I24" i="1"/>
  <c r="J24" i="1" s="1"/>
  <c r="D24" i="1"/>
  <c r="I23" i="1"/>
  <c r="J23" i="1" s="1"/>
  <c r="D23" i="1"/>
  <c r="I22" i="1"/>
  <c r="J22" i="1" s="1"/>
  <c r="D22" i="1"/>
  <c r="J21" i="1"/>
  <c r="I21" i="1"/>
  <c r="D21" i="1"/>
  <c r="J20" i="1"/>
  <c r="I20" i="1"/>
  <c r="D20" i="1"/>
  <c r="I19" i="1"/>
  <c r="J19" i="1" s="1"/>
  <c r="D19" i="1"/>
  <c r="I18" i="1"/>
  <c r="J18" i="1" s="1"/>
  <c r="D18" i="1"/>
  <c r="I17" i="1"/>
  <c r="J17" i="1" s="1"/>
  <c r="D17" i="1"/>
  <c r="I16" i="1"/>
  <c r="J16" i="1" s="1"/>
  <c r="D16" i="1"/>
  <c r="I15" i="1"/>
  <c r="J15" i="1" s="1"/>
  <c r="J27" i="1" s="1"/>
  <c r="F15" i="1"/>
  <c r="K15" i="1" s="1"/>
  <c r="D15" i="1"/>
  <c r="B16" i="1" l="1"/>
  <c r="F16" i="1" s="1"/>
  <c r="K16" i="1" s="1"/>
  <c r="B17" i="1" s="1"/>
  <c r="F17" i="1" s="1"/>
  <c r="K17" i="1" s="1"/>
  <c r="B18" i="1" s="1"/>
  <c r="F18" i="1" s="1"/>
  <c r="K18" i="1" s="1"/>
  <c r="B19" i="1" s="1"/>
  <c r="F19" i="1" s="1"/>
  <c r="K19" i="1" s="1"/>
  <c r="B20" i="1" s="1"/>
  <c r="F20" i="1" s="1"/>
  <c r="K20" i="1" s="1"/>
  <c r="B21" i="1" s="1"/>
  <c r="F21" i="1" s="1"/>
  <c r="K21" i="1" s="1"/>
  <c r="B22" i="1" s="1"/>
  <c r="F22" i="1" s="1"/>
  <c r="K22" i="1" s="1"/>
  <c r="B23" i="1" s="1"/>
  <c r="F23" i="1" s="1"/>
  <c r="K23" i="1" s="1"/>
  <c r="B24" i="1" s="1"/>
  <c r="F24" i="1" s="1"/>
  <c r="K24" i="1" s="1"/>
  <c r="B25" i="1" s="1"/>
  <c r="F25" i="1" s="1"/>
  <c r="K25" i="1" s="1"/>
  <c r="B26" i="1" s="1"/>
  <c r="F26" i="1" s="1"/>
  <c r="K26" i="1" s="1"/>
  <c r="J28" i="1" l="1"/>
</calcChain>
</file>

<file path=xl/sharedStrings.xml><?xml version="1.0" encoding="utf-8"?>
<sst xmlns="http://schemas.openxmlformats.org/spreadsheetml/2006/main" count="53" uniqueCount="52">
  <si>
    <t>Initial Conditions</t>
  </si>
  <si>
    <t>Problem Data</t>
  </si>
  <si>
    <t xml:space="preserve">  Number of Covered Employees</t>
  </si>
  <si>
    <t xml:space="preserve">  Max Decrease</t>
  </si>
  <si>
    <t>Max Increase</t>
  </si>
  <si>
    <t>Uniform Distribution</t>
  </si>
  <si>
    <t xml:space="preserve">  Average Claim per Employee</t>
  </si>
  <si>
    <t>Std Dev</t>
  </si>
  <si>
    <t>Normal Distribution</t>
  </si>
  <si>
    <t xml:space="preserve">  Amount Contributed per Employee</t>
  </si>
  <si>
    <t xml:space="preserve">  Constant</t>
  </si>
  <si>
    <t xml:space="preserve">Beginning </t>
  </si>
  <si>
    <t>Number of</t>
  </si>
  <si>
    <t>Employee</t>
  </si>
  <si>
    <t xml:space="preserve">company </t>
  </si>
  <si>
    <t xml:space="preserve">Total </t>
  </si>
  <si>
    <t>Avg Claim</t>
  </si>
  <si>
    <t xml:space="preserve">Seasonal </t>
  </si>
  <si>
    <t>Total</t>
  </si>
  <si>
    <t>Company</t>
  </si>
  <si>
    <t xml:space="preserve">Ending </t>
  </si>
  <si>
    <t>Month</t>
  </si>
  <si>
    <t>Balance</t>
  </si>
  <si>
    <t>Employees</t>
  </si>
  <si>
    <t>Contributions</t>
  </si>
  <si>
    <t>Deposit</t>
  </si>
  <si>
    <t>Funds</t>
  </si>
  <si>
    <t>per Emp.</t>
  </si>
  <si>
    <t>factor</t>
  </si>
  <si>
    <t>Claims</t>
  </si>
  <si>
    <t>cost</t>
  </si>
  <si>
    <t>average company cost=</t>
  </si>
  <si>
    <t>count of insufficient of funds during the year=</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</si>
  <si>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</si>
  <si>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</si>
  <si>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</si>
  <si>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</si>
  <si>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</si>
  <si>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</si>
  <si>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</si>
  <si>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</si>
  <si>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</si>
  <si>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</si>
  <si>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</si>
  <si>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</si>
  <si>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50bed6f3-28c2-4807-bb5f-9056d4e44113</t>
  </si>
  <si>
    <t>CB_Block_0</t>
  </si>
  <si>
    <t>㜸〱敤㕣㕢㙣㈴㔷㤹敥㔳敥㙥㜷戵敤戱㌳㥥㕣㈶㠴挴㄰㐲㉥ㅥ㥣昱㈴㐳〸扢戳㠳㉦㤹ㄹ〷捦搸ㄹ㝢㈶戰㈱敡㈹㜷㥦ㅡ㔷愶慢捡愹慡昶㡣戳㤱ㄲ㠵㘴戳〸〲㠸㥢挸㤲〵ㄴ㈱㈴㕥昶昲ㄲㄲ挸ぢ摡㤵㐰㈸愰摤ㄵ㉢㉤ㄲ㐸㈱愰摤㠷㕤愱㤱㜸挹〳ㄲ㝣摦愹慡敥慡㙥㜷搹改㈴慣戳昲㤹昴敦㔳攷㔶攷㥣晦㝡晥晦㔴㜲㈲㤷换晤〱㠹㝦㤹昲捣㕣户戴攱〷搲㥥㤸㜱敢㜵㔹つ㉣搷昱㈷愶㍣捦搸㤸户晣愰てつ㡡ㄵぢ昵㝥愱攲㕢㡦挸㔲㘵㕤㝡㍥ㅡㄵ㜲戹㔲㐹搷㔰捦㐱昸ㅢ㠹ㅦ㜴昶ㅡ捣〳㉣捦㑣㉦慣㍣㠴㔱㤷〲搷㤳〷挶捥㠶㝤㡦㑣㑥㑥㑣㑥摣㜹搷攴〷㈷づㅥㄸ㥢㘹搴㠳㠶㈷㡦㌸戲ㄱ㜸㐶晤挰搸㘲㘳愵㙥㔵㍦㉡㌷㤶摤ぢ搲㌹㈲㔷づ摥戱㘲摣昹愱挹㍢てㅦ㌶敦扥晢㐳㠳㜸㜵敥搴捣昴愲㈷㑤晦㉤ㅡ戳挰㈹摦㌹㉢慢ㄶ搷㈶愵㘷㌹攷㈷㘶愶昱㕦㘲晥㜸扡㙢㘲㘹㔵捡㠰慦㤶㥥㜴慡搲搷搱㜱挰㥥昲晤㠶扤挶捤搳敤㘳㔸㙡搵昰㠳㠲㍤㈳敢㜵摤㡥㐷㉤搹ぢ搸扢扡戱㌱㘸㉦㐹挷户〲㙢摤ち㌶㡡昶㌲〶慡つ搹㘷㝣㜹摡㜰捥换㔳㠶㉤ぢ昶昱㠶㔵换㠷㈹搷㜷㜳㍣㐴㜲㘲㙡昹ㄳ㔳扥㍤戳㙡㜸㙡㐶㍥㌷㈶愳敤㌱慦㥡㙥㝢㘳昷㜱㌹㜵昵〶㡥㜹㔳昷㜶愸㌹㙢㜸捤㤶攳摤㕢㐶㡢㑦捦攰昶敥敤ㄳ㝢㤴敥㜳㙢昷㍥㙡㉢搳慤挵㐰㐴摦㙡㐷戱ㄸ扤㐸搰㑦㔰㈲㈰〲昵㌲挱〰挱㈰㠰挸晦づ㕣㤲散挸㉡慤㘲㘸㤵ㄵ慤㔲搵㉡㌵慤㈲戵㡡愹㔵捥㙢㤵㔵慤㘲㘹㤵㠷戴捡〵戴㠹㔳愹扦㕦㡢搲㔳㥦晦换㝦摢㝢攱愷ㅦ㜹攲摦㝦晤换晦㍣晥捦㜳㠳㝢搰攸扥㘸㔲戳㥥㜱ㄱ愴搶愲攲㐳ㄳ〷昹㙦㙢慥〰㔳㤸㠷捤扢捣挹挹摡攱㠳挶ㅤ㐶㠱换捡㐰㝥㡡㔰㐶搰㜶搰扣摦㜲㙡敥㐵㠵扢敢愶つ㕦戶㌶㙥㍣慡㥢㜶ㅢ㑥捤㝦搷收㤵㑢㠱ㄱ挸㙢摢敢㕡㠳㜴㜴㕢〲㕢㐹㕦扤敦晡昶㙥㘷㡤㝡㐳㑥㕤戲挲敡㜷户㔵摢㡢㥥扢搲扤昶㤸㈷ㅦ㙥搶㜶捣㘸ち㐲㙤㕤㡤摤戱捡戰㉡㥣搷搸捣慡敢㑢㐷㑤㙦摣㕥戴慡ㄷ愴户㈴㈹ㄲ㘵㑤㉤昵㑡㔶㐵㕣㍦扥攰㘰愱攰搶摡㝢㤳愵收㍤㤷〲㌰戳慣㘱扥㙢搲ぢ㌶㤶㡤㤵扡扣㉡搵㈴㝣㈷㉡昶愷㡡㡦戹搵㠶㍦攳㍡㠱攷搶搳㌵㔳戵㜵〳㤲愶㜶搲慤挹㝣㍥愷㠴〲〴㙥㕦㥦㄰戹摢扡昳㠲㐲㐴〲挵㘴攴㙢搲㘴㌷㜱ㅡ慢挳㉡敡㤲㌴愹扤㙦㡢挱㌸㕦㈵㘳㌲㌸㌰戱㈶敡て扥昴㤶㉤㠶㙤㘲敥敤㙤慣㘹愳搱敡敦㔹㤷㑥㜰挲㜰㙡㜵改㘵㙡㍦挱ㄹ改挳〰㠵换㄰〸㕤㜷㡦慡㑥㕣ㄲㅢ㠵㡢㔶㉤㔸㉤慥㑡敢晣㙡㠰㌲㘸挸㔲㠹㕢摢㤱昴㉢㔰愴敦㈵ㄸ〵㈸㤷㜳挵㝤㙣㔴㉣㈳攵ち㤴㑥ㄹ扣㥣ㄲ攴散㤷攲攵㐱昳㤸㔵て㘴㈸㤴㠷㑤㘰㈴搴㙡ち㝤㐳㈴㔱捦愸㠶ち㘳㥦㌹〳㉡㌵㉣㈷搸㘸昱㙤〷㤷㠴㐴戴㉢ぢ㜶㥣㉣愰㈸㐸换㠳っ㕥〳搱戴㐹㠳散挶〹㈲㈲ㅢ㘴㘸㜶㡣㥣㈶㌲戶捦㤰ㄱ㘸㥦㈴㐲戶㍥搸㕤㐶㤰搸㍢㠹㤴㥤扡昲攳慥㌴摢捣㤶て愵搹㤵搸㌸晤㉡㠲慢〹慥㈱搸て㈰晥ぢㄲ㡥㔲づ昹㜴搲摦㠵㘷晤㍡㠲㜷〳㐰㍥改㤴㌹㤱愸愲つ戵ㅤ㍢㤲敤㠶㘰㈷㉢愳㌸ㄴ㐵戴㡣㥢㜶收㤰慤㄰ㅤ㔹㥤㍢㐳搷收㤵㡥㝤㝦㜷摡㑣㉥㠷ㄴ㤹搱㌴戹搶㉤㥡㈶㌷㠲㑤㝢搴㕢㌷愰慢㍥㐶昰ㅥ㠰戲晥㕥㐲㈸ㄷㅡ扣摢戳攸㘹㔲扥㈳捣愲搰ㄸ敡㔱挱㐷㠴捣㈳㐰㠶㤰敢㌸扥散摡搰㌴〷挷捤㜷扣つ㝤愰㍢㝦㐷㐸㙦搳㥢扢㝡㠷晥愲㌷㘸㐵摦〸昶ㄲ扦攸慡㘳㙥㐲戵晥㝥㠲㥢〱摡㜴っ㑦摦㙦搴㔳愰捣㘲㍢㠱戹扤昴扡㈸㉢㜷㜹㘳㑤㉡つ㌴㘸㉥ㅢ摥㜹ㄹ挰㠳㌱㌷ぢ㕢搸昵㍣㔹挷愱戶愶ち㜸㝥戹㍡㕤攸ㅦ昳㕣㥢攵扢㌶戲晦㡥㔰っ昹扣搶㤷㙢戳㤱㌳㙣捤㠴捦㈹㐱㌹搴挱㜷㜴ㄷㄲ㠹㑥㘹昲㘲扦散昳攵慥㈴改㐱㤲摣㡡㙤搵㙦〳㠰㤴㄰晦搱㔵愲ㅣ㘰戳て愸㘶㘹㡢㤵ㅥ扥㡣搳㐹㥢て戱㐳㡥っ㠴づ摢㘹昸て晣㈱㝢挹戲㥢挲㘲挰㕥㤴㕥ㄵ扥〵慢㉥换愱㕢㤶愲㘶㔷㔶扣㐳㘴㐵㕦㕦挷㜹㍡挳扦愶攸愴㑤㑡㘴㜲㝢㘶㘵挶㔹扣㐵㔴㜴㐳㔲愸㘴戸㠶㥡ㄲ㠸㤴挷戶扢㈲愶〷ㄱ㜳㍢㌶㑥㍦㐸㌰㐹㜰〸愰昰ㄳ㐸㥡敤㙥㍣挳㘱晤敢㜴㘹㔷㉡戹ㄲ搱愰㕣㠴慦㜴ㄵ㔶㠷昹㥡てㄲ摣〵搰㘶晥搰〱㤹㐱㠸ち攵〹㐲㔴㘱っ昳慣㈵㉦㤲〶昶㤸〸㉣捤㌴晣挰戵ㄹ㔹ㅡ㌲㘷摤㔳㙥㌰㙢昹㙢㠸㐴㡤㥡㔱收晥㔵改㠰扡㍣搸㍥㙤㘵敥摡㥡慣改收㤲摢㠰㘸㥢㥢摤〹〷㜳㙣〷㙣㐹㜵㌶搷〴㔲㙦攷㘳っ㈱戰搳捡摦㑡㙦散戶扣摦㍣昴つ户㜶㜴搹ち敡㜲挰っ㤹㡥昹㤲㠹㕤㐴攴愰搶㙦㉥慦㝡㔲捥づ㤹挷㍤慢㔶户ㅣ㐹㘴挰挶㘴戰㙥㕥㥥㐷㤴㘰搱㘵っ搰㜵㠶捣㘵捦㜰晣㌵㠳〱挵㡤扤愹㈷ㄵㄶ㈹㤸搳㤶攳攳㌵ち㡢捣て㥢㑢慢敥㐵㐴㙣ㅢ戶㜳摣㔸昳㜷〴㔶㐸昴㘱㔲愸ㄱ㥡搰㌴㔱搲㑡扤攲㠷〷昲㕣㡥扣㤷㈷㔰戸捡ㄵ攸㌳捦搰摥戴敢愳ㄸつ敤㜴捥㘹㄰搱愳㘶㘱㕦愶ㄴ㈶愷敡㜷戳捦㠷〱敥㍤㝥㘶慥ㄵ㤹㝢㔳㌱敢〲扤晣ㄹ㌲㕥㤱㐵㌳㄰㐲ㅦ摤㥥㤰㔴㔸㐶捡〱〷〲攳㝣㙡㈷扦戲愹摡㤰晡昶戴戲挷㄰㐹ㅡ㌴攷㡤ㄵ㔹㐷㍣摡㌶㠲㍤攱〳捤㔸摢愸晢㔱摤㡣㙢摢〶㐹㡢㘴戹㔴㌵㐸挱㔳㡤挰㍤㘹㌹扡〹愰攸㉦㉡㌲㉥愱挸戸愴㡡〶捤搳っつ慡㍣挷㜲捦ㅢ㥥ㄵ慣摡㔶戵挴〷㠶敦㜶〴㑤㠲挹㈹㜹攳ㄴ换㡣戱㌶㙢晥っ㑣㌶㝦〲攸㥥㠰ㅣ攵搶ㄱ晤愰㕣㑤ㄴ昱㑦昴攸㔸㠲㠰㔱㥥㔲晤捦㌱㕡㐱摤㡥㠰挸㔱改㜲㝣〷攳昲㘳㈸〹㠵㄰戱㥥㐱㈲昰ち㈶㠴㍣㕤摣㐵昳㡣㘳〵挰ㅥ㌱㜶捣ち㘶㝤愰ㅣ〰㔹㜵扣扤㔶㘱㌵搱㘹扣愹ㄵ㙥攸慣㑡愹㠹敢㍢敢㤳㝡攳㝤㥢㔴㠷ㅡ㈵愱㐸戶㙡愴㌴换㈶㜳摣㐹慡㐶㈸挵ㅤ㙢ㅢ㤱攵㌶㙤敤㍢愵挸㥢㔰㑣㡡㘶㜲晡㕦㈸㐲㐱愰㌷搲㔱昴搹㘷㤳㐷㈲㘲㐳ㅢ愰㑣㍤ㄵ㤶つ㐵㈱挱㌹㕣㍢愹挹㜲昴〴晥摥ㄳ㘵ㄷㅡ㐱慡挶戸㌴ㅡ搵㑣搵敢ぢづ慣㠴慡攱搵㜶〸㑢㘳㙤愱㠶㔱摣搹慢昶て户㌷挱㠸ㄱㅢ㌲㉣㤲攱〷〶ㅢ㠲戹ㄲㄱ㔵㕡㘷㐳摣敡㘶㜱㠹㑦㈷愵攱㈸っ㉣〵戵㔹戹慥捣戰㤶㈵㍦慡㍡㌴㑦㡢㑡㡥敡收搴㡡て㤵ㅥ㔰㡥㐷㌹挵攰扡㜹㥡㙥㈹㕣㘲㠰搸㡤㜲㡢搵〰愱摤收〰㍣ㄹ散ㅣ散㘰㐷挲搰〹慤㌳㑡搰㘲〶攱愶ㄷ㐱摥改ㄱ愳㄰愴愶㑡扦㍤㉡晥昶㔹愶敦ㅣ捤挵㤹㠸㠹ㄸ敥捡戰ㅥ㠰摣㘴㘴㤲㕣㌴ㅡ〷捣㐳挹愶㠴搶㘰㕣㐶ㄳ㘳㠸㈶㥦ㄷ攰ㄶて㘳㔹挳㘴㥢㍡敥戹〵ㄶ戴㘹㝤㘳㡦㌹攷㔴敢㡤㥡㔴慡㌸㤶搵㑡㈳敦〸㝣愹㉢㠰㈱㌷㘵散㑢戴㈹㜳㌸㑡㜱挹㐴㔲敦㜶户㝥ㄴ摤㤵㤰挳ㄸ愱敡㘳〰㌲挳㉤愷〲㘲ㅤ昷ㄴ㘸ㅦ敥㙤㕤㘰㔰㤷攷㈰搲㍡㡡㈸换收㜱ㅦ慦ㄹ㐵㔶摣㤶㘸㌶敦捥扢戴搹ㄳ㐵㈷慣戰㘸㐷攰〸敢っ〵㕥戱〸㘳愴㐷敥攰㈰戹换㔱㜴昷昲㘳敡㌱㜷ㄹ愸㔰ㄸ㄰㡣昱昲ㄴ㤴挳慥㠲㤱㘸㜰㙢㉤慢㕢㌰晡㑢换㕢㥦〲㄰っ〳搳愰㐵换搰挰㤹㐱㝥㙢〳攷〶戴捡㠸㤰㈶㠳愹㡣㔱㡥挲㘱て愴㠱㥢㜸㤰㕥㜶愱㠴㠲㝤敡㘲㔸㝣㌷㜱摣挶ㄱ挸昵慥㙡㉢㕣㌴〲㕣㝦㜱昶户ㄵ㑦搵㙡㌴㜷攱㥦摢ㄱ㔸挵搵㡤搰ㅣ摤搷㜶㈹㑢慤㠹昶摤㡤㙤ㄵ搱㘵挱㐳戳ㄳ㈷㡣愰扡扡ㄴ㙣㠴ㄷ户㝡㈵㠹挲换昰㐷㙣晡㜶摡捣㜹㠷ㄷ㔱搷戹昷攵ぢ㡥㝢搱㔱昳㉡昸扣昵〷ち挱ㄵ捡㝥㑥戲㥣晢〳晥愹愴攵ち摦挷㠸摢㤹㌶〷㘸㌹㐸㌸㡥㑡愱㌴ㄸ㐳㍥㠳㑥㘰扢㌷㙦つ㤰㑥昶戵搱㠹ㄲ〴扢㠴攲㥣㝦换〸㐵㝣て㘸㈵戱㠴㐷㜲散昹户挱晡攲㈵㤴㄰攱㜸㡥挴㐸攱㍤挸㘵愰㑥〹昲攸㡡〷㉦㠴晣晦挱㔲捣捤㥢戲搳㥦㠰㤹挵㡢敤㈸扡㥥㈸晡㙥〷㡡〴慦㠱㈸晥扤ㄷ㤹㌸ㄵㄸ㥥㝤㐳㠱㜰慥㘹昷〰晡戶㕦昸晤㍦㍣㠰捥㐷挴愱㙣㌴㠴摡㙥挲㜳搳㐴攸敢㌰ㄱㄸ扣㔷㈶挲㐹㘴〴愳昸愱㠹㄰昹㐰ㄶ㔰戰戵㠹挰搸㕥㠶㈱㤸〸戵㈶摣ㅡ㍣㠱㕤㘵搳㍦㜶〲ㄷ㙦愵㡦㜸㍥㤴㤶㍦〳㡦搴搵㥤挵㡢㠶㘷搸晢㔵昹㜱㑦㐲㤹㜹换戸挹慤扡戰挷戵㥢搶愸㑥㥢昸㉡㘲㉦晢慥㍦㘵㝢昷搷㠱愹㌰㠵敥㝢㔱ㄲ挵㌷攱㈹ㄱ㍣㌷攴晥㙡摦摦ㅦ晦搵㈳㑦ㅥ攵㙤戵㠸㔶ぢ户㈱摦㑢挸㥥昶〴㠲扡㠹㡢㈲㔷昲挳㥣㤳昸㐴挹㕡慢换㘹挳㔳㔶㤰慦摢㜱㌶㈴扣〴㘱㠶挴户ㄳ㑣㑣摣㝢〸㑤捣㠹㌶㜷愷晡戰㐹戹〸㈷ㄲㄳ㔷㍥扤㌸㙣㈸扡㉡戲ㅥ慤捤挲㍦㐲ㄵ扤挱㠹愴慤㐴㥥㍡㤹㠴昸㠷㜶㕤㜷㤸扡㉥㍣挸㌰散ㅦ㑢㈹挴ㅦ㐸㈱挹㠳っ㉦〴㈸㈹㜵ㅡ㤹挲敤〰ㄹ㤱戵昶㄰㉦晤〱扢㐲㐰㌶㉦晤昵昸ㄱぢ㜶ㄱ㔸㡣㝤昱扤㥥㘸㘹㡢挶慡㠹愱㕡㘵搳㉣㈱愳づ㉦㉣㤸㡣㑢㔳㤶捥㈱㤴㙥摢ㅤ挵㤷っ搹㘱攰㉤㘴散㠲㑤㕦㕢搹扥挷㘹攰收〷昴㑣㔱㈹っ㘷㉦㡢㜱㈰㔵㌱扡戰㘹㌹㉣㈲ㅣづ戳捤㑥〳㔱ㄵ㜴㤶戳ㅦ愷㔲〴晦昸愵㄰敢挷㕢㐳㕦搹㕥㐳ㅤ攷昴㘳㠱晣挱晥扡㍥㠳戱昱㔶㜲っ㈴散戶㕡㤵挲敢攱㘷搰㠵㡢捥〹扤㤵㔵捦攲㌰晥挴㥣搵愷㜵攸㝦㐶慦ㄵ㘷㥤㘵㙦㠶戱㔳晡晦㘳㈸搸㔲晦ぢ挶摥ㄴ㈲㍦ㅥ㘵昸㔰㘰晣㘴换㤰つ㜷〴㥥㙤〴㙦搴挱㔸㔷㔹㠶扣挳摣ㄲ㍥㕥つ慢㤵〴㠷摦㉢摦㝥㌵愲搹㤷戶敤㐰㔷〱挸搸㔰攱摢㄰㐱㕤晢愷攵㔶㝣扡㉤㍥㠰㡥晢㑥㕡㔵捦昵㕤㌳ㄸ㕢㐲搰㜷㡣摦㥥㤹戰㜹愶挴户摡㠵摡㡤搸㠹挱〷搱攷搴〲〴昶㈹ㄹ扣㔵戱㐸㐶ㄶ戶ㄷ挹攰㜷㐸㈳㠹昰ㄲ戵㠳㝦㠵㜹㕦挳愸攳搳搵〵昸㍡〳ㄶ敤〸㘵ㄷ㝡㥣摢㙦㘸㜰敢㜰㐷敢愳昰〷挹晡〴㠲㘳㙡〹て㍣挸㝤㙤摦㠳㜴摢㘸㙤㍥㕢昶收㜳㉢ㄷ㥥〷㑥户昷㤶㌴挹昰㥤晣㈲戹慣㔷〸㜱㘹晦㈸晥㙥摦㐱换搱㐶㐱攷搱〷摤㜴㠴㡤搷攱㍥摢㐶昴晢ㅣ扡㡡㈹〲晣㜴㈳捡昰㐱搰换㐷㔶ㄴ㕦挷戲挸〰挸攷㡡㔵㠰敥㔴晤摣㘶㔴㍤ㄲぢ㘴挱㌳〶挹戱㉣扥㠶㠶摣慥㜰搹㘰〹㉥㕢愸戳〴昲㝡摣〳昹㥣攰㔹㐲㑤攴慢攸搰㥣㠸㠵搲敥ㄳ昹捡㘶ㄳㄱ戴〲搴㐲㤳攳㡦挴㕡㐴慦愳㕡户〹ㅣ〲ㄷ㘰㤸㘲㤱戲愶ㄸ㠶ㄶ㕥㈲㘶㤰晥㌵晡晢敡搱㥦扣挲昴扦㐷㠵ㄲ㠴愸㑡㑦㥥㠲㔰㑤晥㜳挹挹㝢㈸敤㍥昹㘷㌶㥢晣〸㘵㈴㘷愲〷〰㐳㝤愲㠲㍦㙡㌱つ㘴戸㡦晣㠹㜳〴昸愵㘶㌱㘲愰㐴昵扤㠸っ晡㜲挳㔵慢㑢挸挴㝤ぢ㕣㝦挶挷㍤捡㍥攲㐵㐸晡㜲㡡愱㌳戶ㄸ㙡挵㤲ㅤ㜹㘱㜷㠴㙣挰㤲昸戵㙣㔷㤱㕥散㌱挲㉦㥥㡥ㄱ㜳攲㐴晣攵㤴ㄶ挵㥣㐰ㄸ愱㐵㑡晡攱㐶㡡扦㡥ㅢ晦搳ぢ㉤㤷㈹㉡㤰㐰㍤㘱㘳搲㤹㙡晣㔴摣昸㄰扥捡㔲㙤㜲扣㐱挰昴㙡摣㤸昴愸ㅡ㍦ㄹ㌷晥㥦㐳晢㥢㡤㘳㍡っ㐷㉥㤰㐸㌲㙣㕤㘵晤㈷扥搰ㅥ㐶昳㠲㐹晤㌹㘰㠶挵㤴㥣㉡㜴㕣㔷ㅡ㜴㄰㤷㐱㍣㝣㈳㍤㡦扢㑤戸〲〲㈱ㅢ晥慦ㄲ收㜰攷㘹搶〸っ㝣〲扤㡥㘰戳愷慢㈷㜶㉥㥡ぢㅥち晡捤㌹ㅦ㘷慡摡㡥㈲ㄱ㤸〳昹㜰㝦户㜰捡㘷㤸㡥慤晤㠸㠳㘴ㅡ敦㤰昴愶㍣㔴㘰㈵㉦㥥㠸㌱㥢㝢扣㐵㌳晡㘳㐰づ愴㈳㈰㌳晡攳㠰㘱㈰㠶户㤵㜳㈳攴㝦挵摣㑦戰攲㤳〴㑦〲㤴〵㤹㥤㜴㔰㝣ち㘰㌸晥ㅦ㔵㡣慤㉢㝦㠹㈶ㅥ㠹㕦㤶㈴㈳晤㘹㜶昸ㅢ㠰㍥戸㙦㐵㐴㠴㘵晤㔳㈸㐹扥㤴㠲㐳扤昴搳慣昸っ挱㌳〰攵〲㈷扢敤㕤攳㥡㝡搴㕣㥦㐵㔷昱㌸〱㝥晡攷愲っㅦち摣㠷㍦敢㙥㉢昳㈸ㅣ㝦搸㡦㔰㘷敡ぢ晥㝢昰㐵晥〶ㄷ摤㠷晦㈱㐹㐱ㄹ昶㜹敤挳扤㡤㐵㈶愰㑤慥㝥㙢搸散㌷㌱づ搷搵㡡愰㜰㐴㉡㤵㤲㔶ㄴ挴㌷ㄷ㉣㕣扣㠱㙦㌹愲㉡㠴㈰つ愸ち㈷慡㌸㡡〲晤㡢㙣㑡ㅣㄳ㑦晡㤷昸㐴搴慡㑤晣㜲㤴攱㠳㈰㕥㔵昷㠷愲敥昱ぢ㠹㙢㔵㘱戵扤㤰昸㔷ㄵ慢挹ㄷ㍥换挱ㄴ戲㤰㐹㙢㈵㈲㑤搱搰搷㤰ㄹ敡ㅢ收摣敥挷㑦扢㈴慡攷㙡攷捥扤㍥㥣ㅦ扢㌶晦戱㡦っ㍥晢敡㡦㕦晢挲捦㍥㜱攴扦㝦晦摣㜳㍦晢捤ㄷ㕥昹晤换㉢㐷㝥昸晣昳晦㜲敦㌷㕥㜹㙤慦昹㑤敤㠵搷攷扦昹攸攴㠵㐷ㅦ㌶捦摣㜶晣搱㡦㍦㜴摦攴攲ㄵ攳㝤㝤晤晤㌷㡦晥攸㥡㕢㐶ㅥ㝦昸㐵昱㠳㥦㕦敤〸戵㕣扣㈰㍤つ㉥㕢㑤攳敦㤰挱㌴㌸攳户㜵ㅡ㕣慥摡愸㤵㘸愳愶㔱㔰㠲㑦㠳ㄳ㔰ㄵ㐶扡㘲攰㡦挸㐱戴㔵</t>
  </si>
  <si>
    <t>Decisioneering:7.0.0.0</t>
  </si>
  <si>
    <t>8c1287c2-76fc-4bab-be31-0d249f355a5f</t>
  </si>
  <si>
    <t>a) The chart chows the probability of insufficient of funds during the year is 22.22%</t>
  </si>
  <si>
    <t xml:space="preserve">  Monthly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</si>
</sst>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164" formatCode="0.0%"/>
    <numFmt numFmtId="165" formatCode="&quot;$&quot;#,##0"/>
    <numFmt numFmtId="166" formatCode="_-[$$-409]* #,##0.00_ ;_-[$$-409]* \-#,##0.00\ ;_-[$$-409]* &quot;-&quot;??_ ;_-@_ "/>
    <numFmt numFmtId="167"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b/>
      <i/>
      <sz val="11"/>
      <color theme="1"/>
      <name val="Calibri"/>
      <family val="2"/>
      <scheme val="minor"/>
    </font>
  </fonts>
  <fills count="5">
    <fill>
      <patternFill patternType="none"/>
    </fill>
    <fill>
      <patternFill patternType="gray125"/>
    </fill>
    <fill>
      <patternFill patternType="solid">
        <fgColor rgb="FF00FF00"/>
        <bgColor indexed="64"/>
      </patternFill>
    </fill>
    <fill>
      <patternFill patternType="solid">
        <fgColor indexed="11"/>
        <bgColor indexed="64"/>
      </patternFill>
    </fill>
    <fill>
      <patternFill patternType="solid">
        <fgColor rgb="FF00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3" fillId="0" borderId="0" xfId="0" applyFont="1" applyAlignment="1">
      <alignment horizontal="left"/>
    </xf>
    <xf numFmtId="3" fontId="3" fillId="0" borderId="0" xfId="0" applyNumberFormat="1" applyFont="1" applyAlignment="1">
      <alignment horizontal="center"/>
    </xf>
    <xf numFmtId="164" fontId="3" fillId="0" borderId="0" xfId="1" applyNumberFormat="1" applyFont="1" applyAlignment="1">
      <alignment horizontal="center"/>
    </xf>
    <xf numFmtId="9" fontId="3" fillId="0" borderId="0" xfId="0" applyNumberFormat="1" applyFont="1" applyAlignment="1">
      <alignment horizontal="center"/>
    </xf>
    <xf numFmtId="165" fontId="3" fillId="0" borderId="0" xfId="0" applyNumberFormat="1" applyFont="1" applyAlignment="1">
      <alignment horizontal="center"/>
    </xf>
    <xf numFmtId="5" fontId="3" fillId="0" borderId="0" xfId="0" applyNumberFormat="1" applyFont="1" applyAlignment="1">
      <alignment horizontal="center"/>
    </xf>
    <xf numFmtId="0" fontId="3" fillId="0" borderId="1" xfId="0" applyFont="1" applyBorder="1" applyAlignment="1">
      <alignment horizontal="center"/>
    </xf>
    <xf numFmtId="166" fontId="3" fillId="0" borderId="1" xfId="0" applyNumberFormat="1" applyFont="1" applyBorder="1" applyAlignment="1">
      <alignment horizontal="center"/>
    </xf>
    <xf numFmtId="3" fontId="3" fillId="2" borderId="1" xfId="0" applyNumberFormat="1" applyFont="1" applyFill="1" applyBorder="1" applyAlignment="1">
      <alignment horizontal="center"/>
    </xf>
    <xf numFmtId="165" fontId="0" fillId="0" borderId="1" xfId="0" applyNumberFormat="1" applyBorder="1" applyAlignment="1">
      <alignment horizontal="center"/>
    </xf>
    <xf numFmtId="166" fontId="0" fillId="0" borderId="1" xfId="0" applyNumberFormat="1" applyBorder="1"/>
    <xf numFmtId="167" fontId="3" fillId="3" borderId="1" xfId="0" applyNumberFormat="1" applyFont="1" applyFill="1" applyBorder="1" applyAlignment="1">
      <alignment horizontal="center"/>
    </xf>
    <xf numFmtId="4" fontId="0" fillId="0" borderId="1" xfId="0" applyNumberFormat="1" applyBorder="1"/>
    <xf numFmtId="3" fontId="3" fillId="3" borderId="1" xfId="0" applyNumberFormat="1" applyFont="1" applyFill="1" applyBorder="1" applyAlignment="1">
      <alignment horizontal="center"/>
    </xf>
    <xf numFmtId="0" fontId="0" fillId="0" borderId="1" xfId="0" applyBorder="1"/>
    <xf numFmtId="0" fontId="3" fillId="0" borderId="1" xfId="0" applyFont="1" applyBorder="1" applyAlignment="1">
      <alignment horizontal="right"/>
    </xf>
    <xf numFmtId="165" fontId="0" fillId="4" borderId="1" xfId="0" applyNumberFormat="1" applyFill="1" applyBorder="1"/>
    <xf numFmtId="0" fontId="0" fillId="4" borderId="1" xfId="0" applyFill="1" applyBorder="1" applyAlignment="1">
      <alignment horizontal="center"/>
    </xf>
    <xf numFmtId="0" fontId="2" fillId="0" borderId="0" xfId="0" applyFont="1"/>
    <xf numFmtId="0" fontId="0" fillId="0" borderId="0" xfId="0" quotePrefix="1"/>
    <xf numFmtId="0" fontId="0" fillId="0" borderId="0" xfId="0" applyAlignment="1">
      <alignment horizontal="center"/>
    </xf>
    <xf numFmtId="0" fontId="4" fillId="0" borderId="0" xfId="0" applyFont="1" applyAlignment="1">
      <alignment horizontal="center"/>
    </xf>
    <xf numFmtId="0" fontId="0" fillId="0" borderId="0" xfId="0" applyBorder="1"/>
    <xf numFmtId="165" fontId="0" fillId="0" borderId="0" xfId="0" applyNumberFormat="1" applyBorder="1" applyAlignment="1">
      <alignment horizontal="center"/>
    </xf>
    <xf numFmtId="165" fontId="0" fillId="0" borderId="0" xfId="0" applyNumberFormat="1" applyBorder="1"/>
    <xf numFmtId="167" fontId="3" fillId="0" borderId="0"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8</xdr:col>
      <xdr:colOff>1798769</xdr:colOff>
      <xdr:row>54</xdr:row>
      <xdr:rowOff>67236</xdr:rowOff>
    </xdr:to>
    <xdr:pic>
      <xdr:nvPicPr>
        <xdr:cNvPr id="2" name="Picture 1">
          <a:extLst>
            <a:ext uri="{FF2B5EF4-FFF2-40B4-BE49-F238E27FC236}">
              <a16:creationId xmlns:a16="http://schemas.microsoft.com/office/drawing/2014/main" id="{F2FE8485-01C1-4FC9-93DE-A65597B823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9971" y="5558118"/>
          <a:ext cx="6774180" cy="419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ACC2-62F6-4ECE-8C52-AC192F248F1C}">
  <dimension ref="A1:C28"/>
  <sheetViews>
    <sheetView workbookViewId="0"/>
  </sheetViews>
  <sheetFormatPr defaultRowHeight="14.4" x14ac:dyDescent="0.3"/>
  <cols>
    <col min="1" max="2" width="36.77734375" customWidth="1"/>
  </cols>
  <sheetData>
    <row r="1" spans="1:3" x14ac:dyDescent="0.3">
      <c r="A1" s="19" t="s">
        <v>33</v>
      </c>
    </row>
    <row r="3" spans="1:3" x14ac:dyDescent="0.3">
      <c r="A3" t="s">
        <v>34</v>
      </c>
      <c r="B3" t="s">
        <v>35</v>
      </c>
      <c r="C3">
        <v>0</v>
      </c>
    </row>
    <row r="4" spans="1:3" x14ac:dyDescent="0.3">
      <c r="A4" t="s">
        <v>36</v>
      </c>
    </row>
    <row r="5" spans="1:3" x14ac:dyDescent="0.3">
      <c r="A5" t="s">
        <v>37</v>
      </c>
    </row>
    <row r="7" spans="1:3" x14ac:dyDescent="0.3">
      <c r="A7" s="19" t="s">
        <v>38</v>
      </c>
      <c r="B7" t="s">
        <v>39</v>
      </c>
    </row>
    <row r="8" spans="1:3" x14ac:dyDescent="0.3">
      <c r="B8">
        <v>2</v>
      </c>
    </row>
    <row r="10" spans="1:3" x14ac:dyDescent="0.3">
      <c r="A10" t="s">
        <v>40</v>
      </c>
    </row>
    <row r="11" spans="1:3" x14ac:dyDescent="0.3">
      <c r="A11" t="e">
        <f>CB_DATA_!#REF!</f>
        <v>#REF!</v>
      </c>
      <c r="B11" t="e">
        <f>Sheet1!#REF!</f>
        <v>#REF!</v>
      </c>
    </row>
    <row r="13" spans="1:3" x14ac:dyDescent="0.3">
      <c r="A13" t="s">
        <v>41</v>
      </c>
    </row>
    <row r="14" spans="1:3" x14ac:dyDescent="0.3">
      <c r="A14" t="s">
        <v>45</v>
      </c>
      <c r="B14" t="s">
        <v>49</v>
      </c>
    </row>
    <row r="16" spans="1:3" x14ac:dyDescent="0.3">
      <c r="A16" t="s">
        <v>42</v>
      </c>
    </row>
    <row r="19" spans="1:2" x14ac:dyDescent="0.3">
      <c r="A19" t="s">
        <v>43</v>
      </c>
    </row>
    <row r="20" spans="1:2" x14ac:dyDescent="0.3">
      <c r="A20">
        <v>28</v>
      </c>
      <c r="B20">
        <v>26</v>
      </c>
    </row>
    <row r="25" spans="1:2" x14ac:dyDescent="0.3">
      <c r="A25" s="19" t="s">
        <v>44</v>
      </c>
    </row>
    <row r="26" spans="1:2" x14ac:dyDescent="0.3">
      <c r="A26" s="20" t="s">
        <v>46</v>
      </c>
    </row>
    <row r="27" spans="1:2" x14ac:dyDescent="0.3">
      <c r="A27" t="s">
        <v>47</v>
      </c>
    </row>
    <row r="28" spans="1:2" x14ac:dyDescent="0.3">
      <c r="A28" s="2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K35"/>
  <sheetViews>
    <sheetView tabSelected="1" topLeftCell="A31" zoomScaleNormal="100" workbookViewId="0">
      <selection activeCell="I27" sqref="I27:I28"/>
    </sheetView>
  </sheetViews>
  <sheetFormatPr defaultRowHeight="14.4" x14ac:dyDescent="0.3"/>
  <cols>
    <col min="1" max="1" width="18.44140625" customWidth="1"/>
    <col min="2" max="2" width="14" bestFit="1" customWidth="1"/>
    <col min="3" max="3" width="9.88671875" bestFit="1" customWidth="1"/>
    <col min="4" max="4" width="11.6640625" bestFit="1" customWidth="1"/>
    <col min="5" max="5" width="14.5546875" bestFit="1" customWidth="1"/>
    <col min="6" max="6" width="15.6640625" bestFit="1" customWidth="1"/>
    <col min="7" max="7" width="11.88671875" bestFit="1" customWidth="1"/>
    <col min="8" max="8" width="9" bestFit="1" customWidth="1"/>
    <col min="9" max="9" width="38.77734375" bestFit="1" customWidth="1"/>
    <col min="10" max="10" width="10.77734375" bestFit="1" customWidth="1"/>
    <col min="11" max="11" width="14.5546875" bestFit="1" customWidth="1"/>
  </cols>
  <sheetData>
    <row r="4" spans="1:11" x14ac:dyDescent="0.3">
      <c r="A4" s="1" t="s">
        <v>0</v>
      </c>
      <c r="E4" s="1" t="s">
        <v>1</v>
      </c>
    </row>
    <row r="5" spans="1:11" x14ac:dyDescent="0.3">
      <c r="A5" s="1" t="s">
        <v>2</v>
      </c>
      <c r="D5" s="2">
        <v>18533</v>
      </c>
      <c r="E5" s="1" t="s">
        <v>3</v>
      </c>
      <c r="F5" s="3">
        <v>0.03</v>
      </c>
      <c r="G5" s="1" t="s">
        <v>4</v>
      </c>
      <c r="H5" s="4">
        <v>7.0000000000000007E-2</v>
      </c>
      <c r="I5" s="1" t="s">
        <v>5</v>
      </c>
    </row>
    <row r="6" spans="1:11" x14ac:dyDescent="0.3">
      <c r="A6" s="1" t="s">
        <v>6</v>
      </c>
      <c r="D6" s="5">
        <v>250</v>
      </c>
      <c r="E6" s="1" t="s">
        <v>51</v>
      </c>
      <c r="F6" s="3">
        <v>0.01</v>
      </c>
      <c r="G6" s="1" t="s">
        <v>7</v>
      </c>
      <c r="H6" s="6">
        <v>3</v>
      </c>
      <c r="I6" s="1" t="s">
        <v>8</v>
      </c>
    </row>
    <row r="7" spans="1:11" x14ac:dyDescent="0.3">
      <c r="A7" s="1" t="s">
        <v>9</v>
      </c>
      <c r="D7" s="5">
        <v>125</v>
      </c>
      <c r="E7" s="1" t="s">
        <v>10</v>
      </c>
    </row>
    <row r="8" spans="1:11" x14ac:dyDescent="0.3">
      <c r="A8" s="1"/>
      <c r="D8" s="5"/>
      <c r="E8" s="1"/>
    </row>
    <row r="9" spans="1:11" x14ac:dyDescent="0.3">
      <c r="A9" s="1"/>
      <c r="D9" s="5"/>
      <c r="E9" s="1"/>
    </row>
    <row r="10" spans="1:11" x14ac:dyDescent="0.3">
      <c r="A10" s="1"/>
      <c r="D10" s="5"/>
      <c r="E10" s="1"/>
    </row>
    <row r="11" spans="1:11" x14ac:dyDescent="0.3">
      <c r="A11" s="1"/>
      <c r="D11" s="5"/>
      <c r="E11" s="1"/>
    </row>
    <row r="13" spans="1:11" x14ac:dyDescent="0.3">
      <c r="A13" s="7"/>
      <c r="B13" s="7" t="s">
        <v>11</v>
      </c>
      <c r="C13" s="7" t="s">
        <v>12</v>
      </c>
      <c r="D13" s="7" t="s">
        <v>13</v>
      </c>
      <c r="E13" s="7" t="s">
        <v>14</v>
      </c>
      <c r="F13" s="7" t="s">
        <v>15</v>
      </c>
      <c r="G13" s="7" t="s">
        <v>16</v>
      </c>
      <c r="H13" s="7" t="s">
        <v>17</v>
      </c>
      <c r="I13" s="7" t="s">
        <v>18</v>
      </c>
      <c r="J13" s="7" t="s">
        <v>19</v>
      </c>
      <c r="K13" s="7" t="s">
        <v>20</v>
      </c>
    </row>
    <row r="14" spans="1:11" x14ac:dyDescent="0.3">
      <c r="A14" s="7" t="s">
        <v>21</v>
      </c>
      <c r="B14" s="7" t="s">
        <v>22</v>
      </c>
      <c r="C14" s="7" t="s">
        <v>23</v>
      </c>
      <c r="D14" s="7" t="s">
        <v>24</v>
      </c>
      <c r="E14" s="7" t="s">
        <v>25</v>
      </c>
      <c r="F14" s="7" t="s">
        <v>26</v>
      </c>
      <c r="G14" s="7" t="s">
        <v>27</v>
      </c>
      <c r="H14" s="7" t="s">
        <v>28</v>
      </c>
      <c r="I14" s="7" t="s">
        <v>29</v>
      </c>
      <c r="J14" s="7" t="s">
        <v>30</v>
      </c>
      <c r="K14" s="7" t="s">
        <v>22</v>
      </c>
    </row>
    <row r="15" spans="1:11" x14ac:dyDescent="0.3">
      <c r="A15" s="7">
        <v>1</v>
      </c>
      <c r="B15" s="8">
        <v>2500000</v>
      </c>
      <c r="C15" s="9">
        <v>18904</v>
      </c>
      <c r="D15" s="10">
        <f>$D$7*C15</f>
        <v>2363000</v>
      </c>
      <c r="E15" s="11">
        <v>3000000</v>
      </c>
      <c r="F15" s="11">
        <f>B15+D15+E15</f>
        <v>7863000</v>
      </c>
      <c r="G15" s="12">
        <v>252.5</v>
      </c>
      <c r="H15" s="13">
        <v>0.8</v>
      </c>
      <c r="I15" s="10">
        <f t="shared" ref="I15:I26" si="0">C15*G15*H15</f>
        <v>3818608</v>
      </c>
      <c r="J15" s="10">
        <f>I15-D15</f>
        <v>1455608</v>
      </c>
      <c r="K15" s="11">
        <f t="shared" ref="K15:K26" si="1">F15-I15</f>
        <v>4044392</v>
      </c>
    </row>
    <row r="16" spans="1:11" x14ac:dyDescent="0.3">
      <c r="A16" s="7">
        <v>2</v>
      </c>
      <c r="B16" s="8">
        <f>K15</f>
        <v>4044392</v>
      </c>
      <c r="C16" s="9">
        <v>19282</v>
      </c>
      <c r="D16" s="10">
        <f t="shared" ref="D16:D26" si="2">$D$7*C16</f>
        <v>2410250</v>
      </c>
      <c r="E16" s="11">
        <v>3000000</v>
      </c>
      <c r="F16" s="11">
        <f t="shared" ref="F16:F26" si="3">B16+D16+E16</f>
        <v>9454642</v>
      </c>
      <c r="G16" s="12">
        <v>255.03</v>
      </c>
      <c r="H16" s="13">
        <v>0.85</v>
      </c>
      <c r="I16" s="10">
        <f t="shared" si="0"/>
        <v>4179865.1909999996</v>
      </c>
      <c r="J16" s="10">
        <f t="shared" ref="J16:J26" si="4">I16-D16</f>
        <v>1769615.1909999996</v>
      </c>
      <c r="K16" s="11">
        <f t="shared" si="1"/>
        <v>5274776.8090000004</v>
      </c>
    </row>
    <row r="17" spans="1:11" x14ac:dyDescent="0.3">
      <c r="A17" s="7">
        <v>3</v>
      </c>
      <c r="B17" s="8">
        <f t="shared" ref="B17:B26" si="5">K16</f>
        <v>5274776.8090000004</v>
      </c>
      <c r="C17" s="14">
        <v>19667</v>
      </c>
      <c r="D17" s="10">
        <f t="shared" si="2"/>
        <v>2458375</v>
      </c>
      <c r="E17" s="11">
        <v>3000000</v>
      </c>
      <c r="F17" s="11">
        <f t="shared" si="3"/>
        <v>10733151.809</v>
      </c>
      <c r="G17" s="12">
        <v>257.58</v>
      </c>
      <c r="H17" s="13">
        <v>0.87</v>
      </c>
      <c r="I17" s="10">
        <f t="shared" si="0"/>
        <v>4407268.4981999993</v>
      </c>
      <c r="J17" s="10">
        <f t="shared" si="4"/>
        <v>1948893.4981999993</v>
      </c>
      <c r="K17" s="11">
        <f t="shared" si="1"/>
        <v>6325883.310800001</v>
      </c>
    </row>
    <row r="18" spans="1:11" x14ac:dyDescent="0.3">
      <c r="A18" s="7">
        <v>4</v>
      </c>
      <c r="B18" s="8">
        <f t="shared" si="5"/>
        <v>6325883.310800001</v>
      </c>
      <c r="C18" s="14">
        <v>20061</v>
      </c>
      <c r="D18" s="10">
        <f t="shared" si="2"/>
        <v>2507625</v>
      </c>
      <c r="E18" s="11">
        <v>3000000</v>
      </c>
      <c r="F18" s="11">
        <f t="shared" si="3"/>
        <v>11833508.310800001</v>
      </c>
      <c r="G18" s="12">
        <v>260.14999999999998</v>
      </c>
      <c r="H18" s="13">
        <v>0.92</v>
      </c>
      <c r="I18" s="10">
        <f t="shared" si="0"/>
        <v>4801359.6179999998</v>
      </c>
      <c r="J18" s="10">
        <f t="shared" si="4"/>
        <v>2293734.6179999998</v>
      </c>
      <c r="K18" s="11">
        <f t="shared" si="1"/>
        <v>7032148.6928000012</v>
      </c>
    </row>
    <row r="19" spans="1:11" x14ac:dyDescent="0.3">
      <c r="A19" s="7">
        <v>5</v>
      </c>
      <c r="B19" s="8">
        <f t="shared" si="5"/>
        <v>7032148.6928000012</v>
      </c>
      <c r="C19" s="14">
        <v>20462</v>
      </c>
      <c r="D19" s="10">
        <f t="shared" si="2"/>
        <v>2557750</v>
      </c>
      <c r="E19" s="11">
        <v>3000000</v>
      </c>
      <c r="F19" s="11">
        <f t="shared" si="3"/>
        <v>12589898.6928</v>
      </c>
      <c r="G19" s="12">
        <v>262.75</v>
      </c>
      <c r="H19" s="13">
        <v>0.93</v>
      </c>
      <c r="I19" s="10">
        <f t="shared" si="0"/>
        <v>5000043.165</v>
      </c>
      <c r="J19" s="10">
        <f t="shared" si="4"/>
        <v>2442293.165</v>
      </c>
      <c r="K19" s="11">
        <f t="shared" si="1"/>
        <v>7589855.5278000003</v>
      </c>
    </row>
    <row r="20" spans="1:11" x14ac:dyDescent="0.3">
      <c r="A20" s="7">
        <v>6</v>
      </c>
      <c r="B20" s="8">
        <f t="shared" si="5"/>
        <v>7589855.5278000003</v>
      </c>
      <c r="C20" s="14">
        <v>20871</v>
      </c>
      <c r="D20" s="10">
        <f t="shared" si="2"/>
        <v>2608875</v>
      </c>
      <c r="E20" s="11">
        <v>3000000</v>
      </c>
      <c r="F20" s="11">
        <f t="shared" si="3"/>
        <v>13198730.527800001</v>
      </c>
      <c r="G20" s="12">
        <v>265.38</v>
      </c>
      <c r="H20" s="13">
        <v>1.1499999999999999</v>
      </c>
      <c r="I20" s="10">
        <f t="shared" si="0"/>
        <v>6369557.8769999994</v>
      </c>
      <c r="J20" s="10">
        <f t="shared" si="4"/>
        <v>3760682.8769999994</v>
      </c>
      <c r="K20" s="11">
        <f t="shared" si="1"/>
        <v>6829172.6508000018</v>
      </c>
    </row>
    <row r="21" spans="1:11" x14ac:dyDescent="0.3">
      <c r="A21" s="7">
        <v>7</v>
      </c>
      <c r="B21" s="8">
        <f t="shared" si="5"/>
        <v>6829172.6508000018</v>
      </c>
      <c r="C21" s="14">
        <v>21289</v>
      </c>
      <c r="D21" s="10">
        <f t="shared" si="2"/>
        <v>2661125</v>
      </c>
      <c r="E21" s="11">
        <v>3000000</v>
      </c>
      <c r="F21" s="11">
        <f t="shared" si="3"/>
        <v>12490297.650800001</v>
      </c>
      <c r="G21" s="12">
        <v>268.02999999999997</v>
      </c>
      <c r="H21" s="13">
        <v>1.2</v>
      </c>
      <c r="I21" s="10">
        <f t="shared" si="0"/>
        <v>6847308.8039999986</v>
      </c>
      <c r="J21" s="10">
        <f t="shared" si="4"/>
        <v>4186183.8039999986</v>
      </c>
      <c r="K21" s="11">
        <f t="shared" si="1"/>
        <v>5642988.8468000023</v>
      </c>
    </row>
    <row r="22" spans="1:11" x14ac:dyDescent="0.3">
      <c r="A22" s="7">
        <v>8</v>
      </c>
      <c r="B22" s="8">
        <f t="shared" si="5"/>
        <v>5642988.8468000023</v>
      </c>
      <c r="C22" s="14">
        <v>21714</v>
      </c>
      <c r="D22" s="10">
        <f t="shared" si="2"/>
        <v>2714250</v>
      </c>
      <c r="E22" s="11">
        <v>3000000</v>
      </c>
      <c r="F22" s="11">
        <f t="shared" si="3"/>
        <v>11357238.846800003</v>
      </c>
      <c r="G22" s="12">
        <v>270.70999999999998</v>
      </c>
      <c r="H22" s="13">
        <v>1.18</v>
      </c>
      <c r="I22" s="10">
        <f t="shared" si="0"/>
        <v>6936272.3891999992</v>
      </c>
      <c r="J22" s="10">
        <f t="shared" si="4"/>
        <v>4222022.3891999992</v>
      </c>
      <c r="K22" s="11">
        <f t="shared" si="1"/>
        <v>4420966.457600004</v>
      </c>
    </row>
    <row r="23" spans="1:11" x14ac:dyDescent="0.3">
      <c r="A23" s="7">
        <v>9</v>
      </c>
      <c r="B23" s="8">
        <f t="shared" si="5"/>
        <v>4420966.457600004</v>
      </c>
      <c r="C23" s="14">
        <v>22149</v>
      </c>
      <c r="D23" s="10">
        <f t="shared" si="2"/>
        <v>2768625</v>
      </c>
      <c r="E23" s="11">
        <v>3000000</v>
      </c>
      <c r="F23" s="11">
        <f t="shared" si="3"/>
        <v>10189591.457600005</v>
      </c>
      <c r="G23" s="12">
        <v>273.42</v>
      </c>
      <c r="H23" s="13">
        <v>1.03</v>
      </c>
      <c r="I23" s="10">
        <f t="shared" si="0"/>
        <v>6237658.9674000004</v>
      </c>
      <c r="J23" s="10">
        <f t="shared" si="4"/>
        <v>3469033.9674000004</v>
      </c>
      <c r="K23" s="11">
        <f t="shared" si="1"/>
        <v>3951932.4902000045</v>
      </c>
    </row>
    <row r="24" spans="1:11" x14ac:dyDescent="0.3">
      <c r="A24" s="7">
        <v>10</v>
      </c>
      <c r="B24" s="8">
        <f t="shared" si="5"/>
        <v>3951932.4902000045</v>
      </c>
      <c r="C24" s="14">
        <v>22592</v>
      </c>
      <c r="D24" s="10">
        <f t="shared" si="2"/>
        <v>2824000</v>
      </c>
      <c r="E24" s="11">
        <v>3000000</v>
      </c>
      <c r="F24" s="11">
        <f t="shared" si="3"/>
        <v>9775932.4902000055</v>
      </c>
      <c r="G24" s="12">
        <v>276.16000000000003</v>
      </c>
      <c r="H24" s="13">
        <v>0.95</v>
      </c>
      <c r="I24" s="10">
        <f t="shared" si="0"/>
        <v>5927056.3840000005</v>
      </c>
      <c r="J24" s="10">
        <f t="shared" si="4"/>
        <v>3103056.3840000005</v>
      </c>
      <c r="K24" s="11">
        <f t="shared" si="1"/>
        <v>3848876.1062000049</v>
      </c>
    </row>
    <row r="25" spans="1:11" x14ac:dyDescent="0.3">
      <c r="A25" s="7">
        <v>11</v>
      </c>
      <c r="B25" s="8">
        <f t="shared" si="5"/>
        <v>3848876.1062000049</v>
      </c>
      <c r="C25" s="14">
        <v>23043</v>
      </c>
      <c r="D25" s="10">
        <f t="shared" si="2"/>
        <v>2880375</v>
      </c>
      <c r="E25" s="11">
        <v>3000000</v>
      </c>
      <c r="F25" s="11">
        <f t="shared" si="3"/>
        <v>9729251.1062000059</v>
      </c>
      <c r="G25" s="12">
        <v>278.92</v>
      </c>
      <c r="H25" s="13">
        <v>0.98</v>
      </c>
      <c r="I25" s="10">
        <f t="shared" si="0"/>
        <v>6298610.4888000004</v>
      </c>
      <c r="J25" s="10">
        <f t="shared" si="4"/>
        <v>3418235.4888000004</v>
      </c>
      <c r="K25" s="11">
        <f t="shared" si="1"/>
        <v>3430640.6174000055</v>
      </c>
    </row>
    <row r="26" spans="1:11" x14ac:dyDescent="0.3">
      <c r="A26" s="7">
        <v>12</v>
      </c>
      <c r="B26" s="8">
        <f t="shared" si="5"/>
        <v>3430640.6174000055</v>
      </c>
      <c r="C26" s="14">
        <v>23504</v>
      </c>
      <c r="D26" s="10">
        <f t="shared" si="2"/>
        <v>2938000</v>
      </c>
      <c r="E26" s="11">
        <v>3000000</v>
      </c>
      <c r="F26" s="11">
        <f t="shared" si="3"/>
        <v>9368640.6174000055</v>
      </c>
      <c r="G26" s="12">
        <v>281.70999999999998</v>
      </c>
      <c r="H26" s="13">
        <v>1.1399999999999999</v>
      </c>
      <c r="I26" s="10">
        <f t="shared" si="0"/>
        <v>7548295.4975999994</v>
      </c>
      <c r="J26" s="10">
        <f t="shared" si="4"/>
        <v>4610295.4975999994</v>
      </c>
      <c r="K26" s="11">
        <f t="shared" si="1"/>
        <v>1820345.119800006</v>
      </c>
    </row>
    <row r="27" spans="1:11" x14ac:dyDescent="0.3">
      <c r="A27" s="23"/>
      <c r="B27" s="23"/>
      <c r="C27" s="25"/>
      <c r="D27" s="24"/>
      <c r="E27" s="24"/>
      <c r="F27" s="24"/>
      <c r="G27" s="26"/>
      <c r="H27" s="26"/>
      <c r="I27" s="16" t="s">
        <v>31</v>
      </c>
      <c r="J27" s="17">
        <f>AVERAGE(J15:J26)</f>
        <v>3056637.9066833328</v>
      </c>
      <c r="K27" s="15"/>
    </row>
    <row r="28" spans="1:11" x14ac:dyDescent="0.3">
      <c r="A28" s="23"/>
      <c r="B28" s="23"/>
      <c r="C28" s="23"/>
      <c r="D28" s="23"/>
      <c r="E28" s="23"/>
      <c r="F28" s="24"/>
      <c r="G28" s="23"/>
      <c r="H28" s="23"/>
      <c r="I28" s="16" t="s">
        <v>32</v>
      </c>
      <c r="J28" s="18">
        <f>COUNTIF(K15:K26,"&lt;0")</f>
        <v>0</v>
      </c>
      <c r="K28" s="15"/>
    </row>
    <row r="30" spans="1:11" x14ac:dyDescent="0.3">
      <c r="C30" s="22" t="s">
        <v>50</v>
      </c>
      <c r="D30" s="22"/>
      <c r="E30" s="22"/>
      <c r="F30" s="22"/>
      <c r="G30" s="22"/>
      <c r="H30" s="22"/>
    </row>
    <row r="35" spans="1:1" x14ac:dyDescent="0.3">
      <c r="A35" s="21"/>
    </row>
  </sheetData>
  <mergeCells count="1">
    <mergeCell ref="C30:H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Ujwal Makhashya</dc:creator>
  <cp:lastModifiedBy>Nirmal Prasad Panta</cp:lastModifiedBy>
  <dcterms:created xsi:type="dcterms:W3CDTF">2015-06-05T18:17:20Z</dcterms:created>
  <dcterms:modified xsi:type="dcterms:W3CDTF">2023-08-17T15:56:19Z</dcterms:modified>
</cp:coreProperties>
</file>