
<file path=[Content_Types].xml><?xml version="1.0" encoding="utf-8"?>
<Types xmlns="http://schemas.openxmlformats.org/package/2006/content-types">
  <Default Extension="doc" ContentType="application/msword"/>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tunepal-my.sharepoint.com/personal/nirmal_762422_puc_tu_edu_np/Documents/Documents/7th sem/Operations Research/Anita Mam/Chapter 12/"/>
    </mc:Choice>
  </mc:AlternateContent>
  <xr:revisionPtr revIDLastSave="344" documentId="11_ACA6D26D453C57F97BC867D18CECCDB613849FA1" xr6:coauthVersionLast="47" xr6:coauthVersionMax="47" xr10:uidLastSave="{9EBEE54B-6AC6-44F0-8749-F8CCF1BCB6A8}"/>
  <bookViews>
    <workbookView xWindow="-108" yWindow="-108" windowWidth="23256" windowHeight="13176" firstSheet="1" activeTab="1" xr2:uid="{00000000-000D-0000-FFFF-FFFF00000000}"/>
  </bookViews>
  <sheets>
    <sheet name="CB_DATA_" sheetId="2" state="veryHidden" r:id="rId1"/>
    <sheet name="Sheet1" sheetId="1" r:id="rId2"/>
  </sheets>
  <definedNames>
    <definedName name="CB_023158eb35114c1190079ac3a77f6a62" localSheetId="1" hidden="1">Sheet1!$L$6</definedName>
    <definedName name="CB_2880ad8bc8fc4985930251e12819b403" localSheetId="1" hidden="1">Sheet1!$L$8</definedName>
    <definedName name="CB_6939a9f3675246a48c5fa58134e07fcf" localSheetId="1" hidden="1">Sheet1!$L$31</definedName>
    <definedName name="CB_75e810744997476fb0748b64e8044834" localSheetId="1" hidden="1">Sheet1!$L$30</definedName>
    <definedName name="CB_Block_00000000000000000000000000000000" localSheetId="1" hidden="1">"'7.0.0.0"</definedName>
    <definedName name="CB_Block_00000000000000000000000000000001" localSheetId="0" hidden="1">"'638265857547801004"</definedName>
    <definedName name="CB_Block_00000000000000000000000000000001" localSheetId="1" hidden="1">"'638265857547801004"</definedName>
    <definedName name="CB_Block_00000000000000000000000000000003" localSheetId="1" hidden="1">"'11.1.3419.0"</definedName>
    <definedName name="CB_BlockExt_00000000000000000000000000000003" localSheetId="1" hidden="1">"'11.1.2.3.000"</definedName>
    <definedName name="CB_ca646fdf2d844769a8a3440504bc8beb" localSheetId="1" hidden="1">Sheet1!$L$3</definedName>
    <definedName name="CBWorkbookPriority" localSheetId="0" hidden="1">-114238140</definedName>
    <definedName name="CBx_33cccdbe3bb74debae9d82a52c12398a" localSheetId="0" hidden="1">"'CB_DATA_'!$A$1"</definedName>
    <definedName name="CBx_f4a9b526c6164ff489ef55ba5caf4450" localSheetId="0" hidden="1">"'Sheet1'!$A$1"</definedName>
    <definedName name="CBx_Sheet_Guid" localSheetId="0" hidden="1">"'33cccdbe-3bb7-4deb-ae9d-82a52c12398a"</definedName>
    <definedName name="CBx_Sheet_Guid" localSheetId="1" hidden="1">"'f4a9b526-c616-4ff4-89ef-55ba5caf4450"</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91029" calcMode="manual" concurrentCalc="0" concurrentManualCount="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5" i="1" l="1"/>
  <c r="Q7" i="1"/>
  <c r="M17" i="1"/>
  <c r="M18" i="1"/>
  <c r="M19" i="1"/>
  <c r="M21" i="1"/>
  <c r="M23" i="1"/>
  <c r="M25" i="1"/>
  <c r="Q8" i="1"/>
  <c r="N17" i="1"/>
  <c r="N18" i="1"/>
  <c r="N19" i="1"/>
  <c r="N21" i="1"/>
  <c r="N23" i="1"/>
  <c r="N25" i="1"/>
  <c r="Q9" i="1"/>
  <c r="O17" i="1"/>
  <c r="O18" i="1"/>
  <c r="O19" i="1"/>
  <c r="O21" i="1"/>
  <c r="O23" i="1"/>
  <c r="O25" i="1"/>
  <c r="Q10" i="1"/>
  <c r="P17" i="1"/>
  <c r="P18" i="1"/>
  <c r="P19" i="1"/>
  <c r="P21" i="1"/>
  <c r="P23" i="1"/>
  <c r="P25" i="1"/>
  <c r="Q11" i="1"/>
  <c r="Q17" i="1"/>
  <c r="Q18" i="1"/>
  <c r="Q19" i="1"/>
  <c r="Q21" i="1"/>
  <c r="Q23" i="1"/>
  <c r="Q25" i="1"/>
  <c r="R17" i="1"/>
  <c r="R18" i="1"/>
  <c r="R19" i="1"/>
  <c r="R21" i="1"/>
  <c r="R23" i="1"/>
  <c r="R25" i="1"/>
  <c r="S17" i="1"/>
  <c r="S18" i="1"/>
  <c r="S19" i="1"/>
  <c r="S21" i="1"/>
  <c r="S23" i="1"/>
  <c r="S25" i="1"/>
  <c r="T17" i="1"/>
  <c r="T18" i="1"/>
  <c r="T19" i="1"/>
  <c r="T21" i="1"/>
  <c r="T23" i="1"/>
  <c r="T25" i="1"/>
  <c r="U17" i="1"/>
  <c r="U18" i="1"/>
  <c r="U19" i="1"/>
  <c r="U21" i="1"/>
  <c r="U23" i="1"/>
  <c r="U25" i="1"/>
  <c r="V17" i="1"/>
  <c r="V18" i="1"/>
  <c r="V19" i="1"/>
  <c r="V21" i="1"/>
  <c r="V23" i="1"/>
  <c r="V25" i="1"/>
  <c r="W17" i="1"/>
  <c r="W18" i="1"/>
  <c r="W19" i="1"/>
  <c r="W21" i="1"/>
  <c r="W23" i="1"/>
  <c r="W25" i="1"/>
  <c r="X17" i="1"/>
  <c r="X18" i="1"/>
  <c r="X19" i="1"/>
  <c r="X21" i="1"/>
  <c r="X23" i="1"/>
  <c r="X25" i="1"/>
  <c r="Y17" i="1"/>
  <c r="Y18" i="1"/>
  <c r="Y19" i="1"/>
  <c r="Y21" i="1"/>
  <c r="Y23" i="1"/>
  <c r="Y25" i="1"/>
  <c r="Z17" i="1"/>
  <c r="Z18" i="1"/>
  <c r="Z19" i="1"/>
  <c r="Z21" i="1"/>
  <c r="Z23" i="1"/>
  <c r="Z25" i="1"/>
  <c r="AA17" i="1"/>
  <c r="AA18" i="1"/>
  <c r="AA19" i="1"/>
  <c r="AA21" i="1"/>
  <c r="AA23" i="1"/>
  <c r="AA25" i="1"/>
  <c r="L31" i="1"/>
  <c r="B11" i="2"/>
  <c r="A11" i="2"/>
  <c r="L29" i="1"/>
  <c r="L30" i="1"/>
  <c r="Q6" i="1"/>
  <c r="L34" i="1"/>
  <c r="M34" i="1"/>
  <c r="N35" i="1"/>
  <c r="N34" i="1"/>
  <c r="O35" i="1"/>
  <c r="O34" i="1"/>
  <c r="P35" i="1"/>
  <c r="P34" i="1"/>
  <c r="Q35" i="1"/>
  <c r="Q34" i="1"/>
  <c r="R35" i="1"/>
  <c r="R34" i="1"/>
  <c r="S35" i="1"/>
  <c r="S34" i="1"/>
  <c r="T35" i="1"/>
  <c r="T34" i="1"/>
  <c r="U35" i="1"/>
  <c r="U34" i="1"/>
  <c r="V35" i="1"/>
  <c r="V34" i="1"/>
  <c r="W35" i="1"/>
  <c r="W34" i="1"/>
  <c r="X35" i="1"/>
  <c r="X34" i="1"/>
  <c r="Y35" i="1"/>
  <c r="Y34" i="1"/>
  <c r="Z35" i="1"/>
  <c r="Z34" i="1"/>
  <c r="AA35" i="1"/>
  <c r="AA34" i="1"/>
</calcChain>
</file>

<file path=xl/sharedStrings.xml><?xml version="1.0" encoding="utf-8"?>
<sst xmlns="http://schemas.openxmlformats.org/spreadsheetml/2006/main" count="56" uniqueCount="50">
  <si>
    <t>Investment</t>
  </si>
  <si>
    <t>Power (KW)</t>
  </si>
  <si>
    <t>Investment (Crores)</t>
  </si>
  <si>
    <t>Economic life (years)</t>
  </si>
  <si>
    <t>Power buy (Rs per KWh)</t>
  </si>
  <si>
    <t xml:space="preserve">Annual O&amp;M cost </t>
  </si>
  <si>
    <t>Annual escalation rate of O&amp;M</t>
  </si>
  <si>
    <t>Depreciation rate</t>
  </si>
  <si>
    <t>Declining balance method</t>
  </si>
  <si>
    <t>Fixed asset</t>
  </si>
  <si>
    <t>investment</t>
  </si>
  <si>
    <t>Annual insurance cost</t>
  </si>
  <si>
    <t>revenue</t>
  </si>
  <si>
    <t>Increase of power buy</t>
  </si>
  <si>
    <t>for first five years</t>
  </si>
  <si>
    <t>Annual capital expenditure</t>
  </si>
  <si>
    <t>of revenue</t>
  </si>
  <si>
    <t>NO need to pay tax</t>
  </si>
  <si>
    <t>Year</t>
  </si>
  <si>
    <t>Annual income (Crores)</t>
  </si>
  <si>
    <t xml:space="preserve">rate </t>
  </si>
  <si>
    <t>Annual O&amp;M cost</t>
  </si>
  <si>
    <t xml:space="preserve">Depreciation </t>
  </si>
  <si>
    <t>Book value</t>
  </si>
  <si>
    <t>Profit</t>
  </si>
  <si>
    <t>Discounted Cash flow</t>
  </si>
  <si>
    <t>Cost of capital</t>
  </si>
  <si>
    <t>PV of PCF</t>
  </si>
  <si>
    <t>NPV</t>
  </si>
  <si>
    <t>IRR</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</si>
  <si>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</si>
  <si>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</si>
  <si>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</si>
  <si>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</si>
  <si>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</si>
  <si>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</si>
  <si>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</si>
  <si>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</si>
  <si>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</si>
  <si>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</si>
  <si>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</si>
  <si>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</si>
  <si>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33cccdbe-3bb7-4deb-ae9d-82a52c12398a</t>
  </si>
  <si>
    <t>CB_Block_0</t>
  </si>
  <si>
    <t>㜸〱敤㕣㕢㙣ㅣ㔷ㄹ摥㤹摤㔹敦慣敤搸㡤㤳戶〹扤戸昴㐶敢攰挶㘹㐳㈹㄰㠲㉦㜵㤲搶㠹摤搸㐹㐱㠰㌶攳摤㌳昶㌴㍢㌳敥捣慣㘳㤷㑡㉤搰㔲㤵㑢戹㐸㠰㠰㐲慢ち㔵攲㠵换㑢㈹㔰㠴㤰㤰㐰㈸〸ㅥ攰〱㠹㠷㠲㄰㍣㠰㔰〴㉦㍣㈰挱昷㥤㤹搹㥤摤昵㡥摤㙤ぢ㉥昲㐹昷昸捣戹捤㌹晦晤晣晦㤹㘶㤴㑣㈶昳㙦㈴晥㘵捡戱㜰搵晣扡ㅦ〸㝢㜴搲慤㔶㐵㌹戰㕣挷ㅦㅤ昷㍣㘳㝤挶昲㠳㉣㍡攴㑢ㄶ摡㝤慤攴㕢て㠹㐲㘹㔵㜸㍥㍡㘹㤹㑣愱愰慢㘸攷㈴晣つ挶て㍡㐷昵攵㤰㉤㑣㑥捣㉥㍥㠰㔹攷〳搷ㄳ〷㠶捦㠶㘳㡦㡣㡤㡤㡥㡤摥㝥挷搸㕤愳〷てっ㑦搶慡㐱捤ㄳ㐷ㅣ㔱ぢ㍣愳㝡㘰㜸慥戶㔸戵捡昷㡡昵〵昷扣㜰㡥㠸挵㠳户㉦ㅡ㜷扣㝤散㡥挳㠷捤扢敥㝡㝢ㅦ㕥㥤㌹㌵㌹㌱攷〹搳㝦㡤收搴戸攴㍢愶㐴搹攲摥㠴昰㉣㘷㘹㜴㜲〲晦㈵搶㡦愷㍢㐷攷㤷㠵〸昸㙡攱〹愷㉣㝣ㅤ〳㝢敤㜱摦慦搹㉢〴㥥㙥㑦㘳慢㘵挳て㌴㝢㔲㔴慢扡ㅤ捦㕡戰㘷〱扢慡戱摥㘷捦ぢ挷户〲㙢搵ち搶昳昶〲㈶慡昴摢㘷㝣㜱摡㜰㤶挴㈹挳ㄶ㥡㝤慣㘶㔵㜲㘱捡㘴㙦㡥愷㐸㉥㑣㙥㝦㜴摣户㈷㤷つ㑦慥挸㈷㘰㔲晡㑥㝢攵收扥搷㜷㥥㤷㑢㤷㙦攰㥣㌷㜶敥㠷㤶戳㠶㔷敦㌹搲戹㘷戴昹收ㄵ摣搶戹㝦〲㐶捤㘳㙥改㍣㐶㠲戲戹户搲ㅢ搱户㠴㈸㌶愳攷㤹昵㌰㉢㌰㈳〲昵㈲戳㕥㘶㝤挸㤴摣㍦挰㈵挹㠱㙣㔲㑢㠶㕡㕡㔴㑢㘵戵㔴㔱㑢㐲㉤㤹㙡㘹㐹㉤㉤慢㈵㑢㉤㍤愰㤶捥愳㑦㥣ち㍤㍤㙡㤴㝥攴晦昲㙢愵㑦晦㝣晡㠷㘷㑦晤扤散㕣昷㘴摦㉥㜴扡㉦㕡搴㤴㘷㕣〰愹㌵愸昸搰攸㐱晥摢㥣㉢挰ㄴ收㘱昳㑥㜳㙣慣㜲昸愰㜱扢愱㜱㕢㈹挸㙦㈲㤴㐱昴敤㌳敦户㥣㡡㝢㐱攲敥慡〹挳ㄷつ挰㡤㐴㙤ㄳ㙥捤愹昸㙦摡戸㜱㍥㌰〲戱扦戵慤㌱㐹摢戰㜹戰㤵昰攵晢慥㘹ㅤ㜶搶愸搶挴昸㥡ㄵ㌶㕦摤搲㙣捦㜹敥㘲攷搶㘹㑦㍣㔸㙦㙤㕢搱㌸㠴摡慡㥣扢㙤㤷㘱㔳戸慥攱挹㘵搷ㄷ㡥㕣摥㠸㍤㘷㤵捦ぢ㙦㕥㔰㈴㡡㡡摣敡㕥㌶㐵㕣㍦㌲敢㘰愳攰搶捡㥢㤳戵收摤㙢〱㤸㔹㔴戰摥ㄵ攱〵敢ぢ挶㘲㔵㕣摥搴㈵㝣㈷ㅡ昶㌵㔵㑦扢攵㥡㍦改㍡㠱攷㔶㥢㕢挶㉢慢〶㈴㑤攵愴㕢ㄱ戹㕣㐶ち〵〸摣㙣㔶㔱㌲户㜶收〵㠹㠸〴㡡挹挸㔷㌶㤳摤攸㘹散づ扢愸ち搲愴㝡挳㈶㤳㜱扤㔲挶愴㜰㘰㘲㑦搴ㅦ㝣改㕢㌶㤹戶㡥戹搷户戳慡づ㐵扢扦㝢㔵㌸挱㜱挳愹㔴㠵㤷慡晤ㄴ慥㐸ㅦ㐰愶㕤㠲㐰攸〸㍤慡㍡㘵㑤㔹搷㉥㔸㤵㘰㌹扦㉣慣愵攵〰㜵搰㤰㠵〲㐱摢㤶昴换㔰愵敦㘶㌶㠴慣㔸捣攴昷戰㔳扥㠸㤴搱㈸㥤㔲㜸戹㐹㤰㜳㕣ㄳ㉦昷㤹搳㔶㌵㄰愱㔰ㅥ㌰㠱㤱㔰慢㐹昴昵㤳㐴㍤愳ㅣ㉡㡣㍤收㈴愸搴戰㥣㘰扤挱户㙤㕣ㄲㄲ搱㡥㉣搸㜶戲㠰愲愰㔹ㅥ愴昰ㅡ㠸愶㐵ㅡ愴㜷㑥㄰ㄱ搹㈰㐵戳㘳收㘶㈲㘳晦ㄴㄹ㠱晥㐹㈲㘴敦㠳㥤㘵〴㠹扤㥤㐸㌹愸㈳㍦敥㐸戳㡤㙣昹㔰㥡敤〵攰昴换㤹㕤挱散㑡㘶晢㤰㈹㝦㠲㠴愳㤴㐳戹㌹改㙦挲戳㝥ㄵ戳慢㤱㐱㍥改㤴㌹㤱愸愲つ戵ㄵ㍢㤲晤晡㘱㈷㑢愳㌸ㄴ㐵戴㡣敢㜶㘶扦㉤ㄱㅤ㔹㥤摢㐳搷收愴㡥扤愹㌳㙤㈶户㐳㡡㑣改㥡摣敢㈶㕤㤳㠰㘰搷㉥昵搶戵ㄸ慡て㌳扢づ㔹㔱㝦㌳㜳㈸ㄷㅡ扣㕢戳攸㘹㔲扥㈱捣愲搰ㄸ敡㔲挱㐷㠴捣㈳㐰㡡㤰㙢㍢扥散搸搰㌴〷㐷捣㌷扣つ㝤愰㌳㝦㐷㐸㙦搱㥢㍢㝡㠷晥愲㔷㘸㐵㕦て昶㔲㝥搷㔱挷摣㠸㘶晤㈶㘶㌷㈳㙢搱㌱㍣㝤扦㔲㑦㠱㌴㡢敤〴收㜶搳敢㈲慤摣㠵昵ㄵ㈱㌵㔰㥦戹㘰㜸㑢㈲㠰〷攳挴ㄴ㙣㘱搷昳㐴ㄵ㠷摡㡡慣攰昹攵㡡收㑡㝦摡㜳㙤搶敦搸挸晥ㅢ㐲㌱攴㜲㙡㌶搳㘲㈳愷搸㥡〹㥦㔳㠲㜲愸㠳㙦敦㉣㈴ㄲ㠳㥡挹㡢攳搲捦㤷㍢㤲愴ぢ㐹㜲ぢ挰慡摦㡡っ㔲㐲昹㑤㐷㠹㜲㠰摤摥㉡扢㌵㕢慣昴昰愵㥣㑥㕡㝣㠸㙤㜲愴㌷㜴搸㑥挰㝦攰昷摢昳㤶㕤ㄷㄶ扤昶㥣昰捡昰㉤㔸㔵㔱っ摤戲ㄴ㌵㍢戲攲つ㈲㉢戲搹戶昳㜴㡡㝦㑤搲㐹㡢㤴㐸攵昶搴挶㤴戳㜸㠳愸攸㠶愴㔰㐹㜱つ搵㈵㄰㈹㡦㝤㜷㐴㑣ㄷ㈲收㌶〰㑥㍦挸㙣㡣搹㈱㘴摡㉦㈰㘹戶ち㜸㠶挳㝡㔶改搲㉥㤵㌲〵愲㐱扡〸㉦㜶ㄴ㔶㠷昹㥡户㌱扢ㄳ㔹㡢昹㐳〷㘴ち㈱㑡㤴㈷〸㔱㠶㌱捣戳㤶戸㐰ㅡ搸㘵㈲戰㌴㔹昳〳搷㘶㘴愹摦㥣㜲㑦戹挱㤴攵慦㈰ㄲ㌵㘴㐶㠵晢㤷㠵〳敡昲㘰晢戴搴戹㉢㉢愲愲㥢昳㙥つ愲敤挴搴㜶㌸㤸〳ㅣ戰㈵攵搹㕣㔵㤰扡㍢ㅦ㘳ち〵㤰㤶晥㔶㝡㘳户攴晤收愱㙦愰〱搱〵㉢愸㡡㕥㌳㘴㍡㤶ぢ㈶愰㠸挸㐱愵挷㕣㔸昶㠴㤸敡㌷㡦㜹㔶愵㙡㌹㠲挸㠰㡤挹㘰摤㡣㔸㐲㤴㘰捥㘵っ搰㜵晡捤〵捦㜰晣ㄵ㠳〱挵昵摤㑤㑦㌲㉣愲㤹ㄳ㤶攳攳㌵ㄲ㡢㉣て㤸昳换敥〵㐴㙣㙢戶㜳捣㔸昱户〵㔶㐸昴㘱㤲愸㔱㔴㐵㔵㤵㠲㕡攸ㄶ㍦㍣㤰㘷㌲攴扤ㅣ㌳㠹慢㡣㐶㥦㜹㡡昶愶㕤ㅦ挵㘸㘸愷㜳㑤㝤㠸ㅥ搵㉢戳愹㔲㤸㥣慡摦挵㌱敦㐰㜶捦戱㌳㈷ㅡ㤱戹㔷ㄵ戳搶攸攵㑦㤱昱㤲㉣敡㠱㄰晡攸㜶㠵愴挲㍡㔲づ㌸㄰ㄸ攷㔳㉢昹ㄵ㑤搹㠷搴户慢㔱㥣㐶㈴愹捦㥣㌱ㄶ㐵ㄵ昱㘸摢〸㜶㠵て㌴㘳㙤愳敡㐷㙤㤳慥㙤ㅢ㈴㉤㤲攵㝣搹㈰〵㡦搷〲昷愴攵攸㈶㌲㐹㝦㔱㤵戱㠶㉡㘳㑤㔶昵㤹愷ㄹㅡ㤴㘵捥攵㉥ㄹ㥥ㄵ㉣摢㔶戹挰〷㠶敦戶〵㑤㠲挹㈹㜹攳ㄴ换㡣攱ㄶ㙢晥っ㑣㌶㝦ㄴ攸ㅥ㠵ㅣ㈵攸㠸㝥㔰慥慡攴昱㑦改搲戱〴〱㈳㍤愵晡扢㌰㥢㈶㙦㐷㐰攴挸㜴㈹扥㠳㜱改ㄱ搴㠴㐲㠸㔸㑦㈱ㄱ㜸〵ㄳ㐲㥥㉥敥扣㜹挶戱〲㘰㡦ㄸ㥢戶㠲㈹ㅦ㈸㐷㠶愲㍣摥敥㤷㔸㑤っㅡ愹㙢㠵㙢摢㥢㥡搴挴㌵敤敤㐹扤㜱挳〶捤愱㐶㐹㈸㤲捤㍡㐹捤戲挱ㅡ户㤳慡㔱愴攲㡥戵㡤㤲收㌶㙤挰㥤㔲攴㔵㈸㈶㐹㌳ㄹ晤摤㤲㔰㄰攸㡤㜴ㄴ㝤昶改攴㤱㠸搸搰〶㈸㔲㑦㠵㜵晤㔱㐸昰〴慥㥤㔴㐴㌱㝡〲㝦敦㡡㡡戳戵愰愹挵㔸ㅢ㡡㕡挶慢搵㔹〷㔶㐲搹昰㉡摢㠴愵戱户㔰挳㐸敥散㔶晢㠷攰㑤㌰㘲挴㠶っ㡢愴昸㠱挱㠶㘰慥㐴㐴㤵搶㔹㍦㐱㕤慦㉥昰改愴㌰ㅣ㠹㠱昹愰㌲㈵㔶愵ㄹ搶戰攴㠷攴㠰晡㘹㔱捡㔱摤ㅣ㕦昴愱搲〳捡昱愸㈴ㄹ㕣㌷㑦搳㉤㠵㑢っ㄰扢㔱㘹慥ㅣ㈰戴㕢㥦㠰㈷㠳敤㠳ㅤ㐰㈴っ㥤搰㍡愳〴捤愷㄰㙥昳㈶挸㍢㕤㘲ㄴ㠲搴㤴改㙦㐷㤵㉦㝦㠹改ㅢ㐷㌳㜱㈱㘲㈲㠶扢㔲慣〷㈰㌷ㄹ㤹㈴ㄷつ挵〱昳㔰戲㐹愱搵ㄷ搷搱挴攸愷挹攷〵戸挵挳㔸搶〰搹愶㡡㝢㙥㠱〵㙤㕡㕤摦㘵㥥㜰捡搵㕡㐵㐸㔵ㅣ换㙡愹㤱户〵扥攴ㄵ挰㤰㥢㔲攰ㄲ〱攵〴㡥㔲摣㌲㤱搴扤摤慤ㅦ挵㜰㈹攴㌰㐷愸晡ㄸ㠰㑣㜱换挹㠰㔸摢㍤〵摡㠷扢ㅢㄷㄸ攴攵㌹㠸戴戶㉡捡戲ㄹ摣挷慢㐷㤱㈵户㈵扡捤戸㌳㉥㙤昶㐴搵㜱㉢慣摡ㄶ㌸挲㍥㐳㠱㤷捦挳ㄸ改㤲㍢㌸㐹收㔲ㄴ摤扤昴㠸㝣捣㕣〲㉡㈴〶ㄴ挶㜸㜹ち捡〰慡㘰㈴ㅡ摣㙡挳敡㔶ㄸ晤愵攵慤㡦㈳㔳ㄸ〶愶㐱㡢㥥愱㠱㌳㠹昲收〶捥戵攸㤵ㄲ㈱㑤〶㔳ㄹ愳ㅣ㠲挳ㅥ㐸〳㌷昱㈰扤攰㐲〹〵㝢攴挵戰昸㙥攲㠸㡤㈳㤰敢㕤摥㔲㌹㘷〴戸晥攲散㙢愹ㅥ慦㔴㘸敥挲㍦户㉤戰㡡慢ㅢ愱㌹扡愷攵㔲㤶摣ㄳ敤扢敢㕢ㅡ愲换㠲㠷愶㐶㡦ㅢ㐱㜹㜹㍥㔸て㉦㙥㜵㑢ㄲ摡㑢昰㐷㙣昸㜶摡捣㌹㠷ㄷ㔱㔷〹晢攲㜹挷扤攰挸㜵㘹㍥㙦晤㠱㐲㜰㠵戲㠷㡢㉣㘶晥㡤㝦㌲愹ㄹ敤〷㤸㜱㉢换收〴つ〷〹攷㤱㈹㤴〶挳㈸愷搰〹㙣昷晡慤〱搲挹㥥ㄶ㍡㤱㠲㘰㠷㔰㥣愵搷㡣㔰㤴敦〳慤㈴㤶昰㐸づ㤸㍦て搶㔷扥㠷ㅡ㈲ㅣ捦㤱ㄸ搱慥㐳㈹〵㜵㔲㤰㐷㔷㍣㜸㈱攴晦〷㑢㌱㌷㙦挸㑥晦〵㘶㔶㕥㙣㐵搱㌵㐴搱㜷摢㔰愴昰ㅡ㠸攴摦㝢愲〲ㅦ㌴㠶㘷㕦㔱㈰㥣㝢摡㌹㠰扥敥ㄷ㝥晦㠷〷搰ㄹ㘰㤸㐹摡㘸〸戵摤㠸㜲摤㐴挸戶㤹〸っ摥㑢ㄳ攱㈴挷㌰㡡ㅦ㥡〸㤱て㘴ㄶㄵ㥢㥢〸㡣敤愵ㄸ㠲㠹㔰㙢挲慤挱ㄳ搸攵㌶晤㘳挷㜱昱㔶昸㠸攷㐳㘹昹㤳昰㐸㕤搱㕥㍤㘷㜸㠶扤㑦搶ㅦ昳〴㤴㤹户㠰㥢摣㜲〸㐷散摦戰㐵づ摡挰㔷ㄱ㝢搹㜷晣㈹㕢扢扦づ㑣㠵㈹㜴摦㉢〵㈵晦㉡㍣㈵ち捦つ㤹て敤昹收戱摦㍦昴搸㔱摥㔶㡢㘸㔵扢ㄵ攵㙥㐲昶戴㈷㄰搴㑤㕣ㄴ搹换て㜳㑥攲ㄳ㈵㙢愵㉡㈶っ㑦㕡㐱扥㙥挷挵㤰昰ㄲ㠴ㄹㄲ摦㜶㌰㌱㜱敦㈱㌴㌱㐷㕢摣㥤昲挳㈶改㈲ㅣ㑤㉣㕣晡昴攲戰愱搲㔱㤱㜵㘹㙤㙡摦㠶㉡㝡㠵ぢ㘹戶ㄲ㜹敡㘴㔲㤴㙦戵敡扡挳搴㜵攱㐱㠶㘱晦㔸㑡㈱晥㐰ち㐹ㅥ㘴㜸㈱㐰㑡愹搳㈸㘸户㈱㑢㠹慣戵㠶㜸改て搸ㄱ〲愲㝥改慦换㡦㔸〰㐵㘰㌱昶挵㜷㝢愲愵㉤ㅡ慢㈶㠶㙡愵㑤㌳㡦㠲㍣扣戰㘲㉣慥㕤㐰㈱㑥摡㈱㤴戶散㡥攲㑢晡敤㌰昰ㄶ㌲戶㘶搳搷㔶戴敦㜶㙡戸昹〱㍤㤳㤷ち挳搹捤㙡ㅣ㐸㘵㡣㉥散㕡っ慢㤸て㠴挵晡愰摥愸〹㍡换搹㠷㔳㈹㠲㝦晣㔲㠸敤㈳㡤愹昷戶戶㔰挷㌹㍤搸㈰㝦戰扦慥㐹㘱㙣扣㤵ㅣ〳〹扢愵㕥㠵昰㝡昸ㄹっ攱愶㌳㡡摥㈸捡㘷攵㌰晥挴㥣㤵㔵摢昴㍦愳搷㤲戳捥㜲㌴挳搸㑤晡晦扤愸搸㔴晦㉢㡣扤㐹㐴扥㉦㉡㐸攳㤴昱㤳㑤㐳㌶㠴〸㍣摢〸摥挸㠳戱㉥㡢っ㜹㠷愵㜹㝣扣ㅡ㌶㑢〹づ扦㔷慥昵㙡㐴㝤㉣㙤摢摥㡥〲㤰戱㈱敤㜹㠸愰㡥攳㥢攵㔶㝣扡捤扦ㅦ〳昷㥣戴捡㥥敢扢㘶㌰㍣㡦愰敦㌰扦㍤㌳㘱昳㡣㉢㕦㙦ㄵ㙡搷〳ㄲ㝤ㅦ挴㤸㔳戳㄰搸愷㐴昰㕡挵㈲ㄹ㔹搸㕡㈴㠳摦㈱つ㈶挲㑢搴づ晥㘵收㝤㌵愳㡡㑦㔷㘷攱敢っ㔸戵㉤㤴㕤攸㜱㙥扤愱㐱搰攱㡥搶扤昰〷㠹敡㈸㠲㘳㜲ぢ敦晦㈰攱摡ち㠳收扥搱摥㝣昶散捥攷㔶搴㥥〳㑥户昶㤶㘶㤲攱㍢昹㐵㜲㔱㉦㌱挷愵晤愳昸扢㜵〷㉤㘷ㅢ〲㥤㐷ㅦ㜴搳ㄱ㌶㔲㠵晢㙣ぢ搱敦㜳ㄸ慡㡣㌳挳㑦㌷愲〲ㅦㄴ㝡昹挸㡡捡搷戰㉤㌲〰捡㤹㝣ㄹ㔹㘷慡㝥㝡㈳慡ㅥ扣〷㘳挸慦扡㐰搶㥦㔵㜸搴㈰㔵ㄶ㤵㉦愳㍦愱ㄶ敥㝥㠹㜵㌸㝡挸㈳〵捡晡㌲戲㌸㈹㍣㔲挸昵㝣ㄱ〳敡敢㜹〰戵㥤搷昳昹㡤搶愳搰ㄸ㤰晢㑤捥㍦ㄸ㉢ㄳ摤㐶戳敥㌰㜳㤹慤㈰ㅢ㡣㜵捡〰挵㈴昷㤲て㐳つ摦㈳愶㤰㝥ㄵ晤㝤昹攸㉦㉥㌲晤昵愸㈲〵㈳㥡㥡㜷㐱挱㈸㜷昱㔴㜲ㄷ㍥㙡㍢敦攲㤳ㅢ敤㘲㤰㌲㔳㐲戵㠶〲愰㕡挲ㅦ戹慢㔵ㄴ〸㔰晥㤴㜳捣昰㙢㕡挵愰㠱ㅡ㌹㜶つ㠵晥慣㐶挴扣戳戳㜶愱昱ㄸ㝦ち㡢攰㐰搳㌷慦㜷攳ㅢ搶㜵㐶扢戳昸㠴㕦㤳慡㌰愷扥愳扢戹㘲㜳㤴㥡㑣㝢〲扢㝥ㄵ昳㜰搳つ㥦㈳㘷摣㡦㕦〱㐱〸㤲㤹〴挹㐳㈸挴㠰ㅡ㡣㘹㐱㈳晡㔳㍥㜱㤲㔶㈲慦㠳搲愳㤵て㕤搲昹搰㌶㈸搸㤱㉦㝡㕢㐸㐸散㡤摦っ㜷㔴㙣昹㉥敦㌹㈸㡦挷攴㜸晣㜸晣晤㤸ㅡ㐵摥挰づ愱㕤㑥昶㈱㈰㤵挷攲捥摦㜹愱攱㌸㐶〳ㄲ㜸㈶散㑣㌶㤳㥤㍦ㅡ㜷㍥㠴㙦搳㘴㥦っ㈹㡢改攵戸㌳搹㔱㜶晥㐸摣昹㉦㠷昶搵㍢挷摣ㄷ捥慣㤱㌵㔲㉣㝥㜹〶㑡㝣愷㍥㠰敥㥡㐹㉢愲搷っ慢㐹㤱㌲㠰㕥㤵㜶㐴ㅦ慥挴㜸昸㔲㝣〶㌷扣㜰ㄱ〶慡㈶晣ㅦ㐶㥣挰捤慦㈹㈳㌰昰㈱昸㉡㐲敥㥥㉥㥦㌸㌸㙦捥㝡愸攸㌱㑦昸㌸㔹㔶戶ㄵ㠹挰㈸捡㠵昰摤㈴㌴㤱㘲㐰㌷攰ㄱ㠷ち㔵摥愴改㑥㠵捡昰㔲㑥㜹㌴挶㙣收搱〶捤攸ㅦ〶㜲愰ㅣ㤰戳愰㝦〴㜹ㄸ㡥攲㥤敤捣㈰愵㥥ㄴ㘹㡦戱攱㜱㘶ㅦ㐳㔶㔴㈸攲㐸〷昹㈷㤰つ挴晦扢㡥攱㔵改㌵㔲㤵戵昸㘵㐹㌲搲㥦攴㠰㡦㈳换挲㠹慤㐴㐴㔸搴㍦㠱㥡攴㑢㈹㐱攴㑢㍦挵㠶愷㤸㝤ㅡ㔹㔱攳㘲户っ㌵敥愹㑢晤晤ㄹっ㔵〸ち捥愱㝦㌶㉡昰㐱㈱ㅣ㈸搷ㄵ〷㍢愴㌰愵摡㈹愸㜹㠵戰㤱つ㜶搴㜰㐴㌶㈸ち攱㈵ㅢ慡㔱〳㤵㥡晥㜹㘴ち攱挱㍤改㕦攰ㄳ挱㈰㕦昸挵愸㈰㕦㐸ㄸ挸攱换㉤㉦㈴㕣㘴挳㔲换ぢ〹㉢搹㘰㈶㕦昸ㄵ㑥㉡㌷㠶㐲戳摥攲〶㈵扣扦㡡㐲㝦㜶㠰㙢扢ㅦ㍦㜵㑤㈹㥦慢㥣㍢昷捦㠱摣昰晥摣㝢摦搳昷愵㤷㝦晥㠷捦晤晡〳㐷晥晣慦愷㥦晥昵ㅦ㍦㜷昱㕦㉦㉤ㅥ昹改㜳捦晤攴㥥㘷㉥晥㘱户昹慣晡挲㍦㘷㥥㝤㜸散晣挳て㥡㘷㙥㍤昶昰晢ㅥ戸㙦㙣敥戲㤱㙣戶愷攷收愱㥦㕤昹㤶挱㐷ㅦ㝣㔱昹昱㙦慦㜰ㄴ戹㕤扣愰㜹ㄹ摣戶㕣挶㌳㈸㘰ㄹ㕣昱敢扡っ㙥㔷〲敡㕣〴愸〹㔴ㄴ攰〵攱〲㘴㐳愹戹愱昷㍦㐶戲扤攵</t>
  </si>
  <si>
    <t>Decisioneering:7.0.0.0</t>
  </si>
  <si>
    <t>f4a9b526-c616-4ff4-89ef-55ba5caf4450</t>
  </si>
  <si>
    <t>CB_Block_7.0.0.0:1</t>
  </si>
  <si>
    <t>㜸〱敤㕣㕢㙣ㅣ㔷ㄹ摥㤹摤㔹敦慣敤搸㡤搳戴㐹㑢㙢㈸愵ㄷ〷㌷㑥ㅢ㝡㠱㄰㝣㘹㉥慤ㄳ扢戱㤳戶㉡搵㘶扣㝢挶㥥㘶㘷挶㥤㤹㜵散㔲㠹〲㉤ㄵ户㜲㤱ち〲ち㔴ㄵ〲昱挲攵〵㈸㤴〷㈴㈴㄰㙡㈵㈴ちㄲㄲて愵㐲昰〰慡㈲昱〰て㐸攵晢捥捣散捥敥㝡挷敥戶〵ㄷ昹愴㝢㝣收摣收㥣晦㝥晥晦㑣㌳㑡㈶㤳㜹ㄵ㠹㝦㤹㜲㉣㕣㍥户收〷挲ㅥ㥤㜴慢㔵㔱づ㉣搷昱㐷挷㍤捦㔸㥢戶晣㈰㡢づ昹㤲㠵㜶㕦㉢昹搶㐳愲㔰㕡ㄱ㥥㡦㑥㕡㈶㔳㈸攸㉡摡㌹〹㝦㠳昱㠳捥㔱㝤㌹㘴昳㤳ㄳ㌳ぢて㘰搶戹挰昵挴扥攱㌳攱搸㐳㘳㘳愳㘳愳㌷摥㌴㜶敢攸晥㝤挳㤳戵㙡㔰昳挴㈱㐷搴〲捦愸敥ㅢ㥥慤㉤㔴慤昲㥤㘲㙤摥㍤㈷㥣㐳㘲㘱晦㡤ぢ挶㑤户㡣摤㜴昰愰㜹敢慤户昴攱搵㤹㤳㤳ㄳ戳㥥㌰晤㌷㘸㑥㡤㑢扥㘹㑡㤴㉤敥㑤〸捦㜲ㄶ㐷㈷㈷昰㕦㘲晤㜸扡㜹㜴㙥㐹㠸㠰慦ㄶ㥥㜰捡挲搷㌱戰搷ㅥ昷晤㥡扤㑣攰改昶ㄱ㙣戵㙣昸㠱㘶㑦㡡㙡㔵户攳㔹ぢ昶っ㘰㔷㌵搶晡散㌹攱昸㔶㘰慤㔸挱㕡摥㥥挷㐴㤵㝥晢戴㉦㑥ㄹ捥愲㌸㘹搸㐲戳㡦搶慣㑡㉥㑣㤹散㌵昱ㄴ挹㠵挹敤㡦㡥晢昶攴㤲攱挹ㄵ昹〴㑣㑡摦㈳㕥戹戹敦㔵㥤攷攵搲攵ㅢ㌸攷搵㥤晢愱攵㡣攱搵㝢㡥㜴敥ㄹ㙤扥㜹〵㌷㜴敥㥦㠰㔱昳㤸敢㍡㡦㤱愰㙣敥慤昴㐶昴㉤㈱㡡捤攸㜹㘶㍤捣ち捣㠸㐰扤挸慣㤷㔹ㅦ㌲㈵昷て㜰㐹㜲㈰㥢搴㤲愱㤶ㄶ搴㔲㔹㉤㔵搴㤲㔰㑢愶㕡㕡㔴㑢㑢㙡挹㔲㑢て愸愵㜳攸ㄳ愷㐲㑦㡦ㅡ愵挹晢㕦搹晢昲捦敥㍣昹敤愷㝦扢晢攵摦㍦昹捦扥ㅤ攸㜴㔷戴愸㈹捦㌸て㔲㙢㔰昱㠱搱晤晣户㌱㔷㠰㈹捣㠳收捤收搸㔸攵攰㝥攳㐶㐳攳戶㔲㤰摦㐴㈸㠳攸摢㘷摥㙤㌹ㄵ昷扣挴摤攵ㄳ㠶㉦ㅡ㠰ㅢ㠹摡㈶摣㥡㔳昱㉦㕢扦㜱㉥㌰〲戱户戵慤㌱㐹摢戰㌹戰㤵昰攵晢慥㘸ㅤ㜶挶愸搶挴昸慡ㄵ㌶扦慤愵搹㥥昵摣㠵捥慤㐷㍣昱㘰扤戵㙤㐵攳㄰㙡㉢㜲敥戶㕤㠶㑤攱扡㠶㈷㤷㕣㕦㌸㜲㜹㈳昶慣㔵㍥㈷扣㌹㐱㤱㈸㉡㜲慢ㄷ戳㈹攲晡㤱ㄹ〷ㅢ〵户㔶摥㤱慣㌵㙦㕦つ挰捣愲㠲昵㉥ぢ㉦㔸㥢㌷ㄶ慡㘲㜷㔳㤷昰㥤㘸搸搳㔴㝤挴㉤搷晣㐹搷〹㍣户摡摣㌲㕥㔹㌱㈰㘹㉡㈷摣㡡挸攵㌲㔲㈸㐰攰㘶戳㡡㤲戹扥㌳㉦㐸㐴㈴㔰㑣㐶扥戴㤹散㐶㑦㘱㜷搸㐵㔵㤰㈶搵㜷㙥㌰ㄹ搷㉢㘵㑣ち〷㈶昶㐴晤挱㤷㕥扢挱戴㜵捣扤戹㥤㔵㜵㈸摡晤敤㉢挲〹㡥ㄹ㑥愵㉡扣㔴敤愷㜰㐵晡〰㌲敤〲〴㐲㐷攸㔱搵㈹慢捡㥡㜶摥慡〴㑢昹㈵㘱㉤㉥〵愸㠳㠶㉣ㄴ〸摡戶愴㕦㠴㉡㝤㈷戳㈱㘴挵㘲㈶扦㡢㥤昲㐵愴㡣㐶改㤴挲换㑤㠲㥣攳㥡㜸戹捦㍣㘲㔵〳ㄱち攵〱ㄳㄸ〹戵㥡㐴㕦㍦㐹搴㌳捡愱挲搸㘵㑥㠲㑡つ换〹搶ㅡ㝣摢挶㈵㈱ㄱ㙤换㠲㉤㈷ぢ㈸ち㥡攵㐱ち慦㠱㘸㕡愴㐱㝡攷〴ㄱ㤱つ㔲㌴㍢㘶㙥㈶㌲昶㑦㤱ㄱ攸㥦㈴㐲昶摥摦㔹㐶㤰搸摢㠹㤴㠳㍡昲攳戶㌴㕢捦㤶て愵搹挵〰㥣扥㥢搹㈵捣㉥㘵戶〷㤹昲ㄷ㐸㌸㑡㌹㤴㥢㤳㝥ㄹ㥥昵换㤹扤つㄹ攴㤳㑥㤹ㄳ㠹㉡摡㔰㥢戱㈳搹慦ㅦ㜶戲㌴㡡㐳㔱㐴换戸㙥㘷昶摢ㄲ搱㤱搵戹㌵㜴㙤㑥敡搸㜷㜵愶捤攴㜶㐸㤱㈹㕤㤳㝢摤愰㙢ㄲ㄰散摡愵摥扡ㄲ㐳昵㘱㘶㙦㐷㔶搴摦挱ㅣ捡㠵〶敦收㉣㝡㥡㤴㙦〹戳㈸㌴㠶扡㔴昰ㄱ㈱昳〸㤰㈲攴摡㡥㉦摢㌶㌴捤挱ㄱ昳㉤㙦㐳敦敢捣摦ㄱ搲㕢昴收戶摥愱扦攸㌵㕡搱㔷㠱扤㤴㍦㜶搴㌱㔷愳㔹㝦ㄷ戳㙢㤰戵攸ㄸ㥥扥㕦慢愷㐰㥡挵㜶〲㜳㍢改㜵㤱㔶敥晣摡戲㤰ㅡ愸捦㥣㌷扣㐵ㄱ挰㠳㜱㝣ち戶戰敢㜹愲㡡㐳㙤㐵㔶昰晣㜲㐹㜳愵㝦挴㜳㙤搶㙦摢挸晥㕢㐲㌱攴㜲㙡㌶搳㘲㈳愷搸㥡〹㥦㔳㠲㜲愸㠳㙦散㉣㈴ㄲ㠳㥡挹㡢攳搲捦㤷摢㤲愴ぢ㐹㜲ㅤ挰慡㕦㡦っ㔲㐲昹㕤㐷㠹戲㡦摤摥㉤扢㌵㕢慣昴昰愵㥣㑥㕡㝣㠸㙤㜲愴㌷㜴搸㑥挰㝦攰昷摢㜳㤶㕤ㄷㄶ扤昶慣昰捡昰㉤㔸㔵㔱っ摤戲ㄴ㌵摢戲攲㉤㈲㉢戲搹戶昳㜴㡡㝦㑤搲㐹㡢㤴㐸攵昶搴挶㤴戳㜸㠳愸攸㠶愴㔰㐹㜱つ搵㈵㄰㈹㡦㝤户㐵㑣ㄷ㈲收〶〰㑥摦捦㙣㡣搹〱㘴摡ぢ㤰㌴㥢〵㍣挳㘱㍤㉢㜴㘹㤷㑡㤹〲搱㈰㕤㠴捦㜷ㄴ㔶〷昹㥡昷㌰扢ㄹ㔹㡢昹㐳〷㘴ち㈱㑡㤴㈷〸㔱㠶㌱捣㌳㤶㌸㑦ㅡ搸㘱㈲戰㌴㔹昳〳搷㘶㘴愹摦㥣㜲㑦扡挱㤴攵㉦㈳ㄲ㌵㘴㐶㠵扢㤷㠴〳敡昲㘰晢戴搴戹换换愲愲㥢㜳㙥つ愲敤昸搴㔶㌸㤸〳ㅣ戰㈵攵搹㕣㔵㤰扡㍢ㅦ㘳ち〵㤰㤶晥㔶㝡㘳㌷攵晤收愱㙦愰〱搱㜹㉢愸㡡㕥㌳㘴㍡㤶ぢ㈶愰㠸挸㐱愵挷㥣㕦昲㠴㤸敡㌷㡦㝡㔶愵㙡㌹㠲挸㠰㡤挹㘰摤戴㔸㐴㤴㘰搶㘵っ搰㜵晡捤㜹捦㜰晣㘵㠳〱挵戵㥤㑤㑦㌲㉣愲㤹ㄳ㤶攳攳㌵ㄲ㡢㉣て㤸㜳㑢敥㜹㐴㙣㙢戶㜳搴㔸昶户〴㔶㐸昴㘱㤲愸㔱㔴㐵㔵㤵㠲㕡攸ㄶ㍦㍣㤰㘷㌲攴扤ㅣ㌳㠹慢㡣㐶㥦㜹㡡昶愶㕤ㅦ挵㘸㘸愷㜳㑤㝤㠸ㅥ搵㉢戳愹㔲㤸㥣慡摦捡㌱户㈱扢攳攸改攳㡤挸摣敢㡡㔹㙢昴昲愷挸㜸㐹ㄶ昵㐰〸㝤㜴㍢㐲㔲㘱ㅤ㈹〷ㅣ〸㡣昳愹㤵晣㡡愶散㐳敡摢搱㈸ㅥ㐱㈴愹捦㥣㌶ㄶ㐴ㄵ昱㘸摢〸㜶㠴て㌴㘳㙤愳敡㐷㙤㤳慥㙤ㅢ㈴㉤㤲攵㕣搹㈰〵㡦搷〲昷㠴攵攸㈶㌲㐹㝦㔱㤵戱㡡㉡㘳㔵㔶昵㤹愷ㄸㅡ㤴㘵捥攵㉥ㅡ㥥ㄵ㉣搹㔶戹挰〷㠶敦戶〴㑤㠲挹㈹㜹攳ㄴ换㡣攱ㄶ㙢晥㌴㑣㌶㝦ㄴ攸ㅥ㠵ㅣ㈵攸㠸㝥㔰慥慡攴昱㑦改搲戱〴〱㈳㍤愵晡晢㌰㥢㈶㙦㐷㐰攴挸㜴㈱扥㠳㜱攱挳愸〹㠵㄰戱㥥㐲㈲昰ち㈶㠴㍣㕤摣㜹昳戴㘳〵挰ㅥ㌱㜶挴ち愶㝣愰ㅣㄹ㡡昲㜸扢㔷㘲㌵㌱㘸愴慥ㄵ慥㙣㙦㙡㔲ㄳ㔷戴户㈷昵挶㍢搷㘹づ㌵㑡㐲㤱㙣搴㐹㙡㤶㜵搶戸㤵㔴㡤㈲ㄵ㜷慣㙤㤴㌴户㘹〳敥㤴㈲慦㐳㌱㐹㥡挹攸敦㤷㠴㠲㐰㙦愴愳攸戳㑦㈷㡦㐴挴㠶㌶㐰㤱㝡㉡慣敢㡦㐲㠲挷㜱敤愴㈲㡡搱ㄳ昸㝢㐷㔴㥣愹〵㑤㉤挶敡㔰搴㌲㕥慤捥㌸戰ㄲ捡㠶㔷搹㈲㉣㡤扤㠵ㅡ㐶㜲㘷户摡㍦〴㙦㠲ㄱ㈳㌶㘴㔸㈴挵てっ㌶〴㜳㈵㈲慡戴捥晡〹敡㝡㜵㠱㑦㈷㠴攱㐸っ捣〵㤵㈹戱㈲捤戰㠶㈵㍦㈴〷搴㑦㡢㔲㡥敡收昸㠲て㤵ㅥ㔰㡥㐷㈵挹攰扡㜹㡡㙥㈹㕣㘲㠰搸㡤㑡戳攵〰愱摤晡〴㍣ㄹ㙣ㅤ散〰㈲㘱攸㠴搶ㄹ㈵㘸㍥㠵㜰㥢㌷㐱摥改ㄲ愳㄰愴愶㑣慦ㅣ㔶扥昲㘵愶敦ㅣ捥挴㠵㠸㠹ㄸ敥㑡戱ㅥ㠰摣㘴㘴㤲㕣㌴ㄴ〷捣㐳挹㈶㠵㔶㕦㕣㐷ㄳ愳㥦㈶㥦ㄷ攰ㄶて㘳㔹〳㘴㥢㉡敥戹〵ㄶ戴㘹㜵㙤㠷㜹摣㈹㔷㙢ㄵ㈱㔵㜱㉣慢愵㐶摥ㄲ昸㤲㔷〰㐳㙥㑡㠱㑢〴㤴攳㌸㑡㜱换㐴㔲昷㜶户㝥ㄸ挳愵㤰挳ㅣ愱敡㘳〰㌲挵㉤㈷〳㘲㙤昷ㄴ㘸ㅦ敥㙣㕣㘰㤰㤷攷㈰搲摡慡㈸换愶㜱ㅦ慦ㅥ㐵㤶摣㤶攸㌶敤㑥扢戴搹ㄳ㔵挷慣戰㙡㑢攰〸晢っ〵㕥㍥て㘳愴㑢敥攰㈴㤹ぢ㔱㜴昷挲㠷攵㘳收〲㔰㈱㌱愰㌰挶换㔳㔰〶㔰〵㈳搱攰㔶ㅢ㔶户挲攸㉦㉤㙦㝤ㅣ㤹挲㌰㌰つ㕡昴っつ㥣㐹㤴㌷㌶㜰慥㐴慦㤴〸㘹㌲㤸捡ㄸ攵㄰ㅣ昶㐰ㅡ戸㠹〷改㜹ㄷ㑡㈸搸㈵㉦㠶挵㜷ㄳ㐷㙣ㅣ㠱㕣㙦㜷㑢攵慣ㄱ攰晡㡢戳愷愵㝡扣㔲愱戹ぢ晦摣㤶挰㉡慥㙥㠴收攸慥㤶㑢㔹㜲㑦戴敦慥㙡㘹㠸㉥ぢㅥ㤸ㅡ㍤㘶〴攵愵戹㘰㉤扣戸搵㉤㐹㘸捦挱ㅦ戱敥摢㘹㌳攷ㅣ㕥㐴㕤㈱散㡢攷ㅣ昷扣㈳搷愵昹扣昵〷ち挱ㄵ捡ㅥ㉥戲㤸㜹ㄵ晦㘴㔲㌳摡㑦㌱攳㘶㤶捤〹ㅡづㄲ捥㈳㔳㈸つ㠶㔱㑥愱ㄳ搸敥昵㕢〳愴㤳㕤㉤㜴㈲〵挱㌶愱㌸㡢㙦ㄸ愱㈸㍦〱㕡㐹㉣攱㤱ㅣ㌰晦ㄶ㔸㕦㜹ㄶ㌵㐴㌸㥥㈳㌱愲扤ㅤ愵ㄴ搴㐹㐱ㅥ㕤昱攰㠵㤰晦ㅦ㉣挵摣扣㉥㍢晤ㄷ㤸㔹昹㜱㉢㡡慥㈰㡡㝥搴㠶㈲㠵搷㐰㈴晦摥ㄱㄵ昸愰㌱㍣晢㥡〲攱摣搳昶〱昴㑤扦昰晢㍦㍣㠰㑥〳挳㑣搲㐶㐳愸敤㙡㤴敢㈶㐲戶捤㐴㘰昰㕥㥡〸㈷㌸㠶㔱晣搰㐴㠸㝣㈰㌳愸搸搸㐴㘰㙣㉦挵㄰㑣㠴㕡ㄳ㙥つ㥥挰㜶摢昴㡦ㅤ挳挵㕢攱㈳㥥て愵攵㑦挲㈳㜵㐹㝢昵慣攱ㄹ昶ㅥ㔹㝦搴ㄳ㔰㘶摥㍣㙥㜲换㈱ㅣ戱㜷摤ㄶ㌹㘸ㅤ㕦㐵散㘵摦昶愷㙣敥晥㍡㌰ㄵ愶搰㝤慦ㄴ㤴晣敢昰㤴㈸㍣㌷㘴㍥戴敢扢㐷晦昴搰愳㠷㜹㕢㉤愲㔵敤㝡㤴扢〹搹搳㥥㐰㔰㌷㜱㔱攴㘲㝥㤸㜳〲㥦㈸㔹换㔵㌱㘱㜸搲ち昲㜵㍢㉥㠶㠴㤷㈰捣㤰昸戶㠲㠹㠹㝢て愱㠹㌹摡攲敥㤴ㅦ㌶㐹ㄷ攱㘸㘲攱搲愷ㄷ㠷つ㤵㡥㡡慣㑢㙢㔳晢㍥㔴搱㙢㕣㐸戳㤵挸㔳㈷㤳愲㝣慦㔵搷ㅤ愴慥ぢて㌲っ晢挷㔲ち昱〷㔲㐸昲㈰挳ぢ〱㔲㑡㥤㐲㐱扢〱㔹㑡㘴慤㌵挴㑢㝦挰戶㄰㄰昵㑢㝦㕤㝥挴〲㈸〲㡢戱㉦扥摢ㄳ㉤㙤搱㔸㌵㌱㔴㉢㙤㥡㌹ㄴ攴攱㠵ㄵ㘳㜱敤㍣ち㜱搲づ愰戴㘹㜷ㄴ㕦搲㙦㠷㠱户㤰戱㌵㥢扥戶愲㝤扢㔳挳捤て攸㤹扣㔴ㄸ捥㑥㔶攳㐰㉡㘳㜴㘱搷㘲㔸挵㝣㈰㉣搶〷昵㐶㑤搰㔹捥ㅥ㥣㑡ㄱ晣攳㤷㐲㙣ㅦ㘹㑣㝤㜱㙢ぢ㜵㥣搳㠳つ昲〷晢敢㡡ㄴ挶挶㕢挹㌱㤰戰㥢敡㔵〸慦㠷㥦挶㄰㙥㍡愳攸㡤愲㝣㔶づ攲㑦捣㔹㔹戵㑤晦㌳㝡㉤㌹敢っ㐷㌳㡣摤愴晦敦㐱挵㠶晡㕦㘱散㑤㈲昲摥愸㈰㡤㔳挶㑦㌶っ搹㄰㈲昰㙣㈳㜸㈳て挶扡㉣㌲攴ㅤ㤶收昰昱㙡搸㉣㈵㌸晣㕥戹搶慢ㄱ昵戱戴㙤㝢㍢ち㐰挶㠶戴㙦㐱〴㜵ㅣ摦㉣户攲搳㙤晥㍥っ摣㜵挲㉡㝢慥敦㥡挱昰ㅣ㠲扥挳晣昶捣㠴捤㌳慥㝣戳㔵愸㕤〵㐸昴摤㡦㌱㈷㘷㈰戰㑦㡡攰㡤㡡㐵㌲戲戰戹㐸〶扦㐳ㅡ㑣㠴㤷愸ㅤ晣㡢捣扢㙡㐶ㄵ㥦慥捥挰搷ㄹ戰㙡㑢㈸扢搰攳摣㝡㐳㠳愰挳ㅤ慤㍢攱てㄲ搵㔱〴挷攴ㄶ敥扢㥦㜰㙤㠵㐱㜳摦㘸㙦㍥㝢㜶攷㜳㉢㙡捦〰愷㥢㝢㑢㌳挹昰㥤晣㈲戹愸㤷㤸攳搲晥㘱晣摤扣㠳㤶戳つ㠱捥愳て扡改〸ㅢ愹挲㝤戶㠹攸昷㔹っ㔵挶㤹攱愷ㅢ㔱㠱てち扤㝣㘴㐵攵敢搸ㄶㄹ〰攵㑣扥㡣慣㌳㔵㍦戵ㅥ㔵て摥㠱㌱攴㔷㕤㈰敢捦㉡㍣㙡㤰㉡㡢捡㔷搰㥦㔰ぢ㜷扦挸㍡ㅣ㍤攴㤱〲㘵㝤〹㔹㥣ㄴㅥ㈹攴㝡扥㠴〱昵昵㍣㠰摡捥敢㜹㜲扤昵㈸㌴〶攴㝥㤳昳て挶捡㐴户搱慣㍢捣㕣㘶换挸〶㘳㥤㌲㐰㌱挹扤攴挳㔰挳戳挴ㄴ搲㙦愲扦㉦ㅤ㝥攱㜹愶扦ㅦ㔶愴㘰㐴㔳昳㉥㈸ㄸ攵㉥㥥㐸敥挲㐷㙤攷㕤㝣㝡扤㕤っ㔲㘶㑡愸搶㔰〰㔴㑢昸㈳㜷戵㠲〲〱捡㥦㜲㤶ㄹ㝥㑤慢ㄸ㌴㔰㈳挷慥愲搰㥦搵㠸㤸昷㜶搶㉥㌴ㅥ攳㑦㘱ㄱㅣ㘸晡收昵㜶㝣挳扡挶㘸㜷ㄶ㥦昰㙢㔲ㄵ收搴摢扡㥢㉢㌶㐷愹挹戴挷戱敢搷㌱て㌷摤昰㌹㜲挶扤昸ㄵ㄰㠴㈰㤹㐹㤰㍣㠴㐲っ愸挱㤸ㄶ㌴愲㍦攵ㄳ㈷㘹㈵昲㍡㈸㍤㕡昹搰㈵㥤て㙤㠳㠲ㅤ昹愲户㠴㠴挴摥昸捤㜰㐷挵㤶敦昲㥥㠳昲㔸㑣㡥挷㡥挵摦㡦愹㔱攴つ散㄰摡攵㘴ㅦ〲㔲㜹㌴敥晣㠳ㅦ㌶ㅣ挷㘸㐰〲捦㠴㥤挹㘶戲昳挷攲捥〷昰㙤㥡散㤳㈱㘵㌱扤ㄴ㜷㈶㍢捡捥ㅦ㡤㍢晦敤挰㥥㝡攷㤸晢挲㤹㌵戲㐶㡡挵㉦捦㐰㠹敦搴〷搰㕤㌳㘹㐵昴㥡㘱㌵㈹㔲〶搰慢搲㡥攸挳㤵ㄸて㕦㡡㑦攳㠶ㄷ㉥挲㐰搵㠴晦挳㠸攳戸昹㌵㘵〴〶㍥〴㕦㐱挸摤搳攵ㄳ〷攷捤ㄹてㄵ㍤收㜱ㅦ㈷换捡㤶㈲ㄱㄸ㐵戹㄰扥ㅢ㠴㈶㔲っ攸〶㍣攲㔰愱捡㥢㌴摤愹㔰ㄹ㕥捡㈹㡦挴㤸捤㍣搲愰ㄹ晤㈳㐰づ㤴〳㜲ㄶ昴㡦㈲て挳㔱扣戳㥤ㄹ愴搴㤳㈲敤㔱㌶㍣挶散攳挸㡡ち㐵ㅣ改㈰晦㌸戲㠱昸㝦搷㌱扣㈲扤㐶慡戲ㅡ扦㉣㐹㐶晡㈷㌸攰㤳挸戲㜰㘲㉢ㄱㄱㄶ昵㑦愱㈶昹㔲㑡㄰昹搲捦戰攱〹㘶㥦㐵㔶搴戸搸㑤㐳㡤㝢敡㔲㝦㝦づ㐳ㄵ㠲㠲㜳攸㥦㡦ち㝣㔰〸〷捡㜵挵挱づ㈹㑣愹㜶ち㙡㕥㈱㙣㘴㠳ㅤ㌵ㅣ㤲つ㡡㐲㜸挹㠶㙡搴㐰愵愶㍦㠹㑣㈱㍣戸㈷晤㡢㝣㈲ㄸ攴ぢ扦ㄴㄵ攴ぢ〹〳㌹㝣愹攵㠵㠴㡢㙣㔸㙣㜹㈱㘱㈵ㅢ捣攴ぢ扦捡㐹攵挶㔰㘸搶㕢摣愰㠴昷搷㔰攸捦づ㜰㙤㜷攳愷慥㉡攵戳㤵戳㘷晦㌵㤰ㅢ摥㥢扢攷〳㝤㕦㝥改搷㉦㝦攱挵てㅥ晡敢扦㥦㝡敡挵㍦㝦攱昹㝦㍦户㜰攸㤷捦㍣昳㡢㍢扥昱晣换㍢捤愷搵ㅦ晥㙢晡改㠷挷捥㍤晣愰㜹晡晡愳て摦晢挰㕤㘳戳ㄷ㡤㘴戳㍤㍤搷っ晤敡搲㙢〷ㅦ㜹昰挷捡捦晦㜰㠹愳挸敤攲〵捤换攰戶攵㌲扥㠱〲㤶挱ㄵ扦愹换攰㜶㈵愰捥㐶㠰㥡㐰㐵〱㕥㄰㉥㐰㌶㤴㥡ㅢ㝡晦〳㤵愲扥捥</t>
  </si>
  <si>
    <t>㜸〱敤㕢㙢㤴ㅣ㐷㜵㥥㥡㥤敥㥤㥡摤搵㡥ㅥ㌶搸ㄸ㝢晣㤶㉣㜹㤱㤰㠴㙤捣㐶扢摡戵愴㐵慢㠷㜷昵㈰挷㌸慢搹㤹ㅥ敤㔸昳㔸㑦昷㐸扢搸㐴戲㈱㡥㜹ㅣㅥ㈲攰㐰捣㠱〰〶〴挷扣㌱挶㜱㠲つ挶ㄸ㘳㐳〰㘱㈰㥣〴摢㈴㍣㡥㜹㠸㠳㤳㌸㌹㍥㌸摦㜷扢㝢愶愷㘷㜶㔶ㄶ攲㐴㍦攸摤扥㝤敢搶慤敡慡㕢户㙥摤扡搵ㄳ㔱㤱㐸攴㌹㕣㝣昲㡡ㄱ㌹㙢㝣搶㜶慣㘲摦㔰戹㔰戰㌲㑥扥㕣戲晢〶㉢㤵昴散㘸摥㜶㍡挰㘰㑥攴㤱㙦ㅢㄳ㜶晥㌵㔶㝣㘲扦㔵戱挱㘴㐴㈲昱戸㡥㈲ㅦ㤸摣㐹㍦愱㔹㑡挷〸㤸愷㑤㠲㑥㠰敥㌸挰㡥愱昵摢㈶慦挳㥢挶㥤㜲挵㕡㤱摡攵搶搷扦㙡㔵摦慡扥搵㙢㔶㕤搱户㜲㐵㙡愸㕡㜰慡ㄵ慢扦㘴㔵㥤㑡扡戰㈲戵扤㍡㔹挸㘷㌶㕢戳㍢捡晢慣㔲扦㌵戹㜲昵㘴㝡捤攵慢搶慣㕤㥢扢攲㡡换扢㌵㙡摥㍡戴㝥㝢挵捡搹㈷慢捥〴敢摣㌶戴扥㙦慢攵㥣慣㍡扢㔰㈷慡ㅣ㉥ㄷ搳昹搲㐹慡搴愰扣㔷て㕢㤹㍣〷挶戲㉡昹搲摥㍥㌴扢㐱搰㐸㕤搶户〱ㄲ捦愴㙤㘷挸㉡ㄴ挶慣㥣㡣㐹㤱㌲戳㉡㔶㈹㘳搹ぢ㡡㔷捤㘴慣㠲㤷㙤挷㡢扢搲㤵慤改愲ㄵ㈳搲㕢㜴挷㙤㈴㙢㤵㥣扣㌳摢㔳摣㘹㕢㘳改搲㕥㡢㉣㐶㜱㘳㌵㥦㡤挵㔴㉣ㄶ改戸戸㔵㘳㘴㙣晡㌶㔴㌲㐳㔳改㡡㈳㈹㡥摡慡㔶扣〱つ㤱㠶㌷㌶ぢ愵㔲愱㔲ㅣ愶昱㝣㜱戳㔵㈹㔹〵扥㠴㠳户㍣挴㈴㌲㜱㐵㕦ㄳ㡥摦ㅢづ㡣敡昲收〲扢㐲㕤搵摤〴㍤〰收〲㠰㡥慤摢㜷改㕥㤲㤲〰㉡昶ㅢ捣愵㘰ㄱ搶ㄱ㥤㐸㐷㈷㈶愳ㄳ㤹攸㐴㌶㍡㘱㐵㈷㜲搱㠹扤搱㠹愹攸㐴㍥㍡㜱㕤㜴㘲ㅦ㜸晣㉢摥搹ㄹ昵㉥㈷昹昳敡㙤㈳攵㡤㥦㜲摥㤴晤㜹㙣搳ㅡ㠳搳㘷㙤慢昶㠷㐵㌳㘸摢搵攲㌴攷慤㌷㙣搲昰攲戰敤㙣㑦㔷㡡㜶昷㐹ㅤ㕦㡣敥㝣〳㍣㘸ㄷ晦昸〳㡣㤷㥣㤴〱㌶ㄷ㐱捣㘷㙣㉤㔷㡡㌰㌲㕢慣㜴愹晦㡡㤵㉢㔷㡣㍢搹㘱㙢㍦㔰扤ㄸ搹㝡〹㠰㜹ㅡ㐰㘲㝢昹㠰㔵㐹㉤摤扣㝢㤹㍥㥤㌹㉦〰㔰敡攷㔰〳慡挲㡦换搹㠷㕦㝦㘹㝥攳㐷㍦㌸㙣挴敥㝤搳㔳㡡搶㑦㙣攱ㄹ㘴㍥ㄳ挰㝣ㄱ㐹㈳㘳㘳晡㉣㤲㕥っ愰搴㤳㕥昹摦ㅤ戹㈲㍦戶昷㐳ㅢ摥㍣㜱挷㑤㙢ㅥ㍦昸㉤㐵挳㐹㍤㌰捦〱戸㘸㐷㈵㡦挹㔶㉤愴㉢㉢戶攴㑢晤慢㔷㡣收昷㔹㠵扣㘵㍢晤慢晢搶慣搸㤲㥥改㕦搳户㔶愷挰慢捦㘵愹昳〰㑥㜷㥢㍣㔹㥤㑤㉤ㅤ戳㔳搳㘸晥收摤㔳换昴昹攴扡〰㐰愹ㅦ㜹慦㝦敡㔵慢愲ぢ搷㉥ㅣ㝤㕢攷㝢扥昲㤱㠳搷㑤㉡㥡〷㜹晤㐵㐰㕥ㅣㄴ搲捡扥㤵㙢㝤㈹〱㕦戹㔶㕦捣晡㤶〲㤸换挸㍣㔸㉡㔵搳㠵㤴㘵㘷搲㠵㌴㜵㌳㔵㐹㍢㔶慡㥣㑢㙤扢㘸㡢扥㠴捣换〱㤴㍡敡扤晣㑤㜷ㅥ㕡晡散㐳㝦㌵昲㡥攸搵㑦㉣㍤攳㜳ㅤ摤㤷㈲晢㙡㙦㍡づ㔷搲〷㘰搳敡收昲愵㝤㜸敢昱慣ㄳ㔸㈶㜲㙢㜳㤷攵㔶慤捡慥㕤㤹㕥㥤㌶㌸愱㡦搷㍡㜱摣扢㜳扢昳愵㙣昹㠰㤸慢敥摣㠶㝣挱戱㉡㤲攸捤攱攱㥡㕣㐹昷攴慥㥡挱㕡㤵㜱㉤摢㤲摣㤰㔵㜱㘰攳㥤搹晡㙣㌸㙢㝤摡戶敡挹攵㕥摤敢换搵㔲搶㝥㔱敢捣㜱〷㠲㍢㌳㥣㔷慦愴愹搸㌸散扦㘵㑢㤳捥づㄷ摢㤵㉥㔴慤挱㤹扣㥢晤攲㔰㌶㉣㐵㜹㜲敥摣つㄵ敢晡㕡㙥㔳㡢〶攱㍡散㤷扡㥢㝡改㘶戹敤㑡つ㑤㤵㙤慢㈴捤㕢㕥摣㥥捦散戳㉡攳ㄶㅤて㉢㉢㕤㍤㡤㔹摥㜲戴㝣㕢〹ㅤ挵〲㤳㍤㉦㐸愵愰慤㔲搶捡愲扤㔰㘸㘷㜶㐷㝡戲㘰㥤摥挰攲扥ㄳㄹ㘷㌴㤰㌷㤴㌳㔵㝢愸㕣㜲㉡攵㐲㘳捥㘰㜶㝦ㅡ㑢㘰㜶㑢㌹㙢挵攴㡡戸㔰㐵㍡㍡㤴㡡㉣㙤㘵㡢㔹户捤搵㈶愰㈴㕣搳摡㌳〷㤴㠸捣㉤㔷愹㕡捤㐰〲㑡㐶晥㘵㙤㕢ㄲ㔴㐲㜲慦㙣换摤㐲㐹㔹攸㠵㡤ㄳ慦㙦っ攳㠳㜱㈸㔸㥣㤵搱ぢ收慥戲慥㤷昳戴㌴㌰㉡昴㌳挹摤㐶㘸㔲㙤㑤昷晥戸捣搱攸㘲慦昷㔷敤㠷愳戳㈹㕤捡ㄶ慣㑡㕢㉦㔹戱㐵扡㡦攰㈵〴㉢〹㔶ㄱ扣ㄴ挰㜸ㄴ㌶㙥㑥㠹搲挰慡ㄹ㌵㙢ㅣ挸㘷㥤㈹㜳捡捡敦㥤㜲㐰㠳㜷ㅤ㡦㔳摣㝢扣摢挰㙡㜲ㅡ㔶ㄳ愵搷㠰愲搷ㄲ扣っ㈰㤱㠸㤸㤷攱ㄹ㌱ㄳ晡㜲㍥慥〰攸昵㍤扤㤴慢㤹〹㘵搰㡢㜹晥扥ㄶ㝤㝡㉤慥ㅤ㝣㙦摢㈸愲㕥扢愳愳㤵㌴㌶愵敤㈹㠷ㄳ戱㙤愶㌸㈷㉦㘷愵㔷〲㜴扦〲㘰敢㈶慢㠰㘹㝣戲摣㜶㠳づ摡扣敥㈱搷晤搳㡢攳戳愵捣㔴愵㕣挲挶㘶㌸敤愴〷㌳昰㠱㙤㤵㌶㡢愳攵愱慡㘳ㄶ㌷攵昱攸㉥㡥㔹搳㔶摡ㄹ㠲㤹㜶㝡㡡愳昰㥦挵㡥㡥㘴㘷㡣愲敢晡づ㘳愱搳昴㤱㐷㘰㤶㘶㑣㘰戰戳摤㐵ㅡㅡ㙢挶㘱搵㥤㐵㜸㘳㔰㈷つ愶攵㔲捡挵㔸戲㐷㘸㝥改㠴㤷㐲つ㐹㐱〳戵㜴〹挱慤㐹㤶㘶慣愰昰㈷㘲ㅥっ捦愰㥤㑥扥㘰昷㜹攲敤ㅢ㉥㘳て㘵挹搶㡥㘲㌷㑤㈸㤸搹㜶戰挲ㄳ㥤㑥昶戶捣愴㕢㉤㥡戲戱㔲慥㑥搳て㍢㔹昵戰慥㠸敥〷㜸摦㙦㍦㜶攵㠵敦晤攴㜳摥昳㈰愶㤰㕣㥡㝥戸愶扥㌳㠹㠷㕣㝡〰㡦㐴扢㍣㠳ㅥ㝢㑢㑢㍢挷㝥㠰扥㕢㜷ㄱ扤摤㔱戱㘴㠳ㄳ㤷挴散戴搵㔳摣㕤慥散㥢㉣㤷昷㜱昰ㄷ㐸捡㥥戲㉣㠷扢㠶㉥㙦㤳㐴㕣㈹搵搱搱戰㍦〸㙣㉦戸㔷㌰㠷〱㝡〶ぢ㠵㤴㕦愳㙤㕥〵㔲〷㔶ㄴ㜳〳㤰摥㑤戳㔹慣㜱昴㍡晢㘶ち昶㡣晡㈲㍡㑤㔷昳愲捦ㅦ㜹晡昴〷㥦摥昶㠶摦散扣攷搵㥦ㅣ摥慥敥昶㌲㥡昶ㄱ昴㘰摢㌸㍣つ摥㍡㘵搴攰昰㌴㉤攵慥㌵昹㤳挳㜲捡㌹㉣㡤捥捡㈵昳慣搰㈱㜷㘵捥挵改㑦换㝤慢愰㤸扢摣㡦㘰戲愸扢㌰敤戸扣て㈰挱㝢ㄱ㤶昳慡慣㤹㥢㤱搲愳〴㕢〰戰㐸㡢搱挲ㅡ扤捤㑤㉡敥㉥戸㈶敢敤〴㔷〳ㄸ摣㔳戶㕦戹㌰㕤戹扣挵戸扤敦㈹づ㕢戹㌴〲㘵戲摡愸昴晦攷㘲ㄴ㐳㉣㌱戰ㄲ戵敦〴摡㑥㐳㙦㠶ㅤ搹挶ㄸづ㈲㑢搹㡤㔶㘹〷㉣慥㝤㌲搷㤸㤳戹㔶改㌱昴挳扦㡣㍢愱〸挷摦㈷挶㕥㍢昷搳㔱㤸㤸㠸挴搹㐳㔲㌴攳っ捤敢摢㉥㔰ㄳ敤昲ㄴ㐳ㄱ戴摦㥡㙢㡡㜹つ㐰〷㤴㐵㜳ㄵ㔱ㅦ昴ㄶ㠷愶㔵攳〳㕥㐶㔳攴㠲〱ぢ㠹㝤㑤〰搱㝢〸搲〴㤳〴ㄹ〰㜵㍢㡡㔲昳て㈱挱摢搷晣愸戶㤰搲㌹㠲扤〰〱捤捦㤳㐶敦㌴愱ㄴ㠳㈱愲晤晢㐸㉣〰㈸㐶㐴愸摣昰㌷〱收㜴〰ㄸ㐱㘹ㄶ搰㌴愸〹摤㈶㑦㌱搶㔲ㄳ㤰收㌲敢ち攷つ㜳〹攷㔶㉦愳㈹㉣㤳㐲㔹〹っ捤〲㔱户㜸㠲搸㠳〴㙦㕦㄰ㄱ㝤〳㔲晡㐶㠲搷〲〴〴㜱搰㑤慡㜳昱ㄴ㈱ㅣ〲愲㙦〲㔰攷〳㐸㘸改㘶㈰晥愵㕥㡢㜷㔰扢㐴㐳捥〳戹㔹〰户㠰㥡搰㙤昲搴〵攰愸ぢ攰ㅡ搶㈲摡㘱㝢晤㙣搲㡥㡡㤷搱ㄴㄸ㘲戰㐷〴昰㔶㈰㙡ㅡ㙣搴㠴ㄴㄲ扣敢〲㜸㍢㔲晡㌰挱㍢〰〲〲㜸愷㥢㔴っㄸ㠹〰摥㐵愶摢〰搴㈵〰㈲㠰扦〵攲㕦㙡㉦敡慦〹㘰ㄹ挸捤〲戸ㅤ搴㠴㙥㤳愷㤶㠳愳㤵〰慥昵晡搹㈴㠰㔷㝢ㄹ攱攰㤴挱慤㕥搸搹㤶攰㜲㙤摢ㅥ㔸㘱改戱㥡戹㥤愵扣㘳㜷攵〶慢㑥㜹㐳摥㠱〹散捥〱〰㤵㈲㘷捡づ㌷㔰㘸㜹㙥㔷摥㍡㐰攳㜷㑥㜳ㄶ攲敥㐳㔵摢㈹换㍥攲散收晣攱昲搶戲㌳㥣户愷ぢ改搹ぢ㕡㘴扢㌹扢愷慣ㄲ㐲㉥ㄵ㐴㕥收㘳㉡㑦㑦㕢搹ㄶ㙤ㅣ㉦㔷㉢ㄹ㙢㘴昸㔴〸摡㈸㜷㐳ㄴ㠱捦㡤愵㐸㕤㌸户ぢㄴ㤰扢挶搸㐴攱愷慢ㄳ摢昳㥢㜷愰㍣㤴昱挳㠴㜸㈹㜴㕣㝦〴㈸㔴摤㜸〹㥥敤㜵㈴㄰〷攲㙥㈰㤱挳戸扡戴ㅥ㉦搰㌸㔲戲昳㔹㉢攱愵㄰昵㕤攰愱摢慡㑥㐳㑥㝡㘶戱㤷㠳摤挴戶ㄲ挶㍥㤳慥㘴㑦㠵㘱㐱挷㜰戹㘳愲㑣晣㥤㤸愴摤㙡㈲㤱㘳晥攱攵戱㠳㤸敤ㅦ〵㤹戲㕥㠹㘷换捤㕤㙤㍥〲〹㠴搱戸捣昴㔰摣㌵㜲㥣㈹ㅥ〰挸㈸戸〷〰ぢ㠴挳㠲㠶攳扣慢㘰㉤㙥㑣㡡搷愵㜳㠳㤳㜶戹㔰㜵慣〵㌵㑣㘶扡捥㡤㔹㡣㝣敦户扡㙢搸昶㡣㠳愰㜱慤㍥㠶㍢㑦㥤ㄱ㠲㐴㘲摥㈸㈹ㄹ㈷戳㡤昲㌶㜶㠲㤳攸〴㐷ㄵぢ㕡㑥慥㕦慦㔳敦㜹㌷慦㈳敢㈲㍥㤲攰ㄵ㌱ㄸ㐸ぢ扢㔵㡤挶㌶ㄸ昳攴㑣㕡散㠷攲㕤ㄳ㈷搶慢摢愷㌱摣搸㤳ㄳ挳㠷㌳〵㥥㤹昵㜲敡ㄴ㜰づ敤攴㜱㕣㔱㤸㕤㤰ㅢ㈹㘵ち搵慣㌵㥡㥥戴ち扥搱收ㄹ搱愹㌱㕥㜲㙣敦㡥㔵ㅢ戹㜸㐲ㄹ挱搹扤ㅦ㘱㍤㘱㍢ㄷ搱㐷㈰㔶㔹㜳㔱㐷㐲㝦ㅣ㈹づつ挳㥢捦㍢挰㑣㔷㜷㔱晤㜸㐴㑥㤰㘱摡㥡㐸戴㘹っ戶搵㘲搴㌲攳〲㙣愳攵搱㌲捥て戲〱搲愶扣㑢㍡㘵收㤵っ㤳㘹㥡㈷扡挲㐰㔶戸晡〶攴ㄱ㌹㜶昰㠶换晥㍡㝥敢㡦扥戹㡥㑢つ㐷㠰戱攰㜰㤸㉥㌰㌹㘴昱ㄷ㈳㐸挷愷㤷ㄶ捣昵ㅣ㜶攴㥤㠲搵㤵㤳㝣挱攳㥣ㄲ㤴㘶㘷㙥挷ㄴ㐲㕥挳㍤戹㡤㤵㝣戶㤰㉦㔹昴㐲㜰㥥挵㔳晢㔱㙢㉦㑥㕥戶㤷敤㍣て昵㝡㜲㍢㉡改㤲㍤捤挸㘶㘶㜶㔱㐳㑡〶换挸慤捦㤷㌰㠱摣㜷ㄲ敦捤㡤㑦㤵て攰㕢㤳㙡戱戴㌱㍤㙤㥦ㄲ〳㐵户摡扤摣㔹ㄵ㔵搱愸㡡㐷攳㈷扡㔶㐹㈰㤲づ㐱㠴ㄳ㈴㑡攰つㄷ愳昶㙤收㉣㐷捡㍢晢攲㥣㘵扢ㅡ捥敦㕢〶摥㙢ㅦ敢搰づ敢㍢㔹收ㄳ〰慦摣戸㜳愴㝥㘲晡〷㝤㕤㘳扣っ昵戵㔹づ㐴㌵㙡挷㌳摣挱㉥㜰搵㠵㌴㙡㡦㤶㔱㘷㉡慣㠲㠹㥣昰㔰ㅢ戱㠲㤲㥤攸〶〴捥扢㌱昹㘱㝥㜱攰〰扢扢挰㑤搰愷挳㐹扤敤攵つ㤵㡢挵㌴搵㡢慡㌹づ摢㙤挵挵挱㠶㌵搱㌹〰搱㐱㡦㤴㥥〱㈹㍤㈳㈴㉣挹㍣㜲ㄵ㥣㜵㤵昷愶㉢㜹㘷慡㤸捦挴㤹攰戱攸㈹愱㤷㔰㈱挴㤳㙡㤷㈸㈷扣搵㜰㜴挵㡤挷㘳戸晢戰㠱愰攸㌸晣搰摥愸慣攳敡〴捦戳愰扥㘲昰昵愷㔰㥢ㄱ〵㠰改㜷摢ㄲ㜰挲㐰ㄱ㐳愴㜸昴挴㙣晤㘹て㘱㈲挶㤳㥥戶㐷っ㥤㘰㐸㡣㤶搳搹つ㌸㌹㉦㔷㍡扤慦挱攲ㄸ㕡㥡㤵㑡㤲挷㑡㐳㌸㤳挵㔹敦㝥昸挲㤵㌸〹攳㌸戰㠹昱㐰捡㜴挷㤰づ㘶挴㌰扡攲慤摥㌵攲搷㜵㠱ㄷ㝥て㝥改㌶搲㔴晦㉦慦扥㝣ㅤㅡ㠵㙥搱㤵搰㥦㈱昸㉣㠰扡ㄲ㠰晤〹㌱㝣㡥っ㥦〷㌰㜸㙥ㄱ㥥㈵㜳ㅥ挱攰㈴㉦㘲ㄴ㜹㌴ㄴ㉦戲㍢㜰㌹㑣ㅣㄸ攱㠸〹㈲㌱扢攲㍣愲搱㜷〱㍣晡挸㈳慣㌸愲〶〰晣昷㔳㉤扣〶㝥〱愸扥ㅢ挰ㄸ〱㜸ㅥ㤱㕦改㕥㙤㥢㈹捥㙥㝤㔷搹㤳ぢ㙥㈲ㄷ攷扣摤㘴㘰捦ㄸ愲㠹㤳㠵㜹㝥ち敤〸㈱づ㠸捤㥦㌵㈷扣〲㔳敤愹攳㠹㠸摡㡣ち戹攲扡㘱㍡㈲㘲攱㘳㜵ぢ慦ㄸ昲愵㤵搷昷〰愸㉤〰㌴㥥㤸㍢敥㘴扡ㄷ昸晣㤳㘹ㅢ㑢攰搶晦攸㈱㑣愸敤〰扥〲〰昵ㄵ攰㥦㠰敡㉦〱㈸〶㤱㕢㌰摣㐷㠶晢〱㡣㌱㠰戰昵㘸㡣扡㘲㙦捣㘵㈴㈶㕦晤昱㜰㌲㡥㜳㍥㌹搵㌴㘴慡㜵〵㑥㈳㑤昷㈰㌲㡥㌲挰㡡戶㌹づ㍢㙣㘵ㄳ慥ㄶ㔱戵㘹㌰愲搱ㄸ㡣㤱ㄹ㍥㠳㙡㝡㉤慢ㄸ户㈴㌲慣攸㈲㥡㕦〶㔸挴㜸〹敡㥦〸㝣㜹ㄵ㍥晣挳㥥晢〱戰㈲慡戸ぢ搰敦扦㐱㡡㍢㠵扦ち㔴㍦〸愰ㄸ捤㘴散挶晣ㅡ〰㠸てㄱ㝡晢昶慦〳攵ㄸ敦挱㤳㝢㜷晦ちㄸ㍢散㌸ㅦ〶㤹㕣㘹㍣戹敢攴㌰捤户㠳㔱㤳攰攳㉥㈶愲扦㐱挰づ㠸ㅢ晤㈸㄰㔶㤶挱㔳㔴〸㑦㙥㜱攵〱㘷捦㝢慥㈳ㄷ昹㉣㄰㕣昵㘳愰㔳摥捤㘲〱〷㐳攵㤰ㄶ昵晢ㄶ昳昷〲戸敡攷搹昲㙦㠳㌰扦晡攵㔹ㄶ户晥㡥㠷㌰愱昶〱昸搲〵㡡㌶㠹〵昹㉥㔰㝤ㄴ㐰㌱㡡摢㠲攱㝢㘴㜸㡣っ㐵〰摡㌲晤㝤㠰㥡㕤㥢㐶挲㉦ㄶ戰㙢㍦㈰攳て〱ㄴ挳慣戴㙤戲〰㔱ㄲ㄰〵㘳慢慥㈸捥㘳づ㉦㡡㈲㌸ㄳㄹ㜹ㄵ㔱晣〸㠸㝡㉤㐰挳㑣晣㔷㄰收ㄷ〵挷㐰㐴昱㙦ㅥ㈲愲㌸㠴㠴摦㘴愰扥㈸㝥っ㔴㍦づ愰㙥〲㘸挱昰〴ㄹ㥥㈴挳捤〰㘳戸捤㥦〰㥣摤愸攵㑤ㅦ敢戵搰昸晦㐰㌱㘸晣㉤㠰晥㝢〲ㅡ晦㔳㤰昵捦〰搴㕢〱挲戲㝢㍢㘸慥散㤶〱㤳㉢㉣扢挳愰㡡散㝥〱㐴㌱㝡摢㈰扢愷㐰㤸㕦㜶敦㘴㔹摣晡㤷ㅥ㈲戲㝢ㄷㄲ㝥㤳㠱晡戲晢ㄵ㔰晤㙢〰㜵ㅢ㐰ぢ㠶摦㤰攱ㄸㄹㄸㄹㄶ搹晤ㄶ挸㠵扥散摡㝦㜲搸㐲㠴扦㐳㘹㠸㤰㜱㘳晦㜵〱ㄱ㍥つ戲晥㑦〰攳挳〰挷ㄷ㑤挴捡ㅤ㐹〶㐲扣㜲㜶戵㌰㜷㌵㍥㠵挴昷搲摢㄰㘶㜰㐸㍡ㄵ㝣换㤸ㅢ散㤹搷㉡㑢ㄷ慥戹㤶〶㌹㉣㠳㐶ぢ敥昵㑤㡥敡㑥㉣ㄸ㤴㌰ㄲ㠸户ㅦ摦㕢愸㐹㡤㠷㘷昴愷ㄲ晡扦〹㘱ㅥ㍥㠲愷愸摥㌳㐰㤸挵㕢㌱㕣㈸搴晦〱攲㕦挶ㄱ㘰㙤昶㘴愱㌸ち换㉦慥㝢㤰摣㉢㉣㉦昰㤷ㄲ慤㕣捦挶慤搹晦愲愸晡㌸〱㙥ㅤ㙣㠳扡搳愷㍥敢㈱㙣慦昱㈹㠰昰㜲摤攴散㡢挹捣搱敤ㅦ㜷㘶ぢ搸㙡ㄱ攵昲敤㘲昴㉤ㄱ㐰〶つ㡤㉥㔷㄰㍢㡡㠵㡦晢㙢㘵㉦挵晢扡㤶㠴扥晤㤳㘲捣攱慥挲攸挰㄰捤㔹㥥晤慡㡦ち换昰㌲㝦て戰㘴㑢㍥㔳㈹摢攵㥣㤳ㅡ㐷挸㈰挵慦㐱戱㔶慤ㅣ㌴ㄴ㙡㙣昹㑥㜶㉣㔶攲㑦ぢ昶昳㤴㌴戱慦㔴㍥㔰㤲搶ㄸ㌶㍦㡡ㄵ㈹㜶㜶昲㌵㔴㑦戹捥㠷㙣㤳㥦〶捡挲㥡㠲敥改㐸㝥挶捤㡢㈴改挶昳㑡㝥捥㝤㐶㤲㥦昷㤰摥扢㠰㠸搷攱ㄱ㑥摡㈳昹〵㔴挵搱㐴〸〸晢攲愱昵ㄳ㠱㑤扥ㄹ〵㙤㈱㘸㡤扦慣㌰㍢㐰敥〶㔹㕣慥㌱㝣㘳㥡愴㠳捦㕡摣㕦㈴ㄸ挸㤷㥦㈵愸㝢㐰㐳〲扦慦〱㡣〲㌱㐹愰㤷㐹攵㔱捦晣晥戹攷㌸㘴挰㈳愶〶换㥣攳愰晥ぢ慣ㅣ㡢㐶㔹搲〱ㄵ㔹㜶愱㌰㘴㐹㘷㤳㔷昲㑢敥㌳㤲扣捦㐷敥昷㄰攳〱㈰昳ㅡㄶ捦摤㘳摤㙡㔲㘵㔴㔶㔹戱捥捥愶㘳㥢㐶㈳〳㑦㔰っ㤲㡣㤴㐹㘸㍣㡤㘶户户ㄹ㝥㈱㜴㈰愰㥤㉣㉣〲敤〱㕤㉦〰㐸㈴扦ち㥡㜴㤶㐳愵㌹㌶㥡㈳㘱㉥〲㔸㠴攱挰㠱扡晦愱ㄶ㈷㔸昲㐱㥦㝦㌱㄰扤㠴晣㑢㠸㙤〰㔰昴㉤㍦㡣㍢愱㝥㠱㈶搲戴昱㜵〹晤㐲戰搱㐴㝤㥤㑣戸ㅢつ挱挳㉤愹摦〰㤵㘶㑡㥦㠹ㄲ敡搱㤶㍣攲昰㤱攷㉣昲〰攱敢ㄴㅤ㍥搱㠴㥦〴㌴㐱㜳㐶㜲昲愹㈷㕡づ晡㜷㤰㈹㜲㐸愱ㅥっ晡㜷㠵ㅤ㠳㝥搴㐷扥攷㈳㡦㜹㐸敦昷㠱挸戰㜸㠴㤳昶㐸搲ㄱ㤴㤱㙡ㅣ㤵㈴㝤㐳愱㥦〱㐴㕦㠸愶捡㑦㉣㤴戸㝢㈴㕤っ㔲㙤㑡搰摤ㄳ㐱晣㈰㈸〸㑥〹ㄱ挴㘳㉤〵㐱愷㑦〴戱摣ㄵ〴ㅤ㍣㕥挹挷攵〱攴〹ㅦ愱㔷挷㑢搱㌳㝢㠰挸㔱㔴㐹敤㘴ㄳ昴愵愸㐰昷〱㈴㤲㍦㐵扡㠵㤶㘹㙡㔹㤲㑥㥢㉢㝡㤶㕡挳㔲攷ㄲㄳ㤵ㄲ㘷㡣愹换㐰慦昵㡣捥㤸昴散愱㤶㍤㝢戰㘵捦攸㤲挹㝢慥㐴㔵ㄸ攲㕦㈱捤㉢㐹ㄷ㡣㔷㤲晥ㄶ慦攴㌱昷ㄹ㔱㜴㤸愴㘷て㜸㍤ㄳ改昷戳㡤㝦〶㤰㐸搲㘷㥡戳㘷昴愵㈴昳㘲㈰㝡㤸愵㤶ㄲ㤳㥥㜱摤〶㈵愲㌷〲戲㕡摥㐹㉥摥㔲㘴ㄳ戹㐷〸㕥〹㤰㐸晡㙢愷㤲㈵㤵攵㙡ㄴ㤶攳㈲㉡攵㐶挱摤搳㘱戰敡㉢攷㍥てづㄸ攴攵㔸敤ㅢ㝥㕡㜰ㄵ㝥㉡㌰㑢㔱㜷㈰摣攴㙥㠱㘳搱㤷㥦㔸㕤㌴㕤㥡㡤挵㙤㝣ㄶ㌲晣〳敡㐱㡦〲挶㡣㌵㥥挳㥡户㠲慥戸㍡㈴㤹ㅡ㈶戸㡡㐰㠴晣〹扣戲攵挷愳㜷㝡ㄹ攱㡦㐷㤳㕣㔴㐴㤰㍢㠰攸㥤〰㍤㔱挵㤵㠰ㄲ㔵ㅦ㐳㌱㜶㐳摥扣ㅢ㤴㕥摡㔲晡搰㈶敥挰㜵㙣㥤㤷ㄸ㜰㥦㜱敦㤹ㅣ攸愵攱㤵ㄲ搷慡㜳ててㅡ㡦ㅦっ㝦昷㈳㈵㔲㙦㜶㑢ㅣ摡㌵愰㘸㘶敢扤扢〶昹㙥敦敥㤸慢㜷ㅦ昲㌲㥡㍥㜲愲㈵挶㝦㐴㕦ぢ攸㉢㥤ㄲㄳ㑢㙡㠳㑡搱愸㡡㈴㈶㠰昴㜴愸ㄴぢ攲㔶敦てち㈱㑤ち㉤㔱扤㠱㜵昱晦摤㕣つ㝣㡦㤷ㄱ晥搰㈸㐹〳㈶㉦摤ぢ㐴㑦〱㐰晣㌴㐵昲收摢㠲㙦扥づ搴㕥ㅡㄹ㡡晥戸挵て㕥㕣㑢〶㝡㘹㤹愴㘴摢㘱㠸挴〷㔶换搵㌵㈰〵㈳㡢〶ㄴ㑤㔴扤户昵攱㌸㍣㔷㙦摦敥㘵㠴扦㉡㑡搲愸㐹㙦愷㠱攸敢〱搰㕢㥡㈷改敤㕢㠲扤戵㐱敤愵攱㜹㝥捡㐶㉢搵㔶搹晣㤳攷ㅢ㤶㝣㘲攳ㄳ慦㜱搶㈹㥡愹㔶扤㝢挳㕣扤扢搵换〸㝦㌲㤴愴㘱㤳摥捤〲搱慦㈱戸〱㈰愱㘸摢愴㠷慦昷㝡戸㄰改㜸戴㐳搱摥㐹挶敢扣っ㥡换㌸〲㐷戴㠱㤲㜱戳㤷戱っ㘹㝤㄰㔴㠳〶㙦扥㄰㜰攰〷㘲扤㈸㘸攴攸换㜴攵㕣㌲㙤㤴㝣㙦㔲㄰㑦扢ㅢ㘷㈶ㄵ晣㐴㙢ㄴ挷㠰㌸㈹挱㉦㙣㍤㑦ㄵ挷㠳っ昰昹㔱㜹㉤㈹ㄶ㌶㜳摢㉡〸搳㜷收㐶㙣ㅣ㌶㘶攳昸摤㠳㠳㥦捣㤵㑥㠵㑤㉦昶㍥㌱摡㜲捣㜶㝥㈳ㄴ㙤戹敤攰㝥㈲ㅣ挵て㥣愸搶攵攱㥦慡㐷㜹搴㜲㘲㕢㕥昳㄰挶慢晥㕢ㅤ搹攷搸㔱㜵㄰攳㉡慥昸㔳㉦㍤攳㌹㘹㉦㔶㝢㝤㌳㜸挵㥡㉢改〳㠲搲晡昵㈴㕤〶づ〱ㄱ㠳收㍦摣㈹㙥〰㌷戰㐴攸ㄷ㐶㕤㕤散改㤱㜵扦ㄸ昸换㠱㌷づ㉡㕡㜸㙡㡦㜹ぢ挰挲晡㡦㡡㔳㝥愳㘶㕢㌶敡㔶㜰㙢捥㝡昱㐷愰㤵〹晤㐶㤲敡㡤㔲㕣㌶愴收㌷〳㔹散晥㡣㌴㤵挵㤶戹㤲㥦慣昲ㄸ㌹愶㙣扦敥挸愱㐸扤挳㙦愹搵㑤捦㑦敡㝥ㅢ㐹㠱扡戹敡戰搳㝥㌷㤲㌴攵㌲捤づ㤳昳ㅤ〴㝦〳㤰㔰戴摢㙣㠵愶挸愳敡㍡晦㡤つ㈲扥㡤っ戴搸㜵ㄱ扦㥢愴挰ㅢ㘹攲㠳㙦㔴戴捤㔲㌱〵ㄷ㔵搹㤶ㄵ扦㤷戵㌴㡡改㝤㈴〵㉡愶㜹ㄷ㌱晤㍤㤰ㄷ搴㝦散ㅢㄲ搵㕦昸昵㌷㠸敡㠳戵晡㙢愲扡㈳㔴㍦㔷㠸㠶㠶搳捣〶ㅡ晥㉡扦攲〶㠹ㅣ愹㔵㕣㔳扡㡦㠷㉡愶愵㤶㠶摦〹愴昵昸㡥昹㜵㌷㌴晡㤳戵扡㙢㡤晥㜴愸㙥ㅡ晡㠶㐶搳㝡㐲ㄳ㜰戲㠲㉡改㝣扣〲改㜸搴㔴戴愸㤲㌱敡㘵昴㑢㠶㔲戴戲㤲戱搹换愰㌳愲敦〲戵㤷㈶㤳搶扤昳摢搸敢ㄹ挶㘹ㅤ㡢㘲搵攸捦㍡㡥㐵戸戴昴愳㔱晤慡〳㜷㉣㘲㜰敥ㅤ户㔱〰敦㠹㠶㠸扥㠰戲㡡戳㥡㜵攸扢㍤㠴〹挵㤹㈶㈶攰㡢愴㜲㤲㤱慣敦昱㄰㈶搴㕢〰㠵攷ㅦ㐸攵㘴㈱㔹摦敢㈱㑣㈸㑥っ㤱挷㔰㐸㠲㥣㉣㤲戱㍥㈴㐱㑥㈰挹ㄸっ㑡昰㍥㔰ㄵ㈷㡣扣昰㝥愶㌸㔷昰ㅦ搱㕦昶㄰㈶ㄴ㜵㕦㜸扥㐲㉡搵㥥㘴晤㠰㠷㌰愱愸扦挲昳㔵㔲愹扡㈴敢〷㍤㠴〹㐵㔵ㄴ㥥慦㤱㑡㉤㈴㔹㍦攴㈱㑣㈸慡㤴昰㝣㥤㔴㙡ㄳ挹晡㘱て㘱愲㤷㐳扦ㅢ㐸㜴㐶㘵昶㘴昷散㜹愶㌷㤶㍡㌳昶慡㠱敥㜷㍦晥昰㤳㠷㡦扥扡晦㘷捦摥㝥晢搱㝦㍦晣挸戳昷㑥昶㝦敤〳ㅦ㜸攰㤵敦㝢攴挹㐵戹昷㐷敦㝡㘶昴晤㌷慥摡㜷攳昵戹㥤㤷㙣扣昱捦慦扢㝡搵昶㠵换㍢㍡㍡㍢㉦㕥晣搰ぢ㤷㈶て㕤㝦户扡晦㠷㉦㈸㈹ㄹ㐴扥搶昷㈰㠱㐷㤲ㅣ㑣戱㑣㡦〰㠱〷㈹挳搸挴挵攱ㄴ慥㙦扡㕣㌲㤰㑤㕣ㅣ㔰攱晡㘷攱敡扤て㡦㍦㙡㤷㘴㜸㥢㥡昱㘵扦ㄹ摦㤱㘶㈸ㄹ攰㈶㉥づ戴㌴昶愸换㈵㐳摣挴挵愱ㄶ慥挷㕣㉥ㄹ攴㈶㉥づ戶㜰晤挰攵㤲㘱㙥攲攲㜰ぢ搷扦戸㕣㤴㌸ㄵ㐱㕤攸㈹昰㝡愴攳㌸昷愳㤰㈵攳㠲㔰〶攵㉡ㄹ攷㠷㌲搸㔳挹㌸㉦㤴挱捥㐹挶戹愱っ昶㐷㌲㔲愱っ㜶㐱㌲捥〹㘵戰搵㤲㜱㜶㘳㐶搷晦〱㝢㡦㠵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</si>
</sst>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FF00"/>
        <bgColor indexed="64"/>
      </patternFill>
    </fill>
    <fill>
      <patternFill patternType="solid">
        <fgColor rgb="FF00FFFF"/>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2">
    <xf numFmtId="0" fontId="0" fillId="0" borderId="0" xfId="0"/>
    <xf numFmtId="9" fontId="0" fillId="0" borderId="0" xfId="0" applyNumberFormat="1"/>
    <xf numFmtId="10" fontId="0" fillId="0" borderId="0" xfId="0" applyNumberFormat="1"/>
    <xf numFmtId="9" fontId="0" fillId="0" borderId="0" xfId="2" applyFont="1"/>
    <xf numFmtId="8" fontId="0" fillId="0" borderId="0" xfId="0" applyNumberFormat="1"/>
    <xf numFmtId="2" fontId="0" fillId="0" borderId="0" xfId="1" applyNumberFormat="1" applyFont="1"/>
    <xf numFmtId="0" fontId="2" fillId="0" borderId="0" xfId="0" applyFont="1"/>
    <xf numFmtId="0" fontId="0" fillId="0" borderId="0" xfId="0" quotePrefix="1"/>
    <xf numFmtId="0" fontId="0" fillId="2" borderId="0" xfId="0" applyFill="1"/>
    <xf numFmtId="9" fontId="0" fillId="2" borderId="0" xfId="0" applyNumberFormat="1" applyFill="1"/>
    <xf numFmtId="2" fontId="0" fillId="3" borderId="0" xfId="1" applyNumberFormat="1" applyFont="1" applyFill="1"/>
    <xf numFmtId="9" fontId="0" fillId="3" borderId="0" xfId="0" applyNumberFormat="1" applyFill="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243840</xdr:colOff>
          <xdr:row>2</xdr:row>
          <xdr:rowOff>53340</xdr:rowOff>
        </xdr:from>
        <xdr:to>
          <xdr:col>9</xdr:col>
          <xdr:colOff>243840</xdr:colOff>
          <xdr:row>29</xdr:row>
          <xdr:rowOff>15240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00FFFF" mc:Ignorable="a14" a14:legacySpreadsheetColorIndex="1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oleObject" Target="../embeddings/Microsoft_Word_97_-_2003_Document.doc"/><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5AEB-EA7D-41C7-A6DF-A6E14556EAEC}">
  <dimension ref="A1:C31"/>
  <sheetViews>
    <sheetView workbookViewId="0"/>
  </sheetViews>
  <sheetFormatPr defaultRowHeight="14.4" x14ac:dyDescent="0.3"/>
  <cols>
    <col min="1" max="2" width="36.77734375" customWidth="1"/>
  </cols>
  <sheetData>
    <row r="1" spans="1:3" x14ac:dyDescent="0.3">
      <c r="A1" s="6" t="s">
        <v>30</v>
      </c>
    </row>
    <row r="3" spans="1:3" x14ac:dyDescent="0.3">
      <c r="A3" t="s">
        <v>31</v>
      </c>
      <c r="B3" t="s">
        <v>32</v>
      </c>
      <c r="C3">
        <v>0</v>
      </c>
    </row>
    <row r="4" spans="1:3" x14ac:dyDescent="0.3">
      <c r="A4" t="s">
        <v>33</v>
      </c>
    </row>
    <row r="5" spans="1:3" x14ac:dyDescent="0.3">
      <c r="A5" t="s">
        <v>34</v>
      </c>
    </row>
    <row r="7" spans="1:3" x14ac:dyDescent="0.3">
      <c r="A7" s="6" t="s">
        <v>35</v>
      </c>
      <c r="B7" t="s">
        <v>36</v>
      </c>
    </row>
    <row r="8" spans="1:3" x14ac:dyDescent="0.3">
      <c r="B8">
        <v>2</v>
      </c>
    </row>
    <row r="10" spans="1:3" x14ac:dyDescent="0.3">
      <c r="A10" t="s">
        <v>37</v>
      </c>
    </row>
    <row r="11" spans="1:3" x14ac:dyDescent="0.3">
      <c r="A11" t="e">
        <f>CB_DATA_!#REF!</f>
        <v>#REF!</v>
      </c>
      <c r="B11" t="e">
        <f>Sheet1!#REF!</f>
        <v>#REF!</v>
      </c>
    </row>
    <row r="13" spans="1:3" x14ac:dyDescent="0.3">
      <c r="A13" t="s">
        <v>38</v>
      </c>
    </row>
    <row r="14" spans="1:3" x14ac:dyDescent="0.3">
      <c r="A14" t="s">
        <v>42</v>
      </c>
      <c r="B14" t="s">
        <v>46</v>
      </c>
    </row>
    <row r="16" spans="1:3" x14ac:dyDescent="0.3">
      <c r="A16" t="s">
        <v>39</v>
      </c>
    </row>
    <row r="19" spans="1:2" x14ac:dyDescent="0.3">
      <c r="A19" t="s">
        <v>40</v>
      </c>
    </row>
    <row r="20" spans="1:2" x14ac:dyDescent="0.3">
      <c r="A20">
        <v>28</v>
      </c>
      <c r="B20">
        <v>31</v>
      </c>
    </row>
    <row r="25" spans="1:2" x14ac:dyDescent="0.3">
      <c r="A25" s="6" t="s">
        <v>41</v>
      </c>
    </row>
    <row r="26" spans="1:2" x14ac:dyDescent="0.3">
      <c r="A26" s="7" t="s">
        <v>43</v>
      </c>
      <c r="B26" s="7" t="s">
        <v>47</v>
      </c>
    </row>
    <row r="27" spans="1:2" x14ac:dyDescent="0.3">
      <c r="A27" t="s">
        <v>44</v>
      </c>
      <c r="B27" t="s">
        <v>49</v>
      </c>
    </row>
    <row r="28" spans="1:2" x14ac:dyDescent="0.3">
      <c r="A28" s="7" t="s">
        <v>45</v>
      </c>
      <c r="B28" s="7" t="s">
        <v>45</v>
      </c>
    </row>
    <row r="29" spans="1:2" x14ac:dyDescent="0.3">
      <c r="B29" s="7" t="s">
        <v>43</v>
      </c>
    </row>
    <row r="30" spans="1:2" x14ac:dyDescent="0.3">
      <c r="B30" t="s">
        <v>48</v>
      </c>
    </row>
    <row r="31" spans="1:2" x14ac:dyDescent="0.3">
      <c r="B31" s="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K3:AA35"/>
  <sheetViews>
    <sheetView tabSelected="1" topLeftCell="A18" workbookViewId="0">
      <selection activeCell="M34" sqref="M34"/>
    </sheetView>
  </sheetViews>
  <sheetFormatPr defaultRowHeight="14.4" x14ac:dyDescent="0.3"/>
  <cols>
    <col min="11" max="11" width="26.5546875" bestFit="1" customWidth="1"/>
    <col min="12" max="12" width="7.6640625" bestFit="1" customWidth="1"/>
    <col min="13" max="13" width="22.21875" bestFit="1" customWidth="1"/>
  </cols>
  <sheetData>
    <row r="3" spans="11:27" x14ac:dyDescent="0.3">
      <c r="K3" t="s">
        <v>1</v>
      </c>
      <c r="L3" s="8">
        <v>900</v>
      </c>
    </row>
    <row r="4" spans="11:27" x14ac:dyDescent="0.3">
      <c r="L4">
        <v>10</v>
      </c>
    </row>
    <row r="5" spans="11:27" x14ac:dyDescent="0.3">
      <c r="K5" t="s">
        <v>3</v>
      </c>
      <c r="L5">
        <v>15</v>
      </c>
      <c r="M5" t="s">
        <v>17</v>
      </c>
      <c r="P5" t="s">
        <v>20</v>
      </c>
    </row>
    <row r="6" spans="11:27" x14ac:dyDescent="0.3">
      <c r="K6" t="s">
        <v>4</v>
      </c>
      <c r="L6" s="8">
        <v>3.4</v>
      </c>
      <c r="P6">
        <v>0</v>
      </c>
      <c r="Q6">
        <f>((1+$L$12)^(P6))*$L$6</f>
        <v>3.4</v>
      </c>
    </row>
    <row r="7" spans="11:27" x14ac:dyDescent="0.3">
      <c r="K7" t="s">
        <v>5</v>
      </c>
      <c r="L7" s="3">
        <v>0.05</v>
      </c>
      <c r="P7">
        <v>1</v>
      </c>
      <c r="Q7">
        <f>((1+$L$12)^(0))*$L$6</f>
        <v>3.4</v>
      </c>
    </row>
    <row r="8" spans="11:27" x14ac:dyDescent="0.3">
      <c r="K8" t="s">
        <v>6</v>
      </c>
      <c r="L8" s="9">
        <v>0.05</v>
      </c>
      <c r="P8">
        <v>2</v>
      </c>
      <c r="Q8">
        <f>((1+$L$12)^(1))*$L$6</f>
        <v>3.6040000000000001</v>
      </c>
    </row>
    <row r="9" spans="11:27" x14ac:dyDescent="0.3">
      <c r="K9" t="s">
        <v>7</v>
      </c>
      <c r="L9" s="1">
        <v>0.15</v>
      </c>
      <c r="M9" t="s">
        <v>8</v>
      </c>
      <c r="P9">
        <v>3</v>
      </c>
      <c r="Q9">
        <f>((1+$L$12)^(2))*$L$6</f>
        <v>3.8202400000000005</v>
      </c>
    </row>
    <row r="10" spans="11:27" x14ac:dyDescent="0.3">
      <c r="K10" t="s">
        <v>9</v>
      </c>
      <c r="L10" s="1">
        <v>0.95</v>
      </c>
      <c r="M10" t="s">
        <v>10</v>
      </c>
      <c r="P10">
        <v>4</v>
      </c>
      <c r="Q10">
        <f>((1+$L$12)^(3))*$L$6</f>
        <v>4.049454400000001</v>
      </c>
    </row>
    <row r="11" spans="11:27" x14ac:dyDescent="0.3">
      <c r="K11" t="s">
        <v>11</v>
      </c>
      <c r="L11" s="2">
        <v>2.5000000000000001E-3</v>
      </c>
      <c r="M11" t="s">
        <v>12</v>
      </c>
      <c r="P11">
        <v>5</v>
      </c>
      <c r="Q11">
        <f>((1+$L$12)^(4))*$L$6</f>
        <v>4.2924216640000008</v>
      </c>
    </row>
    <row r="12" spans="11:27" x14ac:dyDescent="0.3">
      <c r="K12" t="s">
        <v>13</v>
      </c>
      <c r="L12" s="1">
        <v>0.06</v>
      </c>
      <c r="M12" t="s">
        <v>14</v>
      </c>
    </row>
    <row r="13" spans="11:27" x14ac:dyDescent="0.3">
      <c r="K13" t="s">
        <v>15</v>
      </c>
      <c r="L13" s="2">
        <v>2.5000000000000001E-2</v>
      </c>
      <c r="M13" t="s">
        <v>16</v>
      </c>
    </row>
    <row r="15" spans="11:27" x14ac:dyDescent="0.3">
      <c r="K15" t="s">
        <v>18</v>
      </c>
      <c r="L15">
        <v>0</v>
      </c>
      <c r="M15">
        <v>1</v>
      </c>
      <c r="N15">
        <v>2</v>
      </c>
      <c r="O15">
        <v>3</v>
      </c>
      <c r="P15">
        <v>4</v>
      </c>
      <c r="Q15">
        <v>5</v>
      </c>
      <c r="R15">
        <v>6</v>
      </c>
      <c r="S15">
        <v>7</v>
      </c>
      <c r="T15">
        <v>8</v>
      </c>
      <c r="U15">
        <v>9</v>
      </c>
      <c r="V15">
        <v>10</v>
      </c>
      <c r="W15">
        <v>11</v>
      </c>
      <c r="X15">
        <v>12</v>
      </c>
      <c r="Y15">
        <v>13</v>
      </c>
      <c r="Z15">
        <v>14</v>
      </c>
      <c r="AA15">
        <v>15</v>
      </c>
    </row>
    <row r="16" spans="11:27" x14ac:dyDescent="0.3">
      <c r="K16" t="s">
        <v>2</v>
      </c>
      <c r="L16">
        <v>10</v>
      </c>
    </row>
    <row r="17" spans="11:27" x14ac:dyDescent="0.3">
      <c r="K17" t="s">
        <v>19</v>
      </c>
      <c r="M17">
        <f>365*24*900*Q7/10000000</f>
        <v>2.6805599999999998</v>
      </c>
      <c r="N17">
        <f>365*24*900*Q8/10000000</f>
        <v>2.8413936</v>
      </c>
      <c r="O17">
        <f>365*24*900*Q9/10000000</f>
        <v>3.0118772160000002</v>
      </c>
      <c r="P17">
        <f>365*24*900*Q10/10000000</f>
        <v>3.1925898489600009</v>
      </c>
      <c r="Q17">
        <f>365*24*900*$Q$11/10000000</f>
        <v>3.3841452398976006</v>
      </c>
      <c r="R17">
        <f t="shared" ref="R17:AA17" si="0">365*24*900*$Q$11/10000000</f>
        <v>3.3841452398976006</v>
      </c>
      <c r="S17">
        <f t="shared" si="0"/>
        <v>3.3841452398976006</v>
      </c>
      <c r="T17">
        <f t="shared" si="0"/>
        <v>3.3841452398976006</v>
      </c>
      <c r="U17">
        <f t="shared" si="0"/>
        <v>3.3841452398976006</v>
      </c>
      <c r="V17">
        <f t="shared" si="0"/>
        <v>3.3841452398976006</v>
      </c>
      <c r="W17">
        <f t="shared" si="0"/>
        <v>3.3841452398976006</v>
      </c>
      <c r="X17">
        <f t="shared" si="0"/>
        <v>3.3841452398976006</v>
      </c>
      <c r="Y17">
        <f t="shared" si="0"/>
        <v>3.3841452398976006</v>
      </c>
      <c r="Z17">
        <f t="shared" si="0"/>
        <v>3.3841452398976006</v>
      </c>
      <c r="AA17">
        <f t="shared" si="0"/>
        <v>3.3841452398976006</v>
      </c>
    </row>
    <row r="18" spans="11:27" x14ac:dyDescent="0.3">
      <c r="K18" t="s">
        <v>21</v>
      </c>
      <c r="M18">
        <f>$L$7*M17*(1+$L$8)^(L15)</f>
        <v>0.13402800000000001</v>
      </c>
      <c r="N18">
        <f>$L$7*N17*(1+$L$8)^(M15)</f>
        <v>0.149173164</v>
      </c>
      <c r="O18">
        <f t="shared" ref="N18:AA18" si="1">$L$7*O17*(1+$L$8)^(N15)</f>
        <v>0.16602973153200004</v>
      </c>
      <c r="P18">
        <f t="shared" si="1"/>
        <v>0.18479109119511611</v>
      </c>
      <c r="Q18">
        <f t="shared" si="1"/>
        <v>0.20567248450016415</v>
      </c>
      <c r="R18">
        <f t="shared" si="1"/>
        <v>0.21595610872517237</v>
      </c>
      <c r="S18">
        <f t="shared" si="1"/>
        <v>0.22675391416143098</v>
      </c>
      <c r="T18">
        <f t="shared" si="1"/>
        <v>0.23809160986950256</v>
      </c>
      <c r="U18">
        <f t="shared" si="1"/>
        <v>0.24999619036297765</v>
      </c>
      <c r="V18">
        <f t="shared" si="1"/>
        <v>0.26249599988112654</v>
      </c>
      <c r="W18">
        <f t="shared" si="1"/>
        <v>0.2756207998751829</v>
      </c>
      <c r="X18">
        <f t="shared" si="1"/>
        <v>0.28940183986894208</v>
      </c>
      <c r="Y18">
        <f t="shared" si="1"/>
        <v>0.30387193186238909</v>
      </c>
      <c r="Z18">
        <f t="shared" si="1"/>
        <v>0.31906552845550862</v>
      </c>
      <c r="AA18">
        <f t="shared" si="1"/>
        <v>0.335018804878284</v>
      </c>
    </row>
    <row r="19" spans="11:27" x14ac:dyDescent="0.3">
      <c r="K19" t="s">
        <v>11</v>
      </c>
      <c r="M19">
        <f>$L$11*M17</f>
        <v>6.7013999999999997E-3</v>
      </c>
      <c r="N19">
        <f t="shared" ref="N19:AA19" si="2">$L$11*N17</f>
        <v>7.1034840000000002E-3</v>
      </c>
      <c r="O19">
        <f t="shared" si="2"/>
        <v>7.5296930400000012E-3</v>
      </c>
      <c r="P19">
        <f t="shared" si="2"/>
        <v>7.9814746224000019E-3</v>
      </c>
      <c r="Q19">
        <f t="shared" si="2"/>
        <v>8.4603630997440015E-3</v>
      </c>
      <c r="R19">
        <f t="shared" si="2"/>
        <v>8.4603630997440015E-3</v>
      </c>
      <c r="S19">
        <f t="shared" si="2"/>
        <v>8.4603630997440015E-3</v>
      </c>
      <c r="T19">
        <f t="shared" si="2"/>
        <v>8.4603630997440015E-3</v>
      </c>
      <c r="U19">
        <f t="shared" si="2"/>
        <v>8.4603630997440015E-3</v>
      </c>
      <c r="V19">
        <f t="shared" si="2"/>
        <v>8.4603630997440015E-3</v>
      </c>
      <c r="W19">
        <f t="shared" si="2"/>
        <v>8.4603630997440015E-3</v>
      </c>
      <c r="X19">
        <f t="shared" si="2"/>
        <v>8.4603630997440015E-3</v>
      </c>
      <c r="Y19">
        <f t="shared" si="2"/>
        <v>8.4603630997440015E-3</v>
      </c>
      <c r="Z19">
        <f t="shared" si="2"/>
        <v>8.4603630997440015E-3</v>
      </c>
      <c r="AA19">
        <f t="shared" si="2"/>
        <v>8.4603630997440015E-3</v>
      </c>
    </row>
    <row r="20" spans="11:27" x14ac:dyDescent="0.3">
      <c r="K20" t="s">
        <v>22</v>
      </c>
      <c r="M20">
        <v>1.425</v>
      </c>
      <c r="N20">
        <v>1.2112499999999999</v>
      </c>
      <c r="O20">
        <v>1.0295624999999999</v>
      </c>
      <c r="P20">
        <v>0.87512812499999992</v>
      </c>
      <c r="Q20">
        <v>0.74385890624999995</v>
      </c>
      <c r="R20">
        <v>0.6322800703125</v>
      </c>
      <c r="S20">
        <v>0.53743805976562498</v>
      </c>
      <c r="T20">
        <v>0.45682235080078126</v>
      </c>
      <c r="U20">
        <v>0.3882989981806641</v>
      </c>
      <c r="V20">
        <v>0.33005414845356446</v>
      </c>
      <c r="W20">
        <v>0.28054602618552982</v>
      </c>
      <c r="X20">
        <v>0.23846412225770036</v>
      </c>
      <c r="Y20">
        <v>0.20269450391904531</v>
      </c>
      <c r="Z20">
        <v>0.17229032833118851</v>
      </c>
      <c r="AA20">
        <v>0.14644677908151024</v>
      </c>
    </row>
    <row r="21" spans="11:27" x14ac:dyDescent="0.3">
      <c r="K21" t="s">
        <v>24</v>
      </c>
      <c r="M21">
        <f>M17-SUM(M18:M20)</f>
        <v>1.1148305999999999</v>
      </c>
      <c r="N21">
        <f t="shared" ref="N21:AA21" si="3">N17-SUM(N18:N20)</f>
        <v>1.4738669520000001</v>
      </c>
      <c r="O21">
        <f t="shared" si="3"/>
        <v>1.8087552914280003</v>
      </c>
      <c r="P21">
        <f t="shared" si="3"/>
        <v>2.1246891581424849</v>
      </c>
      <c r="Q21">
        <f t="shared" si="3"/>
        <v>2.4261534860476925</v>
      </c>
      <c r="R21">
        <f t="shared" si="3"/>
        <v>2.5274486977601844</v>
      </c>
      <c r="S21">
        <f t="shared" si="3"/>
        <v>2.6114929028708005</v>
      </c>
      <c r="T21">
        <f t="shared" si="3"/>
        <v>2.6807709161275728</v>
      </c>
      <c r="U21">
        <f t="shared" si="3"/>
        <v>2.7373896882542148</v>
      </c>
      <c r="V21">
        <f t="shared" si="3"/>
        <v>2.7831347284631658</v>
      </c>
      <c r="W21">
        <f t="shared" si="3"/>
        <v>2.8195180507371438</v>
      </c>
      <c r="X21">
        <f t="shared" si="3"/>
        <v>2.8478189146712141</v>
      </c>
      <c r="Y21">
        <f t="shared" si="3"/>
        <v>2.8691184410164223</v>
      </c>
      <c r="Z21">
        <f t="shared" si="3"/>
        <v>2.8843290200111595</v>
      </c>
      <c r="AA21">
        <f t="shared" si="3"/>
        <v>2.8942192928380623</v>
      </c>
    </row>
    <row r="23" spans="11:27" x14ac:dyDescent="0.3">
      <c r="K23" t="s">
        <v>15</v>
      </c>
      <c r="M23">
        <f>$L$13*M17</f>
        <v>6.7014000000000004E-2</v>
      </c>
      <c r="N23">
        <f>$L$13*N17</f>
        <v>7.1034840000000002E-2</v>
      </c>
      <c r="O23">
        <f>$L$13*O17</f>
        <v>7.5296930400000017E-2</v>
      </c>
      <c r="P23">
        <f>$L$13*P17</f>
        <v>7.9814746224000033E-2</v>
      </c>
      <c r="Q23">
        <f>$L$13*Q17</f>
        <v>8.4603630997440019E-2</v>
      </c>
      <c r="R23">
        <f>$L$13*R17</f>
        <v>8.4603630997440019E-2</v>
      </c>
      <c r="S23">
        <f>$L$13*S17</f>
        <v>8.4603630997440019E-2</v>
      </c>
      <c r="T23">
        <f>$L$13*T17</f>
        <v>8.4603630997440019E-2</v>
      </c>
      <c r="U23">
        <f>$L$13*U17</f>
        <v>8.4603630997440019E-2</v>
      </c>
      <c r="V23">
        <f>$L$13*V17</f>
        <v>8.4603630997440019E-2</v>
      </c>
      <c r="W23">
        <f>$L$13*W17</f>
        <v>8.4603630997440019E-2</v>
      </c>
      <c r="X23">
        <f>$L$13*X17</f>
        <v>8.4603630997440019E-2</v>
      </c>
      <c r="Y23">
        <f>$L$13*Y17</f>
        <v>8.4603630997440019E-2</v>
      </c>
      <c r="Z23">
        <f>$L$13*Z17</f>
        <v>8.4603630997440019E-2</v>
      </c>
      <c r="AA23">
        <f>$L$13*AA17</f>
        <v>8.4603630997440019E-2</v>
      </c>
    </row>
    <row r="25" spans="11:27" x14ac:dyDescent="0.3">
      <c r="K25" t="s">
        <v>25</v>
      </c>
      <c r="L25">
        <v>-10</v>
      </c>
      <c r="M25">
        <f>M21-M23+M20</f>
        <v>2.4728165999999998</v>
      </c>
      <c r="N25">
        <f>N21-N23+N20</f>
        <v>2.6140821120000002</v>
      </c>
      <c r="O25">
        <f>O21-O23+O20</f>
        <v>2.763020861028</v>
      </c>
      <c r="P25">
        <f>P21-P23+P20</f>
        <v>2.9200025369184845</v>
      </c>
      <c r="Q25">
        <f>Q21-Q23+Q20</f>
        <v>3.0854087613002523</v>
      </c>
      <c r="R25">
        <f>R21-R23+R20</f>
        <v>3.0751251370752444</v>
      </c>
      <c r="S25">
        <f>S21-S23+S20</f>
        <v>3.0643273316389852</v>
      </c>
      <c r="T25">
        <f>T21-T23+T20</f>
        <v>3.0529896359309139</v>
      </c>
      <c r="U25">
        <f>U21-U23+U20</f>
        <v>3.0410850554374389</v>
      </c>
      <c r="V25">
        <f>V21-V23+V20</f>
        <v>3.0285852459192903</v>
      </c>
      <c r="W25">
        <f>W21-W23+W20</f>
        <v>3.0154604459252337</v>
      </c>
      <c r="X25">
        <f>X21-X23+X20</f>
        <v>3.0016794059314744</v>
      </c>
      <c r="Y25">
        <f>Y21-Y23+Y20</f>
        <v>2.9872093139380276</v>
      </c>
      <c r="Z25">
        <f>Z21-Z23+Z20</f>
        <v>2.9720157173449078</v>
      </c>
      <c r="AA25">
        <f>AA21-AA23+AA20</f>
        <v>2.9560624409221323</v>
      </c>
    </row>
    <row r="27" spans="11:27" x14ac:dyDescent="0.3">
      <c r="K27" t="s">
        <v>26</v>
      </c>
      <c r="L27" s="1">
        <v>0.1</v>
      </c>
    </row>
    <row r="28" spans="11:27" x14ac:dyDescent="0.3">
      <c r="K28" t="s">
        <v>0</v>
      </c>
      <c r="L28">
        <v>10</v>
      </c>
    </row>
    <row r="29" spans="11:27" x14ac:dyDescent="0.3">
      <c r="K29" t="s">
        <v>27</v>
      </c>
      <c r="L29" s="5">
        <f>NPV(L27,M25:AA25)</f>
        <v>21.953330033749445</v>
      </c>
    </row>
    <row r="30" spans="11:27" x14ac:dyDescent="0.3">
      <c r="K30" t="s">
        <v>28</v>
      </c>
      <c r="L30" s="10">
        <f>L29-L28</f>
        <v>11.953330033749445</v>
      </c>
    </row>
    <row r="31" spans="11:27" x14ac:dyDescent="0.3">
      <c r="K31" t="s">
        <v>29</v>
      </c>
      <c r="L31" s="11">
        <f>IRR(L25:AA25,)</f>
        <v>0.27202424323777663</v>
      </c>
    </row>
    <row r="32" spans="11:27" x14ac:dyDescent="0.3">
      <c r="L32" s="4"/>
    </row>
    <row r="33" spans="11:27" x14ac:dyDescent="0.3">
      <c r="L33" s="4"/>
    </row>
    <row r="34" spans="11:27" x14ac:dyDescent="0.3">
      <c r="K34" t="s">
        <v>23</v>
      </c>
      <c r="L34">
        <f>L4*L10</f>
        <v>9.5</v>
      </c>
      <c r="M34">
        <f>L34-M35</f>
        <v>8.0749999999999993</v>
      </c>
      <c r="N34">
        <f t="shared" ref="N34:AA34" si="4">M34-N35</f>
        <v>6.8637499999999996</v>
      </c>
      <c r="O34">
        <f t="shared" si="4"/>
        <v>5.8341874999999996</v>
      </c>
      <c r="P34">
        <f t="shared" si="4"/>
        <v>4.9590593749999998</v>
      </c>
      <c r="Q34">
        <f t="shared" si="4"/>
        <v>4.21520046875</v>
      </c>
      <c r="R34">
        <f t="shared" si="4"/>
        <v>3.5829203984375</v>
      </c>
      <c r="S34">
        <f t="shared" si="4"/>
        <v>3.0454823386718752</v>
      </c>
      <c r="T34">
        <f t="shared" si="4"/>
        <v>2.5886599878710941</v>
      </c>
      <c r="U34">
        <f t="shared" si="4"/>
        <v>2.2003609896904299</v>
      </c>
      <c r="V34">
        <f t="shared" si="4"/>
        <v>1.8703068412368655</v>
      </c>
      <c r="W34">
        <f t="shared" si="4"/>
        <v>1.5897608150513358</v>
      </c>
      <c r="X34">
        <f t="shared" si="4"/>
        <v>1.3512966927936354</v>
      </c>
      <c r="Y34">
        <f t="shared" si="4"/>
        <v>1.1486021888745901</v>
      </c>
      <c r="Z34">
        <f t="shared" si="4"/>
        <v>0.97631186054340158</v>
      </c>
      <c r="AA34">
        <f t="shared" si="4"/>
        <v>0.82986508146189131</v>
      </c>
    </row>
    <row r="35" spans="11:27" x14ac:dyDescent="0.3">
      <c r="K35" t="s">
        <v>22</v>
      </c>
      <c r="M35">
        <f>$L$9*L34</f>
        <v>1.425</v>
      </c>
      <c r="N35">
        <f t="shared" ref="N35:AA35" si="5">$L$9*M34</f>
        <v>1.2112499999999999</v>
      </c>
      <c r="O35">
        <f t="shared" si="5"/>
        <v>1.0295624999999999</v>
      </c>
      <c r="P35">
        <f t="shared" si="5"/>
        <v>0.87512812499999992</v>
      </c>
      <c r="Q35">
        <f t="shared" si="5"/>
        <v>0.74385890624999995</v>
      </c>
      <c r="R35">
        <f t="shared" si="5"/>
        <v>0.6322800703125</v>
      </c>
      <c r="S35">
        <f t="shared" si="5"/>
        <v>0.53743805976562498</v>
      </c>
      <c r="T35">
        <f t="shared" si="5"/>
        <v>0.45682235080078126</v>
      </c>
      <c r="U35">
        <f t="shared" si="5"/>
        <v>0.3882989981806641</v>
      </c>
      <c r="V35">
        <f t="shared" si="5"/>
        <v>0.33005414845356446</v>
      </c>
      <c r="W35">
        <f t="shared" si="5"/>
        <v>0.28054602618552982</v>
      </c>
      <c r="X35">
        <f t="shared" si="5"/>
        <v>0.23846412225770036</v>
      </c>
      <c r="Y35">
        <f t="shared" si="5"/>
        <v>0.20269450391904531</v>
      </c>
      <c r="Z35">
        <f t="shared" si="5"/>
        <v>0.17229032833118851</v>
      </c>
      <c r="AA35">
        <f t="shared" si="5"/>
        <v>0.14644677908151024</v>
      </c>
    </row>
  </sheetData>
  <pageMargins left="0.7" right="0.7" top="0.75" bottom="0.75" header="0.3" footer="0.3"/>
  <drawing r:id="rId1"/>
  <legacyDrawing r:id="rId2"/>
  <oleObjects>
    <mc:AlternateContent xmlns:mc="http://schemas.openxmlformats.org/markup-compatibility/2006">
      <mc:Choice Requires="x14">
        <oleObject progId="Word.Document.8" shapeId="1025" r:id="rId3">
          <objectPr defaultSize="0" autoPict="0" r:id="rId4">
            <anchor moveWithCells="1">
              <from>
                <xdr:col>0</xdr:col>
                <xdr:colOff>243840</xdr:colOff>
                <xdr:row>2</xdr:row>
                <xdr:rowOff>53340</xdr:rowOff>
              </from>
              <to>
                <xdr:col>9</xdr:col>
                <xdr:colOff>243840</xdr:colOff>
                <xdr:row>29</xdr:row>
                <xdr:rowOff>15240</xdr:rowOff>
              </to>
            </anchor>
          </objectPr>
        </oleObject>
      </mc:Choice>
      <mc:Fallback>
        <oleObject progId="Word.Document.8" shapeId="1025"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Nirmal Prasad Panta</cp:lastModifiedBy>
  <dcterms:created xsi:type="dcterms:W3CDTF">2023-07-31T07:41:26Z</dcterms:created>
  <dcterms:modified xsi:type="dcterms:W3CDTF">2023-08-02T09:24:14Z</dcterms:modified>
</cp:coreProperties>
</file>