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1/Assignment/"/>
    </mc:Choice>
  </mc:AlternateContent>
  <xr:revisionPtr revIDLastSave="624" documentId="8_{01AC306C-4D67-460E-84F6-FF3DF11089D1}" xr6:coauthVersionLast="47" xr6:coauthVersionMax="47" xr10:uidLastSave="{DEFA8135-E889-43C7-988F-D11E43912A80}"/>
  <bookViews>
    <workbookView xWindow="-108" yWindow="-108" windowWidth="23256" windowHeight="13176" xr2:uid="{CD5C9ADE-74A0-40B4-94C1-2CB1B02C5F34}"/>
  </bookViews>
  <sheets>
    <sheet name="Sheet1" sheetId="1" r:id="rId1"/>
  </sheets>
  <definedNames>
    <definedName name="solver_adj" localSheetId="0" hidden="1">Sheet1!$L$2:$L$4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Sheet1!$L$2:$L$4</definedName>
    <definedName name="solver_lhs2" localSheetId="0" hidden="1">Sheet1!$L$2:$L$4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Sheet1!$O$3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4" i="1" l="1"/>
  <c r="G5" i="1"/>
  <c r="G6" i="1"/>
  <c r="E6" i="1" s="1"/>
  <c r="G3" i="1"/>
  <c r="E7" i="1" l="1"/>
  <c r="G7" i="1" l="1"/>
  <c r="F7" i="1"/>
  <c r="E8" i="1" s="1"/>
  <c r="G8" i="1" l="1"/>
  <c r="H8" i="1"/>
  <c r="F8" i="1"/>
  <c r="H9" i="1" s="1"/>
  <c r="E9" i="1" l="1"/>
  <c r="F9" i="1" s="1"/>
  <c r="H10" i="1" l="1"/>
  <c r="G9" i="1"/>
  <c r="E10" i="1"/>
  <c r="F10" i="1" s="1"/>
  <c r="H11" i="1" l="1"/>
  <c r="E11" i="1"/>
  <c r="G10" i="1"/>
  <c r="G11" i="1" l="1"/>
  <c r="F11" i="1"/>
  <c r="E12" i="1" s="1"/>
  <c r="H12" i="1" l="1"/>
  <c r="G12" i="1"/>
  <c r="F12" i="1"/>
  <c r="H13" i="1" s="1"/>
  <c r="E13" i="1" l="1"/>
  <c r="G13" i="1" s="1"/>
  <c r="F13" i="1" l="1"/>
  <c r="E14" i="1" l="1"/>
  <c r="H14" i="1"/>
  <c r="O3" i="1" s="1"/>
  <c r="F14" i="1" l="1"/>
  <c r="H16" i="1" s="1"/>
  <c r="G14" i="1"/>
  <c r="H15" i="1" l="1"/>
  <c r="H18" i="1"/>
  <c r="H17" i="1"/>
</calcChain>
</file>

<file path=xl/sharedStrings.xml><?xml version="1.0" encoding="utf-8"?>
<sst xmlns="http://schemas.openxmlformats.org/spreadsheetml/2006/main" count="27" uniqueCount="19">
  <si>
    <t>Year</t>
  </si>
  <si>
    <t>Quarter</t>
  </si>
  <si>
    <t>Time</t>
  </si>
  <si>
    <t>Actual Units Sold</t>
  </si>
  <si>
    <t>Base level Et</t>
  </si>
  <si>
    <t>Trend Factor Tt</t>
  </si>
  <si>
    <t>Seasonal Factor St</t>
  </si>
  <si>
    <t>Forecast</t>
  </si>
  <si>
    <t>--</t>
  </si>
  <si>
    <t>alpha</t>
  </si>
  <si>
    <t>beta</t>
  </si>
  <si>
    <t>gamma</t>
  </si>
  <si>
    <t>MSE</t>
  </si>
  <si>
    <t>The optimal values of alpha, beta and gamma are obtained in the table above.</t>
  </si>
  <si>
    <t>21.a</t>
  </si>
  <si>
    <t>The line graph comparing the predictions against the original data is given above.</t>
  </si>
  <si>
    <t>21.b</t>
  </si>
  <si>
    <t>The forecast for each quarter in 2006 using this technique is given in the table above in Forecast column in red text.</t>
  </si>
  <si>
    <t>21.c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</si>
</sst>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quotePrefix="1" applyNumberFormat="1"/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Comparision of original data and predicted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Actual 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Sheet1!$D$2:$D$14</c:f>
              <c:numCache>
                <c:formatCode>0</c:formatCode>
                <c:ptCount val="13"/>
                <c:pt idx="1">
                  <c:v>23</c:v>
                </c:pt>
                <c:pt idx="2">
                  <c:v>25</c:v>
                </c:pt>
                <c:pt idx="3">
                  <c:v>36</c:v>
                </c:pt>
                <c:pt idx="4">
                  <c:v>31</c:v>
                </c:pt>
                <c:pt idx="5">
                  <c:v>26</c:v>
                </c:pt>
                <c:pt idx="6">
                  <c:v>28</c:v>
                </c:pt>
                <c:pt idx="7">
                  <c:v>48</c:v>
                </c:pt>
                <c:pt idx="8">
                  <c:v>36</c:v>
                </c:pt>
                <c:pt idx="9">
                  <c:v>31</c:v>
                </c:pt>
                <c:pt idx="10">
                  <c:v>42</c:v>
                </c:pt>
                <c:pt idx="11">
                  <c:v>53</c:v>
                </c:pt>
                <c:pt idx="1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5-4FD0-9116-C54A2E0738D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Sheet1!$H$2:$H$14</c:f>
              <c:numCache>
                <c:formatCode>0.00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23</c:v>
                </c:pt>
                <c:pt idx="6">
                  <c:v>26.376818150049896</c:v>
                </c:pt>
                <c:pt idx="7">
                  <c:v>39.403081012854777</c:v>
                </c:pt>
                <c:pt idx="8">
                  <c:v>37.615304940631731</c:v>
                </c:pt>
                <c:pt idx="9">
                  <c:v>29.588523162512917</c:v>
                </c:pt>
                <c:pt idx="10">
                  <c:v>32.984302558885375</c:v>
                </c:pt>
                <c:pt idx="11">
                  <c:v>57.202025726495606</c:v>
                </c:pt>
                <c:pt idx="12">
                  <c:v>46.041662425922311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5-4FD0-9116-C54A2E0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27711"/>
        <c:axId val="1050424831"/>
      </c:lineChart>
      <c:catAx>
        <c:axId val="10504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24831"/>
        <c:crosses val="autoZero"/>
        <c:auto val="1"/>
        <c:lblAlgn val="ctr"/>
        <c:lblOffset val="100"/>
        <c:noMultiLvlLbl val="0"/>
      </c:catAx>
      <c:valAx>
        <c:axId val="10504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</xdr:colOff>
      <xdr:row>18</xdr:row>
      <xdr:rowOff>12756</xdr:rowOff>
    </xdr:from>
    <xdr:to>
      <xdr:col>8</xdr:col>
      <xdr:colOff>30480</xdr:colOff>
      <xdr:row>29</xdr:row>
      <xdr:rowOff>44480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82871-03F9-2F94-EDDD-10C0D8122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80" y="3319836"/>
          <a:ext cx="3642360" cy="204340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7</xdr:row>
      <xdr:rowOff>99060</xdr:rowOff>
    </xdr:from>
    <xdr:to>
      <xdr:col>17</xdr:col>
      <xdr:colOff>304800</xdr:colOff>
      <xdr:row>22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8ED7F-1BE1-275F-D519-5874F8B3A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4C51-1739-48FF-9B5D-D5F87011DBF8}">
  <dimension ref="A1:Q28"/>
  <sheetViews>
    <sheetView tabSelected="1" workbookViewId="0">
      <selection activeCell="T9" sqref="T9"/>
    </sheetView>
  </sheetViews>
  <sheetFormatPr defaultRowHeight="14.4" x14ac:dyDescent="0.3"/>
  <cols>
    <col min="4" max="4" width="9.77734375" customWidth="1"/>
    <col min="5" max="8" width="8.88671875" style="11"/>
  </cols>
  <sheetData>
    <row r="1" spans="1:17" x14ac:dyDescent="0.3">
      <c r="A1" s="16" t="s">
        <v>0</v>
      </c>
      <c r="B1" s="14" t="s">
        <v>1</v>
      </c>
      <c r="C1" s="14" t="s">
        <v>2</v>
      </c>
      <c r="D1" s="14" t="s">
        <v>3</v>
      </c>
      <c r="E1" s="19" t="s">
        <v>4</v>
      </c>
      <c r="F1" s="19" t="s">
        <v>5</v>
      </c>
      <c r="G1" s="19" t="s">
        <v>6</v>
      </c>
      <c r="H1" s="19" t="s">
        <v>7</v>
      </c>
    </row>
    <row r="2" spans="1:17" ht="15" thickBot="1" x14ac:dyDescent="0.35">
      <c r="A2" s="17"/>
      <c r="B2" s="15"/>
      <c r="C2" s="15"/>
      <c r="D2" s="15"/>
      <c r="E2" s="20"/>
      <c r="F2" s="20"/>
      <c r="G2" s="20"/>
      <c r="H2" s="20"/>
      <c r="K2" s="8" t="s">
        <v>9</v>
      </c>
      <c r="L2" s="9">
        <v>0.32989124106691814</v>
      </c>
    </row>
    <row r="3" spans="1:17" x14ac:dyDescent="0.3">
      <c r="A3" s="1">
        <v>2003</v>
      </c>
      <c r="B3" s="1">
        <v>1</v>
      </c>
      <c r="C3" s="1">
        <v>1</v>
      </c>
      <c r="D3" s="2">
        <v>23</v>
      </c>
      <c r="E3" s="21" t="s">
        <v>8</v>
      </c>
      <c r="F3" s="21" t="s">
        <v>8</v>
      </c>
      <c r="G3" s="11">
        <f>D3/AVERAGE($D$3:$D$6)</f>
        <v>0.8</v>
      </c>
      <c r="H3" s="21" t="s">
        <v>8</v>
      </c>
      <c r="K3" s="8" t="s">
        <v>10</v>
      </c>
      <c r="L3" s="9">
        <v>0.27988918807432162</v>
      </c>
      <c r="N3" t="s">
        <v>12</v>
      </c>
      <c r="O3" s="10">
        <f>SUMXMY2(H7:H14,D7:D14)/COUNT(D7:D14)</f>
        <v>24.791842896582082</v>
      </c>
    </row>
    <row r="4" spans="1:17" x14ac:dyDescent="0.3">
      <c r="A4" s="1"/>
      <c r="B4" s="1">
        <v>2</v>
      </c>
      <c r="C4" s="1">
        <v>2</v>
      </c>
      <c r="D4" s="2">
        <v>25</v>
      </c>
      <c r="E4" s="21" t="s">
        <v>8</v>
      </c>
      <c r="F4" s="21" t="s">
        <v>8</v>
      </c>
      <c r="G4" s="11">
        <f t="shared" ref="G4:G6" si="0">D4/AVERAGE($D$3:$D$6)</f>
        <v>0.86956521739130432</v>
      </c>
      <c r="H4" s="21" t="s">
        <v>8</v>
      </c>
      <c r="K4" s="8" t="s">
        <v>11</v>
      </c>
      <c r="L4" s="9">
        <v>0.53269945286926712</v>
      </c>
    </row>
    <row r="5" spans="1:17" x14ac:dyDescent="0.3">
      <c r="A5" s="1"/>
      <c r="B5" s="1">
        <v>3</v>
      </c>
      <c r="C5" s="1">
        <v>3</v>
      </c>
      <c r="D5" s="2">
        <v>36</v>
      </c>
      <c r="E5" s="21" t="s">
        <v>8</v>
      </c>
      <c r="F5" s="21" t="s">
        <v>8</v>
      </c>
      <c r="G5" s="11">
        <f t="shared" si="0"/>
        <v>1.2521739130434784</v>
      </c>
      <c r="H5" s="21" t="s">
        <v>8</v>
      </c>
    </row>
    <row r="6" spans="1:17" x14ac:dyDescent="0.3">
      <c r="A6" s="1"/>
      <c r="B6" s="1">
        <v>4</v>
      </c>
      <c r="C6" s="1">
        <v>4</v>
      </c>
      <c r="D6" s="2">
        <v>31</v>
      </c>
      <c r="E6" s="11">
        <f>D6/G6</f>
        <v>28.75</v>
      </c>
      <c r="F6" s="22">
        <v>0</v>
      </c>
      <c r="G6" s="11">
        <f t="shared" si="0"/>
        <v>1.0782608695652174</v>
      </c>
      <c r="K6" t="s">
        <v>14</v>
      </c>
      <c r="L6" s="18" t="s">
        <v>13</v>
      </c>
      <c r="M6" s="18"/>
      <c r="N6" s="18"/>
      <c r="O6" s="18"/>
      <c r="P6" s="18"/>
      <c r="Q6" s="18"/>
    </row>
    <row r="7" spans="1:17" x14ac:dyDescent="0.3">
      <c r="A7" s="1">
        <v>2004</v>
      </c>
      <c r="B7" s="1">
        <v>1</v>
      </c>
      <c r="C7" s="1">
        <v>5</v>
      </c>
      <c r="D7" s="2">
        <v>26</v>
      </c>
      <c r="E7" s="11">
        <f>$L$2*(D7/G3)+(1-$L$2)*(E6+F6)</f>
        <v>29.987092154000944</v>
      </c>
      <c r="F7" s="11">
        <f>$L$3*(E7-E6)+(1-$L$3)*F6</f>
        <v>0.34624871855643785</v>
      </c>
      <c r="G7" s="11">
        <f>$L$4*(D7/E7)+(1-$L$4)*G3</f>
        <v>0.83571202243418541</v>
      </c>
      <c r="H7" s="11">
        <f>(E6+F6)*G3</f>
        <v>23</v>
      </c>
      <c r="L7" s="18"/>
      <c r="M7" s="18"/>
      <c r="N7" s="18"/>
      <c r="O7" s="18"/>
      <c r="P7" s="18"/>
      <c r="Q7" s="18"/>
    </row>
    <row r="8" spans="1:17" x14ac:dyDescent="0.3">
      <c r="A8" s="1"/>
      <c r="B8" s="1">
        <v>2</v>
      </c>
      <c r="C8" s="1">
        <v>6</v>
      </c>
      <c r="D8" s="2">
        <v>28</v>
      </c>
      <c r="E8" s="11">
        <f t="shared" ref="E8:E14" si="1">$L$2*(D8/G4)+(1-$L$2)*(E7+F7)</f>
        <v>30.94913536875832</v>
      </c>
      <c r="F8" s="11">
        <f t="shared" ref="F8:F14" si="2">$L$3*(E8-E7)+(1-$L$3)*F7</f>
        <v>0.5186029401187543</v>
      </c>
      <c r="G8" s="11">
        <f t="shared" ref="G8:G14" si="3">$L$4*(D8/E8)+(1-$L$4)*G4</f>
        <v>0.88828695708891359</v>
      </c>
      <c r="H8" s="11">
        <f t="shared" ref="H8:H14" si="4">(E7+F7)*G4</f>
        <v>26.376818150049896</v>
      </c>
      <c r="K8" s="7"/>
    </row>
    <row r="9" spans="1:17" x14ac:dyDescent="0.3">
      <c r="A9" s="3"/>
      <c r="B9" s="3">
        <v>3</v>
      </c>
      <c r="C9" s="3">
        <v>7</v>
      </c>
      <c r="D9" s="2">
        <v>48</v>
      </c>
      <c r="E9" s="11">
        <f t="shared" si="1"/>
        <v>33.732637972157804</v>
      </c>
      <c r="F9" s="11">
        <f t="shared" si="2"/>
        <v>1.152523867944202</v>
      </c>
      <c r="G9" s="11">
        <f t="shared" si="3"/>
        <v>1.3431484961598281</v>
      </c>
      <c r="H9" s="11">
        <f t="shared" si="4"/>
        <v>39.403081012854777</v>
      </c>
    </row>
    <row r="10" spans="1:17" x14ac:dyDescent="0.3">
      <c r="A10" s="3"/>
      <c r="B10" s="3">
        <v>4</v>
      </c>
      <c r="C10" s="3">
        <v>8</v>
      </c>
      <c r="D10" s="2">
        <v>36</v>
      </c>
      <c r="E10" s="11">
        <f t="shared" si="1"/>
        <v>34.390963296310474</v>
      </c>
      <c r="F10" s="11">
        <f t="shared" si="2"/>
        <v>1.0142030387748782</v>
      </c>
      <c r="G10" s="11">
        <f t="shared" si="3"/>
        <v>1.0614945505186619</v>
      </c>
      <c r="H10" s="11">
        <f t="shared" si="4"/>
        <v>37.615304940631731</v>
      </c>
    </row>
    <row r="11" spans="1:17" x14ac:dyDescent="0.3">
      <c r="A11" s="3">
        <v>2005</v>
      </c>
      <c r="B11" s="3">
        <v>1</v>
      </c>
      <c r="C11" s="3">
        <v>9</v>
      </c>
      <c r="D11" s="2">
        <v>31</v>
      </c>
      <c r="E11" s="11">
        <f t="shared" si="1"/>
        <v>35.962336548216385</v>
      </c>
      <c r="F11" s="11">
        <f t="shared" si="2"/>
        <v>1.1701489573473196</v>
      </c>
      <c r="G11" s="11">
        <f t="shared" si="3"/>
        <v>0.84972251487182815</v>
      </c>
      <c r="H11" s="11">
        <f t="shared" si="4"/>
        <v>29.588523162512917</v>
      </c>
    </row>
    <row r="12" spans="1:17" x14ac:dyDescent="0.3">
      <c r="A12" s="3"/>
      <c r="B12" s="3">
        <v>2</v>
      </c>
      <c r="C12" s="3">
        <v>10</v>
      </c>
      <c r="D12" s="2">
        <v>42</v>
      </c>
      <c r="E12" s="11">
        <f t="shared" si="1"/>
        <v>40.48072741567816</v>
      </c>
      <c r="F12" s="11">
        <f t="shared" si="2"/>
        <v>2.1072856670456703</v>
      </c>
      <c r="G12" s="11">
        <f t="shared" si="3"/>
        <v>0.96778905081051003</v>
      </c>
      <c r="H12" s="11">
        <f t="shared" si="4"/>
        <v>32.984302558885375</v>
      </c>
    </row>
    <row r="13" spans="1:17" x14ac:dyDescent="0.3">
      <c r="A13" s="3"/>
      <c r="B13" s="3">
        <v>3</v>
      </c>
      <c r="C13" s="3">
        <v>11</v>
      </c>
      <c r="D13" s="2">
        <v>53</v>
      </c>
      <c r="E13" s="11">
        <f t="shared" si="1"/>
        <v>41.555951858017821</v>
      </c>
      <c r="F13" s="11">
        <f t="shared" si="2"/>
        <v>1.8184228888197151</v>
      </c>
      <c r="G13" s="11">
        <f t="shared" si="3"/>
        <v>1.3070529998372358</v>
      </c>
      <c r="H13" s="11">
        <f t="shared" si="4"/>
        <v>57.202025726495606</v>
      </c>
    </row>
    <row r="14" spans="1:17" ht="15" thickBot="1" x14ac:dyDescent="0.35">
      <c r="A14" s="4"/>
      <c r="B14" s="4">
        <v>4</v>
      </c>
      <c r="C14" s="4">
        <v>12</v>
      </c>
      <c r="D14" s="5">
        <v>43</v>
      </c>
      <c r="E14" s="12">
        <f t="shared" si="1"/>
        <v>42.429086999383877</v>
      </c>
      <c r="F14" s="12">
        <f t="shared" si="2"/>
        <v>1.5538470686883061</v>
      </c>
      <c r="G14" s="12">
        <f t="shared" si="3"/>
        <v>1.0359042803107874</v>
      </c>
      <c r="H14" s="12">
        <f t="shared" si="4"/>
        <v>46.041662425922311</v>
      </c>
    </row>
    <row r="15" spans="1:17" ht="14.4" customHeight="1" x14ac:dyDescent="0.3">
      <c r="A15" s="6">
        <v>2006</v>
      </c>
      <c r="B15" s="6">
        <v>1</v>
      </c>
      <c r="C15" s="6">
        <v>13</v>
      </c>
      <c r="D15" s="6"/>
      <c r="H15" s="13">
        <f>($E$14+B15*$F$14)*G11</f>
        <v>37.3732893477641</v>
      </c>
    </row>
    <row r="16" spans="1:17" x14ac:dyDescent="0.3">
      <c r="A16" s="6"/>
      <c r="B16" s="6">
        <v>2</v>
      </c>
      <c r="C16" s="6">
        <v>14</v>
      </c>
      <c r="D16" s="6"/>
      <c r="H16" s="13">
        <f t="shared" ref="H16:H18" si="5">($E$14+B16*$F$14)*G12</f>
        <v>44.06999819331137</v>
      </c>
    </row>
    <row r="17" spans="1:17" ht="14.4" customHeight="1" x14ac:dyDescent="0.3">
      <c r="A17" s="6"/>
      <c r="B17" s="6">
        <v>3</v>
      </c>
      <c r="C17" s="6">
        <v>15</v>
      </c>
      <c r="D17" s="6"/>
      <c r="H17" s="13">
        <f t="shared" si="5"/>
        <v>61.549946860151792</v>
      </c>
    </row>
    <row r="18" spans="1:17" x14ac:dyDescent="0.3">
      <c r="A18" s="6"/>
      <c r="B18" s="6">
        <v>4</v>
      </c>
      <c r="C18" s="6">
        <v>16</v>
      </c>
      <c r="D18" s="6"/>
      <c r="H18" s="13">
        <f t="shared" si="5"/>
        <v>50.391020149950883</v>
      </c>
    </row>
    <row r="24" spans="1:17" x14ac:dyDescent="0.3">
      <c r="K24" t="s">
        <v>16</v>
      </c>
      <c r="L24" s="18" t="s">
        <v>15</v>
      </c>
      <c r="M24" s="18"/>
      <c r="N24" s="18"/>
      <c r="O24" s="18"/>
      <c r="P24" s="18"/>
      <c r="Q24" s="18"/>
    </row>
    <row r="25" spans="1:17" x14ac:dyDescent="0.3">
      <c r="L25" s="18"/>
      <c r="M25" s="18"/>
      <c r="N25" s="18"/>
      <c r="O25" s="18"/>
      <c r="P25" s="18"/>
      <c r="Q25" s="18"/>
    </row>
    <row r="27" spans="1:17" x14ac:dyDescent="0.3">
      <c r="K27" t="s">
        <v>18</v>
      </c>
      <c r="L27" s="18" t="s">
        <v>17</v>
      </c>
      <c r="M27" s="18"/>
      <c r="N27" s="18"/>
      <c r="O27" s="18"/>
      <c r="P27" s="18"/>
      <c r="Q27" s="18"/>
    </row>
    <row r="28" spans="1:17" x14ac:dyDescent="0.3">
      <c r="L28" s="18"/>
      <c r="M28" s="18"/>
      <c r="N28" s="18"/>
      <c r="O28" s="18"/>
      <c r="P28" s="18"/>
      <c r="Q28" s="18"/>
    </row>
  </sheetData>
  <mergeCells count="11">
    <mergeCell ref="L27:Q28"/>
    <mergeCell ref="G1:G2"/>
    <mergeCell ref="H1:H2"/>
    <mergeCell ref="L6:Q7"/>
    <mergeCell ref="L24:Q25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2023-06-20T09:28:27Z</dcterms:created>
  <dcterms:modified xsi:type="dcterms:W3CDTF">2023-06-21T07:39:53Z</dcterms:modified>
</cp:coreProperties>
</file>