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nepal-my.sharepoint.com/personal/nirmal_762422_puc_tu_edu_np/Documents/Documents/7th sem/Operations Research/Anita Mam/Chapter 11 Time Series Forecasting/Assignment/"/>
    </mc:Choice>
  </mc:AlternateContent>
  <xr:revisionPtr revIDLastSave="40" documentId="8_{FD570B31-07C9-4FF1-BF4F-0DAA35F65E7F}" xr6:coauthVersionLast="47" xr6:coauthVersionMax="47" xr10:uidLastSave="{E3418073-C94B-473E-A24D-1E70EF4FC49E}"/>
  <bookViews>
    <workbookView xWindow="-108" yWindow="-108" windowWidth="23256" windowHeight="13176" xr2:uid="{750C97DA-6191-45CC-909B-49739F96E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7" i="1" a="1"/>
  <c r="I7" i="1" s="1"/>
  <c r="G6" i="1"/>
  <c r="E6" i="1" s="1"/>
  <c r="H7" i="1" s="1"/>
  <c r="G5" i="1"/>
  <c r="G4" i="1"/>
  <c r="G3" i="1"/>
  <c r="E7" i="1" s="1"/>
  <c r="G7" i="1" l="1"/>
  <c r="F7" i="1"/>
  <c r="H8" i="1" s="1"/>
  <c r="E8" i="1" l="1"/>
  <c r="G8" i="1" l="1"/>
  <c r="F8" i="1"/>
  <c r="H9" i="1" s="1"/>
  <c r="E9" i="1" l="1"/>
  <c r="G9" i="1" l="1"/>
  <c r="F9" i="1"/>
  <c r="E10" i="1" s="1"/>
  <c r="H10" i="1" l="1"/>
  <c r="G10" i="1"/>
  <c r="F10" i="1"/>
  <c r="H11" i="1" s="1"/>
  <c r="E11" i="1" l="1"/>
  <c r="G11" i="1" l="1"/>
  <c r="F11" i="1"/>
  <c r="H12" i="1" s="1"/>
  <c r="E12" i="1"/>
  <c r="G12" i="1" l="1"/>
  <c r="F12" i="1"/>
  <c r="H13" i="1" s="1"/>
  <c r="E13" i="1"/>
  <c r="G13" i="1" l="1"/>
  <c r="F13" i="1"/>
  <c r="H14" i="1" s="1"/>
  <c r="E14" i="1"/>
  <c r="F14" i="1" l="1"/>
  <c r="H16" i="1"/>
  <c r="H15" i="1"/>
  <c r="G14" i="1"/>
  <c r="H18" i="1" l="1"/>
  <c r="H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<sst xmlns="http://schemas.openxmlformats.org/spreadsheetml/2006/main" count="28" uniqueCount="23">
  <si>
    <t>Year</t>
  </si>
  <si>
    <t>Quarter</t>
  </si>
  <si>
    <t>Time</t>
  </si>
  <si>
    <t>Actual Units Sold</t>
  </si>
  <si>
    <t>Base level Et</t>
  </si>
  <si>
    <t>Trend Factor Tt</t>
  </si>
  <si>
    <t>Seasonal Factor St</t>
  </si>
  <si>
    <t>Forecast</t>
  </si>
  <si>
    <t>alpha</t>
  </si>
  <si>
    <t>--</t>
  </si>
  <si>
    <t>beta</t>
  </si>
  <si>
    <t>MSE</t>
  </si>
  <si>
    <t>gamma</t>
  </si>
  <si>
    <t>22.a</t>
  </si>
  <si>
    <t>The estimated regression function is y = 3.549 x+ 7.4025 for this seasonal model.</t>
  </si>
  <si>
    <t>22.b</t>
  </si>
  <si>
    <t>22.c</t>
  </si>
  <si>
    <t>The R^2 value implies that  69.64% of the changes in sales is accounted for by the changes in the quarter.</t>
  </si>
  <si>
    <t>Linear Trend</t>
  </si>
  <si>
    <t>22.d</t>
  </si>
  <si>
    <t>The line graph comparing the linear trend predictions againsts the original data of additive seasonal model is given above.</t>
  </si>
  <si>
    <t>22.e</t>
  </si>
  <si>
    <t>The forecast for each quarter in 2006 using this technique is given in the table above in Linear Trend column in red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</si>
</sst>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8"/>
      <name val="Arial"/>
      <family val="2"/>
    </font>
    <font>
      <sz val="11"/>
      <color theme="5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0" fillId="0" borderId="2" xfId="0" applyBorder="1"/>
    <xf numFmtId="0" fontId="5" fillId="0" borderId="2" xfId="0" applyFont="1" applyBorder="1"/>
    <xf numFmtId="0" fontId="0" fillId="0" borderId="0" xfId="0" quotePrefix="1"/>
    <xf numFmtId="0" fontId="6" fillId="0" borderId="0" xfId="0" applyFont="1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7" fillId="0" borderId="0" xfId="0" applyFont="1" applyAlignment="1">
      <alignment horizontal="center"/>
    </xf>
    <xf numFmtId="0" fontId="7" fillId="0" borderId="0" xfId="0" applyFont="1"/>
    <xf numFmtId="1" fontId="7" fillId="0" borderId="0" xfId="0" applyNumberFormat="1" applyFont="1"/>
    <xf numFmtId="0" fontId="1" fillId="0" borderId="0" xfId="0" applyFont="1"/>
    <xf numFmtId="0" fontId="0" fillId="2" borderId="0" xfId="0" applyFill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</a:t>
            </a:r>
            <a:r>
              <a:rPr lang="en-US" baseline="0"/>
              <a:t> trend to fit Holt WInter's additional seasonal model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5676290463692037E-2"/>
                  <c:y val="-7.88035870516185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Sheet1!$C$7:$C$14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Sheet1!$H$7:$H$14</c:f>
              <c:numCache>
                <c:formatCode>0</c:formatCode>
                <c:ptCount val="8"/>
                <c:pt idx="0">
                  <c:v>23</c:v>
                </c:pt>
                <c:pt idx="1">
                  <c:v>26.337026951369396</c:v>
                </c:pt>
                <c:pt idx="2">
                  <c:v>38.746687022194109</c:v>
                </c:pt>
                <c:pt idx="3">
                  <c:v>38.909750075709695</c:v>
                </c:pt>
                <c:pt idx="4">
                  <c:v>34.288827503098673</c:v>
                </c:pt>
                <c:pt idx="5">
                  <c:v>36.573896445831089</c:v>
                </c:pt>
                <c:pt idx="6">
                  <c:v>55.696416881277059</c:v>
                </c:pt>
                <c:pt idx="7">
                  <c:v>46.038801301383486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9B-4A4C-AFD8-66715DD11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885199"/>
        <c:axId val="863175071"/>
      </c:scatterChart>
      <c:valAx>
        <c:axId val="8558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175071"/>
        <c:crosses val="autoZero"/>
        <c:crossBetween val="midCat"/>
      </c:valAx>
      <c:valAx>
        <c:axId val="86317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885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Linear trend predictions against the Holt Winter's additive seasonal model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Additional Seasonal Model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Sheet1!$C$2:$C$14</c15:sqref>
                  </c15:fullRef>
                </c:ext>
              </c:extLst>
              <c:f>(Sheet1!$C$2,Sheet1!$C$7:$C$14)</c:f>
              <c:numCache>
                <c:formatCode>General</c:formatCode>
                <c:ptCount val="9"/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Sheet1!$H$2:$H$14</c15:sqref>
                  </c15:fullRef>
                </c:ext>
              </c:extLst>
              <c:f>(Sheet1!$H$2,Sheet1!$H$7:$H$14)</c:f>
              <c:numCache>
                <c:formatCode>General</c:formatCode>
                <c:ptCount val="9"/>
                <c:pt idx="1" formatCode="0">
                  <c:v>23</c:v>
                </c:pt>
                <c:pt idx="2" formatCode="0">
                  <c:v>26.337026951369396</c:v>
                </c:pt>
                <c:pt idx="3" formatCode="0">
                  <c:v>38.746687022194109</c:v>
                </c:pt>
                <c:pt idx="4" formatCode="0">
                  <c:v>38.909750075709695</c:v>
                </c:pt>
                <c:pt idx="5" formatCode="0">
                  <c:v>34.288827503098673</c:v>
                </c:pt>
                <c:pt idx="6" formatCode="0">
                  <c:v>36.573896445831089</c:v>
                </c:pt>
                <c:pt idx="7" formatCode="0">
                  <c:v>55.696416881277059</c:v>
                </c:pt>
                <c:pt idx="8" formatCode="0">
                  <c:v>46.038801301383486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64-4391-BB6C-8EFECF0EF765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Linear 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Sheet1!$C$2:$C$14</c15:sqref>
                  </c15:fullRef>
                </c:ext>
              </c:extLst>
              <c:f>(Sheet1!$C$2,Sheet1!$C$7:$C$14)</c:f>
              <c:numCache>
                <c:formatCode>General</c:formatCode>
                <c:ptCount val="9"/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Sheet1!$I$2:$I$14</c15:sqref>
                  </c15:fullRef>
                </c:ext>
              </c:extLst>
              <c:f>(Sheet1!$I$2,Sheet1!$I$7:$I$14)</c:f>
              <c:numCache>
                <c:formatCode>General</c:formatCode>
                <c:ptCount val="9"/>
                <c:pt idx="1">
                  <c:v>25.076873086877825</c:v>
                </c:pt>
                <c:pt idx="2">
                  <c:v>28.611745282800715</c:v>
                </c:pt>
                <c:pt idx="3">
                  <c:v>32.146617478723599</c:v>
                </c:pt>
                <c:pt idx="4">
                  <c:v>35.681489674646492</c:v>
                </c:pt>
                <c:pt idx="5">
                  <c:v>39.216361870569386</c:v>
                </c:pt>
                <c:pt idx="6">
                  <c:v>42.751234066492273</c:v>
                </c:pt>
                <c:pt idx="7">
                  <c:v>46.28610626241516</c:v>
                </c:pt>
                <c:pt idx="8">
                  <c:v>49.820978458338047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64-4391-BB6C-8EFECF0EF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4848367"/>
        <c:axId val="1034851727"/>
      </c:lineChart>
      <c:catAx>
        <c:axId val="1034848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numbered quarters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851727"/>
        <c:crosses val="autoZero"/>
        <c:auto val="1"/>
        <c:lblAlgn val="ctr"/>
        <c:lblOffset val="100"/>
        <c:noMultiLvlLbl val="0"/>
      </c:catAx>
      <c:valAx>
        <c:axId val="103485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848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</xdr:colOff>
      <xdr:row>5</xdr:row>
      <xdr:rowOff>106680</xdr:rowOff>
    </xdr:from>
    <xdr:to>
      <xdr:col>17</xdr:col>
      <xdr:colOff>320040</xdr:colOff>
      <xdr:row>20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C575CC-9487-81ED-01F8-997BC2562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</xdr:colOff>
      <xdr:row>31</xdr:row>
      <xdr:rowOff>45720</xdr:rowOff>
    </xdr:from>
    <xdr:to>
      <xdr:col>17</xdr:col>
      <xdr:colOff>327660</xdr:colOff>
      <xdr:row>46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419AF6-886A-8EBF-6CE2-60F54E4D4D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38FF-02E5-435A-808D-A6C30C3D7013}">
  <dimension ref="A1:Q52"/>
  <sheetViews>
    <sheetView tabSelected="1" workbookViewId="0">
      <selection activeCell="O3" sqref="O3"/>
    </sheetView>
  </sheetViews>
  <sheetFormatPr defaultRowHeight="14.4" x14ac:dyDescent="0.3"/>
  <cols>
    <col min="4" max="4" width="9.77734375" customWidth="1"/>
  </cols>
  <sheetData>
    <row r="1" spans="1:15" ht="14.4" customHeight="1" x14ac:dyDescent="0.3">
      <c r="A1" s="20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18</v>
      </c>
    </row>
    <row r="2" spans="1:15" ht="15" thickBot="1" x14ac:dyDescent="0.35">
      <c r="A2" s="21"/>
      <c r="B2" s="19"/>
      <c r="C2" s="19"/>
      <c r="D2" s="19"/>
      <c r="E2" s="19"/>
      <c r="F2" s="19"/>
      <c r="G2" s="19"/>
      <c r="H2" s="19"/>
      <c r="I2" s="19"/>
      <c r="K2" s="6" t="s">
        <v>8</v>
      </c>
      <c r="L2" s="7">
        <v>0.22283782522823173</v>
      </c>
    </row>
    <row r="3" spans="1:15" x14ac:dyDescent="0.3">
      <c r="A3" s="1">
        <v>2003</v>
      </c>
      <c r="B3" s="1">
        <v>1</v>
      </c>
      <c r="C3" s="1">
        <v>1</v>
      </c>
      <c r="D3" s="2">
        <v>23</v>
      </c>
      <c r="E3" s="8" t="s">
        <v>9</v>
      </c>
      <c r="F3" s="8" t="s">
        <v>9</v>
      </c>
      <c r="G3" s="10">
        <f>D3-AVERAGE($D$3:$D$6)</f>
        <v>-5.75</v>
      </c>
      <c r="K3" s="6" t="s">
        <v>10</v>
      </c>
      <c r="L3" s="7">
        <v>1</v>
      </c>
      <c r="N3" t="s">
        <v>11</v>
      </c>
      <c r="O3" s="9">
        <f>SUMXMY2(H7:H14,D7:D14)/COUNT(D7:D14)</f>
        <v>20.327486175177985</v>
      </c>
    </row>
    <row r="4" spans="1:15" x14ac:dyDescent="0.3">
      <c r="A4" s="1"/>
      <c r="B4" s="1">
        <v>2</v>
      </c>
      <c r="C4" s="1">
        <v>2</v>
      </c>
      <c r="D4" s="2">
        <v>25</v>
      </c>
      <c r="E4" s="8" t="s">
        <v>9</v>
      </c>
      <c r="F4" s="8" t="s">
        <v>9</v>
      </c>
      <c r="G4" s="10">
        <f t="shared" ref="G4:G6" si="0">D4-AVERAGE($D$3:$D$6)</f>
        <v>-3.75</v>
      </c>
      <c r="K4" s="6" t="s">
        <v>12</v>
      </c>
      <c r="L4" s="7">
        <v>0.6754520153720226</v>
      </c>
    </row>
    <row r="5" spans="1:15" x14ac:dyDescent="0.3">
      <c r="A5" s="1"/>
      <c r="B5" s="1">
        <v>3</v>
      </c>
      <c r="C5" s="1">
        <v>3</v>
      </c>
      <c r="D5" s="2">
        <v>36</v>
      </c>
      <c r="E5" s="8" t="s">
        <v>9</v>
      </c>
      <c r="F5" s="8" t="s">
        <v>9</v>
      </c>
      <c r="G5" s="10">
        <f t="shared" si="0"/>
        <v>7.25</v>
      </c>
    </row>
    <row r="6" spans="1:15" ht="14.4" customHeight="1" x14ac:dyDescent="0.3">
      <c r="A6" s="1"/>
      <c r="B6" s="1">
        <v>4</v>
      </c>
      <c r="C6" s="1">
        <v>4</v>
      </c>
      <c r="D6" s="2">
        <v>31</v>
      </c>
      <c r="E6" s="10">
        <f>D6-G6</f>
        <v>28.75</v>
      </c>
      <c r="F6" s="1">
        <v>0</v>
      </c>
      <c r="G6" s="10">
        <f t="shared" si="0"/>
        <v>2.25</v>
      </c>
    </row>
    <row r="7" spans="1:15" x14ac:dyDescent="0.3">
      <c r="A7" s="1">
        <v>2004</v>
      </c>
      <c r="B7" s="1">
        <v>1</v>
      </c>
      <c r="C7" s="1">
        <v>5</v>
      </c>
      <c r="D7" s="2">
        <v>26</v>
      </c>
      <c r="E7">
        <f>$L$2*(D7-G3)+(1-$L$2)*(E6+F6)</f>
        <v>29.418513475684698</v>
      </c>
      <c r="F7">
        <f>$L$3*(E7-E6)+(1-$L$3)*F6</f>
        <v>0.66851347568469777</v>
      </c>
      <c r="G7" s="10">
        <f>$L$4*(D7-E7)+(1-$L$4)*G3</f>
        <v>-4.1751927283385175</v>
      </c>
      <c r="H7" s="10">
        <f>E6+F6+G3</f>
        <v>23</v>
      </c>
      <c r="I7" cm="1">
        <f t="array" ref="I7">TREND($H$7:$H$14,$C$7:$C$14,C7)</f>
        <v>25.076873086877825</v>
      </c>
    </row>
    <row r="8" spans="1:15" x14ac:dyDescent="0.3">
      <c r="A8" s="1"/>
      <c r="B8" s="1">
        <v>2</v>
      </c>
      <c r="C8" s="1">
        <v>6</v>
      </c>
      <c r="D8" s="2">
        <v>28</v>
      </c>
      <c r="E8">
        <f t="shared" ref="E8:E14" si="1">$L$2*(D8-G4)+(1-$L$2)*(E7+F7)</f>
        <v>30.457600248939404</v>
      </c>
      <c r="F8">
        <f t="shared" ref="F8:F14" si="2">$L$3*(E8-E7)+(1-$L$3)*F7</f>
        <v>1.0390867732547058</v>
      </c>
      <c r="G8" s="10">
        <f t="shared" ref="G8:G14" si="3">$L$4*(D8-E8)+(1-$L$4)*G4</f>
        <v>-2.8770459834798201</v>
      </c>
      <c r="H8" s="10">
        <f t="shared" ref="H8:H14" si="4">E7+F7+G4</f>
        <v>26.337026951369396</v>
      </c>
      <c r="I8" cm="1">
        <f t="array" ref="I8">TREND($H$7:$H$14,$C$7:$C$14,C8)</f>
        <v>28.611745282800715</v>
      </c>
    </row>
    <row r="9" spans="1:15" x14ac:dyDescent="0.3">
      <c r="A9" s="3"/>
      <c r="B9" s="3">
        <v>3</v>
      </c>
      <c r="C9" s="3">
        <v>7</v>
      </c>
      <c r="D9" s="2">
        <v>48</v>
      </c>
      <c r="E9">
        <f t="shared" si="1"/>
        <v>33.558675162324548</v>
      </c>
      <c r="F9">
        <f t="shared" si="2"/>
        <v>3.1010749133851441</v>
      </c>
      <c r="G9" s="10">
        <f t="shared" si="3"/>
        <v>12.107394854802767</v>
      </c>
      <c r="H9" s="10">
        <f t="shared" si="4"/>
        <v>38.746687022194109</v>
      </c>
      <c r="I9" cm="1">
        <f t="array" ref="I9">TREND($H$7:$H$14,$C$7:$C$14,C9)</f>
        <v>32.146617478723599</v>
      </c>
    </row>
    <row r="10" spans="1:15" x14ac:dyDescent="0.3">
      <c r="A10" s="3"/>
      <c r="B10" s="3">
        <v>4</v>
      </c>
      <c r="C10" s="3">
        <v>8</v>
      </c>
      <c r="D10" s="2">
        <v>36</v>
      </c>
      <c r="E10">
        <f t="shared" si="1"/>
        <v>36.011347696880868</v>
      </c>
      <c r="F10">
        <f t="shared" si="2"/>
        <v>2.4526725345563207</v>
      </c>
      <c r="G10" s="10">
        <f t="shared" si="3"/>
        <v>0.7225681406849358</v>
      </c>
      <c r="H10" s="10">
        <f t="shared" si="4"/>
        <v>38.909750075709695</v>
      </c>
      <c r="I10" cm="1">
        <f t="array" ref="I10">TREND($H$7:$H$14,$C$7:$C$14,C10)</f>
        <v>35.681489674646492</v>
      </c>
    </row>
    <row r="11" spans="1:15" x14ac:dyDescent="0.3">
      <c r="A11" s="3">
        <v>2005</v>
      </c>
      <c r="B11" s="3">
        <v>1</v>
      </c>
      <c r="C11" s="3">
        <v>9</v>
      </c>
      <c r="D11" s="2">
        <v>31</v>
      </c>
      <c r="E11">
        <f t="shared" si="1"/>
        <v>37.731145063095887</v>
      </c>
      <c r="F11">
        <f t="shared" si="2"/>
        <v>1.719797366215019</v>
      </c>
      <c r="G11" s="10">
        <f t="shared" si="3"/>
        <v>-5.90161588404521</v>
      </c>
      <c r="H11" s="10">
        <f t="shared" si="4"/>
        <v>34.288827503098673</v>
      </c>
      <c r="I11" cm="1">
        <f t="array" ref="I11">TREND($H$7:$H$14,$C$7:$C$14,C11)</f>
        <v>39.216361870569386</v>
      </c>
    </row>
    <row r="12" spans="1:15" x14ac:dyDescent="0.3">
      <c r="A12" s="3"/>
      <c r="B12" s="3">
        <v>2</v>
      </c>
      <c r="C12" s="3">
        <v>10</v>
      </c>
      <c r="D12" s="2">
        <v>42</v>
      </c>
      <c r="E12">
        <f t="shared" si="1"/>
        <v>40.660083544785088</v>
      </c>
      <c r="F12">
        <f t="shared" si="2"/>
        <v>2.928938481689201</v>
      </c>
      <c r="G12" s="10">
        <f t="shared" si="3"/>
        <v>-2.8690205515344291E-2</v>
      </c>
      <c r="H12" s="10">
        <f t="shared" si="4"/>
        <v>36.573896445831089</v>
      </c>
      <c r="I12" cm="1">
        <f t="array" ref="I12">TREND($H$7:$H$14,$C$7:$C$14,C12)</f>
        <v>42.751234066492273</v>
      </c>
    </row>
    <row r="13" spans="1:15" x14ac:dyDescent="0.3">
      <c r="A13" s="3"/>
      <c r="B13" s="3">
        <v>3</v>
      </c>
      <c r="C13" s="3">
        <v>11</v>
      </c>
      <c r="D13" s="2">
        <v>53</v>
      </c>
      <c r="E13">
        <f t="shared" si="1"/>
        <v>42.98815835274182</v>
      </c>
      <c r="F13">
        <f t="shared" si="2"/>
        <v>2.3280748079567317</v>
      </c>
      <c r="G13" s="10">
        <f t="shared" si="3"/>
        <v>10.691949217447469</v>
      </c>
      <c r="H13" s="10">
        <f t="shared" si="4"/>
        <v>55.696416881277059</v>
      </c>
      <c r="I13" cm="1">
        <f t="array" ref="I13">TREND($H$7:$H$14,$C$7:$C$14,C13)</f>
        <v>46.28610626241516</v>
      </c>
    </row>
    <row r="14" spans="1:15" ht="15" thickBot="1" x14ac:dyDescent="0.35">
      <c r="A14" s="4"/>
      <c r="B14" s="4">
        <v>4</v>
      </c>
      <c r="C14" s="4">
        <v>12</v>
      </c>
      <c r="D14" s="5">
        <v>43</v>
      </c>
      <c r="E14" s="11">
        <f t="shared" si="1"/>
        <v>44.639073287397537</v>
      </c>
      <c r="F14" s="11">
        <f t="shared" si="2"/>
        <v>1.6509149346557166</v>
      </c>
      <c r="G14" s="12">
        <f t="shared" si="3"/>
        <v>-0.87260732149943177</v>
      </c>
      <c r="H14" s="12">
        <f t="shared" si="4"/>
        <v>46.038801301383486</v>
      </c>
      <c r="I14" s="11" cm="1">
        <f t="array" ref="I14">TREND($H$7:$H$14,$C$7:$C$14,C14)</f>
        <v>49.820978458338047</v>
      </c>
    </row>
    <row r="15" spans="1:15" x14ac:dyDescent="0.3">
      <c r="A15" s="13">
        <v>2006</v>
      </c>
      <c r="B15" s="13">
        <v>1</v>
      </c>
      <c r="C15" s="13">
        <v>13</v>
      </c>
      <c r="D15" s="13"/>
      <c r="E15" s="14"/>
      <c r="F15" s="14"/>
      <c r="G15" s="14"/>
      <c r="H15" s="15">
        <f>$E$14+B15*$F$14+G11</f>
        <v>40.38837233800804</v>
      </c>
      <c r="I15" s="16" cm="1">
        <f t="array" ref="I15">TREND($H$7:$H$14,$C$7:$C$14,C15)</f>
        <v>53.355850654260934</v>
      </c>
    </row>
    <row r="16" spans="1:15" x14ac:dyDescent="0.3">
      <c r="A16" s="13"/>
      <c r="B16" s="13">
        <v>2</v>
      </c>
      <c r="C16" s="13">
        <v>14</v>
      </c>
      <c r="D16" s="13"/>
      <c r="E16" s="14"/>
      <c r="F16" s="14"/>
      <c r="G16" s="14"/>
      <c r="H16" s="15">
        <f t="shared" ref="H16:H18" si="5">$E$14+B16*$F$14+G12</f>
        <v>47.912212951193624</v>
      </c>
      <c r="I16" s="16" cm="1">
        <f t="array" ref="I16">TREND($H$7:$H$14,$C$7:$C$14,C16)</f>
        <v>56.89072285018382</v>
      </c>
    </row>
    <row r="17" spans="1:17" x14ac:dyDescent="0.3">
      <c r="A17" s="13"/>
      <c r="B17" s="13">
        <v>3</v>
      </c>
      <c r="C17" s="13">
        <v>15</v>
      </c>
      <c r="D17" s="13"/>
      <c r="E17" s="14"/>
      <c r="F17" s="14"/>
      <c r="G17" s="14"/>
      <c r="H17" s="15">
        <f t="shared" si="5"/>
        <v>60.283767308812159</v>
      </c>
      <c r="I17" s="16" cm="1">
        <f t="array" ref="I17">TREND($H$7:$H$14,$C$7:$C$14,C17)</f>
        <v>60.425595046106721</v>
      </c>
    </row>
    <row r="18" spans="1:17" x14ac:dyDescent="0.3">
      <c r="A18" s="13"/>
      <c r="B18" s="13">
        <v>4</v>
      </c>
      <c r="C18" s="13">
        <v>16</v>
      </c>
      <c r="D18" s="13"/>
      <c r="E18" s="14"/>
      <c r="F18" s="14"/>
      <c r="G18" s="14"/>
      <c r="H18" s="15">
        <f t="shared" si="5"/>
        <v>50.370125704520973</v>
      </c>
      <c r="I18" s="16" cm="1">
        <f t="array" ref="I18">TREND($H$7:$H$14,$C$7:$C$14,C18)</f>
        <v>63.960467242029608</v>
      </c>
    </row>
    <row r="23" spans="1:17" x14ac:dyDescent="0.3">
      <c r="K23" t="s">
        <v>13</v>
      </c>
      <c r="L23" s="17" t="s">
        <v>14</v>
      </c>
      <c r="M23" s="17"/>
      <c r="N23" s="17"/>
      <c r="O23" s="17"/>
      <c r="P23" s="17"/>
      <c r="Q23" s="17"/>
    </row>
    <row r="24" spans="1:17" x14ac:dyDescent="0.3">
      <c r="L24" s="17"/>
      <c r="M24" s="17"/>
      <c r="N24" s="17"/>
      <c r="O24" s="17"/>
      <c r="P24" s="17"/>
      <c r="Q24" s="17"/>
    </row>
    <row r="26" spans="1:17" x14ac:dyDescent="0.3">
      <c r="K26" t="s">
        <v>15</v>
      </c>
      <c r="L26" s="17" t="s">
        <v>17</v>
      </c>
      <c r="M26" s="17"/>
      <c r="N26" s="17"/>
      <c r="O26" s="17"/>
      <c r="P26" s="17"/>
      <c r="Q26" s="17"/>
    </row>
    <row r="27" spans="1:17" x14ac:dyDescent="0.3">
      <c r="L27" s="17"/>
      <c r="M27" s="17"/>
      <c r="N27" s="17"/>
      <c r="O27" s="17"/>
      <c r="P27" s="17"/>
      <c r="Q27" s="17"/>
    </row>
    <row r="29" spans="1:17" x14ac:dyDescent="0.3">
      <c r="K29" t="s">
        <v>16</v>
      </c>
      <c r="L29" s="17"/>
      <c r="M29" s="17"/>
      <c r="N29" s="17"/>
      <c r="O29" s="17"/>
      <c r="P29" s="17"/>
      <c r="Q29" s="17"/>
    </row>
    <row r="30" spans="1:17" x14ac:dyDescent="0.3">
      <c r="L30" s="17"/>
      <c r="M30" s="17"/>
      <c r="N30" s="17"/>
      <c r="O30" s="17"/>
      <c r="P30" s="17"/>
      <c r="Q30" s="17"/>
    </row>
    <row r="48" spans="11:17" x14ac:dyDescent="0.3">
      <c r="K48" t="s">
        <v>19</v>
      </c>
      <c r="L48" s="17" t="s">
        <v>20</v>
      </c>
      <c r="M48" s="17"/>
      <c r="N48" s="17"/>
      <c r="O48" s="17"/>
      <c r="P48" s="17"/>
      <c r="Q48" s="17"/>
    </row>
    <row r="49" spans="11:17" x14ac:dyDescent="0.3">
      <c r="L49" s="17"/>
      <c r="M49" s="17"/>
      <c r="N49" s="17"/>
      <c r="O49" s="17"/>
      <c r="P49" s="17"/>
      <c r="Q49" s="17"/>
    </row>
    <row r="51" spans="11:17" x14ac:dyDescent="0.3">
      <c r="K51" t="s">
        <v>21</v>
      </c>
      <c r="L51" s="17" t="s">
        <v>22</v>
      </c>
      <c r="M51" s="17"/>
      <c r="N51" s="17"/>
      <c r="O51" s="17"/>
      <c r="P51" s="17"/>
      <c r="Q51" s="17"/>
    </row>
    <row r="52" spans="11:17" x14ac:dyDescent="0.3">
      <c r="L52" s="17"/>
      <c r="M52" s="17"/>
      <c r="N52" s="17"/>
      <c r="O52" s="17"/>
      <c r="P52" s="17"/>
      <c r="Q52" s="17"/>
    </row>
  </sheetData>
  <mergeCells count="14">
    <mergeCell ref="G1:G2"/>
    <mergeCell ref="H1:H2"/>
    <mergeCell ref="L23:Q24"/>
    <mergeCell ref="A1:A2"/>
    <mergeCell ref="B1:B2"/>
    <mergeCell ref="C1:C2"/>
    <mergeCell ref="D1:D2"/>
    <mergeCell ref="E1:E2"/>
    <mergeCell ref="F1:F2"/>
    <mergeCell ref="L51:Q52"/>
    <mergeCell ref="L26:Q27"/>
    <mergeCell ref="L29:Q30"/>
    <mergeCell ref="I1:I2"/>
    <mergeCell ref="L48:Q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Prasad Panta</dc:creator>
  <cp:lastModifiedBy>NIRMAL PRASAD PANTA</cp:lastModifiedBy>
  <dcterms:created xsi:type="dcterms:W3CDTF">2023-06-20T09:51:38Z</dcterms:created>
  <dcterms:modified xsi:type="dcterms:W3CDTF">2023-09-29T06:19:47Z</dcterms:modified>
</cp:coreProperties>
</file>