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unepal-my.sharepoint.com/personal/nirmal_762422_puc_tu_edu_np/Documents/Documents/7th sem/Operations Research/Anita Mam/Chapter 11/Assignment/"/>
    </mc:Choice>
  </mc:AlternateContent>
  <xr:revisionPtr revIDLastSave="428" documentId="8_{1EFE81B2-3F78-490D-9486-BF038FB5C5A1}" xr6:coauthVersionLast="47" xr6:coauthVersionMax="47" xr10:uidLastSave="{9AC912A5-2D4C-4D41-A2EC-E6256862BFAA}"/>
  <bookViews>
    <workbookView xWindow="-108" yWindow="-108" windowWidth="23256" windowHeight="13176" xr2:uid="{926D9BCA-5D02-4CE7-A38B-4ECDE7F2CD4E}"/>
  </bookViews>
  <sheets>
    <sheet name="Sheet1" sheetId="1" r:id="rId1"/>
  </sheets>
  <definedNames>
    <definedName name="solver_adj" localSheetId="0" hidden="1">Sheet1!$R$2:$R$4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Sheet1!$R$2:$R$4</definedName>
    <definedName name="solver_lhs2" localSheetId="0" hidden="1">Sheet1!$R$2:$R$4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Sheet1!$U$3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3</definedName>
    <definedName name="solver_rhs1" localSheetId="0" hidden="1">1</definedName>
    <definedName name="solver_rhs2" localSheetId="0" hidden="1">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6" i="1" l="1"/>
  <c r="E16" i="1"/>
  <c r="E15" i="1"/>
  <c r="G5" i="1"/>
  <c r="G6" i="1"/>
  <c r="G7" i="1"/>
  <c r="G8" i="1"/>
  <c r="G9" i="1"/>
  <c r="G10" i="1"/>
  <c r="G11" i="1"/>
  <c r="G12" i="1"/>
  <c r="G13" i="1"/>
  <c r="G14" i="1"/>
  <c r="G15" i="1"/>
  <c r="G4" i="1"/>
  <c r="F16" i="1" l="1"/>
  <c r="H17" i="1" s="1"/>
  <c r="G16" i="1"/>
  <c r="E17" i="1" l="1"/>
  <c r="G17" i="1" s="1"/>
  <c r="F17" i="1" l="1"/>
  <c r="E18" i="1" s="1"/>
  <c r="G18" i="1" s="1"/>
  <c r="H18" i="1" l="1"/>
  <c r="F18" i="1"/>
  <c r="E19" i="1" s="1"/>
  <c r="G19" i="1" s="1"/>
  <c r="F19" i="1" l="1"/>
  <c r="E20" i="1" s="1"/>
  <c r="G20" i="1" s="1"/>
  <c r="H19" i="1"/>
  <c r="F20" i="1" l="1"/>
  <c r="E21" i="1" s="1"/>
  <c r="G21" i="1" s="1"/>
  <c r="H20" i="1"/>
  <c r="F21" i="1" l="1"/>
  <c r="E22" i="1" s="1"/>
  <c r="G22" i="1" s="1"/>
  <c r="H21" i="1"/>
  <c r="F22" i="1" l="1"/>
  <c r="E23" i="1" s="1"/>
  <c r="H22" i="1"/>
  <c r="F23" i="1" l="1"/>
  <c r="E24" i="1" s="1"/>
  <c r="G24" i="1" s="1"/>
  <c r="G23" i="1"/>
  <c r="H23" i="1"/>
  <c r="H24" i="1" l="1"/>
  <c r="F24" i="1"/>
  <c r="H25" i="1" s="1"/>
  <c r="E25" i="1" l="1"/>
  <c r="G25" i="1" s="1"/>
  <c r="F25" i="1" l="1"/>
  <c r="E26" i="1" s="1"/>
  <c r="G26" i="1" s="1"/>
  <c r="F26" i="1" l="1"/>
  <c r="E27" i="1" s="1"/>
  <c r="G27" i="1" s="1"/>
  <c r="H26" i="1"/>
  <c r="F27" i="1" l="1"/>
  <c r="H32" i="1" s="1"/>
  <c r="H27" i="1"/>
  <c r="U3" i="1" s="1"/>
  <c r="H29" i="1" l="1"/>
  <c r="H28" i="1"/>
  <c r="H33" i="1"/>
  <c r="H30" i="1"/>
  <c r="H31" i="1"/>
</calcChain>
</file>

<file path=xl/sharedStrings.xml><?xml version="1.0" encoding="utf-8"?>
<sst xmlns="http://schemas.openxmlformats.org/spreadsheetml/2006/main" count="47" uniqueCount="20">
  <si>
    <t>Time</t>
  </si>
  <si>
    <t>Year</t>
  </si>
  <si>
    <t>Month</t>
  </si>
  <si>
    <t>Period</t>
  </si>
  <si>
    <t>--</t>
  </si>
  <si>
    <t>Base level Et</t>
  </si>
  <si>
    <t>Trend Factor Tt</t>
  </si>
  <si>
    <t>Seasonal Factor St</t>
  </si>
  <si>
    <t>Forecast</t>
  </si>
  <si>
    <t>alpha</t>
  </si>
  <si>
    <t>beta</t>
  </si>
  <si>
    <t>gamma</t>
  </si>
  <si>
    <t>MSE</t>
  </si>
  <si>
    <t>The optimal values of alpha, beta and gamma are obtained in the table above.</t>
  </si>
  <si>
    <t>31.a</t>
  </si>
  <si>
    <t>Actual Claims</t>
  </si>
  <si>
    <t>The line graph comparing the predictions against the original data is given above.</t>
  </si>
  <si>
    <t>31.b</t>
  </si>
  <si>
    <t>31.c</t>
  </si>
  <si>
    <t>The forecast for each month in 2006 using this technique is given in the table above in Forecast column in red text.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</si>
</sst>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5" formatCode="&quot;$&quot;#,##0_);\(&quot;$&quot;#,##0\)"/>
    <numFmt numFmtId="7" formatCode="&quot;$&quot;#,##0.00_);\(&quot;$&quot;#,##0.00\)"/>
  </numFmts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name val="Arial"/>
      <family val="2"/>
    </font>
    <font>
      <b/>
      <sz val="10"/>
      <color indexed="18"/>
      <name val="Arial"/>
      <family val="2"/>
    </font>
    <font>
      <sz val="11"/>
      <color theme="5" tint="-0.249977111117893"/>
      <name val="Calibri"/>
      <family val="2"/>
      <scheme val="minor"/>
    </font>
    <font>
      <sz val="11"/>
      <color rgb="FF0070C0"/>
      <name val="Calibri"/>
      <family val="2"/>
      <scheme val="minor"/>
    </font>
    <font>
      <sz val="10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5" fontId="3" fillId="0" borderId="0" xfId="0" applyNumberFormat="1" applyFont="1" applyAlignment="1">
      <alignment horizontal="center"/>
    </xf>
    <xf numFmtId="0" fontId="0" fillId="0" borderId="1" xfId="0" applyBorder="1" applyAlignment="1">
      <alignment horizontal="center"/>
    </xf>
    <xf numFmtId="5" fontId="3" fillId="0" borderId="1" xfId="0" applyNumberFormat="1" applyFont="1" applyBorder="1" applyAlignment="1">
      <alignment horizontal="center"/>
    </xf>
    <xf numFmtId="0" fontId="0" fillId="0" borderId="2" xfId="0" applyBorder="1"/>
    <xf numFmtId="0" fontId="4" fillId="0" borderId="2" xfId="0" applyFont="1" applyBorder="1"/>
    <xf numFmtId="0" fontId="5" fillId="0" borderId="0" xfId="0" applyFont="1"/>
    <xf numFmtId="0" fontId="0" fillId="0" borderId="0" xfId="0" quotePrefix="1"/>
    <xf numFmtId="5" fontId="0" fillId="0" borderId="0" xfId="0" applyNumberFormat="1"/>
    <xf numFmtId="7" fontId="0" fillId="0" borderId="0" xfId="0" applyNumberFormat="1"/>
    <xf numFmtId="7" fontId="1" fillId="0" borderId="0" xfId="0" applyNumberFormat="1" applyFont="1"/>
    <xf numFmtId="0" fontId="1" fillId="0" borderId="0" xfId="0" applyFont="1" applyAlignment="1">
      <alignment horizontal="center"/>
    </xf>
    <xf numFmtId="5" fontId="6" fillId="0" borderId="0" xfId="0" quotePrefix="1" applyNumberFormat="1" applyFont="1" applyAlignment="1">
      <alignment horizontal="center"/>
    </xf>
    <xf numFmtId="0" fontId="1" fillId="0" borderId="0" xfId="0" applyFont="1"/>
    <xf numFmtId="7" fontId="0" fillId="0" borderId="1" xfId="0" applyNumberFormat="1" applyBorder="1"/>
    <xf numFmtId="5" fontId="0" fillId="0" borderId="1" xfId="0" applyNumberFormat="1" applyBorder="1"/>
    <xf numFmtId="0" fontId="2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2" borderId="0" xfId="0" applyFill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Comparision of original data and predicted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Actual Claims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Sheet1!$D$4:$D$27</c:f>
              <c:numCache>
                <c:formatCode>"$"#,##0_);\("$"#,##0\)</c:formatCode>
                <c:ptCount val="24"/>
                <c:pt idx="0">
                  <c:v>10159</c:v>
                </c:pt>
                <c:pt idx="1">
                  <c:v>11175</c:v>
                </c:pt>
                <c:pt idx="2">
                  <c:v>12310</c:v>
                </c:pt>
                <c:pt idx="3">
                  <c:v>12446</c:v>
                </c:pt>
                <c:pt idx="4">
                  <c:v>13213</c:v>
                </c:pt>
                <c:pt idx="5">
                  <c:v>16412</c:v>
                </c:pt>
                <c:pt idx="6">
                  <c:v>17405</c:v>
                </c:pt>
                <c:pt idx="7">
                  <c:v>14233</c:v>
                </c:pt>
                <c:pt idx="8">
                  <c:v>14606</c:v>
                </c:pt>
                <c:pt idx="9">
                  <c:v>12969</c:v>
                </c:pt>
                <c:pt idx="10">
                  <c:v>13980</c:v>
                </c:pt>
                <c:pt idx="11">
                  <c:v>14755</c:v>
                </c:pt>
                <c:pt idx="12">
                  <c:v>12300</c:v>
                </c:pt>
                <c:pt idx="13">
                  <c:v>13224</c:v>
                </c:pt>
                <c:pt idx="14">
                  <c:v>13606</c:v>
                </c:pt>
                <c:pt idx="15">
                  <c:v>13659</c:v>
                </c:pt>
                <c:pt idx="16">
                  <c:v>16442</c:v>
                </c:pt>
                <c:pt idx="17">
                  <c:v>17334</c:v>
                </c:pt>
                <c:pt idx="18">
                  <c:v>19605</c:v>
                </c:pt>
                <c:pt idx="19">
                  <c:v>18997</c:v>
                </c:pt>
                <c:pt idx="20">
                  <c:v>15971</c:v>
                </c:pt>
                <c:pt idx="21">
                  <c:v>15740</c:v>
                </c:pt>
                <c:pt idx="22">
                  <c:v>16919</c:v>
                </c:pt>
                <c:pt idx="23">
                  <c:v>18931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04-4043-8C88-76AE6D50447F}"/>
            </c:ext>
          </c:extLst>
        </c:ser>
        <c:ser>
          <c:idx val="1"/>
          <c:order val="1"/>
          <c:tx>
            <c:strRef>
              <c:f>Sheet1!$H$2</c:f>
              <c:strCache>
                <c:ptCount val="1"/>
                <c:pt idx="0">
                  <c:v>Forecast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Sheet1!$H$4:$H$27</c:f>
              <c:numCache>
                <c:formatCode>General</c:formatCode>
                <c:ptCount val="24"/>
                <c:pt idx="12" formatCode="&quot;$&quot;#,##0_);\(&quot;$&quot;#,##0\)">
                  <c:v>10159</c:v>
                </c:pt>
                <c:pt idx="13" formatCode="&quot;$&quot;#,##0_);\(&quot;$&quot;#,##0\)">
                  <c:v>11695.107913748192</c:v>
                </c:pt>
                <c:pt idx="14" formatCode="&quot;$&quot;#,##0_);\(&quot;$&quot;#,##0\)">
                  <c:v>13338.310952117328</c:v>
                </c:pt>
                <c:pt idx="15" formatCode="&quot;$&quot;#,##0_);\(&quot;$&quot;#,##0\)">
                  <c:v>13773.817151390835</c:v>
                </c:pt>
                <c:pt idx="16" formatCode="&quot;$&quot;#,##0_);\(&quot;$&quot;#,##0\)">
                  <c:v>14764.505269851825</c:v>
                </c:pt>
                <c:pt idx="17" formatCode="&quot;$&quot;#,##0_);\(&quot;$&quot;#,##0\)">
                  <c:v>18615.259436838634</c:v>
                </c:pt>
                <c:pt idx="18" formatCode="&quot;$&quot;#,##0_);\(&quot;$&quot;#,##0\)">
                  <c:v>19648.429341463427</c:v>
                </c:pt>
                <c:pt idx="19" formatCode="&quot;$&quot;#,##0_);\(&quot;$&quot;#,##0\)">
                  <c:v>16735.439925711369</c:v>
                </c:pt>
                <c:pt idx="20" formatCode="&quot;$&quot;#,##0_);\(&quot;$&quot;#,##0\)">
                  <c:v>17924.621180650516</c:v>
                </c:pt>
                <c:pt idx="21" formatCode="&quot;$&quot;#,##0_);\(&quot;$&quot;#,##0\)">
                  <c:v>16224.314569427546</c:v>
                </c:pt>
                <c:pt idx="22" formatCode="&quot;$&quot;#,##0_);\(&quot;$&quot;#,##0\)">
                  <c:v>17404.122052964209</c:v>
                </c:pt>
                <c:pt idx="23" formatCode="&quot;$&quot;#,##0_);\(&quot;$&quot;#,##0\)">
                  <c:v>18316.789496458368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04-4043-8C88-76AE6D5044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067615"/>
        <c:axId val="24068095"/>
      </c:lineChart>
      <c:catAx>
        <c:axId val="240676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Period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68095"/>
        <c:crosses val="autoZero"/>
        <c:auto val="1"/>
        <c:lblAlgn val="ctr"/>
        <c:lblOffset val="100"/>
        <c:noMultiLvlLbl val="0"/>
      </c:catAx>
      <c:valAx>
        <c:axId val="24068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Claims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_);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67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22860</xdr:colOff>
      <xdr:row>8</xdr:row>
      <xdr:rowOff>60960</xdr:rowOff>
    </xdr:from>
    <xdr:to>
      <xdr:col>22</xdr:col>
      <xdr:colOff>106680</xdr:colOff>
      <xdr:row>23</xdr:row>
      <xdr:rowOff>60960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389A3BC-2981-958A-B58C-D10FE0DCC0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1</xdr:colOff>
      <xdr:row>1</xdr:row>
      <xdr:rowOff>0</xdr:rowOff>
    </xdr:from>
    <xdr:to>
      <xdr:col>13</xdr:col>
      <xdr:colOff>571501</xdr:colOff>
      <xdr:row>13</xdr:row>
      <xdr:rowOff>38100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D1ACBA9-2653-AEF0-07FA-9B427756C7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836921" y="182880"/>
          <a:ext cx="3009900" cy="2240280"/>
        </a:xfrm>
        <a:prstGeom prst="rect">
          <a:avLst/>
        </a:prstGeom>
      </xdr:spPr>
    </xdr:pic>
    <xdr:clientData/>
  </xdr:twoCellAnchor>
  <xdr:twoCellAnchor editAs="oneCell">
    <xdr:from>
      <xdr:col>8</xdr:col>
      <xdr:colOff>140726</xdr:colOff>
      <xdr:row>13</xdr:row>
      <xdr:rowOff>144780</xdr:rowOff>
    </xdr:from>
    <xdr:to>
      <xdr:col>14</xdr:col>
      <xdr:colOff>388620</xdr:colOff>
      <xdr:row>27</xdr:row>
      <xdr:rowOff>7848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4F70BD2-8391-6A56-4584-9B6247CE45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t="4204"/>
        <a:stretch/>
      </xdr:blipFill>
      <xdr:spPr>
        <a:xfrm>
          <a:off x="5368046" y="2529840"/>
          <a:ext cx="3905494" cy="243100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E766A-EC5C-498D-95FC-6C5E21E57183}">
  <dimension ref="A2:V33"/>
  <sheetViews>
    <sheetView tabSelected="1" workbookViewId="0">
      <selection activeCell="O5" sqref="O5"/>
    </sheetView>
  </sheetViews>
  <sheetFormatPr defaultRowHeight="14.4" x14ac:dyDescent="0.3"/>
  <cols>
    <col min="5" max="5" width="10.5546875" bestFit="1" customWidth="1"/>
    <col min="7" max="7" width="10.6640625" customWidth="1"/>
    <col min="8" max="8" width="10.5546875" bestFit="1" customWidth="1"/>
  </cols>
  <sheetData>
    <row r="2" spans="1:22" ht="14.4" customHeight="1" x14ac:dyDescent="0.3">
      <c r="A2" s="1"/>
      <c r="B2" s="1"/>
      <c r="C2" s="2" t="s">
        <v>0</v>
      </c>
      <c r="D2" s="19" t="s">
        <v>15</v>
      </c>
      <c r="E2" s="19" t="s">
        <v>5</v>
      </c>
      <c r="F2" s="19" t="s">
        <v>6</v>
      </c>
      <c r="G2" s="19" t="s">
        <v>7</v>
      </c>
      <c r="H2" s="19" t="s">
        <v>8</v>
      </c>
      <c r="Q2" s="7" t="s">
        <v>9</v>
      </c>
      <c r="R2" s="8">
        <v>0.17903545303927096</v>
      </c>
    </row>
    <row r="3" spans="1:22" ht="15" thickBot="1" x14ac:dyDescent="0.35">
      <c r="A3" s="3" t="s">
        <v>1</v>
      </c>
      <c r="B3" s="3" t="s">
        <v>2</v>
      </c>
      <c r="C3" s="3" t="s">
        <v>3</v>
      </c>
      <c r="D3" s="20"/>
      <c r="E3" s="20"/>
      <c r="F3" s="20"/>
      <c r="G3" s="20"/>
      <c r="H3" s="20"/>
      <c r="Q3" s="7" t="s">
        <v>10</v>
      </c>
      <c r="R3" s="8">
        <v>0.35686848338555766</v>
      </c>
      <c r="T3" t="s">
        <v>12</v>
      </c>
      <c r="U3" s="9">
        <f>SUMXMY2(H16:H27,D16:D27)/COUNT(H16:H27)</f>
        <v>1770181.7563393107</v>
      </c>
    </row>
    <row r="4" spans="1:22" x14ac:dyDescent="0.3">
      <c r="A4" s="1">
        <v>2004</v>
      </c>
      <c r="B4" s="1">
        <v>1</v>
      </c>
      <c r="C4" s="1">
        <v>1</v>
      </c>
      <c r="D4" s="4">
        <v>10159</v>
      </c>
      <c r="E4" s="10" t="s">
        <v>4</v>
      </c>
      <c r="F4" s="10" t="s">
        <v>4</v>
      </c>
      <c r="G4" s="11">
        <f>D4-AVERAGE($D$4:$D$15)</f>
        <v>-3479.5833333333339</v>
      </c>
      <c r="Q4" s="7" t="s">
        <v>11</v>
      </c>
      <c r="R4" s="8">
        <v>0.5</v>
      </c>
    </row>
    <row r="5" spans="1:22" x14ac:dyDescent="0.3">
      <c r="A5" s="1"/>
      <c r="B5" s="1">
        <v>2</v>
      </c>
      <c r="C5" s="1">
        <v>2</v>
      </c>
      <c r="D5" s="4">
        <v>11175</v>
      </c>
      <c r="E5" s="10" t="s">
        <v>4</v>
      </c>
      <c r="F5" s="10" t="s">
        <v>4</v>
      </c>
      <c r="G5" s="11">
        <f t="shared" ref="G5:G15" si="0">D5-AVERAGE($D$4:$D$15)</f>
        <v>-2463.5833333333339</v>
      </c>
    </row>
    <row r="6" spans="1:22" ht="14.4" customHeight="1" x14ac:dyDescent="0.3">
      <c r="A6" s="1"/>
      <c r="B6" s="1">
        <v>3</v>
      </c>
      <c r="C6" s="1">
        <v>3</v>
      </c>
      <c r="D6" s="4">
        <v>12310</v>
      </c>
      <c r="E6" s="10" t="s">
        <v>4</v>
      </c>
      <c r="F6" s="10" t="s">
        <v>4</v>
      </c>
      <c r="G6" s="11">
        <f t="shared" si="0"/>
        <v>-1328.5833333333339</v>
      </c>
      <c r="P6" t="s">
        <v>14</v>
      </c>
      <c r="Q6" s="21" t="s">
        <v>13</v>
      </c>
      <c r="R6" s="21"/>
      <c r="S6" s="21"/>
      <c r="T6" s="21"/>
      <c r="U6" s="21"/>
      <c r="V6" s="21"/>
    </row>
    <row r="7" spans="1:22" x14ac:dyDescent="0.3">
      <c r="A7" s="1"/>
      <c r="B7" s="1">
        <v>4</v>
      </c>
      <c r="C7" s="1">
        <v>4</v>
      </c>
      <c r="D7" s="4">
        <v>12446</v>
      </c>
      <c r="E7" s="10" t="s">
        <v>4</v>
      </c>
      <c r="F7" s="10" t="s">
        <v>4</v>
      </c>
      <c r="G7" s="11">
        <f t="shared" si="0"/>
        <v>-1192.5833333333339</v>
      </c>
      <c r="Q7" s="21"/>
      <c r="R7" s="21"/>
      <c r="S7" s="21"/>
      <c r="T7" s="21"/>
      <c r="U7" s="21"/>
      <c r="V7" s="21"/>
    </row>
    <row r="8" spans="1:22" x14ac:dyDescent="0.3">
      <c r="A8" s="1"/>
      <c r="B8" s="1">
        <v>5</v>
      </c>
      <c r="C8" s="1">
        <v>5</v>
      </c>
      <c r="D8" s="4">
        <v>13213</v>
      </c>
      <c r="E8" s="10" t="s">
        <v>4</v>
      </c>
      <c r="F8" s="10" t="s">
        <v>4</v>
      </c>
      <c r="G8" s="11">
        <f t="shared" si="0"/>
        <v>-425.58333333333394</v>
      </c>
    </row>
    <row r="9" spans="1:22" x14ac:dyDescent="0.3">
      <c r="A9" s="1"/>
      <c r="B9" s="1">
        <v>6</v>
      </c>
      <c r="C9" s="1">
        <v>6</v>
      </c>
      <c r="D9" s="4">
        <v>16412</v>
      </c>
      <c r="E9" s="10" t="s">
        <v>4</v>
      </c>
      <c r="F9" s="10" t="s">
        <v>4</v>
      </c>
      <c r="G9" s="11">
        <f t="shared" si="0"/>
        <v>2773.4166666666661</v>
      </c>
    </row>
    <row r="10" spans="1:22" x14ac:dyDescent="0.3">
      <c r="A10" s="1"/>
      <c r="B10" s="1">
        <v>7</v>
      </c>
      <c r="C10" s="1">
        <v>7</v>
      </c>
      <c r="D10" s="4">
        <v>17405</v>
      </c>
      <c r="E10" s="10" t="s">
        <v>4</v>
      </c>
      <c r="F10" s="10" t="s">
        <v>4</v>
      </c>
      <c r="G10" s="11">
        <f t="shared" si="0"/>
        <v>3766.4166666666661</v>
      </c>
    </row>
    <row r="11" spans="1:22" x14ac:dyDescent="0.3">
      <c r="A11" s="1"/>
      <c r="B11" s="1">
        <v>8</v>
      </c>
      <c r="C11" s="1">
        <v>8</v>
      </c>
      <c r="D11" s="4">
        <v>14233</v>
      </c>
      <c r="E11" s="10" t="s">
        <v>4</v>
      </c>
      <c r="F11" s="10" t="s">
        <v>4</v>
      </c>
      <c r="G11" s="11">
        <f t="shared" si="0"/>
        <v>594.41666666666606</v>
      </c>
    </row>
    <row r="12" spans="1:22" x14ac:dyDescent="0.3">
      <c r="A12" s="1"/>
      <c r="B12" s="1">
        <v>9</v>
      </c>
      <c r="C12" s="1">
        <v>9</v>
      </c>
      <c r="D12" s="4">
        <v>14606</v>
      </c>
      <c r="E12" s="10" t="s">
        <v>4</v>
      </c>
      <c r="F12" s="10" t="s">
        <v>4</v>
      </c>
      <c r="G12" s="11">
        <f t="shared" si="0"/>
        <v>967.41666666666606</v>
      </c>
    </row>
    <row r="13" spans="1:22" x14ac:dyDescent="0.3">
      <c r="A13" s="1"/>
      <c r="B13" s="1">
        <v>10</v>
      </c>
      <c r="C13" s="1">
        <v>10</v>
      </c>
      <c r="D13" s="4">
        <v>12969</v>
      </c>
      <c r="E13" s="10" t="s">
        <v>4</v>
      </c>
      <c r="F13" s="10" t="s">
        <v>4</v>
      </c>
      <c r="G13" s="11">
        <f t="shared" si="0"/>
        <v>-669.58333333333394</v>
      </c>
    </row>
    <row r="14" spans="1:22" x14ac:dyDescent="0.3">
      <c r="A14" s="1"/>
      <c r="B14" s="1">
        <v>11</v>
      </c>
      <c r="C14" s="1">
        <v>11</v>
      </c>
      <c r="D14" s="4">
        <v>13980</v>
      </c>
      <c r="E14" s="10" t="s">
        <v>4</v>
      </c>
      <c r="F14" s="10" t="s">
        <v>4</v>
      </c>
      <c r="G14" s="11">
        <f t="shared" si="0"/>
        <v>341.41666666666606</v>
      </c>
    </row>
    <row r="15" spans="1:22" x14ac:dyDescent="0.3">
      <c r="A15" s="1"/>
      <c r="B15" s="1">
        <v>12</v>
      </c>
      <c r="C15" s="1">
        <v>12</v>
      </c>
      <c r="D15" s="4">
        <v>14755</v>
      </c>
      <c r="E15" s="11">
        <f>D15-G15</f>
        <v>13638.583333333334</v>
      </c>
      <c r="F15" s="1">
        <v>0</v>
      </c>
      <c r="G15" s="11">
        <f t="shared" si="0"/>
        <v>1116.4166666666661</v>
      </c>
    </row>
    <row r="16" spans="1:22" x14ac:dyDescent="0.3">
      <c r="A16" s="1">
        <v>2005</v>
      </c>
      <c r="B16" s="1">
        <v>1</v>
      </c>
      <c r="C16" s="1">
        <v>13</v>
      </c>
      <c r="D16" s="4">
        <v>12300</v>
      </c>
      <c r="E16" s="12">
        <f>$R$2*(D16-G4)+(1-$R$2)*(E15+F15)</f>
        <v>14021.898238290414</v>
      </c>
      <c r="F16" s="12">
        <f>$R$3*(E16-E15)+(1-$R$3)*F15</f>
        <v>136.79300879111238</v>
      </c>
      <c r="G16" s="12">
        <f>$R$4*(D16-E16)+(1-$R$4)*G4</f>
        <v>-2600.740785811874</v>
      </c>
      <c r="H16" s="11">
        <f>E15+F15+G4</f>
        <v>10159</v>
      </c>
    </row>
    <row r="17" spans="1:22" x14ac:dyDescent="0.3">
      <c r="A17" s="1"/>
      <c r="B17" s="1">
        <v>2</v>
      </c>
      <c r="C17" s="1">
        <v>14</v>
      </c>
      <c r="D17" s="4">
        <v>13224</v>
      </c>
      <c r="E17" s="12">
        <f t="shared" ref="E17:E27" si="1">$R$2*(D17-G5)+(1-$R$2)*(E16+F16)</f>
        <v>14432.417134391775</v>
      </c>
      <c r="F17" s="12">
        <f t="shared" ref="F17:F27" si="2">$R$3*(E17-E16)+(1-$R$3)*F16</f>
        <v>234.47715105888685</v>
      </c>
      <c r="G17" s="12">
        <f t="shared" ref="G17:G27" si="3">$R$4*(D17-E17)+(1-$R$4)*G5</f>
        <v>-1836.0002338625545</v>
      </c>
      <c r="H17" s="11">
        <f t="shared" ref="H17:H27" si="4">E16+F16+G5</f>
        <v>11695.107913748192</v>
      </c>
    </row>
    <row r="18" spans="1:22" x14ac:dyDescent="0.3">
      <c r="A18" s="1"/>
      <c r="B18" s="1">
        <v>3</v>
      </c>
      <c r="C18" s="1">
        <v>15</v>
      </c>
      <c r="D18" s="4">
        <v>13606</v>
      </c>
      <c r="E18" s="12">
        <f t="shared" si="1"/>
        <v>14714.820115411989</v>
      </c>
      <c r="F18" s="12">
        <f t="shared" si="2"/>
        <v>251.58036931217967</v>
      </c>
      <c r="G18" s="12">
        <f t="shared" si="3"/>
        <v>-1218.7017243726614</v>
      </c>
      <c r="H18" s="11">
        <f t="shared" si="4"/>
        <v>13338.310952117328</v>
      </c>
    </row>
    <row r="19" spans="1:22" x14ac:dyDescent="0.3">
      <c r="A19" s="1"/>
      <c r="B19" s="1">
        <v>4</v>
      </c>
      <c r="C19" s="1">
        <v>16</v>
      </c>
      <c r="D19" s="4">
        <v>13659</v>
      </c>
      <c r="E19" s="12">
        <f t="shared" si="1"/>
        <v>14945.844144008232</v>
      </c>
      <c r="F19" s="12">
        <f t="shared" si="2"/>
        <v>244.24445917692645</v>
      </c>
      <c r="G19" s="12">
        <f t="shared" si="3"/>
        <v>-1239.7137386707827</v>
      </c>
      <c r="H19" s="11">
        <f t="shared" si="4"/>
        <v>13773.817151390835</v>
      </c>
    </row>
    <row r="20" spans="1:22" x14ac:dyDescent="0.3">
      <c r="A20" s="1"/>
      <c r="B20" s="1">
        <v>5</v>
      </c>
      <c r="C20" s="1">
        <v>17</v>
      </c>
      <c r="D20" s="4">
        <v>16442</v>
      </c>
      <c r="E20" s="12">
        <f t="shared" si="1"/>
        <v>15490.419632168228</v>
      </c>
      <c r="F20" s="12">
        <f t="shared" si="2"/>
        <v>351.42313800373876</v>
      </c>
      <c r="G20" s="12">
        <f t="shared" si="3"/>
        <v>262.99851724921882</v>
      </c>
      <c r="H20" s="11">
        <f t="shared" si="4"/>
        <v>14764.505269851825</v>
      </c>
    </row>
    <row r="21" spans="1:22" x14ac:dyDescent="0.3">
      <c r="A21" s="1"/>
      <c r="B21" s="1">
        <v>6</v>
      </c>
      <c r="C21" s="1">
        <v>18</v>
      </c>
      <c r="D21" s="4">
        <v>17334</v>
      </c>
      <c r="E21" s="12">
        <f t="shared" si="1"/>
        <v>15612.451906436721</v>
      </c>
      <c r="F21" s="12">
        <f t="shared" si="2"/>
        <v>269.56076836003848</v>
      </c>
      <c r="G21" s="12">
        <f t="shared" si="3"/>
        <v>2247.4823801149723</v>
      </c>
      <c r="H21" s="11">
        <f t="shared" si="4"/>
        <v>18615.259436838634</v>
      </c>
    </row>
    <row r="22" spans="1:22" x14ac:dyDescent="0.3">
      <c r="A22" s="1"/>
      <c r="B22" s="1">
        <v>7</v>
      </c>
      <c r="C22" s="1">
        <v>19</v>
      </c>
      <c r="D22" s="4">
        <v>19605</v>
      </c>
      <c r="E22" s="12">
        <f t="shared" si="1"/>
        <v>15874.237282972659</v>
      </c>
      <c r="F22" s="12">
        <f t="shared" si="2"/>
        <v>266.78597607204318</v>
      </c>
      <c r="G22" s="12">
        <f t="shared" si="3"/>
        <v>3748.5896918470035</v>
      </c>
      <c r="H22" s="11">
        <f t="shared" si="4"/>
        <v>19648.429341463427</v>
      </c>
    </row>
    <row r="23" spans="1:22" x14ac:dyDescent="0.3">
      <c r="A23" s="1"/>
      <c r="B23" s="1">
        <v>8</v>
      </c>
      <c r="C23" s="1">
        <v>20</v>
      </c>
      <c r="D23" s="4">
        <v>18997</v>
      </c>
      <c r="E23" s="12">
        <f t="shared" si="1"/>
        <v>16545.922691520496</v>
      </c>
      <c r="F23" s="12">
        <f t="shared" si="2"/>
        <v>411.2818224633528</v>
      </c>
      <c r="G23" s="12">
        <f t="shared" si="3"/>
        <v>1522.7469875730849</v>
      </c>
      <c r="H23" s="11">
        <f t="shared" si="4"/>
        <v>16735.439925711369</v>
      </c>
    </row>
    <row r="24" spans="1:22" x14ac:dyDescent="0.3">
      <c r="A24" s="1"/>
      <c r="B24" s="1">
        <v>9</v>
      </c>
      <c r="C24" s="1">
        <v>21</v>
      </c>
      <c r="D24" s="4">
        <v>15971</v>
      </c>
      <c r="E24" s="12">
        <f t="shared" si="1"/>
        <v>16607.437060838969</v>
      </c>
      <c r="F24" s="12">
        <f t="shared" si="2"/>
        <v>286.46084192191034</v>
      </c>
      <c r="G24" s="12">
        <f t="shared" si="3"/>
        <v>165.48980291384851</v>
      </c>
      <c r="H24" s="11">
        <f t="shared" si="4"/>
        <v>17924.621180650516</v>
      </c>
    </row>
    <row r="25" spans="1:22" x14ac:dyDescent="0.3">
      <c r="A25" s="1"/>
      <c r="B25" s="1">
        <v>10</v>
      </c>
      <c r="C25" s="1">
        <v>22</v>
      </c>
      <c r="D25" s="4">
        <v>15740</v>
      </c>
      <c r="E25" s="12">
        <f t="shared" si="1"/>
        <v>16807.188424409902</v>
      </c>
      <c r="F25" s="12">
        <f t="shared" si="2"/>
        <v>255.51696188764419</v>
      </c>
      <c r="G25" s="12">
        <f t="shared" si="3"/>
        <v>-868.38587887161793</v>
      </c>
      <c r="H25" s="11">
        <f t="shared" si="4"/>
        <v>16224.314569427546</v>
      </c>
      <c r="P25" t="s">
        <v>17</v>
      </c>
      <c r="Q25" s="21" t="s">
        <v>16</v>
      </c>
      <c r="R25" s="21"/>
      <c r="S25" s="21"/>
      <c r="T25" s="21"/>
      <c r="U25" s="21"/>
      <c r="V25" s="21"/>
    </row>
    <row r="26" spans="1:22" x14ac:dyDescent="0.3">
      <c r="A26" s="1"/>
      <c r="B26" s="1">
        <v>11</v>
      </c>
      <c r="C26" s="1">
        <v>23</v>
      </c>
      <c r="D26" s="4">
        <v>16919</v>
      </c>
      <c r="E26" s="12">
        <f t="shared" si="1"/>
        <v>16975.851339765755</v>
      </c>
      <c r="F26" s="12">
        <f t="shared" si="2"/>
        <v>224.52149002594533</v>
      </c>
      <c r="G26" s="12">
        <f t="shared" si="3"/>
        <v>142.2826634504554</v>
      </c>
      <c r="H26" s="11">
        <f t="shared" si="4"/>
        <v>17404.122052964209</v>
      </c>
      <c r="Q26" s="21"/>
      <c r="R26" s="21"/>
      <c r="S26" s="21"/>
      <c r="T26" s="21"/>
      <c r="U26" s="21"/>
      <c r="V26" s="21"/>
    </row>
    <row r="27" spans="1:22" ht="15" thickBot="1" x14ac:dyDescent="0.35">
      <c r="A27" s="5"/>
      <c r="B27" s="5">
        <v>12</v>
      </c>
      <c r="C27" s="5">
        <v>24</v>
      </c>
      <c r="D27" s="6">
        <v>18931</v>
      </c>
      <c r="E27" s="17">
        <f t="shared" si="1"/>
        <v>17310.338285554757</v>
      </c>
      <c r="F27" s="17">
        <f t="shared" si="2"/>
        <v>263.76469544890892</v>
      </c>
      <c r="G27" s="12">
        <f t="shared" si="3"/>
        <v>1368.5391905559545</v>
      </c>
      <c r="H27" s="18">
        <f t="shared" si="4"/>
        <v>18316.789496458368</v>
      </c>
    </row>
    <row r="28" spans="1:22" x14ac:dyDescent="0.3">
      <c r="A28" s="14">
        <v>2006</v>
      </c>
      <c r="B28" s="14">
        <v>1</v>
      </c>
      <c r="C28" s="14">
        <v>25</v>
      </c>
      <c r="D28" s="15" t="s">
        <v>4</v>
      </c>
      <c r="E28" s="16"/>
      <c r="F28" s="16"/>
      <c r="G28" s="16"/>
      <c r="H28" s="13">
        <f>$E$27+B28*$F$27+G16</f>
        <v>14973.362195191792</v>
      </c>
    </row>
    <row r="29" spans="1:22" x14ac:dyDescent="0.3">
      <c r="A29" s="14"/>
      <c r="B29" s="14">
        <v>2</v>
      </c>
      <c r="C29" s="14">
        <v>26</v>
      </c>
      <c r="D29" s="15" t="s">
        <v>4</v>
      </c>
      <c r="E29" s="16"/>
      <c r="F29" s="16"/>
      <c r="G29" s="16"/>
      <c r="H29" s="13">
        <f t="shared" ref="H29:H33" si="5">$E$27+B29*$F$27+G17</f>
        <v>16001.867442590019</v>
      </c>
      <c r="P29" t="s">
        <v>18</v>
      </c>
      <c r="Q29" s="21" t="s">
        <v>19</v>
      </c>
      <c r="R29" s="21"/>
      <c r="S29" s="21"/>
      <c r="T29" s="21"/>
      <c r="U29" s="21"/>
      <c r="V29" s="21"/>
    </row>
    <row r="30" spans="1:22" x14ac:dyDescent="0.3">
      <c r="A30" s="14"/>
      <c r="B30" s="14">
        <v>3</v>
      </c>
      <c r="C30" s="14">
        <v>27</v>
      </c>
      <c r="D30" s="15" t="s">
        <v>4</v>
      </c>
      <c r="E30" s="16"/>
      <c r="F30" s="16"/>
      <c r="G30" s="16"/>
      <c r="H30" s="13">
        <f t="shared" si="5"/>
        <v>16882.930647528821</v>
      </c>
      <c r="Q30" s="21"/>
      <c r="R30" s="21"/>
      <c r="S30" s="21"/>
      <c r="T30" s="21"/>
      <c r="U30" s="21"/>
      <c r="V30" s="21"/>
    </row>
    <row r="31" spans="1:22" x14ac:dyDescent="0.3">
      <c r="A31" s="14"/>
      <c r="B31" s="14">
        <v>4</v>
      </c>
      <c r="C31" s="14">
        <v>28</v>
      </c>
      <c r="D31" s="15" t="s">
        <v>4</v>
      </c>
      <c r="E31" s="16"/>
      <c r="F31" s="16"/>
      <c r="G31" s="16"/>
      <c r="H31" s="13">
        <f t="shared" si="5"/>
        <v>17125.68332867961</v>
      </c>
    </row>
    <row r="32" spans="1:22" x14ac:dyDescent="0.3">
      <c r="A32" s="14"/>
      <c r="B32" s="14">
        <v>5</v>
      </c>
      <c r="C32" s="14">
        <v>29</v>
      </c>
      <c r="D32" s="15" t="s">
        <v>4</v>
      </c>
      <c r="E32" s="16"/>
      <c r="F32" s="16"/>
      <c r="G32" s="16"/>
      <c r="H32" s="13">
        <f t="shared" si="5"/>
        <v>18892.16028004852</v>
      </c>
    </row>
    <row r="33" spans="1:8" x14ac:dyDescent="0.3">
      <c r="A33" s="14"/>
      <c r="B33" s="14">
        <v>6</v>
      </c>
      <c r="C33" s="14">
        <v>30</v>
      </c>
      <c r="D33" s="15" t="s">
        <v>4</v>
      </c>
      <c r="E33" s="16"/>
      <c r="F33" s="16"/>
      <c r="G33" s="16"/>
      <c r="H33" s="13">
        <f t="shared" si="5"/>
        <v>21140.408838363182</v>
      </c>
    </row>
  </sheetData>
  <mergeCells count="8">
    <mergeCell ref="D2:D3"/>
    <mergeCell ref="Q25:V26"/>
    <mergeCell ref="Q29:V30"/>
    <mergeCell ref="E2:E3"/>
    <mergeCell ref="F2:F3"/>
    <mergeCell ref="G2:G3"/>
    <mergeCell ref="H2:H3"/>
    <mergeCell ref="Q6:V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NIrmal Prasad Panta</dc:creator>
  <cp:lastModifiedBy>Nirmal Prasad Panta</cp:lastModifiedBy>
  <dcterms:created xsi:type="dcterms:W3CDTF">2023-06-21T04:43:22Z</dcterms:created>
  <dcterms:modified xsi:type="dcterms:W3CDTF">2023-06-21T07:47:31Z</dcterms:modified>
</cp:coreProperties>
</file>