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mit Sengupta\Documents\msq-domain\mosaicsmartdata\resources\"/>
    </mc:Choice>
  </mc:AlternateContent>
  <bookViews>
    <workbookView xWindow="0" yWindow="1200" windowWidth="11670" windowHeight="4455"/>
  </bookViews>
  <sheets>
    <sheet name="Cash hedge" sheetId="1" r:id="rId1"/>
    <sheet name="futures hedg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8" i="1" l="1"/>
  <c r="N4" i="2" l="1"/>
  <c r="N3" i="2"/>
  <c r="L4" i="2" l="1"/>
  <c r="L3" i="2"/>
  <c r="I4" i="2"/>
  <c r="D4" i="2"/>
  <c r="I3" i="2"/>
  <c r="I5" i="2" s="1"/>
  <c r="H3" i="2"/>
  <c r="F3" i="2"/>
  <c r="D3" i="2"/>
  <c r="L4" i="1"/>
  <c r="J4" i="2" l="1"/>
  <c r="J3" i="2"/>
  <c r="L3" i="1"/>
  <c r="H3" i="1" l="1"/>
  <c r="F3" i="1"/>
  <c r="I4" i="1" l="1"/>
  <c r="I3" i="1" l="1"/>
  <c r="I5" i="1" l="1"/>
  <c r="J4" i="1" s="1"/>
  <c r="J3" i="1" l="1"/>
  <c r="D4" i="1" l="1"/>
  <c r="D3" i="1"/>
</calcChain>
</file>

<file path=xl/sharedStrings.xml><?xml version="1.0" encoding="utf-8"?>
<sst xmlns="http://schemas.openxmlformats.org/spreadsheetml/2006/main" count="25" uniqueCount="16">
  <si>
    <t>trade duration</t>
  </si>
  <si>
    <t>US5YT=RR</t>
  </si>
  <si>
    <t>duration</t>
  </si>
  <si>
    <t>beta</t>
  </si>
  <si>
    <t>US10YT=RR</t>
  </si>
  <si>
    <t>a</t>
  </si>
  <si>
    <t>b</t>
  </si>
  <si>
    <t>weight (d1/d2)</t>
  </si>
  <si>
    <t>trade DV01</t>
  </si>
  <si>
    <t>contracts</t>
  </si>
  <si>
    <t>FVc1</t>
  </si>
  <si>
    <t>TYc1</t>
  </si>
  <si>
    <t>hedge_1_delta</t>
  </si>
  <si>
    <t>hedge_2_delta</t>
  </si>
  <si>
    <t>delta_contracts</t>
  </si>
  <si>
    <t>Notional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</si>
</sst>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2" fillId="0" borderId="0" xfId="0" applyFont="1"/>
    <xf numFmtId="3" fontId="0" fillId="0" borderId="0" xfId="0" applyNumberForma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"/>
  <sheetViews>
    <sheetView tabSelected="1" workbookViewId="0">
      <selection activeCell="K8" sqref="K8"/>
    </sheetView>
  </sheetViews>
  <sheetFormatPr defaultRowHeight="15" x14ac:dyDescent="0.25"/>
  <cols>
    <col min="2" max="2" width="13.85546875" bestFit="1" customWidth="1"/>
    <col min="9" max="9" width="14.28515625" bestFit="1" customWidth="1"/>
  </cols>
  <sheetData>
    <row r="1" spans="2:12" x14ac:dyDescent="0.25">
      <c r="C1" t="s">
        <v>2</v>
      </c>
      <c r="D1" t="s">
        <v>3</v>
      </c>
      <c r="I1" s="3" t="s">
        <v>7</v>
      </c>
      <c r="J1" s="3" t="s">
        <v>3</v>
      </c>
    </row>
    <row r="2" spans="2:12" x14ac:dyDescent="0.25">
      <c r="B2" t="s">
        <v>0</v>
      </c>
      <c r="C2">
        <v>6.1589999999999998</v>
      </c>
    </row>
    <row r="3" spans="2:12" x14ac:dyDescent="0.25">
      <c r="B3" t="s">
        <v>1</v>
      </c>
      <c r="C3">
        <v>4.6719999999999997</v>
      </c>
      <c r="D3">
        <f>(C4-C2)/(ABS($C$4-$C$3))</f>
        <v>0.63722859233959506</v>
      </c>
      <c r="E3" t="s">
        <v>5</v>
      </c>
      <c r="F3">
        <f>C2-C3</f>
        <v>1.4870000000000001</v>
      </c>
      <c r="G3" t="s">
        <v>6</v>
      </c>
      <c r="H3">
        <f>C4-C2</f>
        <v>2.612000000000001</v>
      </c>
      <c r="I3" s="1">
        <f>H3/F3*I4</f>
        <v>3.924690900219566</v>
      </c>
      <c r="J3">
        <f>I3/I5</f>
        <v>0.63722859233959506</v>
      </c>
      <c r="L3" s="1">
        <f>C3*200000*0.0001</f>
        <v>93.44</v>
      </c>
    </row>
    <row r="4" spans="2:12" x14ac:dyDescent="0.25">
      <c r="B4" t="s">
        <v>4</v>
      </c>
      <c r="C4">
        <v>8.7710000000000008</v>
      </c>
      <c r="D4">
        <f>(C2-C3)/ABS(C4-C3)</f>
        <v>0.36277140766040489</v>
      </c>
      <c r="I4" s="1">
        <f>C2/(1+H3/F3)</f>
        <v>2.2343090997804338</v>
      </c>
      <c r="J4">
        <f>I4/I5</f>
        <v>0.36277140766040489</v>
      </c>
      <c r="L4" s="1">
        <f>C4*100000*0.0001</f>
        <v>87.710000000000022</v>
      </c>
    </row>
    <row r="5" spans="2:12" x14ac:dyDescent="0.25">
      <c r="I5" s="2">
        <f>SUM(I3:I4)</f>
        <v>6.1589999999999998</v>
      </c>
    </row>
    <row r="7" spans="2:12" x14ac:dyDescent="0.25">
      <c r="K7" s="3" t="s">
        <v>15</v>
      </c>
    </row>
    <row r="8" spans="2:12" x14ac:dyDescent="0.25">
      <c r="H8" t="s">
        <v>8</v>
      </c>
      <c r="I8" s="4">
        <v>6159</v>
      </c>
      <c r="K8">
        <f>I8/C4/0.0001</f>
        <v>7022004.3324592402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8"/>
  <sheetViews>
    <sheetView workbookViewId="0">
      <selection activeCell="J9" sqref="J9"/>
    </sheetView>
  </sheetViews>
  <sheetFormatPr defaultRowHeight="15" x14ac:dyDescent="0.25"/>
  <cols>
    <col min="2" max="2" width="13.85546875" bestFit="1" customWidth="1"/>
    <col min="8" max="8" width="10.7109375" bestFit="1" customWidth="1"/>
    <col min="9" max="9" width="14.28515625" bestFit="1" customWidth="1"/>
    <col min="11" max="11" width="14.28515625" bestFit="1" customWidth="1"/>
  </cols>
  <sheetData>
    <row r="1" spans="2:14" x14ac:dyDescent="0.25">
      <c r="C1" t="s">
        <v>2</v>
      </c>
      <c r="D1" t="s">
        <v>3</v>
      </c>
      <c r="I1" s="3" t="s">
        <v>7</v>
      </c>
      <c r="J1" s="3" t="s">
        <v>3</v>
      </c>
    </row>
    <row r="2" spans="2:14" x14ac:dyDescent="0.25">
      <c r="B2" t="s">
        <v>0</v>
      </c>
      <c r="C2">
        <v>6.1589999999999998</v>
      </c>
      <c r="L2" s="3" t="s">
        <v>14</v>
      </c>
      <c r="N2" s="3" t="s">
        <v>9</v>
      </c>
    </row>
    <row r="3" spans="2:14" x14ac:dyDescent="0.25">
      <c r="B3" t="s">
        <v>10</v>
      </c>
      <c r="C3">
        <v>4.2649999999999997</v>
      </c>
      <c r="D3">
        <f>(C4-C2)/(ABS($C$4-$C$3))</f>
        <v>3.6132315521628801E-2</v>
      </c>
      <c r="E3" t="s">
        <v>5</v>
      </c>
      <c r="F3">
        <f>C2-C3</f>
        <v>1.8940000000000001</v>
      </c>
      <c r="G3" t="s">
        <v>6</v>
      </c>
      <c r="H3">
        <f>C4-C2</f>
        <v>7.1000000000000618E-2</v>
      </c>
      <c r="I3" s="1">
        <f>H3/F3*I4</f>
        <v>0.2225389312977118</v>
      </c>
      <c r="J3">
        <f>I3/I5</f>
        <v>3.6132315521628801E-2</v>
      </c>
      <c r="K3" t="s">
        <v>12</v>
      </c>
      <c r="L3" s="5">
        <f>C3*200000*0.0001</f>
        <v>85.3</v>
      </c>
      <c r="N3">
        <f>ROUND(J3*I8/L3,0)</f>
        <v>3</v>
      </c>
    </row>
    <row r="4" spans="2:14" x14ac:dyDescent="0.25">
      <c r="B4" t="s">
        <v>11</v>
      </c>
      <c r="C4">
        <v>6.23</v>
      </c>
      <c r="D4">
        <f>(C2-C3)/ABS(C4-C3)</f>
        <v>0.96386768447837123</v>
      </c>
      <c r="I4" s="1">
        <f>C2/(1+H3/F3)</f>
        <v>5.9364610687022887</v>
      </c>
      <c r="J4">
        <f>I4/I5</f>
        <v>0.96386768447837112</v>
      </c>
      <c r="K4" t="s">
        <v>13</v>
      </c>
      <c r="L4" s="5">
        <f>C4*100000*0.0001</f>
        <v>62.300000000000004</v>
      </c>
      <c r="N4">
        <f>ROUND(J4*I8/L4,0)</f>
        <v>95</v>
      </c>
    </row>
    <row r="5" spans="2:14" x14ac:dyDescent="0.25">
      <c r="I5" s="2">
        <f>SUM(I3:I4)</f>
        <v>6.1590000000000007</v>
      </c>
    </row>
    <row r="8" spans="2:14" x14ac:dyDescent="0.25">
      <c r="H8" t="s">
        <v>8</v>
      </c>
      <c r="I8" s="4">
        <v>6159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Cash hedge</vt:lpstr>
      <vt:lpstr>futures hedge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Sengupta</dc:creator>
  <cp:lastModifiedBy>Sumit Sengupta</cp:lastModifiedBy>
  <dcterms:created xsi:type="dcterms:W3CDTF">2017-04-03T10:06:34Z</dcterms:created>
  <dcterms:modified xsi:type="dcterms:W3CDTF">2017-04-04T17:32:11Z</dcterms:modified>
</cp:coreProperties>
</file>