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aw Data" sheetId="1" state="visible" r:id="rId2"/>
    <sheet name="Outpu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<sst xmlns="http://schemas.openxmlformats.org/spreadsheetml/2006/main" count="58" uniqueCount="29">
  <si>
    <t xml:space="preserve">IN THE CODE</t>
  </si>
  <si>
    <t xml:space="preserve"> </t>
  </si>
  <si>
    <t xml:space="preserve">P 12</t>
  </si>
  <si>
    <t xml:space="preserve">P21</t>
  </si>
  <si>
    <t xml:space="preserve">P13</t>
  </si>
  <si>
    <t xml:space="preserve">P31</t>
  </si>
  <si>
    <t xml:space="preserve">P33</t>
  </si>
  <si>
    <t xml:space="preserve">Baseline</t>
  </si>
  <si>
    <t xml:space="preserve">ADULTS</t>
  </si>
  <si>
    <t xml:space="preserve">JUVEN</t>
  </si>
  <si>
    <t xml:space="preserve">Season 1</t>
  </si>
  <si>
    <t xml:space="preserve">Season 2 
Summer/Fall
Total
Population</t>
  </si>
  <si>
    <t xml:space="preserve">Season 2</t>
  </si>
  <si>
    <t xml:space="preserve">Season 1
Winter/Spring Total Population</t>
  </si>
  <si>
    <t xml:space="preserve">Checked – These match appendix for network paper!</t>
  </si>
  <si>
    <t xml:space="preserve">Steps to converge</t>
  </si>
  <si>
    <t xml:space="preserve">&lt;200</t>
  </si>
  <si>
    <t xml:space="preserve">&lt;300</t>
  </si>
  <si>
    <t xml:space="preserve">BASELINE</t>
  </si>
  <si>
    <t xml:space="preserve">Change in Population</t>
  </si>
  <si>
    <t xml:space="preserve">Percent Change in Population</t>
  </si>
  <si>
    <t xml:space="preserve">Winter/Spring Total Pop</t>
  </si>
  <si>
    <t xml:space="preserve">P12</t>
  </si>
  <si>
    <t xml:space="preserve">Summer/Fall Total Pop</t>
  </si>
  <si>
    <t xml:space="preserve">Perturbation Name</t>
  </si>
  <si>
    <t xml:space="preserve">Winter/Spring </t>
  </si>
  <si>
    <t xml:space="preserve">Summer/Fall</t>
  </si>
  <si>
    <t xml:space="preserve">Winter/Spring 
(degrade)</t>
  </si>
  <si>
    <t xml:space="preserve">Summer/Fall 
(degrade)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</si>
</sst>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3333FF"/>
      <name val="Times New Roman"/>
      <family val="1"/>
    </font>
    <font>
      <sz val="10"/>
      <color rgb="FFFF3333"/>
      <name val="Times New Roman"/>
      <family val="1"/>
    </font>
    <font>
      <sz val="10"/>
      <color rgb="FFEEEEEE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79F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Outputs!$K$2:$K$3</c:f>
              <c:strCache>
                <c:ptCount val="1"/>
                <c:pt idx="0">
                  <c:v>P12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Outputs!$J$4:$J$5</c:f>
              <c:strCache>
                <c:ptCount val="2"/>
                <c:pt idx="0">
                  <c:v>Winter/Spring </c:v>
                </c:pt>
                <c:pt idx="1">
                  <c:v>Summer/Fall</c:v>
                </c:pt>
              </c:strCache>
            </c:strRef>
          </c:cat>
          <c:val>
            <c:numRef>
              <c:f>Outputs!$K$4:$K$5</c:f>
              <c:numCache>
                <c:formatCode>General</c:formatCode>
                <c:ptCount val="2"/>
                <c:pt idx="0">
                  <c:v>-18.3</c:v>
                </c:pt>
                <c:pt idx="1">
                  <c:v>-16.62</c:v>
                </c:pt>
              </c:numCache>
            </c:numRef>
          </c:val>
        </c:ser>
        <c:ser>
          <c:idx val="1"/>
          <c:order val="1"/>
          <c:tx>
            <c:strRef>
              <c:f>Outputs!$L$2:$L$3</c:f>
              <c:strCache>
                <c:ptCount val="1"/>
                <c:pt idx="0">
                  <c:v>P21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Outputs!$J$4:$J$5</c:f>
              <c:strCache>
                <c:ptCount val="2"/>
                <c:pt idx="0">
                  <c:v>Winter/Spring </c:v>
                </c:pt>
                <c:pt idx="1">
                  <c:v>Summer/Fall</c:v>
                </c:pt>
              </c:strCache>
            </c:strRef>
          </c:cat>
          <c:val>
            <c:numRef>
              <c:f>Outputs!$L$4:$L$5</c:f>
              <c:numCache>
                <c:formatCode>General</c:formatCode>
                <c:ptCount val="2"/>
                <c:pt idx="0">
                  <c:v>-15.06</c:v>
                </c:pt>
                <c:pt idx="1">
                  <c:v>-17.85</c:v>
                </c:pt>
              </c:numCache>
            </c:numRef>
          </c:val>
        </c:ser>
        <c:ser>
          <c:idx val="2"/>
          <c:order val="2"/>
          <c:tx>
            <c:strRef>
              <c:f>Outputs!$M$2:$M$3</c:f>
              <c:strCache>
                <c:ptCount val="1"/>
                <c:pt idx="0">
                  <c:v>P13</c:v>
                </c:pt>
              </c:strCache>
            </c:strRef>
          </c:tx>
          <c:spPr>
            <a:solidFill>
              <a:srgbClr val="aea79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Outputs!$J$4:$J$5</c:f>
              <c:strCache>
                <c:ptCount val="2"/>
                <c:pt idx="0">
                  <c:v>Winter/Spring </c:v>
                </c:pt>
                <c:pt idx="1">
                  <c:v>Summer/Fall</c:v>
                </c:pt>
              </c:strCache>
            </c:strRef>
          </c:cat>
          <c:val>
            <c:numRef>
              <c:f>Outputs!$M$4:$M$5</c:f>
              <c:numCache>
                <c:formatCode>General</c:formatCode>
                <c:ptCount val="2"/>
                <c:pt idx="0">
                  <c:v>-1.6</c:v>
                </c:pt>
                <c:pt idx="1">
                  <c:v>-0.97</c:v>
                </c:pt>
              </c:numCache>
            </c:numRef>
          </c:val>
        </c:ser>
        <c:ser>
          <c:idx val="3"/>
          <c:order val="3"/>
          <c:tx>
            <c:strRef>
              <c:f>Outputs!$N$2:$N$3</c:f>
              <c:strCache>
                <c:ptCount val="1"/>
                <c:pt idx="0">
                  <c:v>P31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Outputs!$J$4:$J$5</c:f>
              <c:strCache>
                <c:ptCount val="2"/>
                <c:pt idx="0">
                  <c:v>Winter/Spring </c:v>
                </c:pt>
                <c:pt idx="1">
                  <c:v>Summer/Fall</c:v>
                </c:pt>
              </c:strCache>
            </c:strRef>
          </c:cat>
          <c:val>
            <c:numRef>
              <c:f>Outputs!$N$4:$N$5</c:f>
              <c:numCache>
                <c:formatCode>General</c:formatCode>
                <c:ptCount val="2"/>
                <c:pt idx="0">
                  <c:v>-1.14</c:v>
                </c:pt>
                <c:pt idx="1">
                  <c:v>-1.76</c:v>
                </c:pt>
              </c:numCache>
            </c:numRef>
          </c:val>
        </c:ser>
        <c:ser>
          <c:idx val="4"/>
          <c:order val="4"/>
          <c:tx>
            <c:strRef>
              <c:f>Outputs!$O$2:$O$3</c:f>
              <c:strCache>
                <c:ptCount val="1"/>
                <c:pt idx="0">
                  <c:v>P33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Outputs!$J$4:$J$5</c:f>
              <c:strCache>
                <c:ptCount val="2"/>
                <c:pt idx="0">
                  <c:v>Winter/Spring </c:v>
                </c:pt>
                <c:pt idx="1">
                  <c:v>Summer/Fall</c:v>
                </c:pt>
              </c:strCache>
            </c:strRef>
          </c:cat>
          <c:val>
            <c:numRef>
              <c:f>Outputs!$O$4:$O$5</c:f>
              <c:numCache>
                <c:formatCode>General</c:formatCode>
                <c:ptCount val="2"/>
                <c:pt idx="0">
                  <c:v>-58.42</c:v>
                </c:pt>
                <c:pt idx="1">
                  <c:v>-56.71</c:v>
                </c:pt>
              </c:numCache>
            </c:numRef>
          </c:val>
        </c:ser>
        <c:gapWidth val="100"/>
        <c:overlap val="0"/>
        <c:axId val="92257185"/>
        <c:axId val="35611164"/>
      </c:barChart>
      <c:catAx>
        <c:axId val="922571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611164"/>
        <c:crosses val="max"/>
        <c:auto val="1"/>
        <c:lblAlgn val="ctr"/>
        <c:lblOffset val="100"/>
      </c:catAx>
      <c:valAx>
        <c:axId val="35611164"/>
        <c:scaling>
          <c:orientation val="maxMin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Percent Decline
 in Equillibrium 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25718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548280</xdr:colOff>
      <xdr:row>5</xdr:row>
      <xdr:rowOff>176760</xdr:rowOff>
    </xdr:from>
    <xdr:to>
      <xdr:col>15</xdr:col>
      <xdr:colOff>338040</xdr:colOff>
      <xdr:row>28</xdr:row>
      <xdr:rowOff>91080</xdr:rowOff>
    </xdr:to>
    <xdr:graphicFrame>
      <xdr:nvGraphicFramePr>
        <xdr:cNvPr id="0" name=""/>
        <xdr:cNvGraphicFramePr/>
      </xdr:nvGraphicFramePr>
      <xdr:xfrm>
        <a:off x="2158560" y="1272600"/>
        <a:ext cx="7110000" cy="393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" min="1" style="0" width="13.1020408163265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/>
      <c r="D1" s="4" t="s">
        <v>2</v>
      </c>
      <c r="E1" s="3" t="s">
        <v>3</v>
      </c>
      <c r="F1" s="4" t="s">
        <v>4</v>
      </c>
      <c r="G1" s="3" t="s">
        <v>5</v>
      </c>
      <c r="H1" s="4" t="s">
        <v>6</v>
      </c>
      <c r="I1" s="3"/>
    </row>
    <row r="2" customFormat="false" ht="12.8" hidden="false" customHeight="false" outlineLevel="0" collapsed="false">
      <c r="A2" s="1"/>
      <c r="B2" s="2" t="s">
        <v>1</v>
      </c>
      <c r="C2" s="2" t="s">
        <v>7</v>
      </c>
      <c r="D2" s="5" t="n">
        <v>-0.2</v>
      </c>
      <c r="E2" s="5" t="n">
        <v>-0.2</v>
      </c>
      <c r="F2" s="5" t="n">
        <v>-0.2</v>
      </c>
      <c r="G2" s="5" t="n">
        <v>-0.2</v>
      </c>
      <c r="H2" s="5" t="n">
        <v>-0.2</v>
      </c>
      <c r="I2" s="6"/>
    </row>
    <row r="3" customFormat="false" ht="12.8" hidden="false" customHeight="false" outlineLevel="0" collapsed="false">
      <c r="A3" s="1"/>
      <c r="B3" s="2" t="s">
        <v>8</v>
      </c>
      <c r="C3" s="2" t="n">
        <v>2968.15</v>
      </c>
      <c r="D3" s="6" t="n">
        <v>2478.88</v>
      </c>
      <c r="E3" s="6" t="n">
        <v>2439.75</v>
      </c>
      <c r="F3" s="6" t="n">
        <v>2942.68</v>
      </c>
      <c r="G3" s="6" t="n">
        <v>2918.48</v>
      </c>
      <c r="H3" s="6" t="n">
        <v>1331.04</v>
      </c>
      <c r="I3" s="6"/>
    </row>
    <row r="4" customFormat="false" ht="12.8" hidden="false" customHeight="false" outlineLevel="0" collapsed="false">
      <c r="A4" s="1"/>
      <c r="B4" s="2" t="s">
        <v>9</v>
      </c>
      <c r="C4" s="2" t="n">
        <v>949.08</v>
      </c>
      <c r="D4" s="6" t="n">
        <v>787.49</v>
      </c>
      <c r="E4" s="6" t="n">
        <v>778.4</v>
      </c>
      <c r="F4" s="6" t="n">
        <v>936.51</v>
      </c>
      <c r="G4" s="6" t="n">
        <v>929.89</v>
      </c>
      <c r="H4" s="6" t="n">
        <v>364.92</v>
      </c>
      <c r="I4" s="6"/>
    </row>
    <row r="5" customFormat="false" ht="46.45" hidden="false" customHeight="false" outlineLevel="0" collapsed="false">
      <c r="A5" s="1" t="s">
        <v>10</v>
      </c>
      <c r="B5" s="7" t="s">
        <v>11</v>
      </c>
      <c r="C5" s="7" t="n">
        <f aca="false">SUM(C3:C4)</f>
        <v>3917.23</v>
      </c>
      <c r="D5" s="8" t="n">
        <f aca="false">SUM(D3:D4)</f>
        <v>3266.37</v>
      </c>
      <c r="E5" s="8" t="n">
        <f aca="false">SUM(E3:E4)</f>
        <v>3218.15</v>
      </c>
      <c r="F5" s="8" t="n">
        <f aca="false">SUM(F3:F4)</f>
        <v>3879.19</v>
      </c>
      <c r="G5" s="8" t="n">
        <f aca="false">SUM(G3:G4)</f>
        <v>3848.37</v>
      </c>
      <c r="H5" s="8" t="n">
        <f aca="false">SUM(H3:H4)</f>
        <v>1695.96</v>
      </c>
      <c r="I5" s="8"/>
    </row>
    <row r="6" customFormat="false" ht="12.8" hidden="false" customHeight="false" outlineLevel="0" collapsed="false">
      <c r="A6" s="1"/>
      <c r="B6" s="2" t="s">
        <v>8</v>
      </c>
      <c r="C6" s="2" t="n">
        <v>3506.48</v>
      </c>
      <c r="D6" s="6" t="n">
        <v>2848.15</v>
      </c>
      <c r="E6" s="6" t="n">
        <v>2966.8</v>
      </c>
      <c r="F6" s="6" t="n">
        <v>3446.64</v>
      </c>
      <c r="G6" s="6" t="n">
        <v>3465.84</v>
      </c>
      <c r="H6" s="6" t="n">
        <v>1499.26</v>
      </c>
      <c r="I6" s="6"/>
    </row>
    <row r="7" customFormat="false" ht="12.8" hidden="false" customHeight="false" outlineLevel="0" collapsed="false">
      <c r="A7" s="1"/>
      <c r="B7" s="2" t="s">
        <v>9</v>
      </c>
      <c r="C7" s="2" t="n">
        <v>1318.16</v>
      </c>
      <c r="D7" s="6" t="n">
        <v>1093.74</v>
      </c>
      <c r="E7" s="6" t="n">
        <v>1131.08</v>
      </c>
      <c r="F7" s="6" t="n">
        <v>1300.71</v>
      </c>
      <c r="G7" s="6" t="n">
        <v>1303.91</v>
      </c>
      <c r="H7" s="6" t="n">
        <v>506.83</v>
      </c>
      <c r="I7" s="6"/>
    </row>
    <row r="8" customFormat="false" ht="46.45" hidden="false" customHeight="false" outlineLevel="0" collapsed="false">
      <c r="A8" s="1" t="s">
        <v>12</v>
      </c>
      <c r="B8" s="7" t="s">
        <v>13</v>
      </c>
      <c r="C8" s="7" t="n">
        <f aca="false">SUM(C6:C7)</f>
        <v>4824.64</v>
      </c>
      <c r="D8" s="8" t="n">
        <f aca="false">SUM(D6:D7)</f>
        <v>3941.89</v>
      </c>
      <c r="E8" s="8" t="n">
        <f aca="false">SUM(E6:E7)</f>
        <v>4097.88</v>
      </c>
      <c r="F8" s="8" t="n">
        <f aca="false">SUM(F6:F7)</f>
        <v>4747.35</v>
      </c>
      <c r="G8" s="8" t="n">
        <f aca="false">SUM(G6:G7)</f>
        <v>4769.75</v>
      </c>
      <c r="H8" s="8" t="n">
        <f aca="false">SUM(H6:H7)</f>
        <v>2006.09</v>
      </c>
      <c r="I8" s="8"/>
    </row>
    <row r="9" customFormat="false" ht="57.45" hidden="false" customHeight="false" outlineLevel="0" collapsed="false">
      <c r="C9" s="9" t="s">
        <v>14</v>
      </c>
    </row>
    <row r="10" customFormat="false" ht="12.8" hidden="false" customHeight="false" outlineLevel="0" collapsed="false">
      <c r="A10" s="0" t="s">
        <v>15</v>
      </c>
      <c r="C10" s="0" t="s">
        <v>16</v>
      </c>
      <c r="D10" s="0" t="s">
        <v>16</v>
      </c>
      <c r="E10" s="0" t="s">
        <v>16</v>
      </c>
      <c r="F10" s="0" t="s">
        <v>16</v>
      </c>
      <c r="G10" s="0" t="s">
        <v>16</v>
      </c>
      <c r="H10" s="0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44" activeCellId="0" sqref="U44"/>
    </sheetView>
  </sheetViews>
  <sheetFormatPr defaultRowHeight="12.8"/>
  <cols>
    <col collapsed="false" hidden="false" max="1" min="1" style="0" width="12.219387755102"/>
    <col collapsed="false" hidden="false" max="3" min="2" style="0" width="10.6020408163265"/>
    <col collapsed="false" hidden="false" max="4" min="4" style="0" width="12.9591836734694"/>
    <col collapsed="false" hidden="false" max="6" min="5" style="0" width="7.54081632653061"/>
    <col collapsed="false" hidden="false" max="8" min="7" style="0" width="6.57142857142857"/>
    <col collapsed="false" hidden="false" max="9" min="9" style="0" width="8.51530612244898"/>
    <col collapsed="false" hidden="false" max="10" min="10" style="0" width="12.5459183673469"/>
    <col collapsed="false" hidden="false" max="12" min="11" style="0" width="6.57142857142857"/>
    <col collapsed="false" hidden="false" max="14" min="13" style="0" width="5.5969387755102"/>
    <col collapsed="false" hidden="false" max="15" min="15" style="0" width="6.57142857142857"/>
    <col collapsed="false" hidden="false" max="16" min="16" style="0" width="12.9591836734694"/>
    <col collapsed="false" hidden="false" max="18" min="17" style="0" width="6.01020408163265"/>
    <col collapsed="false" hidden="false" max="20" min="19" style="0" width="5.04081632653061"/>
    <col collapsed="false" hidden="false" max="21" min="21" style="0" width="6.01020408163265"/>
    <col collapsed="false" hidden="false" max="1025" min="22" style="0" width="11.5204081632653"/>
  </cols>
  <sheetData>
    <row r="1" customFormat="false" ht="12.8" hidden="false" customHeight="false" outlineLevel="0" collapsed="false">
      <c r="A1" s="3"/>
      <c r="B1" s="3" t="s">
        <v>18</v>
      </c>
      <c r="D1" s="3"/>
      <c r="E1" s="10" t="s">
        <v>19</v>
      </c>
      <c r="F1" s="10"/>
      <c r="G1" s="10"/>
      <c r="H1" s="10"/>
      <c r="I1" s="10"/>
      <c r="J1" s="11"/>
      <c r="K1" s="12" t="s">
        <v>20</v>
      </c>
      <c r="L1" s="12"/>
      <c r="M1" s="12"/>
      <c r="N1" s="12"/>
      <c r="O1" s="12"/>
    </row>
    <row r="2" customFormat="false" ht="23.95" hidden="false" customHeight="false" outlineLevel="0" collapsed="false">
      <c r="A2" s="13" t="s">
        <v>21</v>
      </c>
      <c r="B2" s="3" t="n">
        <f aca="false">'Raw Data'!C8</f>
        <v>4824.64</v>
      </c>
      <c r="D2" s="3"/>
      <c r="E2" s="14" t="s">
        <v>22</v>
      </c>
      <c r="F2" s="14" t="s">
        <v>3</v>
      </c>
      <c r="G2" s="14" t="s">
        <v>4</v>
      </c>
      <c r="H2" s="14" t="s">
        <v>5</v>
      </c>
      <c r="I2" s="14" t="s">
        <v>6</v>
      </c>
      <c r="J2" s="14"/>
      <c r="K2" s="14" t="s">
        <v>22</v>
      </c>
      <c r="L2" s="14" t="s">
        <v>3</v>
      </c>
      <c r="M2" s="14" t="s">
        <v>4</v>
      </c>
      <c r="N2" s="14" t="s">
        <v>5</v>
      </c>
      <c r="O2" s="14" t="s">
        <v>6</v>
      </c>
      <c r="P2" s="14"/>
      <c r="Q2" s="14" t="s">
        <v>22</v>
      </c>
      <c r="R2" s="14" t="s">
        <v>3</v>
      </c>
      <c r="S2" s="14" t="s">
        <v>4</v>
      </c>
      <c r="T2" s="14" t="s">
        <v>5</v>
      </c>
      <c r="U2" s="14" t="s">
        <v>6</v>
      </c>
    </row>
    <row r="3" customFormat="false" ht="23.95" hidden="false" customHeight="false" outlineLevel="0" collapsed="false">
      <c r="A3" s="13" t="s">
        <v>23</v>
      </c>
      <c r="B3" s="3" t="n">
        <f aca="false">'Raw Data'!C5</f>
        <v>3917.23</v>
      </c>
      <c r="D3" s="13" t="s">
        <v>24</v>
      </c>
      <c r="E3" s="11"/>
      <c r="F3" s="11"/>
      <c r="G3" s="11"/>
      <c r="H3" s="11"/>
      <c r="I3" s="11"/>
      <c r="J3" s="13" t="s">
        <v>24</v>
      </c>
      <c r="K3" s="15"/>
      <c r="L3" s="15"/>
      <c r="M3" s="15"/>
      <c r="N3" s="15"/>
      <c r="O3" s="15"/>
      <c r="P3" s="13" t="s">
        <v>24</v>
      </c>
    </row>
    <row r="4" customFormat="false" ht="12.8" hidden="false" customHeight="false" outlineLevel="0" collapsed="false">
      <c r="D4" s="3" t="s">
        <v>25</v>
      </c>
      <c r="E4" s="11" t="n">
        <f aca="false">'Raw Data'!D8-B2</f>
        <v>-882.75</v>
      </c>
      <c r="F4" s="11" t="n">
        <f aca="false">E6</f>
        <v>-726.76</v>
      </c>
      <c r="G4" s="11" t="n">
        <f aca="false">'Raw Data'!F8-B2</f>
        <v>-77.29</v>
      </c>
      <c r="H4" s="11" t="n">
        <f aca="false">G6</f>
        <v>-54.8900000000003</v>
      </c>
      <c r="I4" s="11" t="n">
        <f aca="false">'Raw Data'!H8-B2</f>
        <v>-2818.55</v>
      </c>
      <c r="J4" s="3" t="s">
        <v>25</v>
      </c>
      <c r="K4" s="15" t="n">
        <f aca="false">ROUND(E4/$B$2,4)*100</f>
        <v>-18.3</v>
      </c>
      <c r="L4" s="11" t="n">
        <f aca="false">K6</f>
        <v>-15.06</v>
      </c>
      <c r="M4" s="15" t="n">
        <f aca="false">ROUND(G4/$B$2,4)*100</f>
        <v>-1.6</v>
      </c>
      <c r="N4" s="11" t="n">
        <f aca="false">M6</f>
        <v>-1.14</v>
      </c>
      <c r="O4" s="15" t="n">
        <f aca="false">ROUND(I4/$B$2,4)*100</f>
        <v>-58.42</v>
      </c>
      <c r="P4" s="3" t="s">
        <v>25</v>
      </c>
      <c r="Q4" s="0" t="n">
        <f aca="false">ABS(K4)</f>
        <v>18.3</v>
      </c>
      <c r="R4" s="0" t="n">
        <f aca="false">ABS(L4)</f>
        <v>15.06</v>
      </c>
      <c r="S4" s="0" t="n">
        <f aca="false">ABS(M4)</f>
        <v>1.6</v>
      </c>
      <c r="T4" s="0" t="n">
        <f aca="false">ABS(N4)</f>
        <v>1.14</v>
      </c>
      <c r="U4" s="0" t="n">
        <f aca="false">ABS(O4)</f>
        <v>58.42</v>
      </c>
    </row>
    <row r="5" customFormat="false" ht="12.8" hidden="false" customHeight="false" outlineLevel="0" collapsed="false">
      <c r="D5" s="3" t="s">
        <v>26</v>
      </c>
      <c r="E5" s="11" t="n">
        <f aca="false">'Raw Data'!D5-B3</f>
        <v>-650.86</v>
      </c>
      <c r="F5" s="11" t="n">
        <f aca="false">E7</f>
        <v>-699.08</v>
      </c>
      <c r="G5" s="11" t="n">
        <f aca="false">'Raw Data'!F5-B3</f>
        <v>-38.04</v>
      </c>
      <c r="H5" s="11" t="n">
        <f aca="false">G7</f>
        <v>-68.8600000000001</v>
      </c>
      <c r="I5" s="11" t="n">
        <f aca="false">'Raw Data'!H5-B3</f>
        <v>-2221.27</v>
      </c>
      <c r="J5" s="3" t="s">
        <v>26</v>
      </c>
      <c r="K5" s="15" t="n">
        <f aca="false">ROUND(E5/$B$3,4)*100</f>
        <v>-16.62</v>
      </c>
      <c r="L5" s="11" t="n">
        <f aca="false">K7</f>
        <v>-17.85</v>
      </c>
      <c r="M5" s="15" t="n">
        <f aca="false">ROUND(G5/$B$3,4)*100</f>
        <v>-0.97</v>
      </c>
      <c r="N5" s="11" t="n">
        <f aca="false">M7</f>
        <v>-1.76</v>
      </c>
      <c r="O5" s="15" t="n">
        <f aca="false">ROUND(I5/$B$3,4)*100</f>
        <v>-56.71</v>
      </c>
      <c r="P5" s="3" t="s">
        <v>26</v>
      </c>
      <c r="Q5" s="0" t="n">
        <f aca="false">ABS(K5)</f>
        <v>16.62</v>
      </c>
      <c r="R5" s="0" t="n">
        <f aca="false">ABS(L5)</f>
        <v>17.85</v>
      </c>
      <c r="S5" s="0" t="n">
        <f aca="false">ABS(M5)</f>
        <v>0.97</v>
      </c>
      <c r="T5" s="0" t="n">
        <f aca="false">ABS(N5)</f>
        <v>1.76</v>
      </c>
      <c r="U5" s="0" t="n">
        <f aca="false">ABS(O5)</f>
        <v>56.71</v>
      </c>
    </row>
    <row r="6" customFormat="false" ht="23.95" hidden="false" customHeight="false" outlineLevel="0" collapsed="false">
      <c r="D6" s="16" t="s">
        <v>27</v>
      </c>
      <c r="E6" s="17" t="n">
        <f aca="false">'Raw Data'!E8-B2</f>
        <v>-726.76</v>
      </c>
      <c r="F6" s="17"/>
      <c r="G6" s="17" t="n">
        <f aca="false">'Raw Data'!G8-B2</f>
        <v>-54.8900000000003</v>
      </c>
      <c r="H6" s="17"/>
      <c r="I6" s="17" t="n">
        <f aca="false">'Raw Data'!I8-B2</f>
        <v>-4824.64</v>
      </c>
      <c r="J6" s="16" t="s">
        <v>27</v>
      </c>
      <c r="K6" s="18" t="n">
        <f aca="false">ROUND(E6/$B$2,4)*100</f>
        <v>-15.06</v>
      </c>
      <c r="L6" s="18"/>
      <c r="M6" s="18" t="n">
        <f aca="false">ROUND(G6/$B$2,4)*100</f>
        <v>-1.14</v>
      </c>
      <c r="N6" s="18"/>
      <c r="O6" s="18" t="n">
        <f aca="false">ROUND(I6/$B$2,4)*100</f>
        <v>-100</v>
      </c>
    </row>
    <row r="7" customFormat="false" ht="23.95" hidden="false" customHeight="false" outlineLevel="0" collapsed="false">
      <c r="D7" s="16" t="s">
        <v>28</v>
      </c>
      <c r="E7" s="17" t="n">
        <f aca="false">'Raw Data'!E5-B3</f>
        <v>-699.08</v>
      </c>
      <c r="F7" s="17"/>
      <c r="G7" s="17" t="n">
        <f aca="false">'Raw Data'!G5-B3</f>
        <v>-68.8600000000001</v>
      </c>
      <c r="H7" s="17"/>
      <c r="I7" s="17" t="n">
        <f aca="false">'Raw Data'!I5-B3</f>
        <v>-3917.23</v>
      </c>
      <c r="J7" s="16" t="s">
        <v>28</v>
      </c>
      <c r="K7" s="18" t="n">
        <f aca="false">(ROUND(E7/$B$3,4)*100)</f>
        <v>-17.85</v>
      </c>
      <c r="L7" s="18"/>
      <c r="M7" s="18" t="n">
        <f aca="false">(ROUND(G7/$B$3,4)*100)</f>
        <v>-1.76</v>
      </c>
      <c r="N7" s="18"/>
      <c r="O7" s="18" t="n">
        <f aca="false">(ROUND(I7/$B$3,4)*100)</f>
        <v>-100</v>
      </c>
    </row>
  </sheetData>
  <mergeCells count="2">
    <mergeCell ref="E1:I1"/>
    <mergeCell ref="K1:O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2017-07-03T16:36:38Z</dcterms:created>
  <dc:creator/>
  <dc:description/>
  <dc:language>en-US</dc:language>
  <cp:lastModifiedBy/>
  <dcterms:modified xsi:type="dcterms:W3CDTF">2017-07-17T10:05:09Z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