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shields/Desktop/CAL STATE LONG BEACH/"/>
    </mc:Choice>
  </mc:AlternateContent>
  <xr:revisionPtr revIDLastSave="0" documentId="13_ncr:1_{B7129569-612A-9B43-811B-846149DC6751}" xr6:coauthVersionLast="47" xr6:coauthVersionMax="47" xr10:uidLastSave="{00000000-0000-0000-0000-000000000000}"/>
  <bookViews>
    <workbookView xWindow="0" yWindow="500" windowWidth="25600" windowHeight="14500" xr2:uid="{0D35D053-43E7-574C-BB5B-29E16E9CE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G3" i="1"/>
  <c r="K12" i="1"/>
  <c r="K3" i="1"/>
  <c r="I4" i="1"/>
  <c r="I5" i="1"/>
  <c r="I6" i="1"/>
  <c r="I7" i="1"/>
  <c r="I8" i="1"/>
  <c r="I9" i="1"/>
  <c r="I27" i="1"/>
  <c r="I28" i="1"/>
  <c r="I29" i="1"/>
  <c r="I30" i="1"/>
  <c r="I31" i="1"/>
  <c r="I32" i="1"/>
  <c r="I33" i="1"/>
  <c r="I34" i="1"/>
  <c r="I35" i="1"/>
  <c r="I36" i="1"/>
  <c r="I13" i="1"/>
  <c r="I14" i="1"/>
  <c r="I15" i="1"/>
  <c r="I16" i="1"/>
  <c r="I17" i="1"/>
  <c r="I18" i="1"/>
  <c r="I19" i="1"/>
  <c r="I20" i="1"/>
  <c r="I21" i="1"/>
  <c r="I22" i="1"/>
  <c r="I23" i="1"/>
  <c r="I26" i="1"/>
  <c r="E52" i="1"/>
  <c r="G54" i="1" s="1"/>
  <c r="E39" i="1"/>
  <c r="G41" i="1" s="1"/>
  <c r="E26" i="1"/>
  <c r="E12" i="1"/>
  <c r="G14" i="1" s="1"/>
  <c r="E3" i="1"/>
  <c r="G4" i="1" s="1"/>
  <c r="G53" i="1"/>
  <c r="G56" i="1"/>
  <c r="G57" i="1"/>
  <c r="G60" i="1"/>
  <c r="I60" i="1" s="1"/>
  <c r="G52" i="1"/>
  <c r="G40" i="1"/>
  <c r="G44" i="1"/>
  <c r="G48" i="1"/>
  <c r="G27" i="1"/>
  <c r="G28" i="1"/>
  <c r="G29" i="1"/>
  <c r="G30" i="1"/>
  <c r="G31" i="1"/>
  <c r="G32" i="1"/>
  <c r="G33" i="1"/>
  <c r="G34" i="1"/>
  <c r="G35" i="1"/>
  <c r="G36" i="1"/>
  <c r="G26" i="1"/>
  <c r="G13" i="1"/>
  <c r="G16" i="1"/>
  <c r="G17" i="1"/>
  <c r="G20" i="1"/>
  <c r="G21" i="1"/>
  <c r="G12" i="1"/>
  <c r="G7" i="1"/>
  <c r="O3" i="1"/>
  <c r="O52" i="1"/>
  <c r="O39" i="1"/>
  <c r="O26" i="1"/>
  <c r="O12" i="1"/>
  <c r="G59" i="1" l="1"/>
  <c r="G55" i="1"/>
  <c r="I55" i="1" s="1"/>
  <c r="G58" i="1"/>
  <c r="I58" i="1" s="1"/>
  <c r="G47" i="1"/>
  <c r="I47" i="1" s="1"/>
  <c r="G43" i="1"/>
  <c r="G39" i="1"/>
  <c r="G46" i="1"/>
  <c r="I46" i="1" s="1"/>
  <c r="G42" i="1"/>
  <c r="I42" i="1" s="1"/>
  <c r="G49" i="1"/>
  <c r="G45" i="1"/>
  <c r="I45" i="1" s="1"/>
  <c r="G23" i="1"/>
  <c r="G19" i="1"/>
  <c r="G15" i="1"/>
  <c r="G22" i="1"/>
  <c r="G18" i="1"/>
  <c r="I3" i="1"/>
  <c r="G6" i="1"/>
  <c r="G9" i="1"/>
  <c r="G5" i="1"/>
  <c r="G8" i="1"/>
  <c r="I53" i="1"/>
  <c r="I39" i="1"/>
  <c r="I54" i="1"/>
  <c r="I43" i="1"/>
  <c r="I57" i="1"/>
  <c r="I12" i="1"/>
  <c r="I44" i="1"/>
  <c r="I59" i="1"/>
  <c r="I41" i="1"/>
  <c r="I49" i="1"/>
  <c r="I40" i="1"/>
  <c r="I48" i="1"/>
  <c r="I52" i="1"/>
  <c r="I56" i="1"/>
  <c r="K52" i="1" l="1" a="1"/>
  <c r="K52" i="1" s="1"/>
  <c r="M52" i="1" s="1"/>
  <c r="K39" i="1" a="1"/>
  <c r="K39" i="1" s="1"/>
  <c r="M39" i="1" s="1"/>
  <c r="K26" i="1" a="1"/>
  <c r="K26" i="1" s="1"/>
  <c r="M26" i="1" s="1"/>
  <c r="M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<sst xmlns="http://schemas.openxmlformats.org/spreadsheetml/2006/main" count="90" uniqueCount="68">
  <si>
    <t>Baltimore, MD</t>
  </si>
  <si>
    <t>Boston, MA</t>
  </si>
  <si>
    <t>Hartford, CT</t>
  </si>
  <si>
    <t>New York, NY</t>
  </si>
  <si>
    <t>Philadelphia, PA</t>
  </si>
  <si>
    <t>Pittsburgh, PA</t>
  </si>
  <si>
    <t>Washington, DC</t>
  </si>
  <si>
    <t>Midwestern cities</t>
  </si>
  <si>
    <t>Chicago, IL</t>
  </si>
  <si>
    <t>Cincinnati, OH</t>
  </si>
  <si>
    <t>Cleveland, OH</t>
  </si>
  <si>
    <t>Columbus, OH</t>
  </si>
  <si>
    <t>Detroit, MI</t>
  </si>
  <si>
    <t>Indianapolis, IN</t>
  </si>
  <si>
    <t>Kansas City, MO</t>
  </si>
  <si>
    <t>Louisville, KY</t>
  </si>
  <si>
    <t>Milwaukee, WI</t>
  </si>
  <si>
    <t>Minneapolis-St. Paul, MN</t>
  </si>
  <si>
    <t>Oklahoma City, OK</t>
  </si>
  <si>
    <t>St. Louis, MO</t>
  </si>
  <si>
    <t>Southern cities</t>
  </si>
  <si>
    <t>Atlanta, GA</t>
  </si>
  <si>
    <t>Charlotte, NC</t>
  </si>
  <si>
    <t>Ft. Lauderdale, FL</t>
  </si>
  <si>
    <t>Jacksonville, FL</t>
  </si>
  <si>
    <t>Memphis, TN</t>
  </si>
  <si>
    <t>Miami, FL</t>
  </si>
  <si>
    <t>Nashville, TN</t>
  </si>
  <si>
    <t>New Orleans, LA</t>
  </si>
  <si>
    <t>Norfolk, VA</t>
  </si>
  <si>
    <t>Orlando, FL</t>
  </si>
  <si>
    <t>Tampa, FL</t>
  </si>
  <si>
    <t>Southwestern cities</t>
  </si>
  <si>
    <t>Albuquerque, NM</t>
  </si>
  <si>
    <t>Austin, TX</t>
  </si>
  <si>
    <t>Corpus Christi, TX</t>
  </si>
  <si>
    <t>Dallas, TX</t>
  </si>
  <si>
    <t>Denver, CO</t>
  </si>
  <si>
    <t>El Paso, TX</t>
  </si>
  <si>
    <t>Fort Worth, TX</t>
  </si>
  <si>
    <t>Houston, TX</t>
  </si>
  <si>
    <t>Phoenix, AZ</t>
  </si>
  <si>
    <t>Salt Lake City, UT</t>
  </si>
  <si>
    <t>San Antonio, TX</t>
  </si>
  <si>
    <t>Western cities</t>
  </si>
  <si>
    <t>Honolulu, HI</t>
  </si>
  <si>
    <t>Los Angeles, CA</t>
  </si>
  <si>
    <t>Portland, OR</t>
  </si>
  <si>
    <t>Sacramento, CA</t>
  </si>
  <si>
    <t>San Bernardino-River, CA</t>
  </si>
  <si>
    <t>San Diego, CA</t>
  </si>
  <si>
    <t>San Jose, CA</t>
  </si>
  <si>
    <t>Seattle-Everett, WA</t>
  </si>
  <si>
    <t>City</t>
  </si>
  <si>
    <t>Cost Traffic</t>
  </si>
  <si>
    <t>Northeast</t>
  </si>
  <si>
    <t>San Francisco-Oakland, CA</t>
  </si>
  <si>
    <t>X^2</t>
  </si>
  <si>
    <t>s^2</t>
  </si>
  <si>
    <t>X - Mean</t>
  </si>
  <si>
    <t>s</t>
  </si>
  <si>
    <t>AVERAGE</t>
  </si>
  <si>
    <t>Midwestern</t>
  </si>
  <si>
    <t>Southern</t>
  </si>
  <si>
    <t>Southwestern</t>
  </si>
  <si>
    <t>Western</t>
  </si>
  <si>
    <t>Sample Standard Deviation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</si>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</sst>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353535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rgb="FF35353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0" fontId="1" fillId="2" borderId="0" xfId="0" applyFont="1" applyFill="1" applyAlignment="1">
      <alignment horizontal="center"/>
    </xf>
    <xf numFmtId="0" fontId="5" fillId="4" borderId="0" xfId="0" applyFont="1" applyFill="1"/>
    <xf numFmtId="2" fontId="5" fillId="4" borderId="0" xfId="0" applyNumberFormat="1" applyFont="1" applyFill="1"/>
    <xf numFmtId="2" fontId="0" fillId="0" borderId="0" xfId="0" applyNumberFormat="1" applyFont="1"/>
    <xf numFmtId="1" fontId="5" fillId="4" borderId="0" xfId="0" applyNumberFormat="1" applyFont="1" applyFill="1"/>
    <xf numFmtId="0" fontId="1" fillId="3" borderId="1" xfId="0" applyFont="1" applyFill="1" applyBorder="1"/>
    <xf numFmtId="0" fontId="5" fillId="4" borderId="1" xfId="0" applyFont="1" applyFill="1" applyBorder="1"/>
    <xf numFmtId="1" fontId="0" fillId="5" borderId="1" xfId="0" applyNumberFormat="1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6" borderId="1" xfId="0" applyFont="1" applyFill="1" applyBorder="1"/>
    <xf numFmtId="0" fontId="6" fillId="6" borderId="1" xfId="0" applyFont="1" applyFill="1" applyBorder="1"/>
    <xf numFmtId="0" fontId="5" fillId="6" borderId="1" xfId="0" applyFont="1" applyFill="1" applyBorder="1"/>
    <xf numFmtId="0" fontId="0" fillId="6" borderId="1" xfId="0" applyFont="1" applyFill="1" applyBorder="1"/>
    <xf numFmtId="0" fontId="4" fillId="3" borderId="1" xfId="0" applyFont="1" applyFill="1" applyBorder="1"/>
    <xf numFmtId="0" fontId="7" fillId="4" borderId="1" xfId="0" applyFont="1" applyFill="1" applyBorder="1"/>
    <xf numFmtId="0" fontId="2" fillId="5" borderId="1" xfId="0" applyFont="1" applyFill="1" applyBorder="1"/>
    <xf numFmtId="0" fontId="7" fillId="6" borderId="1" xfId="0" applyFont="1" applyFill="1" applyBorder="1"/>
    <xf numFmtId="0" fontId="2" fillId="6" borderId="1" xfId="0" applyFont="1" applyFill="1" applyBorder="1"/>
    <xf numFmtId="3" fontId="2" fillId="5" borderId="1" xfId="0" applyNumberFormat="1" applyFont="1" applyFill="1" applyBorder="1"/>
    <xf numFmtId="0" fontId="1" fillId="2" borderId="1" xfId="0" applyFont="1" applyFill="1" applyBorder="1"/>
    <xf numFmtId="0" fontId="0" fillId="3" borderId="1" xfId="0" applyFont="1" applyFill="1" applyBorder="1"/>
    <xf numFmtId="0" fontId="0" fillId="5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Traffic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Cost Traffic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Sheet1!$A$3:$B$60</c15:sqref>
                  </c15:fullRef>
                  <c15:levelRef>
                    <c15:sqref>Sheet1!$B$3:$B$60</c15:sqref>
                  </c15:levelRef>
                </c:ext>
              </c:extLst>
              <c:f>Sheet1!$B$3:$B$60</c:f>
              <c:strCache>
                <c:ptCount val="58"/>
                <c:pt idx="0">
                  <c:v>Baltimore, MD</c:v>
                </c:pt>
                <c:pt idx="1">
                  <c:v>Boston, MA</c:v>
                </c:pt>
                <c:pt idx="2">
                  <c:v>Hartford, CT</c:v>
                </c:pt>
                <c:pt idx="3">
                  <c:v>New York, NY</c:v>
                </c:pt>
                <c:pt idx="4">
                  <c:v>Philadelphia, PA</c:v>
                </c:pt>
                <c:pt idx="5">
                  <c:v>Pittsburgh, PA</c:v>
                </c:pt>
                <c:pt idx="6">
                  <c:v>Washington, DC</c:v>
                </c:pt>
                <c:pt idx="9">
                  <c:v>Chicago, IL</c:v>
                </c:pt>
                <c:pt idx="10">
                  <c:v>Cincinnati, OH</c:v>
                </c:pt>
                <c:pt idx="11">
                  <c:v>Cleveland, OH</c:v>
                </c:pt>
                <c:pt idx="12">
                  <c:v>Columbus, OH</c:v>
                </c:pt>
                <c:pt idx="13">
                  <c:v>Detroit, MI</c:v>
                </c:pt>
                <c:pt idx="14">
                  <c:v>Indianapolis, IN</c:v>
                </c:pt>
                <c:pt idx="15">
                  <c:v>Kansas City, MO</c:v>
                </c:pt>
                <c:pt idx="16">
                  <c:v>Louisville, KY</c:v>
                </c:pt>
                <c:pt idx="17">
                  <c:v>Milwaukee, WI</c:v>
                </c:pt>
                <c:pt idx="18">
                  <c:v>Minneapolis-St. Paul, MN</c:v>
                </c:pt>
                <c:pt idx="19">
                  <c:v>Oklahoma City, OK</c:v>
                </c:pt>
                <c:pt idx="20">
                  <c:v>St. Louis, MO</c:v>
                </c:pt>
                <c:pt idx="23">
                  <c:v>Atlanta, GA</c:v>
                </c:pt>
                <c:pt idx="24">
                  <c:v>Charlotte, NC</c:v>
                </c:pt>
                <c:pt idx="25">
                  <c:v>Ft. Lauderdale, FL</c:v>
                </c:pt>
                <c:pt idx="26">
                  <c:v>Jacksonville, FL</c:v>
                </c:pt>
                <c:pt idx="27">
                  <c:v>Memphis, TN</c:v>
                </c:pt>
                <c:pt idx="28">
                  <c:v>Miami, FL</c:v>
                </c:pt>
                <c:pt idx="29">
                  <c:v>Nashville, TN</c:v>
                </c:pt>
                <c:pt idx="30">
                  <c:v>New Orleans, LA</c:v>
                </c:pt>
                <c:pt idx="31">
                  <c:v>Norfolk, VA</c:v>
                </c:pt>
                <c:pt idx="32">
                  <c:v>Orlando, FL</c:v>
                </c:pt>
                <c:pt idx="33">
                  <c:v>Tampa, FL</c:v>
                </c:pt>
                <c:pt idx="36">
                  <c:v>Albuquerque, NM</c:v>
                </c:pt>
                <c:pt idx="37">
                  <c:v>Austin, TX</c:v>
                </c:pt>
                <c:pt idx="38">
                  <c:v>Corpus Christi, TX</c:v>
                </c:pt>
                <c:pt idx="39">
                  <c:v>Dallas, TX</c:v>
                </c:pt>
                <c:pt idx="40">
                  <c:v>Denver, CO</c:v>
                </c:pt>
                <c:pt idx="41">
                  <c:v>El Paso, TX</c:v>
                </c:pt>
                <c:pt idx="42">
                  <c:v>Fort Worth, TX</c:v>
                </c:pt>
                <c:pt idx="43">
                  <c:v>Houston, TX</c:v>
                </c:pt>
                <c:pt idx="44">
                  <c:v>Phoenix, AZ</c:v>
                </c:pt>
                <c:pt idx="45">
                  <c:v>Salt Lake City, UT</c:v>
                </c:pt>
                <c:pt idx="46">
                  <c:v>San Antonio, TX</c:v>
                </c:pt>
                <c:pt idx="49">
                  <c:v>Honolulu, HI</c:v>
                </c:pt>
                <c:pt idx="50">
                  <c:v>Los Angeles, CA</c:v>
                </c:pt>
                <c:pt idx="51">
                  <c:v>Portland, OR</c:v>
                </c:pt>
                <c:pt idx="52">
                  <c:v>Sacramento, CA</c:v>
                </c:pt>
                <c:pt idx="53">
                  <c:v>San Bernardino-River, CA</c:v>
                </c:pt>
                <c:pt idx="54">
                  <c:v>San Diego, CA</c:v>
                </c:pt>
                <c:pt idx="55">
                  <c:v>San Francisco-Oakland, CA</c:v>
                </c:pt>
                <c:pt idx="56">
                  <c:v>San Jose, CA</c:v>
                </c:pt>
                <c:pt idx="57">
                  <c:v>Seattle-Everett, WA</c:v>
                </c:pt>
              </c:strCache>
            </c:strRef>
          </c:cat>
          <c:val>
            <c:numRef>
              <c:f>Sheet1!$C$3:$C$60</c:f>
              <c:numCache>
                <c:formatCode>General</c:formatCode>
                <c:ptCount val="58"/>
                <c:pt idx="0" formatCode="0">
                  <c:v>530</c:v>
                </c:pt>
                <c:pt idx="1">
                  <c:v>880</c:v>
                </c:pt>
                <c:pt idx="2">
                  <c:v>250</c:v>
                </c:pt>
                <c:pt idx="3" formatCode="#,##0">
                  <c:v>1090</c:v>
                </c:pt>
                <c:pt idx="4">
                  <c:v>420</c:v>
                </c:pt>
                <c:pt idx="5">
                  <c:v>400</c:v>
                </c:pt>
                <c:pt idx="6" formatCode="#,##0">
                  <c:v>1420</c:v>
                </c:pt>
                <c:pt idx="9">
                  <c:v>570</c:v>
                </c:pt>
                <c:pt idx="10">
                  <c:v>200</c:v>
                </c:pt>
                <c:pt idx="11">
                  <c:v>140</c:v>
                </c:pt>
                <c:pt idx="12">
                  <c:v>230</c:v>
                </c:pt>
                <c:pt idx="13">
                  <c:v>530</c:v>
                </c:pt>
                <c:pt idx="14">
                  <c:v>130</c:v>
                </c:pt>
                <c:pt idx="15">
                  <c:v>160</c:v>
                </c:pt>
                <c:pt idx="16">
                  <c:v>190</c:v>
                </c:pt>
                <c:pt idx="17">
                  <c:v>370</c:v>
                </c:pt>
                <c:pt idx="18">
                  <c:v>270</c:v>
                </c:pt>
                <c:pt idx="19">
                  <c:v>190</c:v>
                </c:pt>
                <c:pt idx="20">
                  <c:v>540</c:v>
                </c:pt>
                <c:pt idx="23">
                  <c:v>640</c:v>
                </c:pt>
                <c:pt idx="24">
                  <c:v>390</c:v>
                </c:pt>
                <c:pt idx="25">
                  <c:v>290</c:v>
                </c:pt>
                <c:pt idx="26">
                  <c:v>400</c:v>
                </c:pt>
                <c:pt idx="27">
                  <c:v>140</c:v>
                </c:pt>
                <c:pt idx="28">
                  <c:v>680</c:v>
                </c:pt>
                <c:pt idx="29">
                  <c:v>340</c:v>
                </c:pt>
                <c:pt idx="30">
                  <c:v>340</c:v>
                </c:pt>
                <c:pt idx="31">
                  <c:v>390</c:v>
                </c:pt>
                <c:pt idx="32">
                  <c:v>420</c:v>
                </c:pt>
                <c:pt idx="33">
                  <c:v>310</c:v>
                </c:pt>
                <c:pt idx="36">
                  <c:v>210</c:v>
                </c:pt>
                <c:pt idx="37">
                  <c:v>410</c:v>
                </c:pt>
                <c:pt idx="38">
                  <c:v>50</c:v>
                </c:pt>
                <c:pt idx="39">
                  <c:v>750</c:v>
                </c:pt>
                <c:pt idx="40">
                  <c:v>420</c:v>
                </c:pt>
                <c:pt idx="41">
                  <c:v>120</c:v>
                </c:pt>
                <c:pt idx="42">
                  <c:v>420</c:v>
                </c:pt>
                <c:pt idx="43">
                  <c:v>750</c:v>
                </c:pt>
                <c:pt idx="44">
                  <c:v>630</c:v>
                </c:pt>
                <c:pt idx="45">
                  <c:v>90</c:v>
                </c:pt>
                <c:pt idx="46">
                  <c:v>290</c:v>
                </c:pt>
                <c:pt idx="49">
                  <c:v>470</c:v>
                </c:pt>
                <c:pt idx="50">
                  <c:v>980</c:v>
                </c:pt>
                <c:pt idx="51">
                  <c:v>500</c:v>
                </c:pt>
                <c:pt idx="52">
                  <c:v>280</c:v>
                </c:pt>
                <c:pt idx="53" formatCode="#,##0">
                  <c:v>1320</c:v>
                </c:pt>
                <c:pt idx="54">
                  <c:v>480</c:v>
                </c:pt>
                <c:pt idx="55">
                  <c:v>930</c:v>
                </c:pt>
                <c:pt idx="56">
                  <c:v>960</c:v>
                </c:pt>
                <c:pt idx="57">
                  <c:v>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A5-8847-9EDE-133DAC85F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094560"/>
        <c:axId val="324891632"/>
      </c:barChart>
      <c:catAx>
        <c:axId val="35609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91632"/>
        <c:crosses val="autoZero"/>
        <c:auto val="1"/>
        <c:lblAlgn val="ctr"/>
        <c:lblOffset val="100"/>
        <c:noMultiLvlLbl val="0"/>
      </c:catAx>
      <c:valAx>
        <c:axId val="3248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09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17</xdr:row>
      <xdr:rowOff>69850</xdr:rowOff>
    </xdr:from>
    <xdr:to>
      <xdr:col>20</xdr:col>
      <xdr:colOff>69850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9C6A9F-CB1E-8D48-86E0-3536A5461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493B-592E-F54B-B3C3-17545FABB058}">
  <dimension ref="A2:R70"/>
  <sheetViews>
    <sheetView tabSelected="1" zoomScale="75" workbookViewId="0">
      <selection activeCell="Q2" sqref="Q2:R15"/>
    </sheetView>
  </sheetViews>
  <sheetFormatPr baseColWidth="10" defaultRowHeight="16" x14ac:dyDescent="0.2"/>
  <cols>
    <col min="1" max="1" width="19" style="1" bestFit="1" customWidth="1"/>
    <col min="2" max="2" width="26.83203125" style="1" bestFit="1" customWidth="1"/>
    <col min="3" max="3" width="12" style="1" bestFit="1" customWidth="1"/>
    <col min="4" max="4" width="10.83203125" style="1"/>
    <col min="5" max="5" width="11.6640625" style="1" hidden="1" customWidth="1"/>
    <col min="6" max="6" width="0" style="1" hidden="1" customWidth="1"/>
    <col min="7" max="7" width="8.6640625" style="1" hidden="1" customWidth="1"/>
    <col min="8" max="10" width="10.83203125" style="1" hidden="1" customWidth="1"/>
    <col min="11" max="11" width="12.1640625" style="1" hidden="1" customWidth="1"/>
    <col min="12" max="12" width="10.83203125" style="1" hidden="1" customWidth="1"/>
    <col min="13" max="13" width="11.6640625" style="1" hidden="1" customWidth="1"/>
    <col min="14" max="16" width="0" style="1" hidden="1" customWidth="1"/>
    <col min="17" max="17" width="23.6640625" style="1" bestFit="1" customWidth="1"/>
    <col min="18" max="16384" width="10.83203125" style="1"/>
  </cols>
  <sheetData>
    <row r="2" spans="1:18" x14ac:dyDescent="0.2">
      <c r="B2" s="24" t="s">
        <v>53</v>
      </c>
      <c r="C2" s="24" t="s">
        <v>54</v>
      </c>
      <c r="E2" s="4" t="s">
        <v>61</v>
      </c>
      <c r="F2" s="4"/>
      <c r="G2" s="4" t="s">
        <v>59</v>
      </c>
      <c r="H2" s="4"/>
      <c r="I2" s="4" t="s">
        <v>57</v>
      </c>
      <c r="J2" s="4"/>
      <c r="K2" s="4" t="s">
        <v>58</v>
      </c>
      <c r="L2" s="4"/>
      <c r="M2" s="4" t="s">
        <v>60</v>
      </c>
      <c r="Q2" s="27" t="s">
        <v>67</v>
      </c>
    </row>
    <row r="3" spans="1:18" x14ac:dyDescent="0.2">
      <c r="A3" s="9" t="s">
        <v>55</v>
      </c>
      <c r="B3" s="10" t="s">
        <v>0</v>
      </c>
      <c r="C3" s="11">
        <v>530</v>
      </c>
      <c r="E3" s="8">
        <f>AVERAGE(C3:C9)</f>
        <v>712.85714285714289</v>
      </c>
      <c r="F3" s="5"/>
      <c r="G3" s="8">
        <f>C3-$E$3</f>
        <v>-182.85714285714289</v>
      </c>
      <c r="H3" s="5"/>
      <c r="I3" s="8">
        <f t="shared" ref="I3:I9" si="0">G3*G3</f>
        <v>33436.734693877566</v>
      </c>
      <c r="J3" s="5"/>
      <c r="K3" s="5">
        <f>SUM(I3:I9)/6</f>
        <v>183590.47619047618</v>
      </c>
      <c r="L3" s="5"/>
      <c r="M3" s="6">
        <f>SQRT(K3)</f>
        <v>428.47459223444764</v>
      </c>
      <c r="O3" s="7">
        <f>STDEV(C3:C9)</f>
        <v>428.4745922344477</v>
      </c>
      <c r="Q3" s="25" t="s">
        <v>55</v>
      </c>
      <c r="R3" s="26">
        <v>713</v>
      </c>
    </row>
    <row r="4" spans="1:18" x14ac:dyDescent="0.2">
      <c r="A4" s="9"/>
      <c r="B4" s="10" t="s">
        <v>1</v>
      </c>
      <c r="C4" s="12">
        <v>880</v>
      </c>
      <c r="G4" s="8">
        <f t="shared" ref="G4:G9" si="1">C4-$E$3</f>
        <v>167.14285714285711</v>
      </c>
      <c r="I4" s="3">
        <f t="shared" si="0"/>
        <v>27936.734693877541</v>
      </c>
      <c r="Q4" s="25" t="s">
        <v>62</v>
      </c>
      <c r="R4" s="26">
        <v>293</v>
      </c>
    </row>
    <row r="5" spans="1:18" x14ac:dyDescent="0.2">
      <c r="A5" s="9"/>
      <c r="B5" s="10" t="s">
        <v>2</v>
      </c>
      <c r="C5" s="12">
        <v>250</v>
      </c>
      <c r="G5" s="8">
        <f t="shared" si="1"/>
        <v>-462.85714285714289</v>
      </c>
      <c r="I5" s="3">
        <f t="shared" si="0"/>
        <v>214236.73469387757</v>
      </c>
      <c r="Q5" s="25" t="s">
        <v>63</v>
      </c>
      <c r="R5" s="26">
        <v>395</v>
      </c>
    </row>
    <row r="6" spans="1:18" x14ac:dyDescent="0.2">
      <c r="A6" s="9"/>
      <c r="B6" s="10" t="s">
        <v>3</v>
      </c>
      <c r="C6" s="13">
        <v>1090</v>
      </c>
      <c r="G6" s="8">
        <f t="shared" si="1"/>
        <v>377.14285714285711</v>
      </c>
      <c r="I6" s="3">
        <f t="shared" si="0"/>
        <v>142236.73469387752</v>
      </c>
      <c r="Q6" s="25" t="s">
        <v>64</v>
      </c>
      <c r="R6" s="26">
        <v>376</v>
      </c>
    </row>
    <row r="7" spans="1:18" x14ac:dyDescent="0.2">
      <c r="A7" s="9"/>
      <c r="B7" s="10" t="s">
        <v>4</v>
      </c>
      <c r="C7" s="12">
        <v>420</v>
      </c>
      <c r="G7" s="8">
        <f t="shared" si="1"/>
        <v>-292.85714285714289</v>
      </c>
      <c r="I7" s="3">
        <f t="shared" si="0"/>
        <v>85765.306122448994</v>
      </c>
      <c r="Q7" s="25" t="s">
        <v>65</v>
      </c>
      <c r="R7" s="26">
        <v>756</v>
      </c>
    </row>
    <row r="8" spans="1:18" x14ac:dyDescent="0.2">
      <c r="A8" s="9"/>
      <c r="B8" s="10" t="s">
        <v>5</v>
      </c>
      <c r="C8" s="12">
        <v>400</v>
      </c>
      <c r="G8" s="8">
        <f t="shared" si="1"/>
        <v>-312.85714285714289</v>
      </c>
      <c r="I8" s="3">
        <f t="shared" si="0"/>
        <v>97879.591836734719</v>
      </c>
    </row>
    <row r="9" spans="1:18" x14ac:dyDescent="0.2">
      <c r="A9" s="9"/>
      <c r="B9" s="10" t="s">
        <v>6</v>
      </c>
      <c r="C9" s="13">
        <v>1420</v>
      </c>
      <c r="G9" s="8">
        <f t="shared" si="1"/>
        <v>707.14285714285711</v>
      </c>
      <c r="I9" s="3">
        <f t="shared" si="0"/>
        <v>500051.0204081632</v>
      </c>
    </row>
    <row r="10" spans="1:18" x14ac:dyDescent="0.2">
      <c r="A10" s="14"/>
      <c r="B10" s="15"/>
      <c r="C10" s="14"/>
      <c r="G10" s="3"/>
      <c r="I10" s="3"/>
      <c r="Q10" s="24" t="s">
        <v>66</v>
      </c>
    </row>
    <row r="11" spans="1:18" x14ac:dyDescent="0.2">
      <c r="A11" s="14"/>
      <c r="B11" s="16"/>
      <c r="C11" s="17"/>
      <c r="E11" s="4" t="s">
        <v>61</v>
      </c>
      <c r="F11" s="4"/>
      <c r="G11" s="4" t="s">
        <v>59</v>
      </c>
      <c r="H11" s="4"/>
      <c r="I11" s="4"/>
      <c r="J11" s="4"/>
      <c r="K11" s="4" t="s">
        <v>58</v>
      </c>
      <c r="L11" s="4"/>
      <c r="M11" s="4" t="s">
        <v>60</v>
      </c>
      <c r="Q11" s="25" t="s">
        <v>55</v>
      </c>
      <c r="R11" s="26">
        <v>428.47</v>
      </c>
    </row>
    <row r="12" spans="1:18" x14ac:dyDescent="0.2">
      <c r="A12" s="18" t="s">
        <v>7</v>
      </c>
      <c r="B12" s="19" t="s">
        <v>8</v>
      </c>
      <c r="C12" s="20">
        <v>570</v>
      </c>
      <c r="E12" s="8">
        <f>AVERAGE(C12:C23)</f>
        <v>293.33333333333331</v>
      </c>
      <c r="F12" s="5"/>
      <c r="G12" s="8">
        <f>C12-$E$12</f>
        <v>276.66666666666669</v>
      </c>
      <c r="H12" s="5"/>
      <c r="I12" s="8">
        <f t="shared" ref="I12:I60" si="2">G12*G12</f>
        <v>76544.444444444453</v>
      </c>
      <c r="J12" s="5"/>
      <c r="K12" s="5">
        <f>SUM(I12:I23)/11</f>
        <v>27442.424242424244</v>
      </c>
      <c r="L12" s="5"/>
      <c r="M12" s="6">
        <f>SQRT(K12)</f>
        <v>165.6575511180346</v>
      </c>
      <c r="O12" s="7">
        <f>STDEV(C12:C23)</f>
        <v>165.65755111803458</v>
      </c>
      <c r="Q12" s="25" t="s">
        <v>62</v>
      </c>
      <c r="R12" s="26">
        <v>165.66</v>
      </c>
    </row>
    <row r="13" spans="1:18" x14ac:dyDescent="0.2">
      <c r="A13" s="9"/>
      <c r="B13" s="19" t="s">
        <v>9</v>
      </c>
      <c r="C13" s="20">
        <v>200</v>
      </c>
      <c r="G13" s="8">
        <f t="shared" ref="G13:G23" si="3">C13-$E$12</f>
        <v>-93.333333333333314</v>
      </c>
      <c r="I13" s="3">
        <f t="shared" si="2"/>
        <v>8711.1111111111077</v>
      </c>
      <c r="Q13" s="25" t="s">
        <v>63</v>
      </c>
      <c r="R13" s="26">
        <v>152.08000000000001</v>
      </c>
    </row>
    <row r="14" spans="1:18" x14ac:dyDescent="0.2">
      <c r="A14" s="9"/>
      <c r="B14" s="19" t="s">
        <v>10</v>
      </c>
      <c r="C14" s="20">
        <v>140</v>
      </c>
      <c r="G14" s="8">
        <f t="shared" si="3"/>
        <v>-153.33333333333331</v>
      </c>
      <c r="I14" s="3">
        <f t="shared" si="2"/>
        <v>23511.111111111106</v>
      </c>
      <c r="Q14" s="25" t="s">
        <v>64</v>
      </c>
      <c r="R14" s="26">
        <v>252.56</v>
      </c>
    </row>
    <row r="15" spans="1:18" x14ac:dyDescent="0.2">
      <c r="A15" s="9"/>
      <c r="B15" s="19" t="s">
        <v>11</v>
      </c>
      <c r="C15" s="20">
        <v>230</v>
      </c>
      <c r="G15" s="8">
        <f t="shared" si="3"/>
        <v>-63.333333333333314</v>
      </c>
      <c r="I15" s="3">
        <f t="shared" si="2"/>
        <v>4011.1111111111086</v>
      </c>
      <c r="Q15" s="25" t="s">
        <v>65</v>
      </c>
      <c r="R15" s="26">
        <v>336.46</v>
      </c>
    </row>
    <row r="16" spans="1:18" x14ac:dyDescent="0.2">
      <c r="A16" s="9"/>
      <c r="B16" s="19" t="s">
        <v>12</v>
      </c>
      <c r="C16" s="20">
        <v>530</v>
      </c>
      <c r="G16" s="8">
        <f t="shared" si="3"/>
        <v>236.66666666666669</v>
      </c>
      <c r="I16" s="3">
        <f t="shared" si="2"/>
        <v>56011.111111111117</v>
      </c>
    </row>
    <row r="17" spans="1:15" x14ac:dyDescent="0.2">
      <c r="A17" s="9"/>
      <c r="B17" s="19" t="s">
        <v>13</v>
      </c>
      <c r="C17" s="20">
        <v>130</v>
      </c>
      <c r="G17" s="8">
        <f t="shared" si="3"/>
        <v>-163.33333333333331</v>
      </c>
      <c r="I17" s="3">
        <f t="shared" si="2"/>
        <v>26677.77777777777</v>
      </c>
    </row>
    <row r="18" spans="1:15" x14ac:dyDescent="0.2">
      <c r="A18" s="9"/>
      <c r="B18" s="19" t="s">
        <v>14</v>
      </c>
      <c r="C18" s="20">
        <v>160</v>
      </c>
      <c r="G18" s="8">
        <f t="shared" si="3"/>
        <v>-133.33333333333331</v>
      </c>
      <c r="I18" s="3">
        <f t="shared" si="2"/>
        <v>17777.777777777774</v>
      </c>
    </row>
    <row r="19" spans="1:15" x14ac:dyDescent="0.2">
      <c r="A19" s="9"/>
      <c r="B19" s="19" t="s">
        <v>15</v>
      </c>
      <c r="C19" s="20">
        <v>190</v>
      </c>
      <c r="G19" s="8">
        <f t="shared" si="3"/>
        <v>-103.33333333333331</v>
      </c>
      <c r="I19" s="3">
        <f t="shared" si="2"/>
        <v>10677.777777777774</v>
      </c>
    </row>
    <row r="20" spans="1:15" x14ac:dyDescent="0.2">
      <c r="A20" s="9"/>
      <c r="B20" s="19" t="s">
        <v>16</v>
      </c>
      <c r="C20" s="20">
        <v>370</v>
      </c>
      <c r="G20" s="8">
        <f t="shared" si="3"/>
        <v>76.666666666666686</v>
      </c>
      <c r="I20" s="3">
        <f t="shared" si="2"/>
        <v>5877.777777777781</v>
      </c>
    </row>
    <row r="21" spans="1:15" x14ac:dyDescent="0.2">
      <c r="A21" s="9"/>
      <c r="B21" s="19" t="s">
        <v>17</v>
      </c>
      <c r="C21" s="20">
        <v>270</v>
      </c>
      <c r="G21" s="8">
        <f t="shared" si="3"/>
        <v>-23.333333333333314</v>
      </c>
      <c r="I21" s="3">
        <f t="shared" si="2"/>
        <v>544.44444444444355</v>
      </c>
    </row>
    <row r="22" spans="1:15" x14ac:dyDescent="0.2">
      <c r="A22" s="9"/>
      <c r="B22" s="19" t="s">
        <v>18</v>
      </c>
      <c r="C22" s="20">
        <v>190</v>
      </c>
      <c r="G22" s="8">
        <f t="shared" si="3"/>
        <v>-103.33333333333331</v>
      </c>
      <c r="I22" s="3">
        <f t="shared" si="2"/>
        <v>10677.777777777774</v>
      </c>
    </row>
    <row r="23" spans="1:15" x14ac:dyDescent="0.2">
      <c r="A23" s="9"/>
      <c r="B23" s="19" t="s">
        <v>19</v>
      </c>
      <c r="C23" s="20">
        <v>540</v>
      </c>
      <c r="G23" s="8">
        <f t="shared" si="3"/>
        <v>246.66666666666669</v>
      </c>
      <c r="I23" s="3">
        <f t="shared" si="2"/>
        <v>60844.444444444453</v>
      </c>
    </row>
    <row r="24" spans="1:15" x14ac:dyDescent="0.2">
      <c r="A24" s="14"/>
      <c r="B24" s="15"/>
      <c r="C24" s="14"/>
      <c r="G24" s="3"/>
      <c r="I24" s="3"/>
    </row>
    <row r="25" spans="1:15" x14ac:dyDescent="0.2">
      <c r="A25" s="14"/>
      <c r="B25" s="21"/>
      <c r="C25" s="22"/>
      <c r="E25" s="4" t="s">
        <v>61</v>
      </c>
      <c r="F25" s="4"/>
      <c r="G25" s="4" t="s">
        <v>59</v>
      </c>
      <c r="H25" s="4"/>
      <c r="I25" s="4"/>
      <c r="J25" s="4"/>
      <c r="K25" s="4" t="s">
        <v>58</v>
      </c>
      <c r="L25" s="4"/>
      <c r="M25" s="4" t="s">
        <v>60</v>
      </c>
    </row>
    <row r="26" spans="1:15" x14ac:dyDescent="0.2">
      <c r="A26" s="18" t="s">
        <v>20</v>
      </c>
      <c r="B26" s="19" t="s">
        <v>21</v>
      </c>
      <c r="C26" s="20">
        <v>640</v>
      </c>
      <c r="E26" s="8">
        <f>AVERAGE(C26:C36)</f>
        <v>394.54545454545456</v>
      </c>
      <c r="F26" s="8"/>
      <c r="G26" s="8">
        <f>C26-$E$26</f>
        <v>245.45454545454544</v>
      </c>
      <c r="H26" s="5"/>
      <c r="I26" s="8">
        <f>G26*G26</f>
        <v>60247.933884297512</v>
      </c>
      <c r="J26" s="5"/>
      <c r="K26" s="5" cm="1">
        <f t="array" ref="K26">SUM(I26:I36/10)</f>
        <v>23127.272727272728</v>
      </c>
      <c r="L26" s="5"/>
      <c r="M26" s="6">
        <f>SQRT(K26)</f>
        <v>152.0765357551017</v>
      </c>
      <c r="O26" s="7">
        <f>STDEV(C26:C36)</f>
        <v>152.0765357551017</v>
      </c>
    </row>
    <row r="27" spans="1:15" x14ac:dyDescent="0.2">
      <c r="A27" s="9"/>
      <c r="B27" s="19" t="s">
        <v>22</v>
      </c>
      <c r="C27" s="20">
        <v>390</v>
      </c>
      <c r="G27" s="8">
        <f t="shared" ref="G27:G36" si="4">C27-$E$26</f>
        <v>-4.545454545454561</v>
      </c>
      <c r="I27" s="8">
        <f t="shared" si="2"/>
        <v>20.661157024793528</v>
      </c>
    </row>
    <row r="28" spans="1:15" x14ac:dyDescent="0.2">
      <c r="A28" s="9"/>
      <c r="B28" s="19" t="s">
        <v>23</v>
      </c>
      <c r="C28" s="20">
        <v>290</v>
      </c>
      <c r="G28" s="8">
        <f t="shared" si="4"/>
        <v>-104.54545454545456</v>
      </c>
      <c r="I28" s="8">
        <f t="shared" si="2"/>
        <v>10929.752066115705</v>
      </c>
    </row>
    <row r="29" spans="1:15" x14ac:dyDescent="0.2">
      <c r="A29" s="9"/>
      <c r="B29" s="19" t="s">
        <v>24</v>
      </c>
      <c r="C29" s="20">
        <v>400</v>
      </c>
      <c r="G29" s="8">
        <f t="shared" si="4"/>
        <v>5.454545454545439</v>
      </c>
      <c r="I29" s="8">
        <f t="shared" si="2"/>
        <v>29.752066115702309</v>
      </c>
    </row>
    <row r="30" spans="1:15" x14ac:dyDescent="0.2">
      <c r="A30" s="9"/>
      <c r="B30" s="19" t="s">
        <v>25</v>
      </c>
      <c r="C30" s="20">
        <v>140</v>
      </c>
      <c r="G30" s="8">
        <f t="shared" si="4"/>
        <v>-254.54545454545456</v>
      </c>
      <c r="I30" s="8">
        <f t="shared" si="2"/>
        <v>64793.388429752071</v>
      </c>
    </row>
    <row r="31" spans="1:15" x14ac:dyDescent="0.2">
      <c r="A31" s="9"/>
      <c r="B31" s="19" t="s">
        <v>26</v>
      </c>
      <c r="C31" s="20">
        <v>680</v>
      </c>
      <c r="G31" s="8">
        <f t="shared" si="4"/>
        <v>285.45454545454544</v>
      </c>
      <c r="I31" s="8">
        <f t="shared" si="2"/>
        <v>81484.297520661145</v>
      </c>
    </row>
    <row r="32" spans="1:15" x14ac:dyDescent="0.2">
      <c r="A32" s="9"/>
      <c r="B32" s="19" t="s">
        <v>27</v>
      </c>
      <c r="C32" s="20">
        <v>340</v>
      </c>
      <c r="G32" s="8">
        <f t="shared" si="4"/>
        <v>-54.545454545454561</v>
      </c>
      <c r="I32" s="8">
        <f t="shared" si="2"/>
        <v>2975.2066115702496</v>
      </c>
    </row>
    <row r="33" spans="1:15" x14ac:dyDescent="0.2">
      <c r="A33" s="9"/>
      <c r="B33" s="19" t="s">
        <v>28</v>
      </c>
      <c r="C33" s="20">
        <v>340</v>
      </c>
      <c r="G33" s="8">
        <f t="shared" si="4"/>
        <v>-54.545454545454561</v>
      </c>
      <c r="I33" s="8">
        <f t="shared" si="2"/>
        <v>2975.2066115702496</v>
      </c>
    </row>
    <row r="34" spans="1:15" x14ac:dyDescent="0.2">
      <c r="A34" s="9"/>
      <c r="B34" s="19" t="s">
        <v>29</v>
      </c>
      <c r="C34" s="20">
        <v>390</v>
      </c>
      <c r="G34" s="8">
        <f t="shared" si="4"/>
        <v>-4.545454545454561</v>
      </c>
      <c r="I34" s="8">
        <f t="shared" si="2"/>
        <v>20.661157024793528</v>
      </c>
    </row>
    <row r="35" spans="1:15" x14ac:dyDescent="0.2">
      <c r="A35" s="9"/>
      <c r="B35" s="19" t="s">
        <v>30</v>
      </c>
      <c r="C35" s="20">
        <v>420</v>
      </c>
      <c r="G35" s="8">
        <f t="shared" si="4"/>
        <v>25.454545454545439</v>
      </c>
      <c r="I35" s="8">
        <f t="shared" si="2"/>
        <v>647.93388429751985</v>
      </c>
    </row>
    <row r="36" spans="1:15" x14ac:dyDescent="0.2">
      <c r="A36" s="9"/>
      <c r="B36" s="19" t="s">
        <v>31</v>
      </c>
      <c r="C36" s="20">
        <v>310</v>
      </c>
      <c r="G36" s="8">
        <f t="shared" si="4"/>
        <v>-84.545454545454561</v>
      </c>
      <c r="I36" s="8">
        <f t="shared" si="2"/>
        <v>7147.933884297523</v>
      </c>
    </row>
    <row r="37" spans="1:15" x14ac:dyDescent="0.2">
      <c r="A37" s="14"/>
      <c r="B37" s="15"/>
      <c r="C37" s="14"/>
      <c r="G37" s="3"/>
      <c r="I37" s="3"/>
    </row>
    <row r="38" spans="1:15" x14ac:dyDescent="0.2">
      <c r="A38" s="14"/>
      <c r="B38" s="21"/>
      <c r="C38" s="22"/>
      <c r="E38" s="4" t="s">
        <v>61</v>
      </c>
      <c r="F38" s="4"/>
      <c r="G38" s="4" t="s">
        <v>59</v>
      </c>
      <c r="H38" s="4"/>
      <c r="I38" s="4"/>
      <c r="J38" s="4"/>
      <c r="K38" s="4" t="s">
        <v>58</v>
      </c>
      <c r="L38" s="4"/>
      <c r="M38" s="4" t="s">
        <v>60</v>
      </c>
    </row>
    <row r="39" spans="1:15" x14ac:dyDescent="0.2">
      <c r="A39" s="18" t="s">
        <v>32</v>
      </c>
      <c r="B39" s="19" t="s">
        <v>33</v>
      </c>
      <c r="C39" s="20">
        <v>210</v>
      </c>
      <c r="E39" s="8">
        <f>AVERAGE(C39:C49)</f>
        <v>376.36363636363637</v>
      </c>
      <c r="F39" s="5"/>
      <c r="G39" s="8">
        <f>C39-$E$39</f>
        <v>-166.36363636363637</v>
      </c>
      <c r="H39" s="5"/>
      <c r="I39" s="8">
        <f t="shared" si="2"/>
        <v>27676.859504132233</v>
      </c>
      <c r="J39" s="5"/>
      <c r="K39" s="5" cm="1">
        <f t="array" ref="K39">SUM(I39:I49/10)</f>
        <v>63785.454545454537</v>
      </c>
      <c r="L39" s="5"/>
      <c r="M39" s="6">
        <f>SQRT(K39)</f>
        <v>252.55782416202143</v>
      </c>
      <c r="O39" s="7">
        <f>STDEV(C39:C49)</f>
        <v>252.55782416202143</v>
      </c>
    </row>
    <row r="40" spans="1:15" x14ac:dyDescent="0.2">
      <c r="A40" s="9"/>
      <c r="B40" s="19" t="s">
        <v>34</v>
      </c>
      <c r="C40" s="20">
        <v>410</v>
      </c>
      <c r="G40" s="8">
        <f t="shared" ref="G40:G49" si="5">C40-$E$39</f>
        <v>33.636363636363626</v>
      </c>
      <c r="I40" s="8">
        <f t="shared" si="2"/>
        <v>1131.4049586776853</v>
      </c>
    </row>
    <row r="41" spans="1:15" x14ac:dyDescent="0.2">
      <c r="A41" s="9"/>
      <c r="B41" s="19" t="s">
        <v>35</v>
      </c>
      <c r="C41" s="20">
        <v>50</v>
      </c>
      <c r="G41" s="8">
        <f t="shared" si="5"/>
        <v>-326.36363636363637</v>
      </c>
      <c r="I41" s="8">
        <f t="shared" si="2"/>
        <v>106513.22314049587</v>
      </c>
    </row>
    <row r="42" spans="1:15" x14ac:dyDescent="0.2">
      <c r="A42" s="9"/>
      <c r="B42" s="19" t="s">
        <v>36</v>
      </c>
      <c r="C42" s="20">
        <v>750</v>
      </c>
      <c r="G42" s="8">
        <f t="shared" si="5"/>
        <v>373.63636363636363</v>
      </c>
      <c r="I42" s="8">
        <f t="shared" si="2"/>
        <v>139604.13223140495</v>
      </c>
    </row>
    <row r="43" spans="1:15" x14ac:dyDescent="0.2">
      <c r="A43" s="9"/>
      <c r="B43" s="19" t="s">
        <v>37</v>
      </c>
      <c r="C43" s="20">
        <v>420</v>
      </c>
      <c r="G43" s="8">
        <f t="shared" si="5"/>
        <v>43.636363636363626</v>
      </c>
      <c r="I43" s="8">
        <f t="shared" si="2"/>
        <v>1904.1322314049578</v>
      </c>
    </row>
    <row r="44" spans="1:15" x14ac:dyDescent="0.2">
      <c r="A44" s="9"/>
      <c r="B44" s="19" t="s">
        <v>38</v>
      </c>
      <c r="C44" s="20">
        <v>120</v>
      </c>
      <c r="G44" s="8">
        <f t="shared" si="5"/>
        <v>-256.36363636363637</v>
      </c>
      <c r="I44" s="8">
        <f t="shared" si="2"/>
        <v>65722.314049586785</v>
      </c>
    </row>
    <row r="45" spans="1:15" x14ac:dyDescent="0.2">
      <c r="A45" s="9"/>
      <c r="B45" s="19" t="s">
        <v>39</v>
      </c>
      <c r="C45" s="20">
        <v>420</v>
      </c>
      <c r="G45" s="8">
        <f t="shared" si="5"/>
        <v>43.636363636363626</v>
      </c>
      <c r="I45" s="8">
        <f t="shared" si="2"/>
        <v>1904.1322314049578</v>
      </c>
    </row>
    <row r="46" spans="1:15" x14ac:dyDescent="0.2">
      <c r="A46" s="9"/>
      <c r="B46" s="19" t="s">
        <v>40</v>
      </c>
      <c r="C46" s="20">
        <v>750</v>
      </c>
      <c r="G46" s="8">
        <f t="shared" si="5"/>
        <v>373.63636363636363</v>
      </c>
      <c r="I46" s="8">
        <f t="shared" si="2"/>
        <v>139604.13223140495</v>
      </c>
    </row>
    <row r="47" spans="1:15" x14ac:dyDescent="0.2">
      <c r="A47" s="9"/>
      <c r="B47" s="19" t="s">
        <v>41</v>
      </c>
      <c r="C47" s="20">
        <v>630</v>
      </c>
      <c r="G47" s="8">
        <f t="shared" si="5"/>
        <v>253.63636363636363</v>
      </c>
      <c r="I47" s="8">
        <f t="shared" si="2"/>
        <v>64331.404958677682</v>
      </c>
    </row>
    <row r="48" spans="1:15" x14ac:dyDescent="0.2">
      <c r="A48" s="9"/>
      <c r="B48" s="19" t="s">
        <v>42</v>
      </c>
      <c r="C48" s="20">
        <v>90</v>
      </c>
      <c r="G48" s="8">
        <f t="shared" si="5"/>
        <v>-286.36363636363637</v>
      </c>
      <c r="I48" s="8">
        <f t="shared" si="2"/>
        <v>82004.132231404961</v>
      </c>
    </row>
    <row r="49" spans="1:15" x14ac:dyDescent="0.2">
      <c r="A49" s="9"/>
      <c r="B49" s="19" t="s">
        <v>43</v>
      </c>
      <c r="C49" s="20">
        <v>290</v>
      </c>
      <c r="G49" s="8">
        <f t="shared" si="5"/>
        <v>-86.363636363636374</v>
      </c>
      <c r="I49" s="8">
        <f t="shared" si="2"/>
        <v>7458.6776859504153</v>
      </c>
    </row>
    <row r="50" spans="1:15" x14ac:dyDescent="0.2">
      <c r="A50" s="14"/>
      <c r="B50" s="15"/>
      <c r="C50" s="14"/>
      <c r="G50" s="3"/>
      <c r="I50" s="3"/>
    </row>
    <row r="51" spans="1:15" x14ac:dyDescent="0.2">
      <c r="A51" s="14"/>
      <c r="B51" s="21"/>
      <c r="C51" s="22"/>
      <c r="E51" s="4" t="s">
        <v>61</v>
      </c>
      <c r="F51" s="4"/>
      <c r="G51" s="4" t="s">
        <v>59</v>
      </c>
      <c r="H51" s="4"/>
      <c r="I51" s="4"/>
      <c r="J51" s="4"/>
      <c r="K51" s="4" t="s">
        <v>58</v>
      </c>
      <c r="L51" s="4"/>
      <c r="M51" s="4" t="s">
        <v>60</v>
      </c>
    </row>
    <row r="52" spans="1:15" x14ac:dyDescent="0.2">
      <c r="A52" s="18" t="s">
        <v>44</v>
      </c>
      <c r="B52" s="19" t="s">
        <v>45</v>
      </c>
      <c r="C52" s="20">
        <v>470</v>
      </c>
      <c r="E52" s="8">
        <f>AVERAGE(C52:C60)</f>
        <v>755.55555555555554</v>
      </c>
      <c r="F52" s="5"/>
      <c r="G52" s="8">
        <f>C52-$E$52</f>
        <v>-285.55555555555554</v>
      </c>
      <c r="H52" s="5"/>
      <c r="I52" s="8">
        <f t="shared" si="2"/>
        <v>81541.975308641966</v>
      </c>
      <c r="J52" s="5"/>
      <c r="K52" s="5" cm="1">
        <f t="array" ref="K52">SUM(I52:I60/8)</f>
        <v>113202.77777777778</v>
      </c>
      <c r="L52" s="5"/>
      <c r="M52" s="6">
        <f>SQRT(K52)</f>
        <v>336.4562048436286</v>
      </c>
      <c r="O52" s="7">
        <f>STDEV(C52:C60)</f>
        <v>336.4562048436286</v>
      </c>
    </row>
    <row r="53" spans="1:15" x14ac:dyDescent="0.2">
      <c r="A53" s="9"/>
      <c r="B53" s="19" t="s">
        <v>46</v>
      </c>
      <c r="C53" s="20">
        <v>980</v>
      </c>
      <c r="G53" s="8">
        <f t="shared" ref="G53:G60" si="6">C53-$E$52</f>
        <v>224.44444444444446</v>
      </c>
      <c r="I53" s="8">
        <f t="shared" si="2"/>
        <v>50375.308641975316</v>
      </c>
    </row>
    <row r="54" spans="1:15" x14ac:dyDescent="0.2">
      <c r="A54" s="9"/>
      <c r="B54" s="19" t="s">
        <v>47</v>
      </c>
      <c r="C54" s="20">
        <v>500</v>
      </c>
      <c r="G54" s="8">
        <f t="shared" si="6"/>
        <v>-255.55555555555554</v>
      </c>
      <c r="I54" s="8">
        <f t="shared" si="2"/>
        <v>65308.641975308637</v>
      </c>
    </row>
    <row r="55" spans="1:15" x14ac:dyDescent="0.2">
      <c r="A55" s="9"/>
      <c r="B55" s="19" t="s">
        <v>48</v>
      </c>
      <c r="C55" s="20">
        <v>280</v>
      </c>
      <c r="G55" s="8">
        <f t="shared" si="6"/>
        <v>-475.55555555555554</v>
      </c>
      <c r="I55" s="8">
        <f t="shared" si="2"/>
        <v>226153.08641975306</v>
      </c>
    </row>
    <row r="56" spans="1:15" x14ac:dyDescent="0.2">
      <c r="A56" s="9"/>
      <c r="B56" s="19" t="s">
        <v>49</v>
      </c>
      <c r="C56" s="23">
        <v>1320</v>
      </c>
      <c r="G56" s="8">
        <f t="shared" si="6"/>
        <v>564.44444444444446</v>
      </c>
      <c r="I56" s="8">
        <f t="shared" si="2"/>
        <v>318597.53086419753</v>
      </c>
    </row>
    <row r="57" spans="1:15" x14ac:dyDescent="0.2">
      <c r="A57" s="9"/>
      <c r="B57" s="19" t="s">
        <v>50</v>
      </c>
      <c r="C57" s="20">
        <v>480</v>
      </c>
      <c r="G57" s="8">
        <f t="shared" si="6"/>
        <v>-275.55555555555554</v>
      </c>
      <c r="I57" s="8">
        <f t="shared" si="2"/>
        <v>75930.864197530856</v>
      </c>
    </row>
    <row r="58" spans="1:15" x14ac:dyDescent="0.2">
      <c r="A58" s="9"/>
      <c r="B58" s="19" t="s">
        <v>56</v>
      </c>
      <c r="C58" s="20">
        <v>930</v>
      </c>
      <c r="G58" s="8">
        <f t="shared" si="6"/>
        <v>174.44444444444446</v>
      </c>
      <c r="I58" s="8">
        <f t="shared" si="2"/>
        <v>30430.864197530867</v>
      </c>
    </row>
    <row r="59" spans="1:15" x14ac:dyDescent="0.2">
      <c r="A59" s="9"/>
      <c r="B59" s="19" t="s">
        <v>51</v>
      </c>
      <c r="C59" s="20">
        <v>960</v>
      </c>
      <c r="G59" s="8">
        <f t="shared" si="6"/>
        <v>204.44444444444446</v>
      </c>
      <c r="I59" s="8">
        <f t="shared" si="2"/>
        <v>41797.530864197535</v>
      </c>
    </row>
    <row r="60" spans="1:15" x14ac:dyDescent="0.2">
      <c r="A60" s="9"/>
      <c r="B60" s="19" t="s">
        <v>52</v>
      </c>
      <c r="C60" s="20">
        <v>880</v>
      </c>
      <c r="G60" s="8">
        <f t="shared" si="6"/>
        <v>124.44444444444446</v>
      </c>
      <c r="I60" s="8">
        <f t="shared" si="2"/>
        <v>15486.419753086422</v>
      </c>
    </row>
    <row r="70" spans="2:2" x14ac:dyDescent="0.2">
      <c r="B7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2021-09-09T00:35:24Z</dcterms:created>
  <dcterms:modified xsi:type="dcterms:W3CDTF">2021-10-07T01:55:07Z</dcterms:modified>
</cp:coreProperties>
</file>