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langguth/Downloads/"/>
    </mc:Choice>
  </mc:AlternateContent>
  <xr:revisionPtr revIDLastSave="0" documentId="13_ncr:1_{26337719-9F51-E440-8A46-9C8070EB02D8}" xr6:coauthVersionLast="47" xr6:coauthVersionMax="47" xr10:uidLastSave="{00000000-0000-0000-0000-000000000000}"/>
  <bookViews>
    <workbookView xWindow="0" yWindow="0" windowWidth="28800" windowHeight="18000" xr2:uid="{ABE62113-3D53-45EA-8A4B-2F03C62B5397}"/>
  </bookViews>
  <sheets>
    <sheet name="In-Class Example (75X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C3" i="2"/>
  <c r="E3" i="2"/>
  <c r="E4" i="2"/>
  <c r="C4" i="2"/>
  <c r="D4" i="2"/>
  <c r="F4" i="2"/>
  <c r="B4" i="2"/>
  <c r="C6" i="2" l="1"/>
  <c r="D6" i="2" s="1"/>
  <c r="E6" i="2" s="1"/>
  <c r="B11" i="2"/>
  <c r="F6" i="2" l="1"/>
  <c r="E11" i="2"/>
  <c r="D11" i="2"/>
  <c r="C11" i="2"/>
  <c r="G6" i="2" l="1"/>
  <c r="F11" i="2"/>
  <c r="I6" i="2" l="1"/>
  <c r="G10" i="2"/>
  <c r="G11" i="2"/>
  <c r="F10" i="2" l="1"/>
  <c r="G12" i="2"/>
  <c r="G13" i="2" l="1"/>
  <c r="G15" i="2"/>
  <c r="G17" i="2" s="1"/>
  <c r="F12" i="2"/>
  <c r="E10" i="2"/>
  <c r="F9" i="2"/>
  <c r="E12" i="2" l="1"/>
  <c r="D10" i="2"/>
  <c r="E9" i="2"/>
  <c r="F13" i="2"/>
  <c r="F15" i="2"/>
  <c r="F17" i="2" s="1"/>
  <c r="D12" i="2" l="1"/>
  <c r="C10" i="2"/>
  <c r="D9" i="2"/>
  <c r="E15" i="2"/>
  <c r="E17" i="2" s="1"/>
  <c r="E13" i="2"/>
  <c r="B10" i="2" l="1"/>
  <c r="C12" i="2"/>
  <c r="C9" i="2"/>
  <c r="D13" i="2"/>
  <c r="D15" i="2"/>
  <c r="D17" i="2" s="1"/>
  <c r="C15" i="2" l="1"/>
  <c r="C17" i="2" s="1"/>
  <c r="C13" i="2"/>
  <c r="B9" i="2"/>
  <c r="B12" i="2"/>
  <c r="B15" i="2" l="1"/>
  <c r="B17" i="2" s="1"/>
  <c r="B13" i="2"/>
</calcChain>
</file>

<file path=xl/sharedStrings.xml><?xml version="1.0" encoding="utf-8"?>
<sst xmlns="http://schemas.openxmlformats.org/spreadsheetml/2006/main" count="30" uniqueCount="26">
  <si>
    <t>Gearbox</t>
  </si>
  <si>
    <t>a</t>
  </si>
  <si>
    <t>b</t>
  </si>
  <si>
    <t>c</t>
  </si>
  <si>
    <t>d</t>
  </si>
  <si>
    <t>m (mm)</t>
  </si>
  <si>
    <t>Teeth</t>
  </si>
  <si>
    <t>d (mm)</t>
  </si>
  <si>
    <t>b (mm)</t>
  </si>
  <si>
    <t>rpm</t>
  </si>
  <si>
    <t>Efficiency</t>
  </si>
  <si>
    <t>Contact Angle</t>
  </si>
  <si>
    <t>T (Nm)</t>
  </si>
  <si>
    <t>W (w)</t>
  </si>
  <si>
    <t>V (m/s)</t>
  </si>
  <si>
    <t>Ft (N)</t>
  </si>
  <si>
    <t>Fr (N)</t>
  </si>
  <si>
    <t>Y</t>
  </si>
  <si>
    <t>Sigma (MPa)</t>
  </si>
  <si>
    <t>Sy (MPa)</t>
  </si>
  <si>
    <t>FOS</t>
  </si>
  <si>
    <t>*Must be read from graph</t>
  </si>
  <si>
    <t>*Choose</t>
  </si>
  <si>
    <t>Reduction =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</si>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</sst>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3" borderId="0" xfId="0" applyFont="1" applyFill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14495</xdr:colOff>
      <xdr:row>0</xdr:row>
      <xdr:rowOff>153587</xdr:rowOff>
    </xdr:from>
    <xdr:to>
      <xdr:col>20</xdr:col>
      <xdr:colOff>348745</xdr:colOff>
      <xdr:row>18</xdr:row>
      <xdr:rowOff>102013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3B0EAA-466C-4BE0-909F-CF2830C40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2194" y="153587"/>
          <a:ext cx="6605578" cy="4196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2B0B-E8F6-411B-9C03-66DA3AF09DDB}">
  <dimension ref="A1:I17"/>
  <sheetViews>
    <sheetView tabSelected="1" zoomScale="150" zoomScaleNormal="145" workbookViewId="0">
      <selection activeCell="I11" sqref="I11"/>
    </sheetView>
  </sheetViews>
  <sheetFormatPr baseColWidth="10" defaultColWidth="9.1640625" defaultRowHeight="19" x14ac:dyDescent="0.25"/>
  <cols>
    <col min="1" max="1" width="16.5" style="1" bestFit="1" customWidth="1"/>
    <col min="2" max="4" width="9.1640625" style="1"/>
    <col min="5" max="5" width="9.83203125" style="1" bestFit="1" customWidth="1"/>
    <col min="6" max="6" width="8.5" style="1" customWidth="1"/>
    <col min="7" max="16384" width="9.16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24</v>
      </c>
      <c r="G1" s="7" t="s">
        <v>25</v>
      </c>
    </row>
    <row r="2" spans="1:9" x14ac:dyDescent="0.25">
      <c r="A2" s="3" t="s">
        <v>5</v>
      </c>
      <c r="B2" s="5">
        <v>2</v>
      </c>
      <c r="C2" s="5">
        <v>2</v>
      </c>
      <c r="D2" s="5">
        <v>2</v>
      </c>
      <c r="E2" s="5">
        <v>2</v>
      </c>
      <c r="F2" s="8">
        <v>3</v>
      </c>
      <c r="G2" s="8">
        <v>3</v>
      </c>
      <c r="H2" s="1" t="s">
        <v>22</v>
      </c>
    </row>
    <row r="3" spans="1:9" x14ac:dyDescent="0.25">
      <c r="A3" s="3" t="s">
        <v>6</v>
      </c>
      <c r="B3" s="5">
        <v>20</v>
      </c>
      <c r="C3" s="5">
        <f>B3*3.5</f>
        <v>70</v>
      </c>
      <c r="D3" s="5">
        <v>20</v>
      </c>
      <c r="E3" s="5">
        <f>D3*4.5</f>
        <v>90</v>
      </c>
      <c r="F3" s="8">
        <v>20</v>
      </c>
      <c r="G3" s="8">
        <f>F3*4.05</f>
        <v>81</v>
      </c>
      <c r="H3" s="1" t="s">
        <v>22</v>
      </c>
    </row>
    <row r="4" spans="1:9" x14ac:dyDescent="0.25">
      <c r="A4" s="3" t="s">
        <v>7</v>
      </c>
      <c r="B4" s="9">
        <f>B3*B2</f>
        <v>40</v>
      </c>
      <c r="C4" s="9">
        <f t="shared" ref="C4:G4" si="0">C3*C2</f>
        <v>140</v>
      </c>
      <c r="D4" s="9">
        <f t="shared" si="0"/>
        <v>40</v>
      </c>
      <c r="E4" s="9">
        <f t="shared" si="0"/>
        <v>180</v>
      </c>
      <c r="F4" s="9">
        <f t="shared" si="0"/>
        <v>60</v>
      </c>
      <c r="G4" s="9">
        <f t="shared" si="0"/>
        <v>243</v>
      </c>
    </row>
    <row r="5" spans="1:9" x14ac:dyDescent="0.25">
      <c r="A5" s="3" t="s">
        <v>8</v>
      </c>
      <c r="B5" s="5">
        <v>6</v>
      </c>
      <c r="C5" s="5">
        <v>6</v>
      </c>
      <c r="D5" s="5">
        <v>6</v>
      </c>
      <c r="E5" s="5">
        <v>6</v>
      </c>
      <c r="F5" s="8">
        <v>9</v>
      </c>
      <c r="G5" s="8">
        <v>9</v>
      </c>
      <c r="H5" s="1" t="s">
        <v>22</v>
      </c>
    </row>
    <row r="6" spans="1:9" x14ac:dyDescent="0.25">
      <c r="A6" s="3" t="s">
        <v>9</v>
      </c>
      <c r="B6" s="6">
        <v>1500</v>
      </c>
      <c r="C6" s="3">
        <f>B6*B4/C4</f>
        <v>428.57142857142856</v>
      </c>
      <c r="D6" s="3">
        <f>C6</f>
        <v>428.57142857142856</v>
      </c>
      <c r="E6" s="3">
        <f>D6*D4/E4</f>
        <v>95.238095238095227</v>
      </c>
      <c r="F6" s="3">
        <f>E6</f>
        <v>95.238095238095227</v>
      </c>
      <c r="G6" s="3">
        <f>F6*F4/G4</f>
        <v>23.515579071134624</v>
      </c>
      <c r="H6" s="1" t="s">
        <v>23</v>
      </c>
      <c r="I6" s="1">
        <f>B6/G6</f>
        <v>63.787500000000009</v>
      </c>
    </row>
    <row r="7" spans="1:9" x14ac:dyDescent="0.25">
      <c r="A7" s="3" t="s">
        <v>11</v>
      </c>
      <c r="B7" s="3">
        <v>20</v>
      </c>
      <c r="C7" s="3">
        <v>20</v>
      </c>
      <c r="D7" s="3">
        <v>20</v>
      </c>
      <c r="E7" s="3">
        <v>20</v>
      </c>
      <c r="F7" s="1">
        <v>20</v>
      </c>
      <c r="G7" s="1">
        <v>20</v>
      </c>
    </row>
    <row r="8" spans="1:9" x14ac:dyDescent="0.25">
      <c r="A8" s="3" t="s">
        <v>10</v>
      </c>
      <c r="B8" s="5">
        <v>1</v>
      </c>
      <c r="C8" s="5">
        <v>0.75</v>
      </c>
      <c r="D8" s="5">
        <v>1</v>
      </c>
      <c r="E8" s="5">
        <v>0.75</v>
      </c>
      <c r="F8" s="8">
        <v>1</v>
      </c>
      <c r="G8" s="8">
        <v>0.75</v>
      </c>
      <c r="H8" s="1" t="s">
        <v>22</v>
      </c>
    </row>
    <row r="9" spans="1:9" x14ac:dyDescent="0.25">
      <c r="A9" s="3" t="s">
        <v>12</v>
      </c>
      <c r="B9" s="3">
        <f>B10*9.549/B6</f>
        <v>0.74320842496425465</v>
      </c>
      <c r="C9" s="3">
        <f>C10*9.549/C6</f>
        <v>1.9509221155311685</v>
      </c>
      <c r="D9" s="3">
        <f>D10*9.549/D6</f>
        <v>1.9509221155311685</v>
      </c>
      <c r="E9" s="3">
        <f>E10*9.549/E6</f>
        <v>6.5843621399176948</v>
      </c>
      <c r="F9" s="1">
        <f>F10*9.549/F6</f>
        <v>6.5843621399176948</v>
      </c>
      <c r="G9" s="6">
        <v>20</v>
      </c>
    </row>
    <row r="10" spans="1:9" x14ac:dyDescent="0.25">
      <c r="A10" s="3" t="s">
        <v>13</v>
      </c>
      <c r="B10" s="3">
        <f>C10/C8</f>
        <v>116.74653235379434</v>
      </c>
      <c r="C10" s="3">
        <f>D10/D8</f>
        <v>87.559899265345749</v>
      </c>
      <c r="D10" s="3">
        <f>E10/E8</f>
        <v>87.559899265345749</v>
      </c>
      <c r="E10" s="3">
        <f>F10/F8</f>
        <v>65.669924449009315</v>
      </c>
      <c r="F10" s="1">
        <f>G10/G8</f>
        <v>65.669924449009315</v>
      </c>
      <c r="G10" s="1">
        <f>G9*G6/9.549</f>
        <v>49.25244333675699</v>
      </c>
    </row>
    <row r="11" spans="1:9" x14ac:dyDescent="0.25">
      <c r="A11" s="3" t="s">
        <v>14</v>
      </c>
      <c r="B11" s="3">
        <f>PI()*B4*B6/60000</f>
        <v>3.1415926535897931</v>
      </c>
      <c r="C11" s="3">
        <f t="shared" ref="C11:G11" si="1">PI()*C4*C6/60000</f>
        <v>3.1415926535897927</v>
      </c>
      <c r="D11" s="3">
        <f t="shared" si="1"/>
        <v>0.89759790102565518</v>
      </c>
      <c r="E11" s="3">
        <f>PI()*E4*E6/60000</f>
        <v>0.89759790102565506</v>
      </c>
      <c r="F11" s="3">
        <f t="shared" si="1"/>
        <v>0.29919930034188497</v>
      </c>
      <c r="G11" s="3">
        <f t="shared" si="1"/>
        <v>0.29919930034188502</v>
      </c>
    </row>
    <row r="12" spans="1:9" x14ac:dyDescent="0.25">
      <c r="A12" s="3" t="s">
        <v>15</v>
      </c>
      <c r="B12" s="3">
        <f>B10/B11</f>
        <v>37.161575425888515</v>
      </c>
      <c r="C12" s="3">
        <f t="shared" ref="C12:G12" si="2">C10/C11</f>
        <v>27.871181569416386</v>
      </c>
      <c r="D12" s="3">
        <f>D10/D11</f>
        <v>97.549135492957333</v>
      </c>
      <c r="E12" s="3">
        <f t="shared" si="2"/>
        <v>73.161851619718021</v>
      </c>
      <c r="F12" s="3">
        <f t="shared" si="2"/>
        <v>219.48555485915409</v>
      </c>
      <c r="G12" s="3">
        <f t="shared" si="2"/>
        <v>164.61416614436556</v>
      </c>
    </row>
    <row r="13" spans="1:9" x14ac:dyDescent="0.25">
      <c r="A13" s="3" t="s">
        <v>16</v>
      </c>
      <c r="B13" s="3">
        <f>B12*TAN(RADIANS(B7))</f>
        <v>13.52570731346179</v>
      </c>
      <c r="C13" s="3">
        <f>C12*TAN(RADIANS(C7))</f>
        <v>10.144280485096344</v>
      </c>
      <c r="D13" s="3">
        <f>D12*TAN(RADIANS(D7))</f>
        <v>35.504981697837195</v>
      </c>
      <c r="E13" s="3">
        <f>E12*TAN(RADIANS(E7))</f>
        <v>26.628736273377903</v>
      </c>
      <c r="F13" s="3">
        <f t="shared" ref="F13:G13" si="3">F12*TAN(RADIANS(F7))</f>
        <v>79.886208820133717</v>
      </c>
      <c r="G13" s="3">
        <f t="shared" si="3"/>
        <v>59.914656615100284</v>
      </c>
    </row>
    <row r="14" spans="1:9" x14ac:dyDescent="0.25">
      <c r="A14" s="4" t="s">
        <v>17</v>
      </c>
      <c r="B14" s="4">
        <v>0.315</v>
      </c>
      <c r="C14" s="4">
        <v>0.42</v>
      </c>
      <c r="D14" s="4">
        <v>0.315</v>
      </c>
      <c r="E14" s="4">
        <v>0.435</v>
      </c>
      <c r="F14" s="1">
        <v>0.315</v>
      </c>
      <c r="G14" s="1">
        <v>0.43</v>
      </c>
      <c r="H14" s="1" t="s">
        <v>21</v>
      </c>
    </row>
    <row r="15" spans="1:9" x14ac:dyDescent="0.25">
      <c r="A15" s="3" t="s">
        <v>18</v>
      </c>
      <c r="B15" s="3">
        <f>B12/(B2*B5*B14)</f>
        <v>9.8311046100234165</v>
      </c>
      <c r="C15" s="3">
        <f>C12/(C2*C5*C14)</f>
        <v>5.5299963431381718</v>
      </c>
      <c r="D15" s="3">
        <f>D12/(D2*D5*D14)</f>
        <v>25.806649601311463</v>
      </c>
      <c r="E15" s="3">
        <f>E12/(E2*E5*E14)</f>
        <v>14.015680386919161</v>
      </c>
      <c r="F15" s="3">
        <f t="shared" ref="F15:G15" si="4">F12/(F2*F5*F14)</f>
        <v>25.806649601311474</v>
      </c>
      <c r="G15" s="3">
        <f t="shared" si="4"/>
        <v>14.178653414674036</v>
      </c>
    </row>
    <row r="16" spans="1:9" x14ac:dyDescent="0.25">
      <c r="A16" s="3" t="s">
        <v>19</v>
      </c>
      <c r="B16" s="5">
        <v>60</v>
      </c>
      <c r="C16" s="5">
        <v>60</v>
      </c>
      <c r="D16" s="5">
        <v>60</v>
      </c>
      <c r="E16" s="5">
        <v>60</v>
      </c>
      <c r="F16" s="8">
        <v>60</v>
      </c>
      <c r="G16" s="8">
        <v>60</v>
      </c>
      <c r="H16" s="1" t="s">
        <v>22</v>
      </c>
    </row>
    <row r="17" spans="1:7" x14ac:dyDescent="0.25">
      <c r="A17" s="3" t="s">
        <v>20</v>
      </c>
      <c r="B17" s="3">
        <f>B16/B15</f>
        <v>6.1030781768740718</v>
      </c>
      <c r="C17" s="3">
        <f>C16/C15</f>
        <v>10.84991675888724</v>
      </c>
      <c r="D17" s="3">
        <f>D16/D15</f>
        <v>2.3249821626186948</v>
      </c>
      <c r="E17" s="3">
        <f>E16/E15</f>
        <v>4.280919537520135</v>
      </c>
      <c r="F17" s="3">
        <f t="shared" ref="F17:G17" si="5">F16/F15</f>
        <v>2.3249821626186935</v>
      </c>
      <c r="G17" s="3">
        <f t="shared" si="5"/>
        <v>4.2317135658245011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In-Class Example (75X)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Summer Langguth</cp:lastModifiedBy>
  <dcterms:created xsi:type="dcterms:W3CDTF">2022-09-06T01:36:34Z</dcterms:created>
  <dcterms:modified xsi:type="dcterms:W3CDTF">2025-09-02T02:01:19Z</dcterms:modified>
</cp:coreProperties>
</file>