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qimzmnjbt5wavnbicv98tlhog-my.sharepoint.com/personal/george_stringfestanalytics_com/Documents/copilot-demo-files/copilot-excel-finance-accounting-demos/"/>
    </mc:Choice>
  </mc:AlternateContent>
  <xr:revisionPtr revIDLastSave="123" documentId="8_{0C856143-E39D-4464-B397-015E3B52C2B0}" xr6:coauthVersionLast="47" xr6:coauthVersionMax="47" xr10:uidLastSave="{407BA92C-1129-4FD3-8C38-992D2BCE040F}"/>
  <bookViews>
    <workbookView xWindow="-98" yWindow="-98" windowWidth="18915" windowHeight="12676" firstSheet="6" activeTab="6" xr2:uid="{00000000-000D-0000-FFFF-FFFF00000000}"/>
  </bookViews>
  <sheets>
    <sheet name="Financial Forecasting" sheetId="1" r:id="rId1"/>
    <sheet name="Cost Reduction Impact" sheetId="2" r:id="rId2"/>
    <sheet name="Budget vs. Actuals" sheetId="3" r:id="rId3"/>
    <sheet name="Expense Categorization" sheetId="4" r:id="rId4"/>
    <sheet name="PMT" sheetId="9" r:id="rId5"/>
    <sheet name="PV" sheetId="10" r:id="rId6"/>
    <sheet name="FV" sheetId="11" r:id="rId7"/>
    <sheet name="fv-one-way-data-table" sheetId="14" r:id="rId8"/>
    <sheet name="fv-two-way-table" sheetId="15" r:id="rId9"/>
    <sheet name="RATE" sheetId="12" r:id="rId10"/>
    <sheet name="NPER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1" l="1"/>
  <c r="A6" i="12"/>
  <c r="A5" i="13"/>
  <c r="B2" i="15"/>
  <c r="C2" i="15"/>
  <c r="D2" i="15"/>
  <c r="E2" i="15"/>
  <c r="F2" i="15"/>
  <c r="B3" i="15"/>
  <c r="C3" i="15"/>
  <c r="D3" i="15"/>
  <c r="E3" i="15"/>
  <c r="F3" i="15"/>
  <c r="B4" i="15"/>
  <c r="C4" i="15"/>
  <c r="D4" i="15"/>
  <c r="E4" i="15"/>
  <c r="F4" i="15"/>
  <c r="B6" i="15"/>
  <c r="C6" i="15"/>
  <c r="D6" i="15"/>
  <c r="E6" i="15"/>
  <c r="F6" i="15"/>
  <c r="B2" i="14"/>
  <c r="B3" i="14"/>
  <c r="B4" i="14"/>
  <c r="B6" i="14"/>
  <c r="A5" i="10"/>
  <c r="A6" i="9"/>
</calcChain>
</file>

<file path=xl/sharedStrings.xml><?xml version="1.0" encoding="utf-8"?>
<sst xmlns="http://schemas.openxmlformats.org/spreadsheetml/2006/main" count="75" uniqueCount="52">
  <si>
    <t>Month</t>
  </si>
  <si>
    <t>Revenue</t>
  </si>
  <si>
    <t>Costs</t>
  </si>
  <si>
    <t>Net Profit</t>
  </si>
  <si>
    <t>Category</t>
  </si>
  <si>
    <t>Budgeted Q1</t>
  </si>
  <si>
    <t>Actual Q1</t>
  </si>
  <si>
    <t>Marketing</t>
  </si>
  <si>
    <t>R&amp;D</t>
  </si>
  <si>
    <t>Operations</t>
  </si>
  <si>
    <t>Sales</t>
  </si>
  <si>
    <t>Date</t>
  </si>
  <si>
    <t>Expense Amount</t>
  </si>
  <si>
    <t>Expense Type</t>
  </si>
  <si>
    <t>Description</t>
  </si>
  <si>
    <t>Travel</t>
  </si>
  <si>
    <t>Supplies</t>
  </si>
  <si>
    <t>Maintenance</t>
  </si>
  <si>
    <t>Utilities</t>
  </si>
  <si>
    <t>Taxi</t>
  </si>
  <si>
    <t>Office Supplies</t>
  </si>
  <si>
    <t>Flight</t>
  </si>
  <si>
    <t>Equipment Repair</t>
  </si>
  <si>
    <t>Electricity</t>
  </si>
  <si>
    <t>Uber</t>
  </si>
  <si>
    <t>Stationery</t>
  </si>
  <si>
    <t>HVAC Repair</t>
  </si>
  <si>
    <t>Water Bill</t>
  </si>
  <si>
    <t>Printer Ink</t>
  </si>
  <si>
    <t>"Analyze variances between budget and actuals for Q1 and highlight outliers."</t>
  </si>
  <si>
    <t>"Categorize these expenses by type and summarize totals."</t>
  </si>
  <si>
    <t xml:space="preserve"> "Show the impact of a 10% cost reduction on net profit."</t>
  </si>
  <si>
    <t>Forecast revenue for the next quarter assuming a 5% growth rate."</t>
  </si>
  <si>
    <t>Highlight rows where the Date is before March 30, 2025 and the Amount is negative.</t>
  </si>
  <si>
    <t>Loan amount</t>
  </si>
  <si>
    <t>Annual interest rate</t>
  </si>
  <si>
    <t>Loan term in years</t>
  </si>
  <si>
    <t>Payments per year</t>
  </si>
  <si>
    <t>Monthly payment</t>
  </si>
  <si>
    <t>Number of years</t>
  </si>
  <si>
    <t>Annual rate</t>
  </si>
  <si>
    <t>Monthly savings</t>
  </si>
  <si>
    <t>Periods per year</t>
  </si>
  <si>
    <t>Monthly payments</t>
  </si>
  <si>
    <t>Years</t>
  </si>
  <si>
    <t>Future Value</t>
  </si>
  <si>
    <t>...</t>
  </si>
  <si>
    <t>3%</t>
  </si>
  <si>
    <t>4%</t>
  </si>
  <si>
    <t>5%</t>
  </si>
  <si>
    <t>6%</t>
  </si>
  <si>
    <t>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</si>
</sst>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8" fontId="0" fillId="0" borderId="0" xfId="0" applyNumberFormat="1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9">
    <dxf>
      <numFmt numFmtId="13" formatCode="0%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0" formatCode="General"/>
    </dxf>
    <dxf>
      <numFmt numFmtId="0" formatCode="General"/>
    </dxf>
    <dxf>
      <numFmt numFmtId="12" formatCode="&quot;$&quot;#,##0.00_);[Red]\(&quot;$&quot;#,##0.00\)"/>
    </dxf>
    <dxf>
      <numFmt numFmtId="0" formatCode="General"/>
    </dxf>
    <dxf>
      <numFmt numFmtId="165" formatCode="&quot;$&quot;#,##0.00"/>
    </dxf>
    <dxf>
      <numFmt numFmtId="19" formatCode="m/d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9" formatCode="m/d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&quot;$&quot;#,##0"/>
    </dxf>
    <dxf>
      <numFmt numFmtId="19" formatCode="m/d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8742DD-2D2C-4E3A-9B88-A64C7EFC864E}" name="revenues" displayName="revenues" ref="A1:B13" totalsRowShown="0" headerRowBorderDxfId="28" tableBorderDxfId="27">
  <autoFilter ref="A1:B13" xr:uid="{FB8742DD-2D2C-4E3A-9B88-A64C7EFC864E}"/>
  <tableColumns count="2">
    <tableColumn id="1" xr3:uid="{B58FCC30-EBE2-4DE7-9170-7E208D46BDCE}" name="Month" dataDxfId="26"/>
    <tableColumn id="2" xr3:uid="{B8B7FF76-7CBB-4200-B9E9-485DB4FA11AA}" name="Revenue" dataDxfId="2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2D2543-5328-4664-9669-0EDBEA0FAC54}" name="cost_reduction" displayName="cost_reduction" ref="A1:D13" totalsRowShown="0" headerRowDxfId="24" headerRowBorderDxfId="23" tableBorderDxfId="22">
  <autoFilter ref="A1:D13" xr:uid="{322D2543-5328-4664-9669-0EDBEA0FAC54}"/>
  <tableColumns count="4">
    <tableColumn id="1" xr3:uid="{6E8F1269-4C57-4306-BA7F-5C6938B34212}" name="Month" dataDxfId="21"/>
    <tableColumn id="2" xr3:uid="{A2014FBA-6509-41BC-BF1E-52DA5CB05498}" name="Revenue" dataDxfId="20"/>
    <tableColumn id="3" xr3:uid="{1E5BA4E9-9C34-43CD-91C8-C4B3677AB072}" name="Costs" dataDxfId="19"/>
    <tableColumn id="4" xr3:uid="{B4FD5CA2-8EA2-43E7-9103-AF292F90F1FA}" name="Net Profit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CB039C-D734-4F99-AD3C-F755093EF7F0}" name="budgets" displayName="budgets" ref="A1:C5" totalsRowShown="0" headerRowDxfId="17" headerRowBorderDxfId="16" tableBorderDxfId="15">
  <autoFilter ref="A1:C5" xr:uid="{00CB039C-D734-4F99-AD3C-F755093EF7F0}"/>
  <tableColumns count="3">
    <tableColumn id="1" xr3:uid="{962ADBD3-1D8A-4D67-8532-1A5C279A7389}" name="Category"/>
    <tableColumn id="2" xr3:uid="{E85DC068-012E-4A56-834A-47D2A121AEEE}" name="Budgeted Q1"/>
    <tableColumn id="3" xr3:uid="{C207AE4F-7D35-45EF-B125-1A236B4308F6}" name="Actual Q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1D36CC-0CEE-41A8-9CD1-DA1D30C7BFBC}" name="expenses" displayName="expenses" ref="A1:D11" totalsRowShown="0" headerRowDxfId="14" headerRowBorderDxfId="13" tableBorderDxfId="12">
  <autoFilter ref="A1:D11" xr:uid="{DC1D36CC-0CEE-41A8-9CD1-DA1D30C7BFBC}"/>
  <tableColumns count="4">
    <tableColumn id="1" xr3:uid="{ACFDABC3-09B0-4104-BAE3-4E5F0873ABCA}" name="Date" dataDxfId="11"/>
    <tableColumn id="2" xr3:uid="{5B9F6FED-4976-4747-9310-A28676289539}" name="Expense Amount" dataDxfId="10"/>
    <tableColumn id="3" xr3:uid="{F0A3551A-0060-4D4E-B2C8-2A8CAD9A3912}" name="Expense Type"/>
    <tableColumn id="4" xr3:uid="{8D3366F3-A2A7-42DB-BC9E-8B47E980AE7E}" name="Description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2E08E9-650A-40C5-940B-4E07310BA162}" name="Table5" displayName="Table5" ref="A1:B6" totalsRowShown="0" headerRowDxfId="7">
  <autoFilter ref="A1:B6" xr:uid="{2B2E08E9-650A-40C5-940B-4E07310BA162}"/>
  <tableColumns count="2">
    <tableColumn id="1" xr3:uid="{2E3648A4-057E-4DB5-A962-6EFCDCC14A6D}" name="Years" dataDxfId="9"/>
    <tableColumn id="2" xr3:uid="{74CE956F-BE7E-471B-9B75-D68A34F9F1F1}" name="Future Value" dataDxfId="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656E1D-D2DB-49CD-9D82-6722F47A6433}" name="Table6" displayName="Table6" ref="A1:F6" totalsRowShown="0" headerRowDxfId="0">
  <autoFilter ref="A1:F6" xr:uid="{97656E1D-D2DB-49CD-9D82-6722F47A6433}"/>
  <tableColumns count="6">
    <tableColumn id="1" xr3:uid="{2EBC0E8E-741C-48AE-9A2D-84EAD783192A}" name="Years" dataDxfId="6"/>
    <tableColumn id="2" xr3:uid="{067089EB-EA98-46EF-A9FC-E33868F4A1C0}" name="3%" dataDxfId="5"/>
    <tableColumn id="3" xr3:uid="{45654942-EDC1-49BB-B0E0-096445FA86FC}" name="4%" dataDxfId="4"/>
    <tableColumn id="4" xr3:uid="{B1038482-EDB0-4CA9-A60A-10B85C955649}" name="5%" dataDxfId="3"/>
    <tableColumn id="5" xr3:uid="{87CDEA07-381D-4B49-B878-E54D06F81D58}" name="6%" dataDxfId="2"/>
    <tableColumn id="6" xr3:uid="{42B450B3-C33E-47D0-AE9C-C552C846D90E}" name="7%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A11" sqref="A11"/>
    </sheetView>
  </sheetViews>
  <sheetFormatPr defaultRowHeight="14.25" x14ac:dyDescent="0.45"/>
  <cols>
    <col min="1" max="1" width="17.59765625" style="1" bestFit="1" customWidth="1"/>
    <col min="2" max="2" width="9.73046875" style="5" customWidth="1"/>
  </cols>
  <sheetData>
    <row r="1" spans="1:4" x14ac:dyDescent="0.45">
      <c r="A1" s="2" t="s">
        <v>0</v>
      </c>
      <c r="B1" s="4" t="s">
        <v>1</v>
      </c>
    </row>
    <row r="2" spans="1:4" x14ac:dyDescent="0.45">
      <c r="A2" s="1">
        <v>45382.714250479199</v>
      </c>
      <c r="B2" s="5">
        <v>100000</v>
      </c>
      <c r="D2" t="s">
        <v>32</v>
      </c>
    </row>
    <row r="3" spans="1:4" x14ac:dyDescent="0.45">
      <c r="A3" s="1">
        <v>45412.714250479199</v>
      </c>
      <c r="B3" s="5">
        <v>105000</v>
      </c>
    </row>
    <row r="4" spans="1:4" x14ac:dyDescent="0.45">
      <c r="A4" s="1">
        <v>45443.714250479199</v>
      </c>
      <c r="B4" s="5">
        <v>110250</v>
      </c>
    </row>
    <row r="5" spans="1:4" x14ac:dyDescent="0.45">
      <c r="A5" s="1">
        <v>45473.714250479199</v>
      </c>
      <c r="B5" s="5">
        <v>115762.5</v>
      </c>
    </row>
    <row r="6" spans="1:4" x14ac:dyDescent="0.45">
      <c r="A6" s="1">
        <v>45504.714250479199</v>
      </c>
      <c r="B6" s="5">
        <v>121550.625</v>
      </c>
    </row>
    <row r="7" spans="1:4" x14ac:dyDescent="0.45">
      <c r="A7" s="1">
        <v>45535.714250479199</v>
      </c>
      <c r="B7" s="5">
        <v>127628.15625</v>
      </c>
    </row>
    <row r="8" spans="1:4" x14ac:dyDescent="0.45">
      <c r="A8" s="1">
        <v>45565.714250479199</v>
      </c>
      <c r="B8" s="5">
        <v>134009.56406250011</v>
      </c>
    </row>
    <row r="9" spans="1:4" x14ac:dyDescent="0.45">
      <c r="A9" s="1">
        <v>45596.714250479199</v>
      </c>
      <c r="B9" s="5">
        <v>140710.04226562509</v>
      </c>
    </row>
    <row r="10" spans="1:4" x14ac:dyDescent="0.45">
      <c r="A10" s="1">
        <v>45626.714250479199</v>
      </c>
      <c r="B10" s="5">
        <v>147745.54437890631</v>
      </c>
    </row>
    <row r="11" spans="1:4" x14ac:dyDescent="0.45">
      <c r="A11" s="1">
        <v>45657.714250479199</v>
      </c>
      <c r="B11" s="5">
        <v>155132.82159785161</v>
      </c>
    </row>
    <row r="12" spans="1:4" x14ac:dyDescent="0.45">
      <c r="A12" s="1">
        <v>45688.714250479199</v>
      </c>
      <c r="B12" s="5">
        <v>162889.46267774419</v>
      </c>
    </row>
    <row r="13" spans="1:4" x14ac:dyDescent="0.45">
      <c r="A13" s="1">
        <v>45716.714250479199</v>
      </c>
      <c r="B13" s="5">
        <v>171033.93581163141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06C6-6954-4109-B441-4C79F419C7E6}">
  <dimension ref="A1:B6"/>
  <sheetViews>
    <sheetView zoomScale="205" zoomScaleNormal="205" workbookViewId="0">
      <selection activeCell="A6" sqref="A6"/>
    </sheetView>
  </sheetViews>
  <sheetFormatPr defaultRowHeight="14.25" x14ac:dyDescent="0.45"/>
  <cols>
    <col min="1" max="1" width="15.59765625" bestFit="1" customWidth="1"/>
    <col min="2" max="2" width="17.06640625" bestFit="1" customWidth="1"/>
    <col min="3" max="3" width="17.59765625" bestFit="1" customWidth="1"/>
    <col min="4" max="4" width="18.33203125" bestFit="1" customWidth="1"/>
  </cols>
  <sheetData>
    <row r="1" spans="1:2" x14ac:dyDescent="0.45">
      <c r="A1" t="s">
        <v>34</v>
      </c>
      <c r="B1" s="10">
        <v>50000</v>
      </c>
    </row>
    <row r="2" spans="1:2" x14ac:dyDescent="0.45">
      <c r="A2" t="s">
        <v>39</v>
      </c>
      <c r="B2">
        <v>5</v>
      </c>
    </row>
    <row r="3" spans="1:2" x14ac:dyDescent="0.45">
      <c r="A3" t="s">
        <v>42</v>
      </c>
      <c r="B3">
        <v>12</v>
      </c>
    </row>
    <row r="4" spans="1:2" x14ac:dyDescent="0.45">
      <c r="A4" t="s">
        <v>43</v>
      </c>
      <c r="B4" s="10">
        <v>1000</v>
      </c>
    </row>
    <row r="6" spans="1:2" x14ac:dyDescent="0.45">
      <c r="A6" s="11">
        <f>RATE(B2*B3, -B4, B1) * 12</f>
        <v>7.4200957935045206E-2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DB96-7472-4B02-9FEA-A1130BB9220B}">
  <dimension ref="A1:B5"/>
  <sheetViews>
    <sheetView zoomScale="220" zoomScaleNormal="220" workbookViewId="0">
      <selection activeCell="A5" sqref="A5"/>
    </sheetView>
  </sheetViews>
  <sheetFormatPr defaultRowHeight="14.25" x14ac:dyDescent="0.45"/>
  <cols>
    <col min="1" max="1" width="15.59765625" bestFit="1" customWidth="1"/>
  </cols>
  <sheetData>
    <row r="1" spans="1:2" x14ac:dyDescent="0.45">
      <c r="A1" t="s">
        <v>34</v>
      </c>
      <c r="B1" s="10">
        <v>50000</v>
      </c>
    </row>
    <row r="2" spans="1:2" x14ac:dyDescent="0.45">
      <c r="A2" t="s">
        <v>43</v>
      </c>
      <c r="B2" s="10">
        <v>300</v>
      </c>
    </row>
    <row r="3" spans="1:2" x14ac:dyDescent="0.45">
      <c r="A3" t="s">
        <v>40</v>
      </c>
      <c r="B3" s="9">
        <v>0.06</v>
      </c>
    </row>
    <row r="5" spans="1:2" x14ac:dyDescent="0.45">
      <c r="A5" s="12">
        <f>NPER(B3/12, -B2, B1)</f>
        <v>359.24702887431386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13"/>
  <sheetViews>
    <sheetView workbookViewId="0">
      <selection activeCell="G7" sqref="G7"/>
    </sheetView>
  </sheetViews>
  <sheetFormatPr defaultRowHeight="14.25" x14ac:dyDescent="0.45"/>
  <cols>
    <col min="1" max="1" width="10.19921875" style="1" bestFit="1" customWidth="1"/>
    <col min="2" max="2" width="9.73046875" style="5" customWidth="1"/>
    <col min="3" max="3" width="9.06640625" style="5"/>
    <col min="4" max="4" width="10.46484375" style="5" customWidth="1"/>
  </cols>
  <sheetData>
    <row r="1" spans="1:6" x14ac:dyDescent="0.45">
      <c r="A1" s="2" t="s">
        <v>0</v>
      </c>
      <c r="B1" s="4" t="s">
        <v>1</v>
      </c>
      <c r="C1" s="4" t="s">
        <v>2</v>
      </c>
      <c r="D1" s="4" t="s">
        <v>3</v>
      </c>
    </row>
    <row r="2" spans="1:6" x14ac:dyDescent="0.45">
      <c r="A2" s="1">
        <v>45382.714250479199</v>
      </c>
      <c r="B2" s="5">
        <v>100000</v>
      </c>
      <c r="C2" s="5">
        <v>50000</v>
      </c>
      <c r="D2" s="5">
        <v>50000</v>
      </c>
      <c r="F2" t="s">
        <v>31</v>
      </c>
    </row>
    <row r="3" spans="1:6" x14ac:dyDescent="0.45">
      <c r="A3" s="1">
        <v>45412.714250479199</v>
      </c>
      <c r="B3" s="5">
        <v>105000</v>
      </c>
      <c r="C3" s="5">
        <v>51500</v>
      </c>
      <c r="D3" s="5">
        <v>53500</v>
      </c>
    </row>
    <row r="4" spans="1:6" x14ac:dyDescent="0.45">
      <c r="A4" s="1">
        <v>45443.714250479199</v>
      </c>
      <c r="B4" s="5">
        <v>110250</v>
      </c>
      <c r="C4" s="5">
        <v>53045</v>
      </c>
      <c r="D4" s="5">
        <v>57205</v>
      </c>
    </row>
    <row r="5" spans="1:6" x14ac:dyDescent="0.45">
      <c r="A5" s="1">
        <v>45473.714250479199</v>
      </c>
      <c r="B5" s="5">
        <v>115762.5</v>
      </c>
      <c r="C5" s="5">
        <v>54636.35</v>
      </c>
      <c r="D5" s="5">
        <v>61126.150000000023</v>
      </c>
    </row>
    <row r="6" spans="1:6" x14ac:dyDescent="0.45">
      <c r="A6" s="1">
        <v>45504.714250479199</v>
      </c>
      <c r="B6" s="5">
        <v>121550.625</v>
      </c>
      <c r="C6" s="5">
        <v>56275.440499999997</v>
      </c>
      <c r="D6" s="5">
        <v>65275.184500000018</v>
      </c>
    </row>
    <row r="7" spans="1:6" x14ac:dyDescent="0.45">
      <c r="A7" s="1">
        <v>45535.714250479199</v>
      </c>
      <c r="B7" s="5">
        <v>127628.15625</v>
      </c>
      <c r="C7" s="5">
        <v>57963.703715000003</v>
      </c>
      <c r="D7" s="5">
        <v>69664.452535000019</v>
      </c>
    </row>
    <row r="8" spans="1:6" x14ac:dyDescent="0.45">
      <c r="A8" s="1">
        <v>45565.714250479199</v>
      </c>
      <c r="B8" s="5">
        <v>134009.56406250011</v>
      </c>
      <c r="C8" s="5">
        <v>59702.614826450008</v>
      </c>
      <c r="D8" s="5">
        <v>74306.949236050044</v>
      </c>
    </row>
    <row r="9" spans="1:6" x14ac:dyDescent="0.45">
      <c r="A9" s="1">
        <v>45596.714250479199</v>
      </c>
      <c r="B9" s="5">
        <v>140710.04226562509</v>
      </c>
      <c r="C9" s="5">
        <v>61493.693271243508</v>
      </c>
      <c r="D9" s="5">
        <v>79216.348994381551</v>
      </c>
    </row>
    <row r="10" spans="1:6" x14ac:dyDescent="0.45">
      <c r="A10" s="1">
        <v>45626.714250479199</v>
      </c>
      <c r="B10" s="5">
        <v>147745.54437890631</v>
      </c>
      <c r="C10" s="5">
        <v>63338.504069380819</v>
      </c>
      <c r="D10" s="5">
        <v>84407.040309525502</v>
      </c>
    </row>
    <row r="11" spans="1:6" x14ac:dyDescent="0.45">
      <c r="A11" s="1">
        <v>45657.714250479199</v>
      </c>
      <c r="B11" s="5">
        <v>155132.82159785161</v>
      </c>
      <c r="C11" s="5">
        <v>65238.659191462248</v>
      </c>
      <c r="D11" s="5">
        <v>89894.162406389369</v>
      </c>
    </row>
    <row r="12" spans="1:6" x14ac:dyDescent="0.45">
      <c r="A12" s="1">
        <v>45688.714250479199</v>
      </c>
      <c r="B12" s="5">
        <v>162889.46267774419</v>
      </c>
      <c r="C12" s="5">
        <v>67195.818967206113</v>
      </c>
      <c r="D12" s="5">
        <v>95693.643710538076</v>
      </c>
    </row>
    <row r="13" spans="1:6" x14ac:dyDescent="0.45">
      <c r="A13" s="1">
        <v>45716.714250479199</v>
      </c>
      <c r="B13" s="5">
        <v>171033.93581163141</v>
      </c>
      <c r="C13" s="5">
        <v>69211.693536222301</v>
      </c>
      <c r="D13" s="5">
        <v>101822.24227540909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topLeftCell="A4" workbookViewId="0">
      <selection activeCell="B3" sqref="B3"/>
    </sheetView>
  </sheetViews>
  <sheetFormatPr defaultRowHeight="14.25" x14ac:dyDescent="0.45"/>
  <cols>
    <col min="1" max="1" width="9.796875" customWidth="1"/>
    <col min="2" max="2" width="13.265625" customWidth="1"/>
    <col min="3" max="3" width="10.53125" customWidth="1"/>
  </cols>
  <sheetData>
    <row r="1" spans="1:5" x14ac:dyDescent="0.45">
      <c r="A1" s="3" t="s">
        <v>4</v>
      </c>
      <c r="B1" s="3" t="s">
        <v>5</v>
      </c>
      <c r="C1" s="3" t="s">
        <v>6</v>
      </c>
    </row>
    <row r="2" spans="1:5" x14ac:dyDescent="0.45">
      <c r="A2" t="s">
        <v>7</v>
      </c>
      <c r="B2">
        <v>20000</v>
      </c>
      <c r="C2">
        <v>22000</v>
      </c>
    </row>
    <row r="3" spans="1:5" x14ac:dyDescent="0.45">
      <c r="A3" t="s">
        <v>8</v>
      </c>
      <c r="B3">
        <v>15000</v>
      </c>
      <c r="C3">
        <v>16500</v>
      </c>
      <c r="E3" t="s">
        <v>29</v>
      </c>
    </row>
    <row r="4" spans="1:5" x14ac:dyDescent="0.45">
      <c r="A4" t="s">
        <v>9</v>
      </c>
      <c r="B4">
        <v>25000</v>
      </c>
      <c r="C4">
        <v>27500</v>
      </c>
    </row>
    <row r="5" spans="1:5" x14ac:dyDescent="0.45">
      <c r="A5" t="s">
        <v>10</v>
      </c>
      <c r="B5">
        <v>18000</v>
      </c>
      <c r="C5">
        <v>19800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F11"/>
  <sheetViews>
    <sheetView workbookViewId="0">
      <selection activeCell="P5" sqref="P5"/>
    </sheetView>
  </sheetViews>
  <sheetFormatPr defaultRowHeight="14.25" x14ac:dyDescent="0.45"/>
  <cols>
    <col min="1" max="1" width="17.59765625" style="1" bestFit="1" customWidth="1"/>
    <col min="2" max="2" width="16.46484375" style="7" customWidth="1"/>
    <col min="3" max="3" width="13.73046875" customWidth="1"/>
    <col min="4" max="4" width="11.86328125" customWidth="1"/>
  </cols>
  <sheetData>
    <row r="1" spans="1:6" x14ac:dyDescent="0.45">
      <c r="A1" s="2" t="s">
        <v>11</v>
      </c>
      <c r="B1" s="6" t="s">
        <v>12</v>
      </c>
      <c r="C1" s="3" t="s">
        <v>13</v>
      </c>
      <c r="D1" s="3" t="s">
        <v>14</v>
      </c>
    </row>
    <row r="2" spans="1:6" x14ac:dyDescent="0.45">
      <c r="A2" s="1">
        <v>45716.714250577337</v>
      </c>
      <c r="B2" s="7">
        <v>120</v>
      </c>
      <c r="C2" t="s">
        <v>15</v>
      </c>
      <c r="D2" t="s">
        <v>19</v>
      </c>
    </row>
    <row r="3" spans="1:6" x14ac:dyDescent="0.45">
      <c r="A3" s="1">
        <v>45717.714250577337</v>
      </c>
      <c r="B3" s="7">
        <v>300</v>
      </c>
      <c r="C3" t="s">
        <v>16</v>
      </c>
      <c r="D3" t="s">
        <v>20</v>
      </c>
      <c r="F3" t="s">
        <v>30</v>
      </c>
    </row>
    <row r="4" spans="1:6" x14ac:dyDescent="0.45">
      <c r="A4" s="1">
        <v>45718.714250577337</v>
      </c>
      <c r="B4" s="7">
        <v>150</v>
      </c>
      <c r="C4" t="s">
        <v>15</v>
      </c>
      <c r="D4" t="s">
        <v>21</v>
      </c>
    </row>
    <row r="5" spans="1:6" x14ac:dyDescent="0.45">
      <c r="A5" s="1">
        <v>45719.714250577337</v>
      </c>
      <c r="B5" s="7">
        <v>230</v>
      </c>
      <c r="C5" t="s">
        <v>17</v>
      </c>
      <c r="D5" t="s">
        <v>22</v>
      </c>
    </row>
    <row r="6" spans="1:6" x14ac:dyDescent="0.45">
      <c r="A6" s="1">
        <v>45720.714250577337</v>
      </c>
      <c r="B6" s="7">
        <v>180</v>
      </c>
      <c r="C6" t="s">
        <v>18</v>
      </c>
      <c r="D6" t="s">
        <v>23</v>
      </c>
      <c r="F6" t="s">
        <v>33</v>
      </c>
    </row>
    <row r="7" spans="1:6" x14ac:dyDescent="0.45">
      <c r="A7" s="1">
        <v>45721.714250577337</v>
      </c>
      <c r="B7" s="7">
        <v>90</v>
      </c>
      <c r="C7" t="s">
        <v>15</v>
      </c>
      <c r="D7" t="s">
        <v>24</v>
      </c>
    </row>
    <row r="8" spans="1:6" x14ac:dyDescent="0.45">
      <c r="A8" s="1">
        <v>45722.714250577337</v>
      </c>
      <c r="B8" s="7">
        <v>300</v>
      </c>
      <c r="C8" t="s">
        <v>16</v>
      </c>
      <c r="D8" t="s">
        <v>25</v>
      </c>
    </row>
    <row r="9" spans="1:6" x14ac:dyDescent="0.45">
      <c r="A9" s="1">
        <v>45723.714250577337</v>
      </c>
      <c r="B9" s="7">
        <v>450</v>
      </c>
      <c r="C9" t="s">
        <v>17</v>
      </c>
      <c r="D9" t="s">
        <v>26</v>
      </c>
    </row>
    <row r="10" spans="1:6" x14ac:dyDescent="0.45">
      <c r="A10" s="1">
        <v>45724.714250577337</v>
      </c>
      <c r="B10" s="7">
        <v>200</v>
      </c>
      <c r="C10" t="s">
        <v>18</v>
      </c>
      <c r="D10" t="s">
        <v>27</v>
      </c>
    </row>
    <row r="11" spans="1:6" x14ac:dyDescent="0.45">
      <c r="A11" s="1">
        <v>45725.714250577337</v>
      </c>
      <c r="B11" s="7">
        <v>130</v>
      </c>
      <c r="C11" t="s">
        <v>16</v>
      </c>
      <c r="D11" t="s">
        <v>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8E5D4-78ED-4A42-A0F7-322C3EF8DF44}">
  <dimension ref="A1:B6"/>
  <sheetViews>
    <sheetView zoomScale="220" zoomScaleNormal="220" workbookViewId="0">
      <selection activeCell="A9" sqref="A9"/>
    </sheetView>
  </sheetViews>
  <sheetFormatPr defaultRowHeight="14.25" x14ac:dyDescent="0.45"/>
  <cols>
    <col min="1" max="1" width="16.53125" bestFit="1" customWidth="1"/>
  </cols>
  <sheetData>
    <row r="1" spans="1:2" x14ac:dyDescent="0.45">
      <c r="A1" t="s">
        <v>34</v>
      </c>
      <c r="B1" s="5">
        <v>50000</v>
      </c>
    </row>
    <row r="2" spans="1:2" x14ac:dyDescent="0.45">
      <c r="A2" t="s">
        <v>35</v>
      </c>
      <c r="B2" s="9">
        <v>0.05</v>
      </c>
    </row>
    <row r="3" spans="1:2" x14ac:dyDescent="0.45">
      <c r="A3" t="s">
        <v>36</v>
      </c>
      <c r="B3">
        <v>5</v>
      </c>
    </row>
    <row r="4" spans="1:2" x14ac:dyDescent="0.45">
      <c r="A4" t="s">
        <v>37</v>
      </c>
      <c r="B4">
        <v>12</v>
      </c>
    </row>
    <row r="6" spans="1:2" x14ac:dyDescent="0.45">
      <c r="A6" s="8">
        <f>PMT(B2/B4, B3*B4, B1)</f>
        <v>-943.56168220054678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5065-15D1-4873-A4E1-365C56088B58}">
  <dimension ref="A1:B5"/>
  <sheetViews>
    <sheetView zoomScale="220" zoomScaleNormal="220" workbookViewId="0">
      <selection activeCell="A5" sqref="A5"/>
    </sheetView>
  </sheetViews>
  <sheetFormatPr defaultRowHeight="14.25" x14ac:dyDescent="0.45"/>
  <cols>
    <col min="1" max="1" width="14.86328125" bestFit="1" customWidth="1"/>
    <col min="2" max="2" width="17.06640625" bestFit="1" customWidth="1"/>
    <col min="3" max="3" width="17.59765625" bestFit="1" customWidth="1"/>
    <col min="4" max="4" width="18.33203125" bestFit="1" customWidth="1"/>
  </cols>
  <sheetData>
    <row r="1" spans="1:2" x14ac:dyDescent="0.45">
      <c r="A1" t="s">
        <v>38</v>
      </c>
      <c r="B1" s="10">
        <v>500</v>
      </c>
    </row>
    <row r="2" spans="1:2" x14ac:dyDescent="0.45">
      <c r="A2" t="s">
        <v>39</v>
      </c>
      <c r="B2">
        <v>3</v>
      </c>
    </row>
    <row r="3" spans="1:2" x14ac:dyDescent="0.45">
      <c r="A3" t="s">
        <v>40</v>
      </c>
      <c r="B3" s="9">
        <v>0.04</v>
      </c>
    </row>
    <row r="5" spans="1:2" x14ac:dyDescent="0.45">
      <c r="A5" s="8">
        <f>PV(B3/12, B2*12, -B1, 0, 0)</f>
        <v>16935.383210772936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B0BC2-E0A9-4B8A-9009-6C8464E2B9A6}">
  <dimension ref="A1:B5"/>
  <sheetViews>
    <sheetView tabSelected="1" zoomScale="280" zoomScaleNormal="280" workbookViewId="0">
      <selection activeCell="A5" sqref="A5"/>
    </sheetView>
  </sheetViews>
  <sheetFormatPr defaultRowHeight="14.25" x14ac:dyDescent="0.45"/>
  <cols>
    <col min="1" max="1" width="13.86328125" bestFit="1" customWidth="1"/>
  </cols>
  <sheetData>
    <row r="1" spans="1:2" x14ac:dyDescent="0.45">
      <c r="A1" t="s">
        <v>41</v>
      </c>
      <c r="B1" s="10">
        <v>200</v>
      </c>
    </row>
    <row r="2" spans="1:2" x14ac:dyDescent="0.45">
      <c r="A2" t="s">
        <v>39</v>
      </c>
      <c r="B2">
        <v>3</v>
      </c>
    </row>
    <row r="3" spans="1:2" x14ac:dyDescent="0.45">
      <c r="A3" t="s">
        <v>40</v>
      </c>
      <c r="B3" s="9">
        <v>0.05</v>
      </c>
    </row>
    <row r="5" spans="1:2" x14ac:dyDescent="0.45">
      <c r="A5" s="8">
        <f>FV(B3/12, B2*12, -B1, 0, 0)</f>
        <v>7750.6671040065075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6CC5-A011-41FB-8AD6-89357A293495}">
  <dimension ref="A1:B6"/>
  <sheetViews>
    <sheetView zoomScale="160" zoomScaleNormal="160" workbookViewId="0">
      <selection activeCell="I22" sqref="I22"/>
    </sheetView>
  </sheetViews>
  <sheetFormatPr defaultRowHeight="14.25" x14ac:dyDescent="0.45"/>
  <cols>
    <col min="1" max="1" width="7.33203125" bestFit="1" customWidth="1"/>
    <col min="2" max="2" width="13.33203125" bestFit="1" customWidth="1"/>
  </cols>
  <sheetData>
    <row r="1" spans="1:2" x14ac:dyDescent="0.45">
      <c r="A1" s="13" t="s">
        <v>44</v>
      </c>
      <c r="B1" s="13" t="s">
        <v>45</v>
      </c>
    </row>
    <row r="2" spans="1:2" x14ac:dyDescent="0.45">
      <c r="A2" s="13">
        <v>3</v>
      </c>
      <c r="B2" s="8">
        <f>FV(0.05/12, 3*12, -200, 0, 0)</f>
        <v>7750.6671040065075</v>
      </c>
    </row>
    <row r="3" spans="1:2" x14ac:dyDescent="0.45">
      <c r="A3" s="13">
        <v>4</v>
      </c>
      <c r="B3" s="8">
        <f>FV(0.05/12, 4*12, -200, 0, 0)</f>
        <v>10602.977041220203</v>
      </c>
    </row>
    <row r="4" spans="1:2" x14ac:dyDescent="0.45">
      <c r="A4" s="13">
        <v>5</v>
      </c>
      <c r="B4" s="8">
        <f>FV(0.05/12, 5*12, -200, 0, 0)</f>
        <v>13601.216568168675</v>
      </c>
    </row>
    <row r="5" spans="1:2" x14ac:dyDescent="0.45">
      <c r="A5" s="13" t="s">
        <v>46</v>
      </c>
      <c r="B5" s="13" t="s">
        <v>46</v>
      </c>
    </row>
    <row r="6" spans="1:2" x14ac:dyDescent="0.45">
      <c r="A6" s="13">
        <v>20</v>
      </c>
      <c r="B6" s="8">
        <f>FV(0.05/12, 20*12, -200, 0, 0)</f>
        <v>82206.7337031364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524B-6C35-4C7D-B1F6-F862909B1834}">
  <dimension ref="A1:F6"/>
  <sheetViews>
    <sheetView workbookViewId="0">
      <selection sqref="A1:F6"/>
    </sheetView>
  </sheetViews>
  <sheetFormatPr defaultRowHeight="14.25" x14ac:dyDescent="0.45"/>
  <cols>
    <col min="1" max="1" width="7.33203125" bestFit="1" customWidth="1"/>
    <col min="2" max="5" width="10.265625" bestFit="1" customWidth="1"/>
    <col min="6" max="6" width="11.265625" bestFit="1" customWidth="1"/>
  </cols>
  <sheetData>
    <row r="1" spans="1:6" x14ac:dyDescent="0.45">
      <c r="A1" s="13" t="s">
        <v>44</v>
      </c>
      <c r="B1" s="9" t="s">
        <v>47</v>
      </c>
      <c r="C1" s="9" t="s">
        <v>48</v>
      </c>
      <c r="D1" s="9" t="s">
        <v>49</v>
      </c>
      <c r="E1" s="9" t="s">
        <v>50</v>
      </c>
      <c r="F1" s="9" t="s">
        <v>51</v>
      </c>
    </row>
    <row r="2" spans="1:6" x14ac:dyDescent="0.45">
      <c r="A2" s="13">
        <v>3</v>
      </c>
      <c r="B2" s="8">
        <f>FV(0.03/12, 3*12, -200, 0, 0)</f>
        <v>7524.1120618290042</v>
      </c>
      <c r="C2" s="8">
        <f>FV(0.04/12, 3*12, -200, 0, 0)</f>
        <v>7636.3124710748916</v>
      </c>
      <c r="D2" s="8">
        <f>FV(0.05/12, 3*12, -200, 0, 0)</f>
        <v>7750.6671040065075</v>
      </c>
      <c r="E2" s="8">
        <f>FV(0.06/12, 3*12, -200, 0, 0)</f>
        <v>7867.2209929365081</v>
      </c>
      <c r="F2" s="8">
        <f>FV(0.07/12, 3*12, -200, 0, 0)</f>
        <v>7986.020142066096</v>
      </c>
    </row>
    <row r="3" spans="1:6" x14ac:dyDescent="0.45">
      <c r="A3" s="13">
        <v>4</v>
      </c>
      <c r="B3" s="8">
        <f>FV(0.03/12, 4*12, -200, 0, 0)</f>
        <v>10186.241683194534</v>
      </c>
      <c r="C3" s="8">
        <f>FV(0.04/12, 4*12, -200, 0, 0)</f>
        <v>10391.920198551579</v>
      </c>
      <c r="D3" s="8">
        <f>FV(0.05/12, 4*12, -200, 0, 0)</f>
        <v>10602.977041220203</v>
      </c>
      <c r="E3" s="8">
        <f>FV(0.06/12, 4*12, -200, 0, 0)</f>
        <v>10819.566443815178</v>
      </c>
      <c r="F3" s="8">
        <f>FV(0.07/12, 4*12, -200, 0, 0)</f>
        <v>11041.847241783667</v>
      </c>
    </row>
    <row r="4" spans="1:6" x14ac:dyDescent="0.45">
      <c r="A4" s="13">
        <v>5</v>
      </c>
      <c r="B4" s="8">
        <f>FV(0.03/12, 5*12, -200, 0, 0)</f>
        <v>12929.342524421674</v>
      </c>
      <c r="C4" s="8">
        <f>FV(0.04/12, 5*12, -200, 0, 0)</f>
        <v>13259.795636527351</v>
      </c>
      <c r="D4" s="8">
        <f>FV(0.05/12, 5*12, -200, 0, 0)</f>
        <v>13601.216568168675</v>
      </c>
      <c r="E4" s="8">
        <f>FV(0.06/12, 5*12, -200, 0, 0)</f>
        <v>13954.006101972149</v>
      </c>
      <c r="F4" s="8">
        <f>FV(0.07/12, 5*12, -200, 0, 0)</f>
        <v>14318.580329622506</v>
      </c>
    </row>
    <row r="5" spans="1:6" x14ac:dyDescent="0.45">
      <c r="A5" s="13" t="s">
        <v>46</v>
      </c>
      <c r="B5" s="13" t="s">
        <v>46</v>
      </c>
      <c r="C5" s="13" t="s">
        <v>46</v>
      </c>
      <c r="D5" s="13" t="s">
        <v>46</v>
      </c>
      <c r="E5" s="13" t="s">
        <v>46</v>
      </c>
      <c r="F5" s="13" t="s">
        <v>46</v>
      </c>
    </row>
    <row r="6" spans="1:6" x14ac:dyDescent="0.45">
      <c r="A6" s="13">
        <v>20</v>
      </c>
      <c r="B6" s="8">
        <f>FV(0.03/12, 20*12, -200, 0, 0)</f>
        <v>65660.399625317223</v>
      </c>
      <c r="C6" s="8">
        <f>FV(0.04/12, 20*12, -200, 0, 0)</f>
        <v>73354.925217986223</v>
      </c>
      <c r="D6" s="8">
        <f>FV(0.05/12, 20*12, -200, 0, 0)</f>
        <v>82206.7337031364</v>
      </c>
      <c r="E6" s="8">
        <f>FV(0.06/12, 20*12, -200, 0, 0)</f>
        <v>92408.17903229309</v>
      </c>
      <c r="F6" s="8">
        <f>FV(0.07/12, 20*12, -200, 0, 0)</f>
        <v>104185.33196510337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Financial Forecasting</vt:lpstr>
      <vt:lpstr>Cost Reduction Impact</vt:lpstr>
      <vt:lpstr>Budget vs. Actuals</vt:lpstr>
      <vt:lpstr>Expense Categorization</vt:lpstr>
      <vt:lpstr>PMT</vt:lpstr>
      <vt:lpstr>PV</vt:lpstr>
      <vt:lpstr>FV</vt:lpstr>
      <vt:lpstr>fv-one-way-data-table</vt:lpstr>
      <vt:lpstr>fv-two-way-table</vt:lpstr>
      <vt:lpstr>RATE</vt:lpstr>
      <vt:lpstr>NPER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2025-03-30T17:08:31Z</dcterms:created>
  <dcterms:modified xsi:type="dcterms:W3CDTF">2025-03-31T17:08:17Z</dcterms:modified>
</cp:coreProperties>
</file>