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20"/>
  <workbookPr defaultThemeVersion="124226"/>
  <mc:AlternateContent xmlns:mc="http://schemas.openxmlformats.org/markup-compatibility/2006">
    <mc:Choice Requires="x15">
      <x15ac:absPath xmlns:x15ac="http://schemas.microsoft.com/office/spreadsheetml/2010/11/ac" url="https://maqimzmnjbt5wavnbicv98tlhog-my.sharepoint.com/personal/george_stringfestanalytics_com/Documents/Stringfest assets/neueda/neueda-ai-2025-george-mount-videos/"/>
    </mc:Choice>
  </mc:AlternateContent>
  <xr:revisionPtr revIDLastSave="32" documentId="8_{99076E9B-7358-4752-9956-7351D9D0582D}" xr6:coauthVersionLast="47" xr6:coauthVersionMax="47" xr10:uidLastSave="{D48A616E-1D60-4F84-84C4-0B9A5E048923}"/>
  <bookViews>
    <workbookView xWindow="-96" yWindow="-96" windowWidth="23232" windowHeight="13152" firstSheet="8" activeTab="8" xr2:uid="{00000000-000D-0000-FFFF-FFFF00000000}"/>
  </bookViews>
  <sheets>
    <sheet name="Budget vs. Actuals" sheetId="3" state="hidden" r:id="rId1"/>
    <sheet name="Expense Categorization" sheetId="4" state="hidden" r:id="rId2"/>
    <sheet name="PMT" sheetId="9" state="hidden" r:id="rId3"/>
    <sheet name="PV" sheetId="10" state="hidden" r:id="rId4"/>
    <sheet name="FV" sheetId="11" state="hidden" r:id="rId5"/>
    <sheet name="fv-one-way-data-table" sheetId="14" state="hidden" r:id="rId6"/>
    <sheet name="fv-two-way-table" sheetId="15" state="hidden" r:id="rId7"/>
    <sheet name="RATE" sheetId="12" state="hidden" r:id="rId8"/>
    <sheet name="Sheet1" sheetId="16" r:id="rId9"/>
    <sheet name="Sheet1 (2)" sheetId="17" r:id="rId10"/>
    <sheet name="NPER" sheetId="13" state="hidden"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7" l="1"/>
  <c r="A3" i="16"/>
  <c r="A5" i="11"/>
  <c r="A6" i="12"/>
  <c r="A5" i="13"/>
  <c r="B2" i="15"/>
  <c r="C2" i="15"/>
  <c r="D2" i="15"/>
  <c r="E2" i="15"/>
  <c r="F2" i="15"/>
  <c r="B3" i="15"/>
  <c r="C3" i="15"/>
  <c r="D3" i="15"/>
  <c r="E3" i="15"/>
  <c r="F3" i="15"/>
  <c r="B4" i="15"/>
  <c r="C4" i="15"/>
  <c r="D4" i="15"/>
  <c r="E4" i="15"/>
  <c r="F4" i="15"/>
  <c r="B6" i="15"/>
  <c r="C6" i="15"/>
  <c r="D6" i="15"/>
  <c r="E6" i="15"/>
  <c r="F6" i="15"/>
  <c r="B2" i="14"/>
  <c r="B3" i="14"/>
  <c r="B4" i="14"/>
  <c r="B6" i="14"/>
  <c r="A5" i="10"/>
  <c r="A6" i="9"/>
</calcChain>
</file>

<file path=xl/sharedStrings.xml><?xml version="1.0" encoding="utf-8"?>
<sst xmlns="http://schemas.openxmlformats.org/spreadsheetml/2006/main" count="72" uniqueCount="47">
  <si>
    <t>Category</t>
  </si>
  <si>
    <t>Budgeted Q1</t>
  </si>
  <si>
    <t>Actual Q1</t>
  </si>
  <si>
    <t>Marketing</t>
  </si>
  <si>
    <t>R&amp;D</t>
  </si>
  <si>
    <t>Operations</t>
  </si>
  <si>
    <t>Sales</t>
  </si>
  <si>
    <t>Date</t>
  </si>
  <si>
    <t>Expense Amount</t>
  </si>
  <si>
    <t>Expense Type</t>
  </si>
  <si>
    <t>Description</t>
  </si>
  <si>
    <t>Travel</t>
  </si>
  <si>
    <t>Supplies</t>
  </si>
  <si>
    <t>Maintenance</t>
  </si>
  <si>
    <t>Utilities</t>
  </si>
  <si>
    <t>Taxi</t>
  </si>
  <si>
    <t>Office Supplies</t>
  </si>
  <si>
    <t>Flight</t>
  </si>
  <si>
    <t>Equipment Repair</t>
  </si>
  <si>
    <t>Electricity</t>
  </si>
  <si>
    <t>Uber</t>
  </si>
  <si>
    <t>Stationery</t>
  </si>
  <si>
    <t>HVAC Repair</t>
  </si>
  <si>
    <t>Water Bill</t>
  </si>
  <si>
    <t>Printer Ink</t>
  </si>
  <si>
    <t>"Analyze variances between budget and actuals for Q1 and highlight outliers."</t>
  </si>
  <si>
    <t>"Categorize these expenses by type and summarize totals."</t>
  </si>
  <si>
    <t>Highlight rows where the Date is before March 30, 2025 and the Amount is negative.</t>
  </si>
  <si>
    <t>Loan amount</t>
  </si>
  <si>
    <t>Annual interest rate</t>
  </si>
  <si>
    <t>Loan term in years</t>
  </si>
  <si>
    <t>Payments per year</t>
  </si>
  <si>
    <t>Monthly payment</t>
  </si>
  <si>
    <t>Number of years</t>
  </si>
  <si>
    <t>Annual rate</t>
  </si>
  <si>
    <t>Monthly savings</t>
  </si>
  <si>
    <t>Periods per year</t>
  </si>
  <si>
    <t>Monthly payments</t>
  </si>
  <si>
    <t>Years</t>
  </si>
  <si>
    <t>Future Value</t>
  </si>
  <si>
    <t>...</t>
  </si>
  <si>
    <t>3%</t>
  </si>
  <si>
    <t>4%</t>
  </si>
  <si>
    <t>5%</t>
  </si>
  <si>
    <t>6%</t>
  </si>
  <si>
    <t>7%</t>
  </si>
  <si>
    <t>1. Calculate the monthly payment for a five-year loan of $50,000 at a 5% interest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</si>
</sst>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6" formatCode="&quot;$&quot;#,##0_);[Red]\(&quot;$&quot;#,##0\)"/>
    <numFmt numFmtId="8" formatCode="&quot;$&quot;#,##0.00_);[Red]\(&quot;$&quot;#,##0.00\)"/>
    <numFmt numFmtId="164" formatCode="&quot;$&quot;#,##0"/>
    <numFmt numFmtId="165" formatCode="&quot;$&quot;#,##0.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14" fontId="0" fillId="0" borderId="0" xfId="0" applyNumberFormat="1"/>
    <xf numFmtId="14" fontId="1" fillId="0" borderId="1" xfId="0" applyNumberFormat="1" applyFont="1" applyBorder="1" applyAlignment="1">
      <alignment horizontal="center" vertical="top"/>
    </xf>
    <xf numFmtId="0" fontId="1" fillId="0" borderId="1" xfId="0" applyFont="1" applyBorder="1" applyAlignment="1">
      <alignment horizontal="center" vertical="top"/>
    </xf>
    <xf numFmtId="164" fontId="0" fillId="0" borderId="0" xfId="0" applyNumberFormat="1"/>
    <xf numFmtId="165" fontId="1" fillId="0" borderId="1" xfId="0" applyNumberFormat="1" applyFont="1" applyBorder="1" applyAlignment="1">
      <alignment horizontal="center" vertical="top"/>
    </xf>
    <xf numFmtId="165" fontId="0" fillId="0" borderId="0" xfId="0" applyNumberFormat="1"/>
    <xf numFmtId="8" fontId="0" fillId="0" borderId="0" xfId="0" applyNumberFormat="1"/>
    <xf numFmtId="9" fontId="0" fillId="0" borderId="0" xfId="0" applyNumberFormat="1"/>
    <xf numFmtId="6" fontId="0" fillId="0" borderId="0" xfId="0" applyNumberFormat="1"/>
    <xf numFmtId="10" fontId="0" fillId="0" borderId="0" xfId="0" applyNumberFormat="1"/>
    <xf numFmtId="2" fontId="0" fillId="0" borderId="0" xfId="0" applyNumberFormat="1"/>
    <xf numFmtId="0" fontId="0" fillId="0" borderId="0" xfId="0" applyAlignment="1">
      <alignment wrapText="1"/>
    </xf>
  </cellXfs>
  <cellStyles count="1">
    <cellStyle name="Normal" xfId="0" builtinId="0"/>
  </cellStyles>
  <dxfs count="18">
    <dxf>
      <numFmt numFmtId="12" formatCode="&quot;$&quot;#,##0.00_);[Red]\(&quot;$&quot;#,##0.00\)"/>
    </dxf>
    <dxf>
      <numFmt numFmtId="12" formatCode="&quot;$&quot;#,##0.00_);[Red]\(&quot;$&quot;#,##0.00\)"/>
    </dxf>
    <dxf>
      <numFmt numFmtId="12" formatCode="&quot;$&quot;#,##0.00_);[Red]\(&quot;$&quot;#,##0.00\)"/>
    </dxf>
    <dxf>
      <numFmt numFmtId="12" formatCode="&quot;$&quot;#,##0.00_);[Red]\(&quot;$&quot;#,##0.00\)"/>
    </dxf>
    <dxf>
      <numFmt numFmtId="12" formatCode="&quot;$&quot;#,##0.00_);[Red]\(&quot;$&quot;#,##0.00\)"/>
    </dxf>
    <dxf>
      <numFmt numFmtId="0" formatCode="General"/>
    </dxf>
    <dxf>
      <numFmt numFmtId="13" formatCode="0%"/>
    </dxf>
    <dxf>
      <numFmt numFmtId="12" formatCode="&quot;$&quot;#,##0.00_);[Red]\(&quot;$&quot;#,##0.00\)"/>
    </dxf>
    <dxf>
      <numFmt numFmtId="0" formatCode="General"/>
    </dxf>
    <dxf>
      <numFmt numFmtId="0" formatCode="General"/>
    </dxf>
    <dxf>
      <numFmt numFmtId="165" formatCode="&quot;$&quot;#,##0.00"/>
    </dxf>
    <dxf>
      <numFmt numFmtId="19" formatCode="m/d/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350044</xdr:colOff>
      <xdr:row>6</xdr:row>
      <xdr:rowOff>128587</xdr:rowOff>
    </xdr:from>
    <xdr:to>
      <xdr:col>2</xdr:col>
      <xdr:colOff>366712</xdr:colOff>
      <xdr:row>15</xdr:row>
      <xdr:rowOff>39528</xdr:rowOff>
    </xdr:to>
    <xdr:sp macro="" textlink="">
      <xdr:nvSpPr>
        <xdr:cNvPr id="2" name="TextBox 1">
          <a:extLst>
            <a:ext uri="{FF2B5EF4-FFF2-40B4-BE49-F238E27FC236}">
              <a16:creationId xmlns:a16="http://schemas.microsoft.com/office/drawing/2014/main" id="{341CED8D-0089-3E32-9850-25385CFBD484}"/>
            </a:ext>
          </a:extLst>
        </xdr:cNvPr>
        <xdr:cNvSpPr txBox="1"/>
      </xdr:nvSpPr>
      <xdr:spPr>
        <a:xfrm>
          <a:off x="350044" y="1228725"/>
          <a:ext cx="1850231" cy="156114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2. Calculate the payment for a loan amount in cell B1 at the annual interest rate in cell B2 for the number of years in cell B3 and the number of payments per year in cell B4.</a:t>
          </a:r>
          <a:r>
            <a:rPr lang="en-US"/>
            <a:t> </a:t>
          </a:r>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CB039C-D734-4F99-AD3C-F755093EF7F0}" name="budgets" displayName="budgets" ref="A1:C5" totalsRowShown="0" headerRowDxfId="17" headerRowBorderDxfId="16" tableBorderDxfId="15">
  <autoFilter ref="A1:C5" xr:uid="{00CB039C-D734-4F99-AD3C-F755093EF7F0}"/>
  <tableColumns count="3">
    <tableColumn id="1" xr3:uid="{962ADBD3-1D8A-4D67-8532-1A5C279A7389}" name="Category"/>
    <tableColumn id="2" xr3:uid="{E85DC068-012E-4A56-834A-47D2A121AEEE}" name="Budgeted Q1"/>
    <tableColumn id="3" xr3:uid="{C207AE4F-7D35-45EF-B125-1A236B4308F6}" name="Actual Q1"/>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C1D36CC-0CEE-41A8-9CD1-DA1D30C7BFBC}" name="expenses" displayName="expenses" ref="A1:D11" totalsRowShown="0" headerRowDxfId="14" headerRowBorderDxfId="13" tableBorderDxfId="12">
  <autoFilter ref="A1:D11" xr:uid="{DC1D36CC-0CEE-41A8-9CD1-DA1D30C7BFBC}"/>
  <tableColumns count="4">
    <tableColumn id="1" xr3:uid="{ACFDABC3-09B0-4104-BAE3-4E5F0873ABCA}" name="Date" dataDxfId="11"/>
    <tableColumn id="2" xr3:uid="{5B9F6FED-4976-4747-9310-A28676289539}" name="Expense Amount" dataDxfId="10"/>
    <tableColumn id="3" xr3:uid="{F0A3551A-0060-4D4E-B2C8-2A8CAD9A3912}" name="Expense Type"/>
    <tableColumn id="4" xr3:uid="{8D3366F3-A2A7-42DB-BC9E-8B47E980AE7E}" name="Description"/>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B2E08E9-650A-40C5-940B-4E07310BA162}" name="Table5" displayName="Table5" ref="A1:B6" totalsRowShown="0" headerRowDxfId="9">
  <autoFilter ref="A1:B6" xr:uid="{2B2E08E9-650A-40C5-940B-4E07310BA162}"/>
  <tableColumns count="2">
    <tableColumn id="1" xr3:uid="{2E3648A4-057E-4DB5-A962-6EFCDCC14A6D}" name="Years" dataDxfId="8"/>
    <tableColumn id="2" xr3:uid="{74CE956F-BE7E-471B-9B75-D68A34F9F1F1}" name="Future Value" dataDxfId="7"/>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656E1D-D2DB-49CD-9D82-6722F47A6433}" name="Table6" displayName="Table6" ref="A1:F6" totalsRowShown="0" headerRowDxfId="6">
  <autoFilter ref="A1:F6" xr:uid="{97656E1D-D2DB-49CD-9D82-6722F47A6433}"/>
  <tableColumns count="6">
    <tableColumn id="1" xr3:uid="{2EBC0E8E-741C-48AE-9A2D-84EAD783192A}" name="Years" dataDxfId="5"/>
    <tableColumn id="2" xr3:uid="{067089EB-EA98-46EF-A9FC-E33868F4A1C0}" name="3%" dataDxfId="4"/>
    <tableColumn id="3" xr3:uid="{45654942-EDC1-49BB-B0E0-096445FA86FC}" name="4%" dataDxfId="3"/>
    <tableColumn id="4" xr3:uid="{B1038482-EDB0-4CA9-A60A-10B85C955649}" name="5%" dataDxfId="2"/>
    <tableColumn id="5" xr3:uid="{87CDEA07-381D-4B49-B878-E54D06F81D58}" name="6%" dataDxfId="1"/>
    <tableColumn id="6" xr3:uid="{42B450B3-C33E-47D0-AE9C-C552C846D90E}" name="7%"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5"/>
  <sheetViews>
    <sheetView topLeftCell="A4" workbookViewId="0">
      <selection activeCell="A11" sqref="A11"/>
    </sheetView>
  </sheetViews>
  <sheetFormatPr defaultRowHeight="14.4" x14ac:dyDescent="0.55000000000000004"/>
  <cols>
    <col min="1" max="1" width="9.7890625" customWidth="1"/>
    <col min="2" max="2" width="13.26171875" customWidth="1"/>
    <col min="3" max="3" width="10.5234375" customWidth="1"/>
  </cols>
  <sheetData>
    <row r="1" spans="1:5" x14ac:dyDescent="0.55000000000000004">
      <c r="A1" s="3" t="s">
        <v>0</v>
      </c>
      <c r="B1" s="3" t="s">
        <v>1</v>
      </c>
      <c r="C1" s="3" t="s">
        <v>2</v>
      </c>
    </row>
    <row r="2" spans="1:5" x14ac:dyDescent="0.55000000000000004">
      <c r="A2" t="s">
        <v>3</v>
      </c>
      <c r="B2">
        <v>20000</v>
      </c>
      <c r="C2">
        <v>22000</v>
      </c>
    </row>
    <row r="3" spans="1:5" x14ac:dyDescent="0.55000000000000004">
      <c r="A3" t="s">
        <v>4</v>
      </c>
      <c r="B3">
        <v>15000</v>
      </c>
      <c r="C3">
        <v>16500</v>
      </c>
      <c r="E3" t="s">
        <v>25</v>
      </c>
    </row>
    <row r="4" spans="1:5" x14ac:dyDescent="0.55000000000000004">
      <c r="A4" t="s">
        <v>5</v>
      </c>
      <c r="B4">
        <v>25000</v>
      </c>
      <c r="C4">
        <v>27500</v>
      </c>
    </row>
    <row r="5" spans="1:5" x14ac:dyDescent="0.55000000000000004">
      <c r="A5" t="s">
        <v>6</v>
      </c>
      <c r="B5">
        <v>18000</v>
      </c>
      <c r="C5">
        <v>19800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F38C6-96C3-433F-B7DC-2887A58F9786}">
  <dimension ref="A1:C6"/>
  <sheetViews>
    <sheetView zoomScale="160" zoomScaleNormal="160" workbookViewId="0">
      <selection activeCell="A6" sqref="A6"/>
    </sheetView>
  </sheetViews>
  <sheetFormatPr defaultRowHeight="14.4" x14ac:dyDescent="0.55000000000000004"/>
  <cols>
    <col min="1" max="1" width="16.47265625" bestFit="1" customWidth="1"/>
    <col min="3" max="3" width="21.41796875" customWidth="1"/>
  </cols>
  <sheetData>
    <row r="1" spans="1:3" x14ac:dyDescent="0.55000000000000004">
      <c r="A1" s="7" t="s">
        <v>28</v>
      </c>
      <c r="B1" s="9">
        <v>50000</v>
      </c>
      <c r="C1" s="12"/>
    </row>
    <row r="2" spans="1:3" x14ac:dyDescent="0.55000000000000004">
      <c r="A2" t="s">
        <v>29</v>
      </c>
      <c r="B2" s="8">
        <v>0.05</v>
      </c>
    </row>
    <row r="3" spans="1:3" x14ac:dyDescent="0.55000000000000004">
      <c r="A3" t="s">
        <v>30</v>
      </c>
      <c r="B3">
        <v>5</v>
      </c>
    </row>
    <row r="4" spans="1:3" x14ac:dyDescent="0.55000000000000004">
      <c r="A4" t="s">
        <v>31</v>
      </c>
      <c r="B4">
        <v>12</v>
      </c>
    </row>
    <row r="6" spans="1:3" x14ac:dyDescent="0.55000000000000004">
      <c r="A6" s="7">
        <f>PMT(B2/B4, B3*B4, -B1)</f>
        <v>943.56168220054678</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EDB96-7472-4B02-9FEA-A1130BB9220B}">
  <dimension ref="A1:B5"/>
  <sheetViews>
    <sheetView zoomScale="220" zoomScaleNormal="220" workbookViewId="0">
      <selection activeCell="A11" sqref="A11"/>
    </sheetView>
  </sheetViews>
  <sheetFormatPr defaultRowHeight="14.4" x14ac:dyDescent="0.55000000000000004"/>
  <cols>
    <col min="1" max="1" width="15.578125" bestFit="1" customWidth="1"/>
  </cols>
  <sheetData>
    <row r="1" spans="1:2" x14ac:dyDescent="0.55000000000000004">
      <c r="A1" t="s">
        <v>28</v>
      </c>
      <c r="B1" s="9">
        <v>50000</v>
      </c>
    </row>
    <row r="2" spans="1:2" x14ac:dyDescent="0.55000000000000004">
      <c r="A2" t="s">
        <v>37</v>
      </c>
      <c r="B2" s="9">
        <v>300</v>
      </c>
    </row>
    <row r="3" spans="1:2" x14ac:dyDescent="0.55000000000000004">
      <c r="A3" t="s">
        <v>34</v>
      </c>
      <c r="B3" s="8">
        <v>0.06</v>
      </c>
    </row>
    <row r="5" spans="1:2" x14ac:dyDescent="0.55000000000000004">
      <c r="A5" s="11">
        <f>NPER(B3/12, -B2, B1)</f>
        <v>359.24702887431386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2D050"/>
  </sheetPr>
  <dimension ref="A1:F11"/>
  <sheetViews>
    <sheetView workbookViewId="0">
      <selection activeCell="A11" sqref="A11"/>
    </sheetView>
  </sheetViews>
  <sheetFormatPr defaultRowHeight="14.4" x14ac:dyDescent="0.55000000000000004"/>
  <cols>
    <col min="1" max="1" width="17.578125" style="1" bestFit="1" customWidth="1"/>
    <col min="2" max="2" width="16.47265625" style="6" customWidth="1"/>
    <col min="3" max="3" width="13.734375" customWidth="1"/>
    <col min="4" max="4" width="11.83984375" customWidth="1"/>
  </cols>
  <sheetData>
    <row r="1" spans="1:6" x14ac:dyDescent="0.55000000000000004">
      <c r="A1" s="2" t="s">
        <v>7</v>
      </c>
      <c r="B1" s="5" t="s">
        <v>8</v>
      </c>
      <c r="C1" s="3" t="s">
        <v>9</v>
      </c>
      <c r="D1" s="3" t="s">
        <v>10</v>
      </c>
    </row>
    <row r="2" spans="1:6" x14ac:dyDescent="0.55000000000000004">
      <c r="A2" s="1">
        <v>45716.714250577337</v>
      </c>
      <c r="B2" s="6">
        <v>120</v>
      </c>
      <c r="C2" t="s">
        <v>11</v>
      </c>
      <c r="D2" t="s">
        <v>15</v>
      </c>
    </row>
    <row r="3" spans="1:6" x14ac:dyDescent="0.55000000000000004">
      <c r="A3" s="1">
        <v>45717.714250577337</v>
      </c>
      <c r="B3" s="6">
        <v>300</v>
      </c>
      <c r="C3" t="s">
        <v>12</v>
      </c>
      <c r="D3" t="s">
        <v>16</v>
      </c>
      <c r="F3" t="s">
        <v>26</v>
      </c>
    </row>
    <row r="4" spans="1:6" x14ac:dyDescent="0.55000000000000004">
      <c r="A4" s="1">
        <v>45718.714250577337</v>
      </c>
      <c r="B4" s="6">
        <v>150</v>
      </c>
      <c r="C4" t="s">
        <v>11</v>
      </c>
      <c r="D4" t="s">
        <v>17</v>
      </c>
    </row>
    <row r="5" spans="1:6" x14ac:dyDescent="0.55000000000000004">
      <c r="A5" s="1">
        <v>45719.714250577337</v>
      </c>
      <c r="B5" s="6">
        <v>230</v>
      </c>
      <c r="C5" t="s">
        <v>13</v>
      </c>
      <c r="D5" t="s">
        <v>18</v>
      </c>
    </row>
    <row r="6" spans="1:6" x14ac:dyDescent="0.55000000000000004">
      <c r="A6" s="1">
        <v>45720.714250577337</v>
      </c>
      <c r="B6" s="6">
        <v>180</v>
      </c>
      <c r="C6" t="s">
        <v>14</v>
      </c>
      <c r="D6" t="s">
        <v>19</v>
      </c>
      <c r="F6" t="s">
        <v>27</v>
      </c>
    </row>
    <row r="7" spans="1:6" x14ac:dyDescent="0.55000000000000004">
      <c r="A7" s="1">
        <v>45721.714250577337</v>
      </c>
      <c r="B7" s="6">
        <v>90</v>
      </c>
      <c r="C7" t="s">
        <v>11</v>
      </c>
      <c r="D7" t="s">
        <v>20</v>
      </c>
    </row>
    <row r="8" spans="1:6" x14ac:dyDescent="0.55000000000000004">
      <c r="A8" s="1">
        <v>45722.714250577337</v>
      </c>
      <c r="B8" s="6">
        <v>300</v>
      </c>
      <c r="C8" t="s">
        <v>12</v>
      </c>
      <c r="D8" t="s">
        <v>21</v>
      </c>
    </row>
    <row r="9" spans="1:6" x14ac:dyDescent="0.55000000000000004">
      <c r="A9" s="1">
        <v>45723.714250577337</v>
      </c>
      <c r="B9" s="6">
        <v>450</v>
      </c>
      <c r="C9" t="s">
        <v>13</v>
      </c>
      <c r="D9" t="s">
        <v>22</v>
      </c>
    </row>
    <row r="10" spans="1:6" x14ac:dyDescent="0.55000000000000004">
      <c r="A10" s="1">
        <v>45724.714250577337</v>
      </c>
      <c r="B10" s="6">
        <v>200</v>
      </c>
      <c r="C10" t="s">
        <v>14</v>
      </c>
      <c r="D10" t="s">
        <v>23</v>
      </c>
    </row>
    <row r="11" spans="1:6" x14ac:dyDescent="0.55000000000000004">
      <c r="A11" s="1">
        <v>45725.714250577337</v>
      </c>
      <c r="B11" s="6">
        <v>130</v>
      </c>
      <c r="C11" t="s">
        <v>12</v>
      </c>
      <c r="D11" t="s">
        <v>24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8E5D4-78ED-4A42-A0F7-322C3EF8DF44}">
  <dimension ref="A1:B6"/>
  <sheetViews>
    <sheetView zoomScale="220" zoomScaleNormal="220" workbookViewId="0">
      <selection activeCell="A11" sqref="A11"/>
    </sheetView>
  </sheetViews>
  <sheetFormatPr defaultRowHeight="14.4" x14ac:dyDescent="0.55000000000000004"/>
  <cols>
    <col min="1" max="1" width="16.5234375" bestFit="1" customWidth="1"/>
  </cols>
  <sheetData>
    <row r="1" spans="1:2" x14ac:dyDescent="0.55000000000000004">
      <c r="A1" t="s">
        <v>28</v>
      </c>
      <c r="B1" s="4">
        <v>50000</v>
      </c>
    </row>
    <row r="2" spans="1:2" x14ac:dyDescent="0.55000000000000004">
      <c r="A2" t="s">
        <v>29</v>
      </c>
      <c r="B2" s="8">
        <v>0.05</v>
      </c>
    </row>
    <row r="3" spans="1:2" x14ac:dyDescent="0.55000000000000004">
      <c r="A3" t="s">
        <v>30</v>
      </c>
      <c r="B3">
        <v>5</v>
      </c>
    </row>
    <row r="4" spans="1:2" x14ac:dyDescent="0.55000000000000004">
      <c r="A4" t="s">
        <v>31</v>
      </c>
      <c r="B4">
        <v>12</v>
      </c>
    </row>
    <row r="6" spans="1:2" x14ac:dyDescent="0.55000000000000004">
      <c r="A6" s="7">
        <f>PMT(B2/B4, B3*B4, B1)</f>
        <v>-943.56168220054678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235065-15D1-4873-A4E1-365C56088B58}">
  <dimension ref="A1:B5"/>
  <sheetViews>
    <sheetView zoomScale="220" zoomScaleNormal="220" workbookViewId="0">
      <selection activeCell="A11" sqref="A11"/>
    </sheetView>
  </sheetViews>
  <sheetFormatPr defaultRowHeight="14.4" x14ac:dyDescent="0.55000000000000004"/>
  <cols>
    <col min="1" max="1" width="14.83984375" bestFit="1" customWidth="1"/>
    <col min="2" max="2" width="17.05078125" bestFit="1" customWidth="1"/>
    <col min="3" max="3" width="17.578125" bestFit="1" customWidth="1"/>
    <col min="4" max="4" width="18.3125" bestFit="1" customWidth="1"/>
  </cols>
  <sheetData>
    <row r="1" spans="1:2" x14ac:dyDescent="0.55000000000000004">
      <c r="A1" t="s">
        <v>32</v>
      </c>
      <c r="B1" s="9">
        <v>500</v>
      </c>
    </row>
    <row r="2" spans="1:2" x14ac:dyDescent="0.55000000000000004">
      <c r="A2" t="s">
        <v>33</v>
      </c>
      <c r="B2">
        <v>3</v>
      </c>
    </row>
    <row r="3" spans="1:2" x14ac:dyDescent="0.55000000000000004">
      <c r="A3" t="s">
        <v>34</v>
      </c>
      <c r="B3" s="8">
        <v>0.04</v>
      </c>
    </row>
    <row r="5" spans="1:2" x14ac:dyDescent="0.55000000000000004">
      <c r="A5" s="7">
        <f>PV(B3/12, B2*12, -B1, 0, 0)</f>
        <v>16935.383210772936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B0BC2-E0A9-4B8A-9009-6C8464E2B9A6}">
  <dimension ref="A1:B5"/>
  <sheetViews>
    <sheetView zoomScale="280" zoomScaleNormal="280" workbookViewId="0">
      <selection activeCell="A11" sqref="A11"/>
    </sheetView>
  </sheetViews>
  <sheetFormatPr defaultRowHeight="14.4" x14ac:dyDescent="0.55000000000000004"/>
  <cols>
    <col min="1" max="1" width="13.83984375" bestFit="1" customWidth="1"/>
  </cols>
  <sheetData>
    <row r="1" spans="1:2" x14ac:dyDescent="0.55000000000000004">
      <c r="A1" t="s">
        <v>35</v>
      </c>
      <c r="B1" s="9">
        <v>200</v>
      </c>
    </row>
    <row r="2" spans="1:2" x14ac:dyDescent="0.55000000000000004">
      <c r="A2" t="s">
        <v>33</v>
      </c>
      <c r="B2">
        <v>3</v>
      </c>
    </row>
    <row r="3" spans="1:2" x14ac:dyDescent="0.55000000000000004">
      <c r="A3" t="s">
        <v>34</v>
      </c>
      <c r="B3" s="8">
        <v>0.05</v>
      </c>
    </row>
    <row r="5" spans="1:2" x14ac:dyDescent="0.55000000000000004">
      <c r="A5" s="7">
        <f>FV(B3/12, B2*12, -B1, 0, 0)</f>
        <v>7750.6671040065075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76CC5-A011-41FB-8AD6-89357A293495}">
  <dimension ref="A1:B6"/>
  <sheetViews>
    <sheetView zoomScale="160" zoomScaleNormal="160" workbookViewId="0">
      <selection activeCell="A11" sqref="A11"/>
    </sheetView>
  </sheetViews>
  <sheetFormatPr defaultRowHeight="14.4" x14ac:dyDescent="0.55000000000000004"/>
  <cols>
    <col min="1" max="1" width="7.3125" bestFit="1" customWidth="1"/>
    <col min="2" max="2" width="13.3125" bestFit="1" customWidth="1"/>
  </cols>
  <sheetData>
    <row r="1" spans="1:2" x14ac:dyDescent="0.55000000000000004">
      <c r="A1" t="s">
        <v>38</v>
      </c>
      <c r="B1" t="s">
        <v>39</v>
      </c>
    </row>
    <row r="2" spans="1:2" x14ac:dyDescent="0.55000000000000004">
      <c r="A2">
        <v>3</v>
      </c>
      <c r="B2" s="7">
        <f>FV(0.05/12, 3*12, -200, 0, 0)</f>
        <v>7750.6671040065075</v>
      </c>
    </row>
    <row r="3" spans="1:2" x14ac:dyDescent="0.55000000000000004">
      <c r="A3">
        <v>4</v>
      </c>
      <c r="B3" s="7">
        <f>FV(0.05/12, 4*12, -200, 0, 0)</f>
        <v>10602.977041220203</v>
      </c>
    </row>
    <row r="4" spans="1:2" x14ac:dyDescent="0.55000000000000004">
      <c r="A4">
        <v>5</v>
      </c>
      <c r="B4" s="7">
        <f>FV(0.05/12, 5*12, -200, 0, 0)</f>
        <v>13601.216568168675</v>
      </c>
    </row>
    <row r="5" spans="1:2" x14ac:dyDescent="0.55000000000000004">
      <c r="A5" t="s">
        <v>40</v>
      </c>
      <c r="B5" t="s">
        <v>40</v>
      </c>
    </row>
    <row r="6" spans="1:2" x14ac:dyDescent="0.55000000000000004">
      <c r="A6">
        <v>20</v>
      </c>
      <c r="B6" s="7">
        <f>FV(0.05/12, 20*12, -200, 0, 0)</f>
        <v>82206.7337031364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2524B-6C35-4C7D-B1F6-F862909B1834}">
  <dimension ref="A1:F6"/>
  <sheetViews>
    <sheetView workbookViewId="0">
      <selection activeCell="A11" sqref="A11"/>
    </sheetView>
  </sheetViews>
  <sheetFormatPr defaultRowHeight="14.4" x14ac:dyDescent="0.55000000000000004"/>
  <cols>
    <col min="1" max="1" width="7.3125" bestFit="1" customWidth="1"/>
    <col min="2" max="5" width="10.26171875" bestFit="1" customWidth="1"/>
    <col min="6" max="6" width="11.26171875" bestFit="1" customWidth="1"/>
  </cols>
  <sheetData>
    <row r="1" spans="1:6" x14ac:dyDescent="0.55000000000000004">
      <c r="A1" t="s">
        <v>38</v>
      </c>
      <c r="B1" s="8" t="s">
        <v>41</v>
      </c>
      <c r="C1" s="8" t="s">
        <v>42</v>
      </c>
      <c r="D1" s="8" t="s">
        <v>43</v>
      </c>
      <c r="E1" s="8" t="s">
        <v>44</v>
      </c>
      <c r="F1" s="8" t="s">
        <v>45</v>
      </c>
    </row>
    <row r="2" spans="1:6" x14ac:dyDescent="0.55000000000000004">
      <c r="A2">
        <v>3</v>
      </c>
      <c r="B2" s="7">
        <f>FV(0.03/12, 3*12, -200, 0, 0)</f>
        <v>7524.1120618290042</v>
      </c>
      <c r="C2" s="7">
        <f>FV(0.04/12, 3*12, -200, 0, 0)</f>
        <v>7636.3124710748916</v>
      </c>
      <c r="D2" s="7">
        <f>FV(0.05/12, 3*12, -200, 0, 0)</f>
        <v>7750.6671040065075</v>
      </c>
      <c r="E2" s="7">
        <f>FV(0.06/12, 3*12, -200, 0, 0)</f>
        <v>7867.2209929365081</v>
      </c>
      <c r="F2" s="7">
        <f>FV(0.07/12, 3*12, -200, 0, 0)</f>
        <v>7986.020142066096</v>
      </c>
    </row>
    <row r="3" spans="1:6" x14ac:dyDescent="0.55000000000000004">
      <c r="A3">
        <v>4</v>
      </c>
      <c r="B3" s="7">
        <f>FV(0.03/12, 4*12, -200, 0, 0)</f>
        <v>10186.241683194534</v>
      </c>
      <c r="C3" s="7">
        <f>FV(0.04/12, 4*12, -200, 0, 0)</f>
        <v>10391.920198551579</v>
      </c>
      <c r="D3" s="7">
        <f>FV(0.05/12, 4*12, -200, 0, 0)</f>
        <v>10602.977041220203</v>
      </c>
      <c r="E3" s="7">
        <f>FV(0.06/12, 4*12, -200, 0, 0)</f>
        <v>10819.566443815178</v>
      </c>
      <c r="F3" s="7">
        <f>FV(0.07/12, 4*12, -200, 0, 0)</f>
        <v>11041.847241783667</v>
      </c>
    </row>
    <row r="4" spans="1:6" x14ac:dyDescent="0.55000000000000004">
      <c r="A4">
        <v>5</v>
      </c>
      <c r="B4" s="7">
        <f>FV(0.03/12, 5*12, -200, 0, 0)</f>
        <v>12929.342524421674</v>
      </c>
      <c r="C4" s="7">
        <f>FV(0.04/12, 5*12, -200, 0, 0)</f>
        <v>13259.795636527351</v>
      </c>
      <c r="D4" s="7">
        <f>FV(0.05/12, 5*12, -200, 0, 0)</f>
        <v>13601.216568168675</v>
      </c>
      <c r="E4" s="7">
        <f>FV(0.06/12, 5*12, -200, 0, 0)</f>
        <v>13954.006101972149</v>
      </c>
      <c r="F4" s="7">
        <f>FV(0.07/12, 5*12, -200, 0, 0)</f>
        <v>14318.580329622506</v>
      </c>
    </row>
    <row r="5" spans="1:6" x14ac:dyDescent="0.55000000000000004">
      <c r="A5" t="s">
        <v>40</v>
      </c>
      <c r="B5" t="s">
        <v>40</v>
      </c>
      <c r="C5" t="s">
        <v>40</v>
      </c>
      <c r="D5" t="s">
        <v>40</v>
      </c>
      <c r="E5" t="s">
        <v>40</v>
      </c>
      <c r="F5" t="s">
        <v>40</v>
      </c>
    </row>
    <row r="6" spans="1:6" x14ac:dyDescent="0.55000000000000004">
      <c r="A6">
        <v>20</v>
      </c>
      <c r="B6" s="7">
        <f>FV(0.03/12, 20*12, -200, 0, 0)</f>
        <v>65660.399625317223</v>
      </c>
      <c r="C6" s="7">
        <f>FV(0.04/12, 20*12, -200, 0, 0)</f>
        <v>73354.925217986223</v>
      </c>
      <c r="D6" s="7">
        <f>FV(0.05/12, 20*12, -200, 0, 0)</f>
        <v>82206.7337031364</v>
      </c>
      <c r="E6" s="7">
        <f>FV(0.06/12, 20*12, -200, 0, 0)</f>
        <v>92408.17903229309</v>
      </c>
      <c r="F6" s="7">
        <f>FV(0.07/12, 20*12, -200, 0, 0)</f>
        <v>104185.33196510337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906C6-6954-4109-B441-4C79F419C7E6}">
  <dimension ref="A1:B6"/>
  <sheetViews>
    <sheetView zoomScale="205" zoomScaleNormal="205" workbookViewId="0">
      <selection activeCell="A11" sqref="A11"/>
    </sheetView>
  </sheetViews>
  <sheetFormatPr defaultRowHeight="14.4" x14ac:dyDescent="0.55000000000000004"/>
  <cols>
    <col min="1" max="1" width="15.578125" bestFit="1" customWidth="1"/>
    <col min="2" max="2" width="17.05078125" bestFit="1" customWidth="1"/>
    <col min="3" max="3" width="17.578125" bestFit="1" customWidth="1"/>
    <col min="4" max="4" width="18.3125" bestFit="1" customWidth="1"/>
  </cols>
  <sheetData>
    <row r="1" spans="1:2" x14ac:dyDescent="0.55000000000000004">
      <c r="A1" t="s">
        <v>28</v>
      </c>
      <c r="B1" s="9">
        <v>50000</v>
      </c>
    </row>
    <row r="2" spans="1:2" x14ac:dyDescent="0.55000000000000004">
      <c r="A2" t="s">
        <v>33</v>
      </c>
      <c r="B2">
        <v>5</v>
      </c>
    </row>
    <row r="3" spans="1:2" x14ac:dyDescent="0.55000000000000004">
      <c r="A3" t="s">
        <v>36</v>
      </c>
      <c r="B3">
        <v>12</v>
      </c>
    </row>
    <row r="4" spans="1:2" x14ac:dyDescent="0.55000000000000004">
      <c r="A4" t="s">
        <v>37</v>
      </c>
      <c r="B4" s="9">
        <v>1000</v>
      </c>
    </row>
    <row r="6" spans="1:2" x14ac:dyDescent="0.55000000000000004">
      <c r="A6" s="10">
        <f>RATE(B2*B3, -B4, B1) * 12</f>
        <v>7.4200957935045206E-2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0F26A-B8DB-47F9-8928-103D73B66B91}">
  <dimension ref="A1:A3"/>
  <sheetViews>
    <sheetView tabSelected="1" zoomScale="190" zoomScaleNormal="190" workbookViewId="0"/>
  </sheetViews>
  <sheetFormatPr defaultRowHeight="14.4" x14ac:dyDescent="0.55000000000000004"/>
  <cols>
    <col min="1" max="1" width="16.47265625" bestFit="1" customWidth="1"/>
  </cols>
  <sheetData>
    <row r="1" spans="1:1" ht="72" x14ac:dyDescent="0.55000000000000004">
      <c r="A1" s="12" t="s">
        <v>46</v>
      </c>
    </row>
    <row r="3" spans="1:1" x14ac:dyDescent="0.55000000000000004">
      <c r="A3" s="7">
        <f>PMT(0.05/12, 5*12, -50000)</f>
        <v>943.56168220054678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Budget vs. Actuals</vt:lpstr>
      <vt:lpstr>Expense Categorization</vt:lpstr>
      <vt:lpstr>PMT</vt:lpstr>
      <vt:lpstr>PV</vt:lpstr>
      <vt:lpstr>FV</vt:lpstr>
      <vt:lpstr>fv-one-way-data-table</vt:lpstr>
      <vt:lpstr>fv-two-way-table</vt:lpstr>
      <vt:lpstr>RATE</vt:lpstr>
      <vt:lpstr>Sheet1</vt:lpstr>
      <vt:lpstr>Sheet1 (2)</vt:lpstr>
      <vt:lpstr>NPER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 Mount</dc:creator>
  <cp:lastModifiedBy>George Mount</cp:lastModifiedBy>
  <dcterms:created xsi:type="dcterms:W3CDTF">2025-03-30T17:08:31Z</dcterms:created>
  <dcterms:modified xsi:type="dcterms:W3CDTF">2025-04-03T15:39:09Z</dcterms:modified>
</cp:coreProperties>
</file>