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8_{1CB074F9-E6B7-4CF8-A82D-8AAA6DC64D1B}" xr6:coauthVersionLast="47" xr6:coauthVersionMax="47" xr10:uidLastSave="{00000000-0000-0000-0000-000000000000}"/>
  <bookViews>
    <workbookView xWindow="-98" yWindow="-98" windowWidth="18915" windowHeight="12676" xr2:uid="{18949661-8837-4C80-9322-83130EDF0CF7}"/>
  </bookViews>
  <sheets>
    <sheet name="sales-start" sheetId="5" r:id="rId1"/>
    <sheet name="sales-finish" sheetId="1" r:id="rId2"/>
    <sheet name="people" sheetId="3" r:id="rId3"/>
    <sheet name="returns" sheetId="2" r:id="rId4"/>
    <sheet name="commissions" sheetId="4" r:id="rId5"/>
  </sheets>
  <externalReferences>
    <externalReference r:id="rId6"/>
  </externalReferences>
  <definedNames>
    <definedName name="CIRCUMFERENCE">_xlfn.LAMBDA(_xlpm.radius, (2 * PI() * _xlpm.radius))</definedName>
    <definedName name="fixed_cost">[1]references!$B$1</definedName>
    <definedName name="nyc_total_population">'[1]ranges-practice'!$G$12:$G$33</definedName>
    <definedName name="QUADRATIC">_xlfn.LAMBDA(_xlpm.a,_xlpm.b,_xlpm.c, (-_xlpm.b+{-1,1}*SQRT(_xlpm.b^2-4*_xlpm.a*_xlpm.c))/ (2*_xlpm.a))</definedName>
    <definedName name="sales_amount">'[1]ranges-practice'!$C$2:$F$2</definedName>
    <definedName name="sepal_length">_xlfn.ANCHORARRAY([1]iris!$E$4)</definedName>
    <definedName name="sepal_width">_xlfn.ANCHORARRAY([1]iris!$F$4)</definedName>
    <definedName name="tax_rate">'[1]ranges-practice'!$B$3:$B$6</definedName>
    <definedName name="units_sold">[1]references!$B$5:$G$5</definedName>
    <definedName name="variable_cost">[1]references!$B$2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<sst xmlns="http://schemas.openxmlformats.org/spreadsheetml/2006/main" count="501" uniqueCount="145">
  <si>
    <t>Order ID</t>
  </si>
  <si>
    <t>Returned</t>
  </si>
  <si>
    <t>Person</t>
  </si>
  <si>
    <t>Region</t>
  </si>
  <si>
    <t>CA-2016-142398</t>
  </si>
  <si>
    <t>Yes</t>
  </si>
  <si>
    <t>Anna Andreadi</t>
  </si>
  <si>
    <t>West</t>
  </si>
  <si>
    <t>CA-2017-136651</t>
  </si>
  <si>
    <t>Chuck Magee</t>
  </si>
  <si>
    <t>East</t>
  </si>
  <si>
    <t>US-2014-164763</t>
  </si>
  <si>
    <t>Kelly Williams</t>
  </si>
  <si>
    <t>Central</t>
  </si>
  <si>
    <t>US-2016-152051</t>
  </si>
  <si>
    <t>Cassandra Brandow</t>
  </si>
  <si>
    <t>South</t>
  </si>
  <si>
    <t>CA-2017-154074</t>
  </si>
  <si>
    <t>CA-2017-167395</t>
  </si>
  <si>
    <t>Order Date</t>
  </si>
  <si>
    <t>Category</t>
  </si>
  <si>
    <t>Product Name</t>
  </si>
  <si>
    <t>Sales</t>
  </si>
  <si>
    <t>Quantity</t>
  </si>
  <si>
    <t>Discount</t>
  </si>
  <si>
    <t>Profit</t>
  </si>
  <si>
    <t>Returned?</t>
  </si>
  <si>
    <t>CA-2016-146157</t>
  </si>
  <si>
    <t>CA-2017-145429</t>
  </si>
  <si>
    <t>Office Supplies</t>
  </si>
  <si>
    <t>GBC Premium Transparent Covers with Diagonal Lined Pattern</t>
  </si>
  <si>
    <t>CA-2016-111682</t>
  </si>
  <si>
    <t>CA-2015-102015</t>
  </si>
  <si>
    <t>Tyvek  Top-Opening Peel &amp; Seel Envelopes, Plain White</t>
  </si>
  <si>
    <t>CA-2016-109365</t>
  </si>
  <si>
    <t>CA-2017-135860</t>
  </si>
  <si>
    <t>Avery Durable Slant Ring Binders, No Labels</t>
  </si>
  <si>
    <t>CA-2017-101273</t>
  </si>
  <si>
    <t>CA-2017-128363</t>
  </si>
  <si>
    <t>Colored Envelopes</t>
  </si>
  <si>
    <t>CA-2015-151547</t>
  </si>
  <si>
    <t>CA-2015-142692</t>
  </si>
  <si>
    <t>Avery Non-Stick Binders</t>
  </si>
  <si>
    <t>CA-2014-108609</t>
  </si>
  <si>
    <t>CA-2017-156237</t>
  </si>
  <si>
    <t>Technology</t>
  </si>
  <si>
    <t>Ricoh - Ink Collector Unit for GX3000 Series Printers</t>
  </si>
  <si>
    <t>CA-2016-112340</t>
  </si>
  <si>
    <t>CA-2017-117212</t>
  </si>
  <si>
    <t>Kensington 6 Outlet Guardian Standard Surge Protector</t>
  </si>
  <si>
    <t>CA-2017-168193</t>
  </si>
  <si>
    <t>US-2015-164175</t>
  </si>
  <si>
    <t>Furniture</t>
  </si>
  <si>
    <t>Global Value Mid-Back Manager's Chair, Gray</t>
  </si>
  <si>
    <t>CA-2016-151561</t>
  </si>
  <si>
    <t>CA-2014-119032</t>
  </si>
  <si>
    <t>Staples</t>
  </si>
  <si>
    <t>CA-2014-164861</t>
  </si>
  <si>
    <t>CA-2017-153787</t>
  </si>
  <si>
    <t>Belkin Premiere Surge Master II 8-outlet surge protector</t>
  </si>
  <si>
    <t>US-2016-103674</t>
  </si>
  <si>
    <t>CA-2016-121370</t>
  </si>
  <si>
    <t>Global Ergonomic Managers Chair</t>
  </si>
  <si>
    <t>CA-2014-156349</t>
  </si>
  <si>
    <t>Avery Durable Plastic 1" Binders</t>
  </si>
  <si>
    <t>CA-2017-132346</t>
  </si>
  <si>
    <t>US-2014-148838</t>
  </si>
  <si>
    <t>Bretford Rectangular Conference Table Tops</t>
  </si>
  <si>
    <t>CA-2017-112753</t>
  </si>
  <si>
    <t>US-2015-159982</t>
  </si>
  <si>
    <t>Belkin 19" Vented Equipment Shelf, Black</t>
  </si>
  <si>
    <t>CA-2017-152310</t>
  </si>
  <si>
    <t>CA-2016-116561</t>
  </si>
  <si>
    <t>Stur-D-Stor Shelving, Vertical 5-Shelf: 72"H x 36"W x 18 1/2"D</t>
  </si>
  <si>
    <t>US-2017-143770</t>
  </si>
  <si>
    <t>WD My Passport Ultra 2TB Portable External Hard Drive</t>
  </si>
  <si>
    <t>CA-2014-138023</t>
  </si>
  <si>
    <t>GBC Durable Plastic Covers</t>
  </si>
  <si>
    <t>CA-2017-157448</t>
  </si>
  <si>
    <t>Eldon Radial Chair Mat for Low to Medium Pile Carpets</t>
  </si>
  <si>
    <t>CA-2015-129476</t>
  </si>
  <si>
    <t>Logitech Gaming G510s - Keyboard</t>
  </si>
  <si>
    <t>CA-2014-150581</t>
  </si>
  <si>
    <t>Logitech Wireless Headset h800</t>
  </si>
  <si>
    <t>Enermax Aurora Lite Keyboard</t>
  </si>
  <si>
    <t>CA-2016-105585</t>
  </si>
  <si>
    <t>Advantus SlideClip Paper Clips</t>
  </si>
  <si>
    <t>CA-2017-140480</t>
  </si>
  <si>
    <t>Newell 325</t>
  </si>
  <si>
    <t>CA-2015-125185</t>
  </si>
  <si>
    <t>36X48 HARDFLOOR CHAIRMAT</t>
  </si>
  <si>
    <t>CA-2015-136798</t>
  </si>
  <si>
    <t>VTech DS6151</t>
  </si>
  <si>
    <t>CA-2017-161130</t>
  </si>
  <si>
    <t>Polycom SoundPoint IP 450 VoIP phone</t>
  </si>
  <si>
    <t>CA-2015-160472</t>
  </si>
  <si>
    <t>Imation Bio 8GB USB Flash Drive Imation Corp</t>
  </si>
  <si>
    <t>US-2016-160528</t>
  </si>
  <si>
    <t>CA-2014-127558</t>
  </si>
  <si>
    <t>Logitech P710e Mobile Speakerphone</t>
  </si>
  <si>
    <t>Ibico Recycled Linen-Style Covers</t>
  </si>
  <si>
    <t>CA-2017-105410</t>
  </si>
  <si>
    <t>Logitech K350 2.4Ghz Wireless Keyboard</t>
  </si>
  <si>
    <t>CA-2016-100244</t>
  </si>
  <si>
    <t>Xerox 1944</t>
  </si>
  <si>
    <t>CA-2015-141327</t>
  </si>
  <si>
    <t>Luxo Professional Fluorescent Magnifier Lamp with Clamp-Mount Base</t>
  </si>
  <si>
    <t>CA-2017-113705</t>
  </si>
  <si>
    <t>Ampad Gold Fibre Wirebound Steno Books, 6" x 9", Gregg Ruled</t>
  </si>
  <si>
    <t>CA-2014-111192</t>
  </si>
  <si>
    <t>Rush Hierlooms Collection 1" Thick Stackable Bookcases</t>
  </si>
  <si>
    <t>CA-2017-139402</t>
  </si>
  <si>
    <t>Multicolor Computer Printout Paper</t>
  </si>
  <si>
    <t>CA-2014-122931</t>
  </si>
  <si>
    <t>Tennsco Single-Tier Lockers</t>
  </si>
  <si>
    <t>CA-2017-151750</t>
  </si>
  <si>
    <t>Pressboard Covers with Storage Hooks, 9 1/2" x 11", Light Blue</t>
  </si>
  <si>
    <t>CA-2014-131926</t>
  </si>
  <si>
    <t>Safco Steel Mobile File Cart</t>
  </si>
  <si>
    <t>CA-2017-149888</t>
  </si>
  <si>
    <t>Bevis Rectangular Conference Tables</t>
  </si>
  <si>
    <t>Lenovo 17-Key USB Numeric Keypad</t>
  </si>
  <si>
    <t>CA-2015-117611</t>
  </si>
  <si>
    <t>Advantus Plastic Paper Clips</t>
  </si>
  <si>
    <t>CA-2015-133452</t>
  </si>
  <si>
    <t>Hon 94000 Series Round Tables</t>
  </si>
  <si>
    <t>US-2017-132059</t>
  </si>
  <si>
    <t>Belkin F8E887 USB Wired Ergonomic Keyboard</t>
  </si>
  <si>
    <t>CA-2017-115546</t>
  </si>
  <si>
    <t>Google Nexus 5</t>
  </si>
  <si>
    <t>US-2016-141544</t>
  </si>
  <si>
    <t>File Shuttle II and Handi-File, Black</t>
  </si>
  <si>
    <t>CA-2017-111388</t>
  </si>
  <si>
    <t>Global Leather Task Chair, Black</t>
  </si>
  <si>
    <t>CA-2016-125843</t>
  </si>
  <si>
    <t>Avery Heavy-Duty EZD  Binder With Locking Rings</t>
  </si>
  <si>
    <t>Xerox 1937</t>
  </si>
  <si>
    <t>CA-2017-127096</t>
  </si>
  <si>
    <t>US-2016-114013</t>
  </si>
  <si>
    <t>Space Solutions Industrial Galvanized Steel Shelving.</t>
  </si>
  <si>
    <t>CA-2014-103989</t>
  </si>
  <si>
    <t>Document Clip Frames</t>
  </si>
  <si>
    <t>CA-2016-168956</t>
  </si>
  <si>
    <t>Advantus Push Pins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</si>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</sst>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\Documents\GitHub\mastering-excel-formulas\mastering-formulas-finish.xlsx" TargetMode="External"/><Relationship Id="rId1" Type="http://schemas.openxmlformats.org/officeDocument/2006/relationships/externalLinkPath" Target="/Users/georg/Documents/GitHub/mastering-excel-formulas/mastering-formulas-fini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-v-counta"/>
      <sheetName val="references"/>
      <sheetName val="ranges-practice"/>
      <sheetName val="table-time"/>
      <sheetName val="mpg"/>
      <sheetName val="commissions"/>
      <sheetName val="pixar-dreamworks"/>
      <sheetName val="grades"/>
      <sheetName val="computers"/>
      <sheetName val="penguins-dynamic-arrays"/>
      <sheetName val="office-employees"/>
      <sheetName val="superstore"/>
      <sheetName val="iris"/>
      <sheetName val="iris_helper"/>
      <sheetName val="quadratic"/>
      <sheetName val="circumference"/>
      <sheetName val="readable"/>
    </sheetNames>
    <sheetDataSet>
      <sheetData sheetId="0"/>
      <sheetData sheetId="1">
        <row r="1">
          <cell r="B1">
            <v>25</v>
          </cell>
        </row>
        <row r="2">
          <cell r="B2">
            <v>3</v>
          </cell>
        </row>
        <row r="5">
          <cell r="B5">
            <v>248</v>
          </cell>
          <cell r="C5">
            <v>236</v>
          </cell>
          <cell r="D5">
            <v>181</v>
          </cell>
          <cell r="E5">
            <v>177</v>
          </cell>
          <cell r="F5">
            <v>155</v>
          </cell>
          <cell r="G5">
            <v>203</v>
          </cell>
        </row>
      </sheetData>
      <sheetData sheetId="2">
        <row r="2">
          <cell r="C2">
            <v>15</v>
          </cell>
          <cell r="D2">
            <v>25</v>
          </cell>
          <cell r="E2">
            <v>30</v>
          </cell>
          <cell r="F2">
            <v>35</v>
          </cell>
        </row>
        <row r="3">
          <cell r="B3">
            <v>0.03</v>
          </cell>
        </row>
        <row r="4">
          <cell r="B4">
            <v>0.05</v>
          </cell>
        </row>
        <row r="5">
          <cell r="B5">
            <v>7.0000000000000007E-2</v>
          </cell>
        </row>
        <row r="6">
          <cell r="B6">
            <v>0.09</v>
          </cell>
        </row>
        <row r="12">
          <cell r="G12">
            <v>79215</v>
          </cell>
        </row>
        <row r="13">
          <cell r="G13">
            <v>119734</v>
          </cell>
        </row>
        <row r="14">
          <cell r="G14">
            <v>152056</v>
          </cell>
        </row>
        <row r="15">
          <cell r="G15">
            <v>242278</v>
          </cell>
        </row>
        <row r="16">
          <cell r="G16">
            <v>391114</v>
          </cell>
        </row>
        <row r="17">
          <cell r="G17">
            <v>696115</v>
          </cell>
        </row>
        <row r="18">
          <cell r="G18">
            <v>1174779</v>
          </cell>
        </row>
        <row r="19">
          <cell r="G19">
            <v>1478103</v>
          </cell>
        </row>
        <row r="20">
          <cell r="G20">
            <v>1911698</v>
          </cell>
        </row>
        <row r="21">
          <cell r="G21">
            <v>2507414</v>
          </cell>
        </row>
        <row r="22">
          <cell r="G22">
            <v>3437202</v>
          </cell>
        </row>
        <row r="23">
          <cell r="G23">
            <v>4766883</v>
          </cell>
        </row>
        <row r="24">
          <cell r="G24">
            <v>5620048</v>
          </cell>
        </row>
        <row r="25">
          <cell r="G25">
            <v>6930446</v>
          </cell>
        </row>
        <row r="26">
          <cell r="G26">
            <v>7454995</v>
          </cell>
        </row>
        <row r="27">
          <cell r="G27">
            <v>7891957</v>
          </cell>
        </row>
        <row r="28">
          <cell r="G28">
            <v>7781984</v>
          </cell>
        </row>
        <row r="29">
          <cell r="G29">
            <v>7894862</v>
          </cell>
        </row>
        <row r="30">
          <cell r="G30">
            <v>7071639</v>
          </cell>
        </row>
        <row r="31">
          <cell r="G31">
            <v>7322564</v>
          </cell>
        </row>
        <row r="32">
          <cell r="G32">
            <v>8008278</v>
          </cell>
        </row>
        <row r="33">
          <cell r="G33">
            <v>8175133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E4">
            <v>6.3</v>
          </cell>
          <cell r="F4">
            <v>3.3</v>
          </cell>
        </row>
      </sheetData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79CE4-1C45-4107-89D1-DCC0C3723763}" name="orders6" displayName="orders6" ref="A1:I54" totalsRowShown="0">
  <autoFilter ref="A1:I54" xr:uid="{FAFBD496-E640-4423-8D77-8DF2171090BB}"/>
  <tableColumns count="9">
    <tableColumn id="1" xr3:uid="{5B195D54-EA31-4D3A-9F3E-706F06DB9CD2}" name="Order ID"/>
    <tableColumn id="2" xr3:uid="{6D7CF264-2A40-44A9-B57A-B7D454B1B30D}" name="Order Date"/>
    <tableColumn id="3" xr3:uid="{857975E2-147E-4A0C-B306-C7E1E2A279A4}" name="Category"/>
    <tableColumn id="4" xr3:uid="{236B05D9-C799-463A-8424-598560E9513F}" name="Product Name"/>
    <tableColumn id="5" xr3:uid="{02C09AAC-4617-4AD9-AAC2-B89AA4421867}" name="Sales"/>
    <tableColumn id="6" xr3:uid="{F70EF81D-2E3F-4B5E-B1BD-39106C6A825B}" name="Quantity"/>
    <tableColumn id="7" xr3:uid="{7BE852CE-F1BA-42C0-A1F8-8DFCAD2E4335}" name="Discount"/>
    <tableColumn id="8" xr3:uid="{584B18EB-AF96-4ECE-ADCA-4E884CC83C0A}" name="Profit"/>
    <tableColumn id="9" xr3:uid="{1960C532-8F51-484E-9A78-EE0BA5330B56}" name="Reg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10AA28-3BE1-42DC-A938-63B6C167CF0C}" name="orders" displayName="orders" ref="A1:L54" totalsRowShown="0">
  <autoFilter ref="A1:L54" xr:uid="{FAFBD496-E640-4423-8D77-8DF2171090BB}"/>
  <tableColumns count="12">
    <tableColumn id="1" xr3:uid="{71142124-41AC-4683-BD26-E849EDA0DCA2}" name="Order ID"/>
    <tableColumn id="2" xr3:uid="{E096A8BA-865D-42EC-98C8-E2DAA40A3823}" name="Order Date"/>
    <tableColumn id="3" xr3:uid="{D50CEF5A-B925-4975-B15C-14090473738C}" name="Category"/>
    <tableColumn id="4" xr3:uid="{39444A59-CD13-45A6-BC09-F09C7CCA3350}" name="Product Name"/>
    <tableColumn id="5" xr3:uid="{0A7FC106-270E-464A-B0F9-85C3A7BC3911}" name="Sales"/>
    <tableColumn id="6" xr3:uid="{B5B062DE-AFFE-43CF-B245-F8F0A5CB7050}" name="Quantity"/>
    <tableColumn id="7" xr3:uid="{6962146A-C70A-4F57-97BA-CF99781F2295}" name="Discount"/>
    <tableColumn id="8" xr3:uid="{648A0D50-37E5-4B33-959C-416872B48179}" name="Profit"/>
    <tableColumn id="9" xr3:uid="{70989C74-1C08-478D-A7D8-E34481D24D02}" name="Region"/>
    <tableColumn id="10" xr3:uid="{3583C5A3-8048-4563-BE90-98B2DEE2F97E}" name="Returned?" dataDxfId="2">
      <calculatedColumnFormula>_xlfn.XLOOKUP(orders[[#This Row],[Order ID]],returns[Order ID],returns[Returned],"No")</calculatedColumnFormula>
    </tableColumn>
    <tableColumn id="11" xr3:uid="{E69F7017-B7B6-4C6E-89AF-E89B03A12385}" name="Person" dataDxfId="1">
      <calculatedColumnFormula>_xlfn.XLOOKUP(orders[[#This Row],[Region]],regions[Region],regions[Person])</calculatedColumnFormula>
    </tableColumn>
    <tableColumn id="12" xr3:uid="{2113315A-7962-46EA-ADB2-B4F2284E26E7}" name="Commission" dataDxfId="0">
      <calculatedColumnFormula>_xlfn.XLOOKUP(orders[[#This Row],[Profit]],Table4[Sales],Table4[Commission],,1,)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4A390F-E991-4D7F-A0A0-A29707D09E9B}" name="regions" displayName="regions" ref="A1:B5" totalsRowShown="0">
  <autoFilter ref="A1:B5" xr:uid="{DE2551DD-B665-48C3-B594-63DD94BB58B9}"/>
  <tableColumns count="2">
    <tableColumn id="2" xr3:uid="{8589FF35-D388-43CA-BC66-C4718587C0A5}" name="Person"/>
    <tableColumn id="3" xr3:uid="{C1BE3F0A-E1F3-4A93-849F-6F0D3FBEF571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B8CE1C-46E1-47D0-9C4F-524AF7067F2A}" name="returns" displayName="returns" ref="A1:B22" totalsRowShown="0">
  <autoFilter ref="A1:B22" xr:uid="{7ACD4D90-ECD4-46E2-A9C8-2F6DFBDCFE40}"/>
  <tableColumns count="2">
    <tableColumn id="1" xr3:uid="{6BA7E2F5-DD5B-4695-B430-012E37C444F6}" name="Order ID"/>
    <tableColumn id="2" xr3:uid="{905882CD-6108-43B0-9953-C1482486DF64}" name="Return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5E11C4-9476-4AF8-958A-70DB24C94727}" name="Table4" displayName="Table4" ref="A1:B5" totalsRowShown="0">
  <autoFilter ref="A1:B5" xr:uid="{C65E11C4-9476-4AF8-958A-70DB24C94727}"/>
  <tableColumns count="2">
    <tableColumn id="1" xr3:uid="{A8C56B0D-C418-4DA3-9A90-2F029A94FEA9}" name="Sales"/>
    <tableColumn id="2" xr3:uid="{D1E219F5-BA55-49F0-BD85-A4837632BE41}" name="Commis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CA12-9E09-4CAF-9869-D621A17ACB08}">
  <dimension ref="A1:I54"/>
  <sheetViews>
    <sheetView tabSelected="1" zoomScale="70" zoomScaleNormal="70" workbookViewId="0"/>
  </sheetViews>
  <sheetFormatPr defaultRowHeight="21" x14ac:dyDescent="0.65"/>
  <cols>
    <col min="1" max="2" width="16.6328125" bestFit="1" customWidth="1"/>
    <col min="3" max="3" width="12.5" bestFit="1" customWidth="1"/>
    <col min="4" max="4" width="57.7265625" bestFit="1" customWidth="1"/>
    <col min="5" max="5" width="8.953125" customWidth="1"/>
    <col min="6" max="7" width="8.90625" customWidth="1"/>
    <col min="8" max="8" width="9.26953125" bestFit="1" customWidth="1"/>
  </cols>
  <sheetData>
    <row r="1" spans="1:9" x14ac:dyDescent="0.6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3</v>
      </c>
    </row>
    <row r="2" spans="1:9" x14ac:dyDescent="0.65">
      <c r="A2" t="s">
        <v>28</v>
      </c>
      <c r="B2">
        <v>42937</v>
      </c>
      <c r="C2" t="s">
        <v>29</v>
      </c>
      <c r="D2" t="s">
        <v>30</v>
      </c>
      <c r="E2">
        <v>50.352000000000004</v>
      </c>
      <c r="F2">
        <v>3</v>
      </c>
      <c r="G2">
        <v>0.2</v>
      </c>
      <c r="H2">
        <v>17.623199999999997</v>
      </c>
      <c r="I2" t="s">
        <v>7</v>
      </c>
    </row>
    <row r="3" spans="1:9" x14ac:dyDescent="0.65">
      <c r="A3" t="s">
        <v>32</v>
      </c>
      <c r="B3">
        <v>42259</v>
      </c>
      <c r="C3" t="s">
        <v>29</v>
      </c>
      <c r="D3" t="s">
        <v>33</v>
      </c>
      <c r="E3">
        <v>27.18</v>
      </c>
      <c r="F3">
        <v>1</v>
      </c>
      <c r="G3">
        <v>0</v>
      </c>
      <c r="H3">
        <v>12.7746</v>
      </c>
      <c r="I3" t="s">
        <v>10</v>
      </c>
    </row>
    <row r="4" spans="1:9" x14ac:dyDescent="0.65">
      <c r="A4" t="s">
        <v>35</v>
      </c>
      <c r="B4">
        <v>43070</v>
      </c>
      <c r="C4" t="s">
        <v>29</v>
      </c>
      <c r="D4" t="s">
        <v>36</v>
      </c>
      <c r="E4">
        <v>15.92</v>
      </c>
      <c r="F4">
        <v>4</v>
      </c>
      <c r="G4">
        <v>0</v>
      </c>
      <c r="H4">
        <v>7.4824000000000002</v>
      </c>
      <c r="I4" t="s">
        <v>13</v>
      </c>
    </row>
    <row r="5" spans="1:9" x14ac:dyDescent="0.65">
      <c r="A5" t="s">
        <v>38</v>
      </c>
      <c r="B5">
        <v>42960</v>
      </c>
      <c r="C5" t="s">
        <v>29</v>
      </c>
      <c r="D5" t="s">
        <v>39</v>
      </c>
      <c r="E5">
        <v>14.76</v>
      </c>
      <c r="F5">
        <v>5</v>
      </c>
      <c r="G5">
        <v>0.2</v>
      </c>
      <c r="H5">
        <v>4.7969999999999988</v>
      </c>
      <c r="I5" t="s">
        <v>16</v>
      </c>
    </row>
    <row r="6" spans="1:9" x14ac:dyDescent="0.65">
      <c r="A6" t="s">
        <v>41</v>
      </c>
      <c r="B6">
        <v>42300</v>
      </c>
      <c r="C6" t="s">
        <v>29</v>
      </c>
      <c r="D6" t="s">
        <v>42</v>
      </c>
      <c r="E6">
        <v>3.5920000000000005</v>
      </c>
      <c r="F6">
        <v>1</v>
      </c>
      <c r="G6">
        <v>0.2</v>
      </c>
      <c r="H6">
        <v>1.1224999999999996</v>
      </c>
      <c r="I6" t="s">
        <v>7</v>
      </c>
    </row>
    <row r="7" spans="1:9" x14ac:dyDescent="0.65">
      <c r="A7" t="s">
        <v>44</v>
      </c>
      <c r="B7">
        <v>42992</v>
      </c>
      <c r="C7" t="s">
        <v>45</v>
      </c>
      <c r="D7" t="s">
        <v>46</v>
      </c>
      <c r="E7">
        <v>12.585000000000003</v>
      </c>
      <c r="F7">
        <v>1</v>
      </c>
      <c r="G7">
        <v>0.7</v>
      </c>
      <c r="H7">
        <v>-18.038499999999996</v>
      </c>
      <c r="I7" t="s">
        <v>10</v>
      </c>
    </row>
    <row r="8" spans="1:9" x14ac:dyDescent="0.65">
      <c r="A8" t="s">
        <v>48</v>
      </c>
      <c r="B8">
        <v>42792</v>
      </c>
      <c r="C8" t="s">
        <v>29</v>
      </c>
      <c r="D8" t="s">
        <v>49</v>
      </c>
      <c r="E8">
        <v>81.92</v>
      </c>
      <c r="F8">
        <v>4</v>
      </c>
      <c r="G8">
        <v>0</v>
      </c>
      <c r="H8">
        <v>22.118400000000001</v>
      </c>
      <c r="I8" t="s">
        <v>7</v>
      </c>
    </row>
    <row r="9" spans="1:9" x14ac:dyDescent="0.65">
      <c r="A9" t="s">
        <v>51</v>
      </c>
      <c r="B9">
        <v>42124</v>
      </c>
      <c r="C9" t="s">
        <v>52</v>
      </c>
      <c r="D9" t="s">
        <v>53</v>
      </c>
      <c r="E9">
        <v>213.11499999999998</v>
      </c>
      <c r="F9">
        <v>5</v>
      </c>
      <c r="G9">
        <v>0.3</v>
      </c>
      <c r="H9">
        <v>-15.222500000000011</v>
      </c>
      <c r="I9" t="s">
        <v>13</v>
      </c>
    </row>
    <row r="10" spans="1:9" x14ac:dyDescent="0.65">
      <c r="A10" t="s">
        <v>55</v>
      </c>
      <c r="B10">
        <v>41970</v>
      </c>
      <c r="C10" t="s">
        <v>29</v>
      </c>
      <c r="D10" t="s">
        <v>56</v>
      </c>
      <c r="E10">
        <v>3.76</v>
      </c>
      <c r="F10">
        <v>2</v>
      </c>
      <c r="G10">
        <v>0</v>
      </c>
      <c r="H10">
        <v>1.3159999999999998</v>
      </c>
      <c r="I10" t="s">
        <v>10</v>
      </c>
    </row>
    <row r="11" spans="1:9" x14ac:dyDescent="0.65">
      <c r="A11" t="s">
        <v>58</v>
      </c>
      <c r="B11">
        <v>42874</v>
      </c>
      <c r="C11" t="s">
        <v>29</v>
      </c>
      <c r="D11" t="s">
        <v>59</v>
      </c>
      <c r="E11">
        <v>97.16</v>
      </c>
      <c r="F11">
        <v>2</v>
      </c>
      <c r="G11">
        <v>0</v>
      </c>
      <c r="H11">
        <v>28.176399999999987</v>
      </c>
      <c r="I11" t="s">
        <v>7</v>
      </c>
    </row>
    <row r="12" spans="1:9" x14ac:dyDescent="0.65">
      <c r="A12" t="s">
        <v>61</v>
      </c>
      <c r="B12">
        <v>42688</v>
      </c>
      <c r="C12" t="s">
        <v>52</v>
      </c>
      <c r="D12" t="s">
        <v>62</v>
      </c>
      <c r="E12">
        <v>380.05799999999994</v>
      </c>
      <c r="F12">
        <v>3</v>
      </c>
      <c r="G12">
        <v>0.3</v>
      </c>
      <c r="H12">
        <v>-21.717600000000004</v>
      </c>
      <c r="I12" t="s">
        <v>10</v>
      </c>
    </row>
    <row r="13" spans="1:9" x14ac:dyDescent="0.65">
      <c r="A13" t="s">
        <v>34</v>
      </c>
      <c r="B13">
        <v>42677</v>
      </c>
      <c r="C13" t="s">
        <v>29</v>
      </c>
      <c r="D13" t="s">
        <v>64</v>
      </c>
      <c r="E13">
        <v>43.584000000000003</v>
      </c>
      <c r="F13">
        <v>12</v>
      </c>
      <c r="G13">
        <v>0.2</v>
      </c>
      <c r="H13">
        <v>15.799199999999999</v>
      </c>
      <c r="I13" t="s">
        <v>7</v>
      </c>
    </row>
    <row r="14" spans="1:9" x14ac:dyDescent="0.65">
      <c r="A14" t="s">
        <v>66</v>
      </c>
      <c r="B14">
        <v>41715</v>
      </c>
      <c r="C14" t="s">
        <v>52</v>
      </c>
      <c r="D14" t="s">
        <v>67</v>
      </c>
      <c r="E14">
        <v>1579.7460000000001</v>
      </c>
      <c r="F14">
        <v>7</v>
      </c>
      <c r="G14">
        <v>0.4</v>
      </c>
      <c r="H14">
        <v>-447.59469999999988</v>
      </c>
      <c r="I14" t="s">
        <v>10</v>
      </c>
    </row>
    <row r="15" spans="1:9" x14ac:dyDescent="0.65">
      <c r="A15" t="s">
        <v>69</v>
      </c>
      <c r="B15">
        <v>42336</v>
      </c>
      <c r="C15" t="s">
        <v>29</v>
      </c>
      <c r="D15" t="s">
        <v>70</v>
      </c>
      <c r="E15">
        <v>82.367999999999995</v>
      </c>
      <c r="F15">
        <v>2</v>
      </c>
      <c r="G15">
        <v>0.2</v>
      </c>
      <c r="H15">
        <v>-19.562399999999997</v>
      </c>
      <c r="I15" t="s">
        <v>13</v>
      </c>
    </row>
    <row r="16" spans="1:9" x14ac:dyDescent="0.65">
      <c r="A16" t="s">
        <v>72</v>
      </c>
      <c r="B16">
        <v>42624</v>
      </c>
      <c r="C16" t="s">
        <v>29</v>
      </c>
      <c r="D16" t="s">
        <v>73</v>
      </c>
      <c r="E16">
        <v>332.94</v>
      </c>
      <c r="F16">
        <v>3</v>
      </c>
      <c r="G16">
        <v>0</v>
      </c>
      <c r="H16">
        <v>6.6587999999999994</v>
      </c>
      <c r="I16" t="s">
        <v>7</v>
      </c>
    </row>
    <row r="17" spans="1:9" x14ac:dyDescent="0.65">
      <c r="A17" t="s">
        <v>74</v>
      </c>
      <c r="B17">
        <v>42814</v>
      </c>
      <c r="C17" t="s">
        <v>45</v>
      </c>
      <c r="D17" t="s">
        <v>75</v>
      </c>
      <c r="E17">
        <v>238</v>
      </c>
      <c r="F17">
        <v>2</v>
      </c>
      <c r="G17">
        <v>0</v>
      </c>
      <c r="H17">
        <v>38.080000000000013</v>
      </c>
      <c r="I17" t="s">
        <v>10</v>
      </c>
    </row>
    <row r="18" spans="1:9" x14ac:dyDescent="0.65">
      <c r="A18" t="s">
        <v>76</v>
      </c>
      <c r="B18">
        <v>41866</v>
      </c>
      <c r="C18" t="s">
        <v>29</v>
      </c>
      <c r="D18" t="s">
        <v>77</v>
      </c>
      <c r="E18">
        <v>30.959999999999994</v>
      </c>
      <c r="F18">
        <v>8</v>
      </c>
      <c r="G18">
        <v>0.8</v>
      </c>
      <c r="H18">
        <v>-52.632000000000019</v>
      </c>
      <c r="I18" t="s">
        <v>13</v>
      </c>
    </row>
    <row r="19" spans="1:9" x14ac:dyDescent="0.65">
      <c r="A19" t="s">
        <v>78</v>
      </c>
      <c r="B19">
        <v>43055</v>
      </c>
      <c r="C19" t="s">
        <v>52</v>
      </c>
      <c r="D19" t="s">
        <v>79</v>
      </c>
      <c r="E19">
        <v>119.94</v>
      </c>
      <c r="F19">
        <v>3</v>
      </c>
      <c r="G19">
        <v>0</v>
      </c>
      <c r="H19">
        <v>23.987999999999996</v>
      </c>
      <c r="I19" t="s">
        <v>7</v>
      </c>
    </row>
    <row r="20" spans="1:9" x14ac:dyDescent="0.65">
      <c r="A20" t="s">
        <v>80</v>
      </c>
      <c r="B20">
        <v>42292</v>
      </c>
      <c r="C20" t="s">
        <v>45</v>
      </c>
      <c r="D20" t="s">
        <v>81</v>
      </c>
      <c r="E20">
        <v>339.96000000000004</v>
      </c>
      <c r="F20">
        <v>5</v>
      </c>
      <c r="G20">
        <v>0.2</v>
      </c>
      <c r="H20">
        <v>67.991999999999962</v>
      </c>
      <c r="I20" t="s">
        <v>13</v>
      </c>
    </row>
    <row r="21" spans="1:9" x14ac:dyDescent="0.65">
      <c r="A21" t="s">
        <v>82</v>
      </c>
      <c r="B21">
        <v>41737</v>
      </c>
      <c r="C21" t="s">
        <v>45</v>
      </c>
      <c r="D21" t="s">
        <v>83</v>
      </c>
      <c r="E21">
        <v>399.96</v>
      </c>
      <c r="F21">
        <v>4</v>
      </c>
      <c r="G21">
        <v>0</v>
      </c>
      <c r="H21">
        <v>139.98599999999999</v>
      </c>
      <c r="I21" t="s">
        <v>7</v>
      </c>
    </row>
    <row r="22" spans="1:9" x14ac:dyDescent="0.65">
      <c r="A22" t="s">
        <v>54</v>
      </c>
      <c r="B22">
        <v>42614</v>
      </c>
      <c r="C22" t="s">
        <v>45</v>
      </c>
      <c r="D22" t="s">
        <v>84</v>
      </c>
      <c r="E22">
        <v>468.90000000000003</v>
      </c>
      <c r="F22">
        <v>6</v>
      </c>
      <c r="G22">
        <v>0</v>
      </c>
      <c r="H22">
        <v>206.31600000000006</v>
      </c>
      <c r="I22" t="s">
        <v>10</v>
      </c>
    </row>
    <row r="23" spans="1:9" x14ac:dyDescent="0.65">
      <c r="A23" t="s">
        <v>85</v>
      </c>
      <c r="B23">
        <v>42608</v>
      </c>
      <c r="C23" t="s">
        <v>29</v>
      </c>
      <c r="D23" t="s">
        <v>86</v>
      </c>
      <c r="E23">
        <v>10.23</v>
      </c>
      <c r="F23">
        <v>3</v>
      </c>
      <c r="G23">
        <v>0</v>
      </c>
      <c r="H23">
        <v>4.9104000000000001</v>
      </c>
      <c r="I23" t="s">
        <v>7</v>
      </c>
    </row>
    <row r="24" spans="1:9" x14ac:dyDescent="0.65">
      <c r="A24" t="s">
        <v>87</v>
      </c>
      <c r="B24">
        <v>42924</v>
      </c>
      <c r="C24" t="s">
        <v>29</v>
      </c>
      <c r="D24" t="s">
        <v>88</v>
      </c>
      <c r="E24">
        <v>28.91</v>
      </c>
      <c r="F24">
        <v>7</v>
      </c>
      <c r="G24">
        <v>0</v>
      </c>
      <c r="H24">
        <v>8.6729999999999983</v>
      </c>
      <c r="I24" t="s">
        <v>10</v>
      </c>
    </row>
    <row r="25" spans="1:9" x14ac:dyDescent="0.65">
      <c r="A25" t="s">
        <v>89</v>
      </c>
      <c r="B25">
        <v>42068</v>
      </c>
      <c r="C25" t="s">
        <v>52</v>
      </c>
      <c r="D25" t="s">
        <v>90</v>
      </c>
      <c r="E25">
        <v>33.568000000000005</v>
      </c>
      <c r="F25">
        <v>2</v>
      </c>
      <c r="G25">
        <v>0.2</v>
      </c>
      <c r="H25">
        <v>-5.4548000000000041</v>
      </c>
      <c r="I25" t="s">
        <v>10</v>
      </c>
    </row>
    <row r="26" spans="1:9" x14ac:dyDescent="0.65">
      <c r="A26" t="s">
        <v>91</v>
      </c>
      <c r="B26">
        <v>42132</v>
      </c>
      <c r="C26" t="s">
        <v>45</v>
      </c>
      <c r="D26" t="s">
        <v>92</v>
      </c>
      <c r="E26">
        <v>377.96999999999997</v>
      </c>
      <c r="F26">
        <v>3</v>
      </c>
      <c r="G26">
        <v>0</v>
      </c>
      <c r="H26">
        <v>105.83160000000002</v>
      </c>
      <c r="I26" t="s">
        <v>13</v>
      </c>
    </row>
    <row r="27" spans="1:9" x14ac:dyDescent="0.65">
      <c r="A27" t="s">
        <v>93</v>
      </c>
      <c r="B27">
        <v>43042</v>
      </c>
      <c r="C27" t="s">
        <v>45</v>
      </c>
      <c r="D27" t="s">
        <v>94</v>
      </c>
      <c r="E27">
        <v>361.37600000000003</v>
      </c>
      <c r="F27">
        <v>2</v>
      </c>
      <c r="G27">
        <v>0.2</v>
      </c>
      <c r="H27">
        <v>27.103200000000001</v>
      </c>
      <c r="I27" t="s">
        <v>16</v>
      </c>
    </row>
    <row r="28" spans="1:9" x14ac:dyDescent="0.65">
      <c r="A28" t="s">
        <v>95</v>
      </c>
      <c r="B28">
        <v>42205</v>
      </c>
      <c r="C28" t="s">
        <v>45</v>
      </c>
      <c r="D28" t="s">
        <v>96</v>
      </c>
      <c r="E28">
        <v>831.2</v>
      </c>
      <c r="F28">
        <v>5</v>
      </c>
      <c r="G28">
        <v>0</v>
      </c>
      <c r="H28">
        <v>124.68000000000004</v>
      </c>
      <c r="I28" t="s">
        <v>13</v>
      </c>
    </row>
    <row r="29" spans="1:9" x14ac:dyDescent="0.65">
      <c r="A29" t="s">
        <v>97</v>
      </c>
      <c r="B29">
        <v>42605</v>
      </c>
      <c r="C29" t="s">
        <v>45</v>
      </c>
      <c r="D29" t="s">
        <v>75</v>
      </c>
      <c r="E29">
        <v>666.4</v>
      </c>
      <c r="F29">
        <v>7</v>
      </c>
      <c r="G29">
        <v>0.2</v>
      </c>
      <c r="H29">
        <v>-33.319999999999965</v>
      </c>
      <c r="I29" t="s">
        <v>13</v>
      </c>
    </row>
    <row r="30" spans="1:9" x14ac:dyDescent="0.65">
      <c r="A30" t="s">
        <v>98</v>
      </c>
      <c r="B30">
        <v>41958</v>
      </c>
      <c r="C30" t="s">
        <v>45</v>
      </c>
      <c r="D30" t="s">
        <v>99</v>
      </c>
      <c r="E30">
        <v>772.47</v>
      </c>
      <c r="F30">
        <v>3</v>
      </c>
      <c r="G30">
        <v>0</v>
      </c>
      <c r="H30">
        <v>146.76929999999993</v>
      </c>
      <c r="I30" t="s">
        <v>7</v>
      </c>
    </row>
    <row r="31" spans="1:9" x14ac:dyDescent="0.65">
      <c r="A31" t="s">
        <v>60</v>
      </c>
      <c r="B31">
        <v>42710</v>
      </c>
      <c r="C31" t="s">
        <v>29</v>
      </c>
      <c r="D31" t="s">
        <v>100</v>
      </c>
      <c r="E31">
        <v>437.47200000000009</v>
      </c>
      <c r="F31">
        <v>14</v>
      </c>
      <c r="G31">
        <v>0.2</v>
      </c>
      <c r="H31">
        <v>153.11519999999999</v>
      </c>
      <c r="I31" t="s">
        <v>7</v>
      </c>
    </row>
    <row r="32" spans="1:9" x14ac:dyDescent="0.65">
      <c r="A32" t="s">
        <v>101</v>
      </c>
      <c r="B32">
        <v>42813</v>
      </c>
      <c r="C32" t="s">
        <v>45</v>
      </c>
      <c r="D32" t="s">
        <v>102</v>
      </c>
      <c r="E32">
        <v>99.54</v>
      </c>
      <c r="F32">
        <v>2</v>
      </c>
      <c r="G32">
        <v>0</v>
      </c>
      <c r="H32">
        <v>10.949399999999997</v>
      </c>
      <c r="I32" t="s">
        <v>7</v>
      </c>
    </row>
    <row r="33" spans="1:9" x14ac:dyDescent="0.65">
      <c r="A33" t="s">
        <v>103</v>
      </c>
      <c r="B33">
        <v>42633</v>
      </c>
      <c r="C33" t="s">
        <v>29</v>
      </c>
      <c r="D33" t="s">
        <v>104</v>
      </c>
      <c r="E33">
        <v>77.52</v>
      </c>
      <c r="F33">
        <v>2</v>
      </c>
      <c r="G33">
        <v>0</v>
      </c>
      <c r="H33">
        <v>37.9848</v>
      </c>
      <c r="I33" t="s">
        <v>7</v>
      </c>
    </row>
    <row r="34" spans="1:9" x14ac:dyDescent="0.65">
      <c r="A34" t="s">
        <v>105</v>
      </c>
      <c r="B34">
        <v>42338</v>
      </c>
      <c r="C34" t="s">
        <v>52</v>
      </c>
      <c r="D34" t="s">
        <v>106</v>
      </c>
      <c r="E34">
        <v>335.74400000000003</v>
      </c>
      <c r="F34">
        <v>2</v>
      </c>
      <c r="G34">
        <v>0.2</v>
      </c>
      <c r="H34">
        <v>25.180800000000005</v>
      </c>
      <c r="I34" t="s">
        <v>16</v>
      </c>
    </row>
    <row r="35" spans="1:9" x14ac:dyDescent="0.65">
      <c r="A35" t="s">
        <v>107</v>
      </c>
      <c r="B35">
        <v>42821</v>
      </c>
      <c r="C35" t="s">
        <v>29</v>
      </c>
      <c r="D35" t="s">
        <v>108</v>
      </c>
      <c r="E35">
        <v>17.64</v>
      </c>
      <c r="F35">
        <v>4</v>
      </c>
      <c r="G35">
        <v>0</v>
      </c>
      <c r="H35">
        <v>8.1143999999999998</v>
      </c>
      <c r="I35" t="s">
        <v>16</v>
      </c>
    </row>
    <row r="36" spans="1:9" x14ac:dyDescent="0.65">
      <c r="A36" t="s">
        <v>109</v>
      </c>
      <c r="B36">
        <v>41850</v>
      </c>
      <c r="C36" t="s">
        <v>52</v>
      </c>
      <c r="D36" t="s">
        <v>110</v>
      </c>
      <c r="E36">
        <v>1367.84</v>
      </c>
      <c r="F36">
        <v>8</v>
      </c>
      <c r="G36">
        <v>0</v>
      </c>
      <c r="H36">
        <v>259.88959999999997</v>
      </c>
      <c r="I36" t="s">
        <v>7</v>
      </c>
    </row>
    <row r="37" spans="1:9" x14ac:dyDescent="0.65">
      <c r="A37" t="s">
        <v>111</v>
      </c>
      <c r="B37">
        <v>43078</v>
      </c>
      <c r="C37" t="s">
        <v>29</v>
      </c>
      <c r="D37" t="s">
        <v>112</v>
      </c>
      <c r="E37">
        <v>419.4</v>
      </c>
      <c r="F37">
        <v>5</v>
      </c>
      <c r="G37">
        <v>0.2</v>
      </c>
      <c r="H37">
        <v>146.79</v>
      </c>
      <c r="I37" t="s">
        <v>7</v>
      </c>
    </row>
    <row r="38" spans="1:9" x14ac:dyDescent="0.65">
      <c r="A38" t="s">
        <v>113</v>
      </c>
      <c r="B38">
        <v>41911</v>
      </c>
      <c r="C38" t="s">
        <v>29</v>
      </c>
      <c r="D38" t="s">
        <v>114</v>
      </c>
      <c r="E38">
        <v>1801.6320000000001</v>
      </c>
      <c r="F38">
        <v>6</v>
      </c>
      <c r="G38">
        <v>0.2</v>
      </c>
      <c r="H38">
        <v>-337.80600000000004</v>
      </c>
      <c r="I38" t="s">
        <v>10</v>
      </c>
    </row>
    <row r="39" spans="1:9" x14ac:dyDescent="0.65">
      <c r="A39" t="s">
        <v>115</v>
      </c>
      <c r="B39">
        <v>42736</v>
      </c>
      <c r="C39" t="s">
        <v>29</v>
      </c>
      <c r="D39" t="s">
        <v>116</v>
      </c>
      <c r="E39">
        <v>13.747999999999998</v>
      </c>
      <c r="F39">
        <v>14</v>
      </c>
      <c r="G39">
        <v>0.8</v>
      </c>
      <c r="H39">
        <v>-22.684200000000004</v>
      </c>
      <c r="I39" t="s">
        <v>13</v>
      </c>
    </row>
    <row r="40" spans="1:9" x14ac:dyDescent="0.65">
      <c r="A40" t="s">
        <v>117</v>
      </c>
      <c r="B40">
        <v>41791</v>
      </c>
      <c r="C40" t="s">
        <v>29</v>
      </c>
      <c r="D40" t="s">
        <v>118</v>
      </c>
      <c r="E40">
        <v>166.72</v>
      </c>
      <c r="F40">
        <v>2</v>
      </c>
      <c r="G40">
        <v>0</v>
      </c>
      <c r="H40">
        <v>41.680000000000007</v>
      </c>
      <c r="I40" t="s">
        <v>13</v>
      </c>
    </row>
    <row r="41" spans="1:9" x14ac:dyDescent="0.65">
      <c r="A41" t="s">
        <v>119</v>
      </c>
      <c r="B41">
        <v>43046</v>
      </c>
      <c r="C41" t="s">
        <v>52</v>
      </c>
      <c r="D41" t="s">
        <v>120</v>
      </c>
      <c r="E41">
        <v>350.35199999999998</v>
      </c>
      <c r="F41">
        <v>4</v>
      </c>
      <c r="G41">
        <v>0.4</v>
      </c>
      <c r="H41">
        <v>-140.14079999999996</v>
      </c>
      <c r="I41" t="s">
        <v>10</v>
      </c>
    </row>
    <row r="42" spans="1:9" x14ac:dyDescent="0.65">
      <c r="A42" t="s">
        <v>27</v>
      </c>
      <c r="B42">
        <v>42695</v>
      </c>
      <c r="C42" t="s">
        <v>45</v>
      </c>
      <c r="D42" t="s">
        <v>121</v>
      </c>
      <c r="E42">
        <v>81.576000000000008</v>
      </c>
      <c r="F42">
        <v>3</v>
      </c>
      <c r="G42">
        <v>0.2</v>
      </c>
      <c r="H42">
        <v>2.0393999999999934</v>
      </c>
      <c r="I42" t="s">
        <v>13</v>
      </c>
    </row>
    <row r="43" spans="1:9" x14ac:dyDescent="0.65">
      <c r="A43" t="s">
        <v>122</v>
      </c>
      <c r="B43">
        <v>42316</v>
      </c>
      <c r="C43" t="s">
        <v>29</v>
      </c>
      <c r="D43" t="s">
        <v>123</v>
      </c>
      <c r="E43">
        <v>5</v>
      </c>
      <c r="F43">
        <v>1</v>
      </c>
      <c r="G43">
        <v>0</v>
      </c>
      <c r="H43">
        <v>2.4</v>
      </c>
      <c r="I43" t="s">
        <v>7</v>
      </c>
    </row>
    <row r="44" spans="1:9" x14ac:dyDescent="0.65">
      <c r="A44" t="s">
        <v>124</v>
      </c>
      <c r="B44">
        <v>42107</v>
      </c>
      <c r="C44" t="s">
        <v>52</v>
      </c>
      <c r="D44" t="s">
        <v>125</v>
      </c>
      <c r="E44">
        <v>710.83200000000011</v>
      </c>
      <c r="F44">
        <v>3</v>
      </c>
      <c r="G44">
        <v>0.2</v>
      </c>
      <c r="H44">
        <v>-97.739399999999989</v>
      </c>
      <c r="I44" t="s">
        <v>7</v>
      </c>
    </row>
    <row r="45" spans="1:9" x14ac:dyDescent="0.65">
      <c r="A45" t="s">
        <v>126</v>
      </c>
      <c r="B45">
        <v>43001</v>
      </c>
      <c r="C45" t="s">
        <v>45</v>
      </c>
      <c r="D45" t="s">
        <v>127</v>
      </c>
      <c r="E45">
        <v>47.984000000000002</v>
      </c>
      <c r="F45">
        <v>2</v>
      </c>
      <c r="G45">
        <v>0.2</v>
      </c>
      <c r="H45">
        <v>0.59979999999999656</v>
      </c>
      <c r="I45" t="s">
        <v>7</v>
      </c>
    </row>
    <row r="46" spans="1:9" x14ac:dyDescent="0.65">
      <c r="A46" t="s">
        <v>128</v>
      </c>
      <c r="B46">
        <v>42869</v>
      </c>
      <c r="C46" t="s">
        <v>45</v>
      </c>
      <c r="D46" t="s">
        <v>129</v>
      </c>
      <c r="E46">
        <v>539.97</v>
      </c>
      <c r="F46">
        <v>3</v>
      </c>
      <c r="G46">
        <v>0</v>
      </c>
      <c r="H46">
        <v>134.99250000000001</v>
      </c>
      <c r="I46" t="s">
        <v>10</v>
      </c>
    </row>
    <row r="47" spans="1:9" x14ac:dyDescent="0.65">
      <c r="A47" t="s">
        <v>130</v>
      </c>
      <c r="B47">
        <v>42612</v>
      </c>
      <c r="C47" t="s">
        <v>29</v>
      </c>
      <c r="D47" t="s">
        <v>131</v>
      </c>
      <c r="E47">
        <v>54.224000000000004</v>
      </c>
      <c r="F47">
        <v>2</v>
      </c>
      <c r="G47">
        <v>0.2</v>
      </c>
      <c r="H47">
        <v>3.3889999999999993</v>
      </c>
      <c r="I47" t="s">
        <v>10</v>
      </c>
    </row>
    <row r="48" spans="1:9" x14ac:dyDescent="0.65">
      <c r="A48" t="s">
        <v>132</v>
      </c>
      <c r="B48">
        <v>42980</v>
      </c>
      <c r="C48" t="s">
        <v>52</v>
      </c>
      <c r="D48" t="s">
        <v>133</v>
      </c>
      <c r="E48">
        <v>215.976</v>
      </c>
      <c r="F48">
        <v>3</v>
      </c>
      <c r="G48">
        <v>0.2</v>
      </c>
      <c r="H48">
        <v>-2.6997000000000355</v>
      </c>
      <c r="I48" t="s">
        <v>7</v>
      </c>
    </row>
    <row r="49" spans="1:9" x14ac:dyDescent="0.65">
      <c r="A49" t="s">
        <v>134</v>
      </c>
      <c r="B49">
        <v>42595</v>
      </c>
      <c r="C49" t="s">
        <v>29</v>
      </c>
      <c r="D49" t="s">
        <v>135</v>
      </c>
      <c r="E49">
        <v>22.32</v>
      </c>
      <c r="F49">
        <v>4</v>
      </c>
      <c r="G49">
        <v>0</v>
      </c>
      <c r="H49">
        <v>10.7136</v>
      </c>
      <c r="I49" t="s">
        <v>16</v>
      </c>
    </row>
    <row r="50" spans="1:9" x14ac:dyDescent="0.65">
      <c r="A50" t="s">
        <v>71</v>
      </c>
      <c r="B50">
        <v>42959</v>
      </c>
      <c r="C50" t="s">
        <v>29</v>
      </c>
      <c r="D50" t="s">
        <v>136</v>
      </c>
      <c r="E50">
        <v>192.16</v>
      </c>
      <c r="F50">
        <v>4</v>
      </c>
      <c r="G50">
        <v>0</v>
      </c>
      <c r="H50">
        <v>92.236799999999988</v>
      </c>
      <c r="I50" t="s">
        <v>7</v>
      </c>
    </row>
    <row r="51" spans="1:9" x14ac:dyDescent="0.65">
      <c r="A51" t="s">
        <v>137</v>
      </c>
      <c r="B51">
        <v>42993</v>
      </c>
      <c r="C51" t="s">
        <v>52</v>
      </c>
      <c r="D51" t="s">
        <v>67</v>
      </c>
      <c r="E51">
        <v>300.904</v>
      </c>
      <c r="F51">
        <v>1</v>
      </c>
      <c r="G51">
        <v>0.2</v>
      </c>
      <c r="H51">
        <v>11.283900000000017</v>
      </c>
      <c r="I51" t="s">
        <v>7</v>
      </c>
    </row>
    <row r="52" spans="1:9" x14ac:dyDescent="0.65">
      <c r="A52" t="s">
        <v>138</v>
      </c>
      <c r="B52">
        <v>42442</v>
      </c>
      <c r="C52" t="s">
        <v>29</v>
      </c>
      <c r="D52" t="s">
        <v>139</v>
      </c>
      <c r="E52">
        <v>126.08</v>
      </c>
      <c r="F52">
        <v>2</v>
      </c>
      <c r="G52">
        <v>0.2</v>
      </c>
      <c r="H52">
        <v>-28.367999999999984</v>
      </c>
      <c r="I52" t="s">
        <v>10</v>
      </c>
    </row>
    <row r="53" spans="1:9" x14ac:dyDescent="0.65">
      <c r="A53" t="s">
        <v>140</v>
      </c>
      <c r="B53">
        <v>41717</v>
      </c>
      <c r="C53" t="s">
        <v>52</v>
      </c>
      <c r="D53" t="s">
        <v>141</v>
      </c>
      <c r="E53">
        <v>20.016000000000002</v>
      </c>
      <c r="F53">
        <v>3</v>
      </c>
      <c r="G53">
        <v>0.2</v>
      </c>
      <c r="H53">
        <v>5.5044000000000013</v>
      </c>
      <c r="I53" t="s">
        <v>16</v>
      </c>
    </row>
    <row r="54" spans="1:9" x14ac:dyDescent="0.65">
      <c r="A54" t="s">
        <v>142</v>
      </c>
      <c r="B54">
        <v>42416</v>
      </c>
      <c r="C54" t="s">
        <v>29</v>
      </c>
      <c r="D54" t="s">
        <v>143</v>
      </c>
      <c r="E54">
        <v>6.9760000000000009</v>
      </c>
      <c r="F54">
        <v>4</v>
      </c>
      <c r="G54">
        <v>0.2</v>
      </c>
      <c r="H54">
        <v>1.8312000000000004</v>
      </c>
      <c r="I54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06070-DE9D-4CCF-B3B5-CAF7548A0E54}">
  <dimension ref="A1:L54"/>
  <sheetViews>
    <sheetView zoomScale="70" zoomScaleNormal="70" workbookViewId="0"/>
  </sheetViews>
  <sheetFormatPr defaultRowHeight="21" x14ac:dyDescent="0.65"/>
  <cols>
    <col min="1" max="2" width="16.6328125" bestFit="1" customWidth="1"/>
    <col min="3" max="3" width="12.5" bestFit="1" customWidth="1"/>
    <col min="4" max="4" width="57.7265625" bestFit="1" customWidth="1"/>
    <col min="5" max="5" width="8.953125" customWidth="1"/>
    <col min="6" max="7" width="8.90625" customWidth="1"/>
    <col min="8" max="8" width="9.26953125" bestFit="1" customWidth="1"/>
    <col min="11" max="11" width="16.6328125" bestFit="1" customWidth="1"/>
  </cols>
  <sheetData>
    <row r="1" spans="1:12" x14ac:dyDescent="0.6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3</v>
      </c>
      <c r="J1" t="s">
        <v>26</v>
      </c>
      <c r="K1" t="s">
        <v>2</v>
      </c>
      <c r="L1" t="s">
        <v>144</v>
      </c>
    </row>
    <row r="2" spans="1:12" x14ac:dyDescent="0.65">
      <c r="A2" t="s">
        <v>28</v>
      </c>
      <c r="B2">
        <v>42937</v>
      </c>
      <c r="C2" t="s">
        <v>29</v>
      </c>
      <c r="D2" t="s">
        <v>30</v>
      </c>
      <c r="E2">
        <v>50.352000000000004</v>
      </c>
      <c r="F2">
        <v>3</v>
      </c>
      <c r="G2">
        <v>0.2</v>
      </c>
      <c r="H2">
        <v>17.623199999999997</v>
      </c>
      <c r="I2" t="s">
        <v>7</v>
      </c>
      <c r="J2" s="1" t="str">
        <f>_xlfn.XLOOKUP(orders[[#This Row],[Order ID]],returns[Order ID],returns[Returned],"No")</f>
        <v>No</v>
      </c>
      <c r="K2" s="1" t="str">
        <f>_xlfn.XLOOKUP(orders[[#This Row],[Region]],regions[Region],regions[Person])</f>
        <v>Anna Andreadi</v>
      </c>
      <c r="L2" s="1">
        <f>_xlfn.XLOOKUP(orders[[#This Row],[Profit]],Table4[Sales],Table4[Commission],,1,)</f>
        <v>0.3</v>
      </c>
    </row>
    <row r="3" spans="1:12" x14ac:dyDescent="0.65">
      <c r="A3" t="s">
        <v>32</v>
      </c>
      <c r="B3">
        <v>42259</v>
      </c>
      <c r="C3" t="s">
        <v>29</v>
      </c>
      <c r="D3" t="s">
        <v>33</v>
      </c>
      <c r="E3">
        <v>27.18</v>
      </c>
      <c r="F3">
        <v>1</v>
      </c>
      <c r="G3">
        <v>0</v>
      </c>
      <c r="H3">
        <v>12.7746</v>
      </c>
      <c r="I3" t="s">
        <v>10</v>
      </c>
      <c r="J3" s="1" t="str">
        <f>_xlfn.XLOOKUP(orders[[#This Row],[Order ID]],returns[Order ID],returns[Returned],"No")</f>
        <v>No</v>
      </c>
      <c r="K3" s="1" t="str">
        <f>_xlfn.XLOOKUP(orders[[#This Row],[Region]],regions[Region],regions[Person])</f>
        <v>Chuck Magee</v>
      </c>
      <c r="L3" s="1">
        <f>_xlfn.XLOOKUP(orders[[#This Row],[Profit]],Table4[Sales],Table4[Commission],,1,)</f>
        <v>0.3</v>
      </c>
    </row>
    <row r="4" spans="1:12" x14ac:dyDescent="0.65">
      <c r="A4" t="s">
        <v>35</v>
      </c>
      <c r="B4">
        <v>43070</v>
      </c>
      <c r="C4" t="s">
        <v>29</v>
      </c>
      <c r="D4" t="s">
        <v>36</v>
      </c>
      <c r="E4">
        <v>15.92</v>
      </c>
      <c r="F4">
        <v>4</v>
      </c>
      <c r="G4">
        <v>0</v>
      </c>
      <c r="H4">
        <v>7.4824000000000002</v>
      </c>
      <c r="I4" t="s">
        <v>13</v>
      </c>
      <c r="J4" s="1" t="str">
        <f>_xlfn.XLOOKUP(orders[[#This Row],[Order ID]],returns[Order ID],returns[Returned],"No")</f>
        <v>No</v>
      </c>
      <c r="K4" s="1" t="str">
        <f>_xlfn.XLOOKUP(orders[[#This Row],[Region]],regions[Region],regions[Person])</f>
        <v>Kelly Williams</v>
      </c>
      <c r="L4" s="1">
        <f>_xlfn.XLOOKUP(orders[[#This Row],[Profit]],Table4[Sales],Table4[Commission],,1,)</f>
        <v>0.3</v>
      </c>
    </row>
    <row r="5" spans="1:12" x14ac:dyDescent="0.65">
      <c r="A5" t="s">
        <v>38</v>
      </c>
      <c r="B5">
        <v>42960</v>
      </c>
      <c r="C5" t="s">
        <v>29</v>
      </c>
      <c r="D5" t="s">
        <v>39</v>
      </c>
      <c r="E5">
        <v>14.76</v>
      </c>
      <c r="F5">
        <v>5</v>
      </c>
      <c r="G5">
        <v>0.2</v>
      </c>
      <c r="H5">
        <v>4.7969999999999988</v>
      </c>
      <c r="I5" t="s">
        <v>16</v>
      </c>
      <c r="J5" s="1" t="str">
        <f>_xlfn.XLOOKUP(orders[[#This Row],[Order ID]],returns[Order ID],returns[Returned],"No")</f>
        <v>No</v>
      </c>
      <c r="K5" s="1" t="str">
        <f>_xlfn.XLOOKUP(orders[[#This Row],[Region]],regions[Region],regions[Person])</f>
        <v>Cassandra Brandow</v>
      </c>
      <c r="L5" s="1">
        <f>_xlfn.XLOOKUP(orders[[#This Row],[Profit]],Table4[Sales],Table4[Commission],,1,)</f>
        <v>0.3</v>
      </c>
    </row>
    <row r="6" spans="1:12" x14ac:dyDescent="0.65">
      <c r="A6" t="s">
        <v>41</v>
      </c>
      <c r="B6">
        <v>42300</v>
      </c>
      <c r="C6" t="s">
        <v>29</v>
      </c>
      <c r="D6" t="s">
        <v>42</v>
      </c>
      <c r="E6">
        <v>3.5920000000000005</v>
      </c>
      <c r="F6">
        <v>1</v>
      </c>
      <c r="G6">
        <v>0.2</v>
      </c>
      <c r="H6">
        <v>1.1224999999999996</v>
      </c>
      <c r="I6" t="s">
        <v>7</v>
      </c>
      <c r="J6" s="1" t="str">
        <f>_xlfn.XLOOKUP(orders[[#This Row],[Order ID]],returns[Order ID],returns[Returned],"No")</f>
        <v>No</v>
      </c>
      <c r="K6" s="1" t="str">
        <f>_xlfn.XLOOKUP(orders[[#This Row],[Region]],regions[Region],regions[Person])</f>
        <v>Anna Andreadi</v>
      </c>
      <c r="L6" s="1">
        <f>_xlfn.XLOOKUP(orders[[#This Row],[Profit]],Table4[Sales],Table4[Commission],,1,)</f>
        <v>0.3</v>
      </c>
    </row>
    <row r="7" spans="1:12" x14ac:dyDescent="0.65">
      <c r="A7" t="s">
        <v>44</v>
      </c>
      <c r="B7">
        <v>42992</v>
      </c>
      <c r="C7" t="s">
        <v>45</v>
      </c>
      <c r="D7" t="s">
        <v>46</v>
      </c>
      <c r="E7">
        <v>12.585000000000003</v>
      </c>
      <c r="F7">
        <v>1</v>
      </c>
      <c r="G7">
        <v>0.7</v>
      </c>
      <c r="H7">
        <v>-18.038499999999996</v>
      </c>
      <c r="I7" t="s">
        <v>10</v>
      </c>
      <c r="J7" s="1" t="str">
        <f>_xlfn.XLOOKUP(orders[[#This Row],[Order ID]],returns[Order ID],returns[Returned],"No")</f>
        <v>No</v>
      </c>
      <c r="K7" s="1" t="str">
        <f>_xlfn.XLOOKUP(orders[[#This Row],[Region]],regions[Region],regions[Person])</f>
        <v>Chuck Magee</v>
      </c>
      <c r="L7" s="1">
        <f>_xlfn.XLOOKUP(orders[[#This Row],[Profit]],Table4[Sales],Table4[Commission],,1,)</f>
        <v>0.1</v>
      </c>
    </row>
    <row r="8" spans="1:12" x14ac:dyDescent="0.65">
      <c r="A8" t="s">
        <v>48</v>
      </c>
      <c r="B8">
        <v>42792</v>
      </c>
      <c r="C8" t="s">
        <v>29</v>
      </c>
      <c r="D8" t="s">
        <v>49</v>
      </c>
      <c r="E8">
        <v>81.92</v>
      </c>
      <c r="F8">
        <v>4</v>
      </c>
      <c r="G8">
        <v>0</v>
      </c>
      <c r="H8">
        <v>22.118400000000001</v>
      </c>
      <c r="I8" t="s">
        <v>7</v>
      </c>
      <c r="J8" s="1" t="str">
        <f>_xlfn.XLOOKUP(orders[[#This Row],[Order ID]],returns[Order ID],returns[Returned],"No")</f>
        <v>No</v>
      </c>
      <c r="K8" s="1" t="str">
        <f>_xlfn.XLOOKUP(orders[[#This Row],[Region]],regions[Region],regions[Person])</f>
        <v>Anna Andreadi</v>
      </c>
      <c r="L8" s="1">
        <f>_xlfn.XLOOKUP(orders[[#This Row],[Profit]],Table4[Sales],Table4[Commission],,1,)</f>
        <v>0.3</v>
      </c>
    </row>
    <row r="9" spans="1:12" x14ac:dyDescent="0.65">
      <c r="A9" t="s">
        <v>51</v>
      </c>
      <c r="B9">
        <v>42124</v>
      </c>
      <c r="C9" t="s">
        <v>52</v>
      </c>
      <c r="D9" t="s">
        <v>53</v>
      </c>
      <c r="E9">
        <v>213.11499999999998</v>
      </c>
      <c r="F9">
        <v>5</v>
      </c>
      <c r="G9">
        <v>0.3</v>
      </c>
      <c r="H9">
        <v>-15.222500000000011</v>
      </c>
      <c r="I9" t="s">
        <v>13</v>
      </c>
      <c r="J9" s="1" t="str">
        <f>_xlfn.XLOOKUP(orders[[#This Row],[Order ID]],returns[Order ID],returns[Returned],"No")</f>
        <v>No</v>
      </c>
      <c r="K9" s="1" t="str">
        <f>_xlfn.XLOOKUP(orders[[#This Row],[Region]],regions[Region],regions[Person])</f>
        <v>Kelly Williams</v>
      </c>
      <c r="L9" s="1">
        <f>_xlfn.XLOOKUP(orders[[#This Row],[Profit]],Table4[Sales],Table4[Commission],,1,)</f>
        <v>0.1</v>
      </c>
    </row>
    <row r="10" spans="1:12" x14ac:dyDescent="0.65">
      <c r="A10" t="s">
        <v>55</v>
      </c>
      <c r="B10">
        <v>41970</v>
      </c>
      <c r="C10" t="s">
        <v>29</v>
      </c>
      <c r="D10" t="s">
        <v>56</v>
      </c>
      <c r="E10">
        <v>3.76</v>
      </c>
      <c r="F10">
        <v>2</v>
      </c>
      <c r="G10">
        <v>0</v>
      </c>
      <c r="H10">
        <v>1.3159999999999998</v>
      </c>
      <c r="I10" t="s">
        <v>10</v>
      </c>
      <c r="J10" s="1" t="str">
        <f>_xlfn.XLOOKUP(orders[[#This Row],[Order ID]],returns[Order ID],returns[Returned],"No")</f>
        <v>No</v>
      </c>
      <c r="K10" s="1" t="str">
        <f>_xlfn.XLOOKUP(orders[[#This Row],[Region]],regions[Region],regions[Person])</f>
        <v>Chuck Magee</v>
      </c>
      <c r="L10" s="1">
        <f>_xlfn.XLOOKUP(orders[[#This Row],[Profit]],Table4[Sales],Table4[Commission],,1,)</f>
        <v>0.3</v>
      </c>
    </row>
    <row r="11" spans="1:12" x14ac:dyDescent="0.65">
      <c r="A11" t="s">
        <v>58</v>
      </c>
      <c r="B11">
        <v>42874</v>
      </c>
      <c r="C11" t="s">
        <v>29</v>
      </c>
      <c r="D11" t="s">
        <v>59</v>
      </c>
      <c r="E11">
        <v>97.16</v>
      </c>
      <c r="F11">
        <v>2</v>
      </c>
      <c r="G11">
        <v>0</v>
      </c>
      <c r="H11">
        <v>28.176399999999987</v>
      </c>
      <c r="I11" t="s">
        <v>7</v>
      </c>
      <c r="J11" s="1" t="str">
        <f>_xlfn.XLOOKUP(orders[[#This Row],[Order ID]],returns[Order ID],returns[Returned],"No")</f>
        <v>No</v>
      </c>
      <c r="K11" s="1" t="str">
        <f>_xlfn.XLOOKUP(orders[[#This Row],[Region]],regions[Region],regions[Person])</f>
        <v>Anna Andreadi</v>
      </c>
      <c r="L11" s="1">
        <f>_xlfn.XLOOKUP(orders[[#This Row],[Profit]],Table4[Sales],Table4[Commission],,1,)</f>
        <v>0.3</v>
      </c>
    </row>
    <row r="12" spans="1:12" x14ac:dyDescent="0.65">
      <c r="A12" t="s">
        <v>61</v>
      </c>
      <c r="B12">
        <v>42688</v>
      </c>
      <c r="C12" t="s">
        <v>52</v>
      </c>
      <c r="D12" t="s">
        <v>62</v>
      </c>
      <c r="E12">
        <v>380.05799999999994</v>
      </c>
      <c r="F12">
        <v>3</v>
      </c>
      <c r="G12">
        <v>0.3</v>
      </c>
      <c r="H12">
        <v>-21.717600000000004</v>
      </c>
      <c r="I12" t="s">
        <v>10</v>
      </c>
      <c r="J12" s="1" t="str">
        <f>_xlfn.XLOOKUP(orders[[#This Row],[Order ID]],returns[Order ID],returns[Returned],"No")</f>
        <v>No</v>
      </c>
      <c r="K12" s="1" t="str">
        <f>_xlfn.XLOOKUP(orders[[#This Row],[Region]],regions[Region],regions[Person])</f>
        <v>Chuck Magee</v>
      </c>
      <c r="L12" s="1">
        <f>_xlfn.XLOOKUP(orders[[#This Row],[Profit]],Table4[Sales],Table4[Commission],,1,)</f>
        <v>0.1</v>
      </c>
    </row>
    <row r="13" spans="1:12" x14ac:dyDescent="0.65">
      <c r="A13" t="s">
        <v>34</v>
      </c>
      <c r="B13">
        <v>42677</v>
      </c>
      <c r="C13" t="s">
        <v>29</v>
      </c>
      <c r="D13" t="s">
        <v>64</v>
      </c>
      <c r="E13">
        <v>43.584000000000003</v>
      </c>
      <c r="F13">
        <v>12</v>
      </c>
      <c r="G13">
        <v>0.2</v>
      </c>
      <c r="H13">
        <v>15.799199999999999</v>
      </c>
      <c r="I13" t="s">
        <v>7</v>
      </c>
      <c r="J13" s="1" t="str">
        <f>_xlfn.XLOOKUP(orders[[#This Row],[Order ID]],returns[Order ID],returns[Returned],"No")</f>
        <v>Yes</v>
      </c>
      <c r="K13" s="1" t="str">
        <f>_xlfn.XLOOKUP(orders[[#This Row],[Region]],regions[Region],regions[Person])</f>
        <v>Anna Andreadi</v>
      </c>
      <c r="L13" s="1">
        <f>_xlfn.XLOOKUP(orders[[#This Row],[Profit]],Table4[Sales],Table4[Commission],,1,)</f>
        <v>0.3</v>
      </c>
    </row>
    <row r="14" spans="1:12" x14ac:dyDescent="0.65">
      <c r="A14" t="s">
        <v>66</v>
      </c>
      <c r="B14">
        <v>41715</v>
      </c>
      <c r="C14" t="s">
        <v>52</v>
      </c>
      <c r="D14" t="s">
        <v>67</v>
      </c>
      <c r="E14">
        <v>1579.7460000000001</v>
      </c>
      <c r="F14">
        <v>7</v>
      </c>
      <c r="G14">
        <v>0.4</v>
      </c>
      <c r="H14">
        <v>-447.59469999999988</v>
      </c>
      <c r="I14" t="s">
        <v>10</v>
      </c>
      <c r="J14" s="1" t="str">
        <f>_xlfn.XLOOKUP(orders[[#This Row],[Order ID]],returns[Order ID],returns[Returned],"No")</f>
        <v>No</v>
      </c>
      <c r="K14" s="1" t="str">
        <f>_xlfn.XLOOKUP(orders[[#This Row],[Region]],regions[Region],regions[Person])</f>
        <v>Chuck Magee</v>
      </c>
      <c r="L14" s="1">
        <f>_xlfn.XLOOKUP(orders[[#This Row],[Profit]],Table4[Sales],Table4[Commission],,1,)</f>
        <v>0.1</v>
      </c>
    </row>
    <row r="15" spans="1:12" x14ac:dyDescent="0.65">
      <c r="A15" t="s">
        <v>69</v>
      </c>
      <c r="B15">
        <v>42336</v>
      </c>
      <c r="C15" t="s">
        <v>29</v>
      </c>
      <c r="D15" t="s">
        <v>70</v>
      </c>
      <c r="E15">
        <v>82.367999999999995</v>
      </c>
      <c r="F15">
        <v>2</v>
      </c>
      <c r="G15">
        <v>0.2</v>
      </c>
      <c r="H15">
        <v>-19.562399999999997</v>
      </c>
      <c r="I15" t="s">
        <v>13</v>
      </c>
      <c r="J15" s="1" t="str">
        <f>_xlfn.XLOOKUP(orders[[#This Row],[Order ID]],returns[Order ID],returns[Returned],"No")</f>
        <v>No</v>
      </c>
      <c r="K15" s="1" t="str">
        <f>_xlfn.XLOOKUP(orders[[#This Row],[Region]],regions[Region],regions[Person])</f>
        <v>Kelly Williams</v>
      </c>
      <c r="L15" s="1">
        <f>_xlfn.XLOOKUP(orders[[#This Row],[Profit]],Table4[Sales],Table4[Commission],,1,)</f>
        <v>0.1</v>
      </c>
    </row>
    <row r="16" spans="1:12" x14ac:dyDescent="0.65">
      <c r="A16" t="s">
        <v>72</v>
      </c>
      <c r="B16">
        <v>42624</v>
      </c>
      <c r="C16" t="s">
        <v>29</v>
      </c>
      <c r="D16" t="s">
        <v>73</v>
      </c>
      <c r="E16">
        <v>332.94</v>
      </c>
      <c r="F16">
        <v>3</v>
      </c>
      <c r="G16">
        <v>0</v>
      </c>
      <c r="H16">
        <v>6.6587999999999994</v>
      </c>
      <c r="I16" t="s">
        <v>7</v>
      </c>
      <c r="J16" s="1" t="str">
        <f>_xlfn.XLOOKUP(orders[[#This Row],[Order ID]],returns[Order ID],returns[Returned],"No")</f>
        <v>No</v>
      </c>
      <c r="K16" s="1" t="str">
        <f>_xlfn.XLOOKUP(orders[[#This Row],[Region]],regions[Region],regions[Person])</f>
        <v>Anna Andreadi</v>
      </c>
      <c r="L16" s="1">
        <f>_xlfn.XLOOKUP(orders[[#This Row],[Profit]],Table4[Sales],Table4[Commission],,1,)</f>
        <v>0.3</v>
      </c>
    </row>
    <row r="17" spans="1:12" x14ac:dyDescent="0.65">
      <c r="A17" t="s">
        <v>74</v>
      </c>
      <c r="B17">
        <v>42814</v>
      </c>
      <c r="C17" t="s">
        <v>45</v>
      </c>
      <c r="D17" t="s">
        <v>75</v>
      </c>
      <c r="E17">
        <v>238</v>
      </c>
      <c r="F17">
        <v>2</v>
      </c>
      <c r="G17">
        <v>0</v>
      </c>
      <c r="H17">
        <v>38.080000000000013</v>
      </c>
      <c r="I17" t="s">
        <v>10</v>
      </c>
      <c r="J17" s="1" t="str">
        <f>_xlfn.XLOOKUP(orders[[#This Row],[Order ID]],returns[Order ID],returns[Returned],"No")</f>
        <v>No</v>
      </c>
      <c r="K17" s="1" t="str">
        <f>_xlfn.XLOOKUP(orders[[#This Row],[Region]],regions[Region],regions[Person])</f>
        <v>Chuck Magee</v>
      </c>
      <c r="L17" s="1">
        <f>_xlfn.XLOOKUP(orders[[#This Row],[Profit]],Table4[Sales],Table4[Commission],,1,)</f>
        <v>0.3</v>
      </c>
    </row>
    <row r="18" spans="1:12" x14ac:dyDescent="0.65">
      <c r="A18" t="s">
        <v>76</v>
      </c>
      <c r="B18">
        <v>41866</v>
      </c>
      <c r="C18" t="s">
        <v>29</v>
      </c>
      <c r="D18" t="s">
        <v>77</v>
      </c>
      <c r="E18">
        <v>30.959999999999994</v>
      </c>
      <c r="F18">
        <v>8</v>
      </c>
      <c r="G18">
        <v>0.8</v>
      </c>
      <c r="H18">
        <v>-52.632000000000019</v>
      </c>
      <c r="I18" t="s">
        <v>13</v>
      </c>
      <c r="J18" s="1" t="str">
        <f>_xlfn.XLOOKUP(orders[[#This Row],[Order ID]],returns[Order ID],returns[Returned],"No")</f>
        <v>No</v>
      </c>
      <c r="K18" s="1" t="str">
        <f>_xlfn.XLOOKUP(orders[[#This Row],[Region]],regions[Region],regions[Person])</f>
        <v>Kelly Williams</v>
      </c>
      <c r="L18" s="1">
        <f>_xlfn.XLOOKUP(orders[[#This Row],[Profit]],Table4[Sales],Table4[Commission],,1,)</f>
        <v>0.1</v>
      </c>
    </row>
    <row r="19" spans="1:12" x14ac:dyDescent="0.65">
      <c r="A19" t="s">
        <v>78</v>
      </c>
      <c r="B19">
        <v>43055</v>
      </c>
      <c r="C19" t="s">
        <v>52</v>
      </c>
      <c r="D19" t="s">
        <v>79</v>
      </c>
      <c r="E19">
        <v>119.94</v>
      </c>
      <c r="F19">
        <v>3</v>
      </c>
      <c r="G19">
        <v>0</v>
      </c>
      <c r="H19">
        <v>23.987999999999996</v>
      </c>
      <c r="I19" t="s">
        <v>7</v>
      </c>
      <c r="J19" s="1" t="str">
        <f>_xlfn.XLOOKUP(orders[[#This Row],[Order ID]],returns[Order ID],returns[Returned],"No")</f>
        <v>No</v>
      </c>
      <c r="K19" s="1" t="str">
        <f>_xlfn.XLOOKUP(orders[[#This Row],[Region]],regions[Region],regions[Person])</f>
        <v>Anna Andreadi</v>
      </c>
      <c r="L19" s="1">
        <f>_xlfn.XLOOKUP(orders[[#This Row],[Profit]],Table4[Sales],Table4[Commission],,1,)</f>
        <v>0.3</v>
      </c>
    </row>
    <row r="20" spans="1:12" x14ac:dyDescent="0.65">
      <c r="A20" t="s">
        <v>80</v>
      </c>
      <c r="B20">
        <v>42292</v>
      </c>
      <c r="C20" t="s">
        <v>45</v>
      </c>
      <c r="D20" t="s">
        <v>81</v>
      </c>
      <c r="E20">
        <v>339.96000000000004</v>
      </c>
      <c r="F20">
        <v>5</v>
      </c>
      <c r="G20">
        <v>0.2</v>
      </c>
      <c r="H20">
        <v>67.991999999999962</v>
      </c>
      <c r="I20" t="s">
        <v>13</v>
      </c>
      <c r="J20" s="1" t="str">
        <f>_xlfn.XLOOKUP(orders[[#This Row],[Order ID]],returns[Order ID],returns[Returned],"No")</f>
        <v>No</v>
      </c>
      <c r="K20" s="1" t="str">
        <f>_xlfn.XLOOKUP(orders[[#This Row],[Region]],regions[Region],regions[Person])</f>
        <v>Kelly Williams</v>
      </c>
      <c r="L20" s="1">
        <f>_xlfn.XLOOKUP(orders[[#This Row],[Profit]],Table4[Sales],Table4[Commission],,1,)</f>
        <v>0.3</v>
      </c>
    </row>
    <row r="21" spans="1:12" x14ac:dyDescent="0.65">
      <c r="A21" t="s">
        <v>82</v>
      </c>
      <c r="B21">
        <v>41737</v>
      </c>
      <c r="C21" t="s">
        <v>45</v>
      </c>
      <c r="D21" t="s">
        <v>83</v>
      </c>
      <c r="E21">
        <v>399.96</v>
      </c>
      <c r="F21">
        <v>4</v>
      </c>
      <c r="G21">
        <v>0</v>
      </c>
      <c r="H21">
        <v>139.98599999999999</v>
      </c>
      <c r="I21" t="s">
        <v>7</v>
      </c>
      <c r="J21" s="1" t="str">
        <f>_xlfn.XLOOKUP(orders[[#This Row],[Order ID]],returns[Order ID],returns[Returned],"No")</f>
        <v>No</v>
      </c>
      <c r="K21" s="1" t="str">
        <f>_xlfn.XLOOKUP(orders[[#This Row],[Region]],regions[Region],regions[Person])</f>
        <v>Anna Andreadi</v>
      </c>
      <c r="L21" s="1">
        <f>_xlfn.XLOOKUP(orders[[#This Row],[Profit]],Table4[Sales],Table4[Commission],,1,)</f>
        <v>0.5</v>
      </c>
    </row>
    <row r="22" spans="1:12" x14ac:dyDescent="0.65">
      <c r="A22" t="s">
        <v>54</v>
      </c>
      <c r="B22">
        <v>42614</v>
      </c>
      <c r="C22" t="s">
        <v>45</v>
      </c>
      <c r="D22" t="s">
        <v>84</v>
      </c>
      <c r="E22">
        <v>468.90000000000003</v>
      </c>
      <c r="F22">
        <v>6</v>
      </c>
      <c r="G22">
        <v>0</v>
      </c>
      <c r="H22">
        <v>206.31600000000006</v>
      </c>
      <c r="I22" t="s">
        <v>10</v>
      </c>
      <c r="J22" s="1" t="str">
        <f>_xlfn.XLOOKUP(orders[[#This Row],[Order ID]],returns[Order ID],returns[Returned],"No")</f>
        <v>Yes</v>
      </c>
      <c r="K22" s="1" t="str">
        <f>_xlfn.XLOOKUP(orders[[#This Row],[Region]],regions[Region],regions[Person])</f>
        <v>Chuck Magee</v>
      </c>
      <c r="L22" s="1">
        <f>_xlfn.XLOOKUP(orders[[#This Row],[Profit]],Table4[Sales],Table4[Commission],,1,)</f>
        <v>0.5</v>
      </c>
    </row>
    <row r="23" spans="1:12" x14ac:dyDescent="0.65">
      <c r="A23" t="s">
        <v>85</v>
      </c>
      <c r="B23">
        <v>42608</v>
      </c>
      <c r="C23" t="s">
        <v>29</v>
      </c>
      <c r="D23" t="s">
        <v>86</v>
      </c>
      <c r="E23">
        <v>10.23</v>
      </c>
      <c r="F23">
        <v>3</v>
      </c>
      <c r="G23">
        <v>0</v>
      </c>
      <c r="H23">
        <v>4.9104000000000001</v>
      </c>
      <c r="I23" t="s">
        <v>7</v>
      </c>
      <c r="J23" s="1" t="str">
        <f>_xlfn.XLOOKUP(orders[[#This Row],[Order ID]],returns[Order ID],returns[Returned],"No")</f>
        <v>No</v>
      </c>
      <c r="K23" s="1" t="str">
        <f>_xlfn.XLOOKUP(orders[[#This Row],[Region]],regions[Region],regions[Person])</f>
        <v>Anna Andreadi</v>
      </c>
      <c r="L23" s="1">
        <f>_xlfn.XLOOKUP(orders[[#This Row],[Profit]],Table4[Sales],Table4[Commission],,1,)</f>
        <v>0.3</v>
      </c>
    </row>
    <row r="24" spans="1:12" x14ac:dyDescent="0.65">
      <c r="A24" t="s">
        <v>87</v>
      </c>
      <c r="B24">
        <v>42924</v>
      </c>
      <c r="C24" t="s">
        <v>29</v>
      </c>
      <c r="D24" t="s">
        <v>88</v>
      </c>
      <c r="E24">
        <v>28.91</v>
      </c>
      <c r="F24">
        <v>7</v>
      </c>
      <c r="G24">
        <v>0</v>
      </c>
      <c r="H24">
        <v>8.6729999999999983</v>
      </c>
      <c r="I24" t="s">
        <v>10</v>
      </c>
      <c r="J24" s="1" t="str">
        <f>_xlfn.XLOOKUP(orders[[#This Row],[Order ID]],returns[Order ID],returns[Returned],"No")</f>
        <v>No</v>
      </c>
      <c r="K24" s="1" t="str">
        <f>_xlfn.XLOOKUP(orders[[#This Row],[Region]],regions[Region],regions[Person])</f>
        <v>Chuck Magee</v>
      </c>
      <c r="L24" s="1">
        <f>_xlfn.XLOOKUP(orders[[#This Row],[Profit]],Table4[Sales],Table4[Commission],,1,)</f>
        <v>0.3</v>
      </c>
    </row>
    <row r="25" spans="1:12" x14ac:dyDescent="0.65">
      <c r="A25" t="s">
        <v>89</v>
      </c>
      <c r="B25">
        <v>42068</v>
      </c>
      <c r="C25" t="s">
        <v>52</v>
      </c>
      <c r="D25" t="s">
        <v>90</v>
      </c>
      <c r="E25">
        <v>33.568000000000005</v>
      </c>
      <c r="F25">
        <v>2</v>
      </c>
      <c r="G25">
        <v>0.2</v>
      </c>
      <c r="H25">
        <v>-5.4548000000000041</v>
      </c>
      <c r="I25" t="s">
        <v>10</v>
      </c>
      <c r="J25" s="1" t="str">
        <f>_xlfn.XLOOKUP(orders[[#This Row],[Order ID]],returns[Order ID],returns[Returned],"No")</f>
        <v>No</v>
      </c>
      <c r="K25" s="1" t="str">
        <f>_xlfn.XLOOKUP(orders[[#This Row],[Region]],regions[Region],regions[Person])</f>
        <v>Chuck Magee</v>
      </c>
      <c r="L25" s="1">
        <f>_xlfn.XLOOKUP(orders[[#This Row],[Profit]],Table4[Sales],Table4[Commission],,1,)</f>
        <v>0.1</v>
      </c>
    </row>
    <row r="26" spans="1:12" x14ac:dyDescent="0.65">
      <c r="A26" t="s">
        <v>91</v>
      </c>
      <c r="B26">
        <v>42132</v>
      </c>
      <c r="C26" t="s">
        <v>45</v>
      </c>
      <c r="D26" t="s">
        <v>92</v>
      </c>
      <c r="E26">
        <v>377.96999999999997</v>
      </c>
      <c r="F26">
        <v>3</v>
      </c>
      <c r="G26">
        <v>0</v>
      </c>
      <c r="H26">
        <v>105.83160000000002</v>
      </c>
      <c r="I26" t="s">
        <v>13</v>
      </c>
      <c r="J26" s="1" t="str">
        <f>_xlfn.XLOOKUP(orders[[#This Row],[Order ID]],returns[Order ID],returns[Returned],"No")</f>
        <v>No</v>
      </c>
      <c r="K26" s="1" t="str">
        <f>_xlfn.XLOOKUP(orders[[#This Row],[Region]],regions[Region],regions[Person])</f>
        <v>Kelly Williams</v>
      </c>
      <c r="L26" s="1">
        <f>_xlfn.XLOOKUP(orders[[#This Row],[Profit]],Table4[Sales],Table4[Commission],,1,)</f>
        <v>0.5</v>
      </c>
    </row>
    <row r="27" spans="1:12" x14ac:dyDescent="0.65">
      <c r="A27" t="s">
        <v>93</v>
      </c>
      <c r="B27">
        <v>43042</v>
      </c>
      <c r="C27" t="s">
        <v>45</v>
      </c>
      <c r="D27" t="s">
        <v>94</v>
      </c>
      <c r="E27">
        <v>361.37600000000003</v>
      </c>
      <c r="F27">
        <v>2</v>
      </c>
      <c r="G27">
        <v>0.2</v>
      </c>
      <c r="H27">
        <v>27.103200000000001</v>
      </c>
      <c r="I27" t="s">
        <v>16</v>
      </c>
      <c r="J27" s="1" t="str">
        <f>_xlfn.XLOOKUP(orders[[#This Row],[Order ID]],returns[Order ID],returns[Returned],"No")</f>
        <v>No</v>
      </c>
      <c r="K27" s="1" t="str">
        <f>_xlfn.XLOOKUP(orders[[#This Row],[Region]],regions[Region],regions[Person])</f>
        <v>Cassandra Brandow</v>
      </c>
      <c r="L27" s="1">
        <f>_xlfn.XLOOKUP(orders[[#This Row],[Profit]],Table4[Sales],Table4[Commission],,1,)</f>
        <v>0.3</v>
      </c>
    </row>
    <row r="28" spans="1:12" x14ac:dyDescent="0.65">
      <c r="A28" t="s">
        <v>95</v>
      </c>
      <c r="B28">
        <v>42205</v>
      </c>
      <c r="C28" t="s">
        <v>45</v>
      </c>
      <c r="D28" t="s">
        <v>96</v>
      </c>
      <c r="E28">
        <v>831.2</v>
      </c>
      <c r="F28">
        <v>5</v>
      </c>
      <c r="G28">
        <v>0</v>
      </c>
      <c r="H28">
        <v>124.68000000000004</v>
      </c>
      <c r="I28" t="s">
        <v>13</v>
      </c>
      <c r="J28" s="1" t="str">
        <f>_xlfn.XLOOKUP(orders[[#This Row],[Order ID]],returns[Order ID],returns[Returned],"No")</f>
        <v>No</v>
      </c>
      <c r="K28" s="1" t="str">
        <f>_xlfn.XLOOKUP(orders[[#This Row],[Region]],regions[Region],regions[Person])</f>
        <v>Kelly Williams</v>
      </c>
      <c r="L28" s="1">
        <f>_xlfn.XLOOKUP(orders[[#This Row],[Profit]],Table4[Sales],Table4[Commission],,1,)</f>
        <v>0.5</v>
      </c>
    </row>
    <row r="29" spans="1:12" x14ac:dyDescent="0.65">
      <c r="A29" t="s">
        <v>97</v>
      </c>
      <c r="B29">
        <v>42605</v>
      </c>
      <c r="C29" t="s">
        <v>45</v>
      </c>
      <c r="D29" t="s">
        <v>75</v>
      </c>
      <c r="E29">
        <v>666.4</v>
      </c>
      <c r="F29">
        <v>7</v>
      </c>
      <c r="G29">
        <v>0.2</v>
      </c>
      <c r="H29">
        <v>-33.319999999999965</v>
      </c>
      <c r="I29" t="s">
        <v>13</v>
      </c>
      <c r="J29" s="1" t="str">
        <f>_xlfn.XLOOKUP(orders[[#This Row],[Order ID]],returns[Order ID],returns[Returned],"No")</f>
        <v>No</v>
      </c>
      <c r="K29" s="1" t="str">
        <f>_xlfn.XLOOKUP(orders[[#This Row],[Region]],regions[Region],regions[Person])</f>
        <v>Kelly Williams</v>
      </c>
      <c r="L29" s="1">
        <f>_xlfn.XLOOKUP(orders[[#This Row],[Profit]],Table4[Sales],Table4[Commission],,1,)</f>
        <v>0.1</v>
      </c>
    </row>
    <row r="30" spans="1:12" x14ac:dyDescent="0.65">
      <c r="A30" t="s">
        <v>98</v>
      </c>
      <c r="B30">
        <v>41958</v>
      </c>
      <c r="C30" t="s">
        <v>45</v>
      </c>
      <c r="D30" t="s">
        <v>99</v>
      </c>
      <c r="E30">
        <v>772.47</v>
      </c>
      <c r="F30">
        <v>3</v>
      </c>
      <c r="G30">
        <v>0</v>
      </c>
      <c r="H30">
        <v>146.76929999999993</v>
      </c>
      <c r="I30" t="s">
        <v>7</v>
      </c>
      <c r="J30" s="1" t="str">
        <f>_xlfn.XLOOKUP(orders[[#This Row],[Order ID]],returns[Order ID],returns[Returned],"No")</f>
        <v>No</v>
      </c>
      <c r="K30" s="1" t="str">
        <f>_xlfn.XLOOKUP(orders[[#This Row],[Region]],regions[Region],regions[Person])</f>
        <v>Anna Andreadi</v>
      </c>
      <c r="L30" s="1">
        <f>_xlfn.XLOOKUP(orders[[#This Row],[Profit]],Table4[Sales],Table4[Commission],,1,)</f>
        <v>0.5</v>
      </c>
    </row>
    <row r="31" spans="1:12" x14ac:dyDescent="0.65">
      <c r="A31" t="s">
        <v>60</v>
      </c>
      <c r="B31">
        <v>42710</v>
      </c>
      <c r="C31" t="s">
        <v>29</v>
      </c>
      <c r="D31" t="s">
        <v>100</v>
      </c>
      <c r="E31">
        <v>437.47200000000009</v>
      </c>
      <c r="F31">
        <v>14</v>
      </c>
      <c r="G31">
        <v>0.2</v>
      </c>
      <c r="H31">
        <v>153.11519999999999</v>
      </c>
      <c r="I31" t="s">
        <v>7</v>
      </c>
      <c r="J31" s="1" t="str">
        <f>_xlfn.XLOOKUP(orders[[#This Row],[Order ID]],returns[Order ID],returns[Returned],"No")</f>
        <v>Yes</v>
      </c>
      <c r="K31" s="1" t="str">
        <f>_xlfn.XLOOKUP(orders[[#This Row],[Region]],regions[Region],regions[Person])</f>
        <v>Anna Andreadi</v>
      </c>
      <c r="L31" s="1">
        <f>_xlfn.XLOOKUP(orders[[#This Row],[Profit]],Table4[Sales],Table4[Commission],,1,)</f>
        <v>0.5</v>
      </c>
    </row>
    <row r="32" spans="1:12" x14ac:dyDescent="0.65">
      <c r="A32" t="s">
        <v>101</v>
      </c>
      <c r="B32">
        <v>42813</v>
      </c>
      <c r="C32" t="s">
        <v>45</v>
      </c>
      <c r="D32" t="s">
        <v>102</v>
      </c>
      <c r="E32">
        <v>99.54</v>
      </c>
      <c r="F32">
        <v>2</v>
      </c>
      <c r="G32">
        <v>0</v>
      </c>
      <c r="H32">
        <v>10.949399999999997</v>
      </c>
      <c r="I32" t="s">
        <v>7</v>
      </c>
      <c r="J32" s="1" t="str">
        <f>_xlfn.XLOOKUP(orders[[#This Row],[Order ID]],returns[Order ID],returns[Returned],"No")</f>
        <v>No</v>
      </c>
      <c r="K32" s="1" t="str">
        <f>_xlfn.XLOOKUP(orders[[#This Row],[Region]],regions[Region],regions[Person])</f>
        <v>Anna Andreadi</v>
      </c>
      <c r="L32" s="1">
        <f>_xlfn.XLOOKUP(orders[[#This Row],[Profit]],Table4[Sales],Table4[Commission],,1,)</f>
        <v>0.3</v>
      </c>
    </row>
    <row r="33" spans="1:12" x14ac:dyDescent="0.65">
      <c r="A33" t="s">
        <v>103</v>
      </c>
      <c r="B33">
        <v>42633</v>
      </c>
      <c r="C33" t="s">
        <v>29</v>
      </c>
      <c r="D33" t="s">
        <v>104</v>
      </c>
      <c r="E33">
        <v>77.52</v>
      </c>
      <c r="F33">
        <v>2</v>
      </c>
      <c r="G33">
        <v>0</v>
      </c>
      <c r="H33">
        <v>37.9848</v>
      </c>
      <c r="I33" t="s">
        <v>7</v>
      </c>
      <c r="J33" s="1" t="str">
        <f>_xlfn.XLOOKUP(orders[[#This Row],[Order ID]],returns[Order ID],returns[Returned],"No")</f>
        <v>No</v>
      </c>
      <c r="K33" s="1" t="str">
        <f>_xlfn.XLOOKUP(orders[[#This Row],[Region]],regions[Region],regions[Person])</f>
        <v>Anna Andreadi</v>
      </c>
      <c r="L33" s="1">
        <f>_xlfn.XLOOKUP(orders[[#This Row],[Profit]],Table4[Sales],Table4[Commission],,1,)</f>
        <v>0.3</v>
      </c>
    </row>
    <row r="34" spans="1:12" x14ac:dyDescent="0.65">
      <c r="A34" t="s">
        <v>105</v>
      </c>
      <c r="B34">
        <v>42338</v>
      </c>
      <c r="C34" t="s">
        <v>52</v>
      </c>
      <c r="D34" t="s">
        <v>106</v>
      </c>
      <c r="E34">
        <v>335.74400000000003</v>
      </c>
      <c r="F34">
        <v>2</v>
      </c>
      <c r="G34">
        <v>0.2</v>
      </c>
      <c r="H34">
        <v>25.180800000000005</v>
      </c>
      <c r="I34" t="s">
        <v>16</v>
      </c>
      <c r="J34" s="1" t="str">
        <f>_xlfn.XLOOKUP(orders[[#This Row],[Order ID]],returns[Order ID],returns[Returned],"No")</f>
        <v>No</v>
      </c>
      <c r="K34" s="1" t="str">
        <f>_xlfn.XLOOKUP(orders[[#This Row],[Region]],regions[Region],regions[Person])</f>
        <v>Cassandra Brandow</v>
      </c>
      <c r="L34" s="1">
        <f>_xlfn.XLOOKUP(orders[[#This Row],[Profit]],Table4[Sales],Table4[Commission],,1,)</f>
        <v>0.3</v>
      </c>
    </row>
    <row r="35" spans="1:12" x14ac:dyDescent="0.65">
      <c r="A35" t="s">
        <v>107</v>
      </c>
      <c r="B35">
        <v>42821</v>
      </c>
      <c r="C35" t="s">
        <v>29</v>
      </c>
      <c r="D35" t="s">
        <v>108</v>
      </c>
      <c r="E35">
        <v>17.64</v>
      </c>
      <c r="F35">
        <v>4</v>
      </c>
      <c r="G35">
        <v>0</v>
      </c>
      <c r="H35">
        <v>8.1143999999999998</v>
      </c>
      <c r="I35" t="s">
        <v>16</v>
      </c>
      <c r="J35" s="1" t="str">
        <f>_xlfn.XLOOKUP(orders[[#This Row],[Order ID]],returns[Order ID],returns[Returned],"No")</f>
        <v>No</v>
      </c>
      <c r="K35" s="1" t="str">
        <f>_xlfn.XLOOKUP(orders[[#This Row],[Region]],regions[Region],regions[Person])</f>
        <v>Cassandra Brandow</v>
      </c>
      <c r="L35" s="1">
        <f>_xlfn.XLOOKUP(orders[[#This Row],[Profit]],Table4[Sales],Table4[Commission],,1,)</f>
        <v>0.3</v>
      </c>
    </row>
    <row r="36" spans="1:12" x14ac:dyDescent="0.65">
      <c r="A36" t="s">
        <v>109</v>
      </c>
      <c r="B36">
        <v>41850</v>
      </c>
      <c r="C36" t="s">
        <v>52</v>
      </c>
      <c r="D36" t="s">
        <v>110</v>
      </c>
      <c r="E36">
        <v>1367.84</v>
      </c>
      <c r="F36">
        <v>8</v>
      </c>
      <c r="G36">
        <v>0</v>
      </c>
      <c r="H36">
        <v>259.88959999999997</v>
      </c>
      <c r="I36" t="s">
        <v>7</v>
      </c>
      <c r="J36" s="1" t="str">
        <f>_xlfn.XLOOKUP(orders[[#This Row],[Order ID]],returns[Order ID],returns[Returned],"No")</f>
        <v>No</v>
      </c>
      <c r="K36" s="1" t="str">
        <f>_xlfn.XLOOKUP(orders[[#This Row],[Region]],regions[Region],regions[Person])</f>
        <v>Anna Andreadi</v>
      </c>
      <c r="L36" s="1">
        <f>_xlfn.XLOOKUP(orders[[#This Row],[Profit]],Table4[Sales],Table4[Commission],,1,)</f>
        <v>0.7</v>
      </c>
    </row>
    <row r="37" spans="1:12" x14ac:dyDescent="0.65">
      <c r="A37" t="s">
        <v>111</v>
      </c>
      <c r="B37">
        <v>43078</v>
      </c>
      <c r="C37" t="s">
        <v>29</v>
      </c>
      <c r="D37" t="s">
        <v>112</v>
      </c>
      <c r="E37">
        <v>419.4</v>
      </c>
      <c r="F37">
        <v>5</v>
      </c>
      <c r="G37">
        <v>0.2</v>
      </c>
      <c r="H37">
        <v>146.79</v>
      </c>
      <c r="I37" t="s">
        <v>7</v>
      </c>
      <c r="J37" s="1" t="str">
        <f>_xlfn.XLOOKUP(orders[[#This Row],[Order ID]],returns[Order ID],returns[Returned],"No")</f>
        <v>No</v>
      </c>
      <c r="K37" s="1" t="str">
        <f>_xlfn.XLOOKUP(orders[[#This Row],[Region]],regions[Region],regions[Person])</f>
        <v>Anna Andreadi</v>
      </c>
      <c r="L37" s="1">
        <f>_xlfn.XLOOKUP(orders[[#This Row],[Profit]],Table4[Sales],Table4[Commission],,1,)</f>
        <v>0.5</v>
      </c>
    </row>
    <row r="38" spans="1:12" x14ac:dyDescent="0.65">
      <c r="A38" t="s">
        <v>113</v>
      </c>
      <c r="B38">
        <v>41911</v>
      </c>
      <c r="C38" t="s">
        <v>29</v>
      </c>
      <c r="D38" t="s">
        <v>114</v>
      </c>
      <c r="E38">
        <v>1801.6320000000001</v>
      </c>
      <c r="F38">
        <v>6</v>
      </c>
      <c r="G38">
        <v>0.2</v>
      </c>
      <c r="H38">
        <v>-337.80600000000004</v>
      </c>
      <c r="I38" t="s">
        <v>10</v>
      </c>
      <c r="J38" s="1" t="str">
        <f>_xlfn.XLOOKUP(orders[[#This Row],[Order ID]],returns[Order ID],returns[Returned],"No")</f>
        <v>No</v>
      </c>
      <c r="K38" s="1" t="str">
        <f>_xlfn.XLOOKUP(orders[[#This Row],[Region]],regions[Region],regions[Person])</f>
        <v>Chuck Magee</v>
      </c>
      <c r="L38" s="1">
        <f>_xlfn.XLOOKUP(orders[[#This Row],[Profit]],Table4[Sales],Table4[Commission],,1,)</f>
        <v>0.1</v>
      </c>
    </row>
    <row r="39" spans="1:12" x14ac:dyDescent="0.65">
      <c r="A39" t="s">
        <v>115</v>
      </c>
      <c r="B39">
        <v>42736</v>
      </c>
      <c r="C39" t="s">
        <v>29</v>
      </c>
      <c r="D39" t="s">
        <v>116</v>
      </c>
      <c r="E39">
        <v>13.747999999999998</v>
      </c>
      <c r="F39">
        <v>14</v>
      </c>
      <c r="G39">
        <v>0.8</v>
      </c>
      <c r="H39">
        <v>-22.684200000000004</v>
      </c>
      <c r="I39" t="s">
        <v>13</v>
      </c>
      <c r="J39" s="1" t="str">
        <f>_xlfn.XLOOKUP(orders[[#This Row],[Order ID]],returns[Order ID],returns[Returned],"No")</f>
        <v>No</v>
      </c>
      <c r="K39" s="1" t="str">
        <f>_xlfn.XLOOKUP(orders[[#This Row],[Region]],regions[Region],regions[Person])</f>
        <v>Kelly Williams</v>
      </c>
      <c r="L39" s="1">
        <f>_xlfn.XLOOKUP(orders[[#This Row],[Profit]],Table4[Sales],Table4[Commission],,1,)</f>
        <v>0.1</v>
      </c>
    </row>
    <row r="40" spans="1:12" x14ac:dyDescent="0.65">
      <c r="A40" t="s">
        <v>117</v>
      </c>
      <c r="B40">
        <v>41791</v>
      </c>
      <c r="C40" t="s">
        <v>29</v>
      </c>
      <c r="D40" t="s">
        <v>118</v>
      </c>
      <c r="E40">
        <v>166.72</v>
      </c>
      <c r="F40">
        <v>2</v>
      </c>
      <c r="G40">
        <v>0</v>
      </c>
      <c r="H40">
        <v>41.680000000000007</v>
      </c>
      <c r="I40" t="s">
        <v>13</v>
      </c>
      <c r="J40" s="1" t="str">
        <f>_xlfn.XLOOKUP(orders[[#This Row],[Order ID]],returns[Order ID],returns[Returned],"No")</f>
        <v>No</v>
      </c>
      <c r="K40" s="1" t="str">
        <f>_xlfn.XLOOKUP(orders[[#This Row],[Region]],regions[Region],regions[Person])</f>
        <v>Kelly Williams</v>
      </c>
      <c r="L40" s="1">
        <f>_xlfn.XLOOKUP(orders[[#This Row],[Profit]],Table4[Sales],Table4[Commission],,1,)</f>
        <v>0.3</v>
      </c>
    </row>
    <row r="41" spans="1:12" x14ac:dyDescent="0.65">
      <c r="A41" t="s">
        <v>119</v>
      </c>
      <c r="B41">
        <v>43046</v>
      </c>
      <c r="C41" t="s">
        <v>52</v>
      </c>
      <c r="D41" t="s">
        <v>120</v>
      </c>
      <c r="E41">
        <v>350.35199999999998</v>
      </c>
      <c r="F41">
        <v>4</v>
      </c>
      <c r="G41">
        <v>0.4</v>
      </c>
      <c r="H41">
        <v>-140.14079999999996</v>
      </c>
      <c r="I41" t="s">
        <v>10</v>
      </c>
      <c r="J41" s="1" t="str">
        <f>_xlfn.XLOOKUP(orders[[#This Row],[Order ID]],returns[Order ID],returns[Returned],"No")</f>
        <v>No</v>
      </c>
      <c r="K41" s="1" t="str">
        <f>_xlfn.XLOOKUP(orders[[#This Row],[Region]],regions[Region],regions[Person])</f>
        <v>Chuck Magee</v>
      </c>
      <c r="L41" s="1">
        <f>_xlfn.XLOOKUP(orders[[#This Row],[Profit]],Table4[Sales],Table4[Commission],,1,)</f>
        <v>0.1</v>
      </c>
    </row>
    <row r="42" spans="1:12" x14ac:dyDescent="0.65">
      <c r="A42" t="s">
        <v>27</v>
      </c>
      <c r="B42">
        <v>42695</v>
      </c>
      <c r="C42" t="s">
        <v>45</v>
      </c>
      <c r="D42" t="s">
        <v>121</v>
      </c>
      <c r="E42">
        <v>81.576000000000008</v>
      </c>
      <c r="F42">
        <v>3</v>
      </c>
      <c r="G42">
        <v>0.2</v>
      </c>
      <c r="H42">
        <v>2.0393999999999934</v>
      </c>
      <c r="I42" t="s">
        <v>13</v>
      </c>
      <c r="J42" s="1" t="str">
        <f>_xlfn.XLOOKUP(orders[[#This Row],[Order ID]],returns[Order ID],returns[Returned],"No")</f>
        <v>Yes</v>
      </c>
      <c r="K42" s="1" t="str">
        <f>_xlfn.XLOOKUP(orders[[#This Row],[Region]],regions[Region],regions[Person])</f>
        <v>Kelly Williams</v>
      </c>
      <c r="L42" s="1">
        <f>_xlfn.XLOOKUP(orders[[#This Row],[Profit]],Table4[Sales],Table4[Commission],,1,)</f>
        <v>0.3</v>
      </c>
    </row>
    <row r="43" spans="1:12" x14ac:dyDescent="0.65">
      <c r="A43" t="s">
        <v>122</v>
      </c>
      <c r="B43">
        <v>42316</v>
      </c>
      <c r="C43" t="s">
        <v>29</v>
      </c>
      <c r="D43" t="s">
        <v>123</v>
      </c>
      <c r="E43">
        <v>5</v>
      </c>
      <c r="F43">
        <v>1</v>
      </c>
      <c r="G43">
        <v>0</v>
      </c>
      <c r="H43">
        <v>2.4</v>
      </c>
      <c r="I43" t="s">
        <v>7</v>
      </c>
      <c r="J43" s="1" t="str">
        <f>_xlfn.XLOOKUP(orders[[#This Row],[Order ID]],returns[Order ID],returns[Returned],"No")</f>
        <v>No</v>
      </c>
      <c r="K43" s="1" t="str">
        <f>_xlfn.XLOOKUP(orders[[#This Row],[Region]],regions[Region],regions[Person])</f>
        <v>Anna Andreadi</v>
      </c>
      <c r="L43" s="1">
        <f>_xlfn.XLOOKUP(orders[[#This Row],[Profit]],Table4[Sales],Table4[Commission],,1,)</f>
        <v>0.3</v>
      </c>
    </row>
    <row r="44" spans="1:12" x14ac:dyDescent="0.65">
      <c r="A44" t="s">
        <v>124</v>
      </c>
      <c r="B44">
        <v>42107</v>
      </c>
      <c r="C44" t="s">
        <v>52</v>
      </c>
      <c r="D44" t="s">
        <v>125</v>
      </c>
      <c r="E44">
        <v>710.83200000000011</v>
      </c>
      <c r="F44">
        <v>3</v>
      </c>
      <c r="G44">
        <v>0.2</v>
      </c>
      <c r="H44">
        <v>-97.739399999999989</v>
      </c>
      <c r="I44" t="s">
        <v>7</v>
      </c>
      <c r="J44" s="1" t="str">
        <f>_xlfn.XLOOKUP(orders[[#This Row],[Order ID]],returns[Order ID],returns[Returned],"No")</f>
        <v>No</v>
      </c>
      <c r="K44" s="1" t="str">
        <f>_xlfn.XLOOKUP(orders[[#This Row],[Region]],regions[Region],regions[Person])</f>
        <v>Anna Andreadi</v>
      </c>
      <c r="L44" s="1">
        <f>_xlfn.XLOOKUP(orders[[#This Row],[Profit]],Table4[Sales],Table4[Commission],,1,)</f>
        <v>0.1</v>
      </c>
    </row>
    <row r="45" spans="1:12" x14ac:dyDescent="0.65">
      <c r="A45" t="s">
        <v>126</v>
      </c>
      <c r="B45">
        <v>43001</v>
      </c>
      <c r="C45" t="s">
        <v>45</v>
      </c>
      <c r="D45" t="s">
        <v>127</v>
      </c>
      <c r="E45">
        <v>47.984000000000002</v>
      </c>
      <c r="F45">
        <v>2</v>
      </c>
      <c r="G45">
        <v>0.2</v>
      </c>
      <c r="H45">
        <v>0.59979999999999656</v>
      </c>
      <c r="I45" t="s">
        <v>7</v>
      </c>
      <c r="J45" s="1" t="str">
        <f>_xlfn.XLOOKUP(orders[[#This Row],[Order ID]],returns[Order ID],returns[Returned],"No")</f>
        <v>No</v>
      </c>
      <c r="K45" s="1" t="str">
        <f>_xlfn.XLOOKUP(orders[[#This Row],[Region]],regions[Region],regions[Person])</f>
        <v>Anna Andreadi</v>
      </c>
      <c r="L45" s="1">
        <f>_xlfn.XLOOKUP(orders[[#This Row],[Profit]],Table4[Sales],Table4[Commission],,1,)</f>
        <v>0.3</v>
      </c>
    </row>
    <row r="46" spans="1:12" x14ac:dyDescent="0.65">
      <c r="A46" t="s">
        <v>128</v>
      </c>
      <c r="B46">
        <v>42869</v>
      </c>
      <c r="C46" t="s">
        <v>45</v>
      </c>
      <c r="D46" t="s">
        <v>129</v>
      </c>
      <c r="E46">
        <v>539.97</v>
      </c>
      <c r="F46">
        <v>3</v>
      </c>
      <c r="G46">
        <v>0</v>
      </c>
      <c r="H46">
        <v>134.99250000000001</v>
      </c>
      <c r="I46" t="s">
        <v>10</v>
      </c>
      <c r="J46" s="1" t="str">
        <f>_xlfn.XLOOKUP(orders[[#This Row],[Order ID]],returns[Order ID],returns[Returned],"No")</f>
        <v>No</v>
      </c>
      <c r="K46" s="1" t="str">
        <f>_xlfn.XLOOKUP(orders[[#This Row],[Region]],regions[Region],regions[Person])</f>
        <v>Chuck Magee</v>
      </c>
      <c r="L46" s="1">
        <f>_xlfn.XLOOKUP(orders[[#This Row],[Profit]],Table4[Sales],Table4[Commission],,1,)</f>
        <v>0.5</v>
      </c>
    </row>
    <row r="47" spans="1:12" x14ac:dyDescent="0.65">
      <c r="A47" t="s">
        <v>130</v>
      </c>
      <c r="B47">
        <v>42612</v>
      </c>
      <c r="C47" t="s">
        <v>29</v>
      </c>
      <c r="D47" t="s">
        <v>131</v>
      </c>
      <c r="E47">
        <v>54.224000000000004</v>
      </c>
      <c r="F47">
        <v>2</v>
      </c>
      <c r="G47">
        <v>0.2</v>
      </c>
      <c r="H47">
        <v>3.3889999999999993</v>
      </c>
      <c r="I47" t="s">
        <v>10</v>
      </c>
      <c r="J47" s="1" t="str">
        <f>_xlfn.XLOOKUP(orders[[#This Row],[Order ID]],returns[Order ID],returns[Returned],"No")</f>
        <v>No</v>
      </c>
      <c r="K47" s="1" t="str">
        <f>_xlfn.XLOOKUP(orders[[#This Row],[Region]],regions[Region],regions[Person])</f>
        <v>Chuck Magee</v>
      </c>
      <c r="L47" s="1">
        <f>_xlfn.XLOOKUP(orders[[#This Row],[Profit]],Table4[Sales],Table4[Commission],,1,)</f>
        <v>0.3</v>
      </c>
    </row>
    <row r="48" spans="1:12" x14ac:dyDescent="0.65">
      <c r="A48" t="s">
        <v>132</v>
      </c>
      <c r="B48">
        <v>42980</v>
      </c>
      <c r="C48" t="s">
        <v>52</v>
      </c>
      <c r="D48" t="s">
        <v>133</v>
      </c>
      <c r="E48">
        <v>215.976</v>
      </c>
      <c r="F48">
        <v>3</v>
      </c>
      <c r="G48">
        <v>0.2</v>
      </c>
      <c r="H48">
        <v>-2.6997000000000355</v>
      </c>
      <c r="I48" t="s">
        <v>7</v>
      </c>
      <c r="J48" s="1" t="str">
        <f>_xlfn.XLOOKUP(orders[[#This Row],[Order ID]],returns[Order ID],returns[Returned],"No")</f>
        <v>No</v>
      </c>
      <c r="K48" s="1" t="str">
        <f>_xlfn.XLOOKUP(orders[[#This Row],[Region]],regions[Region],regions[Person])</f>
        <v>Anna Andreadi</v>
      </c>
      <c r="L48" s="1">
        <f>_xlfn.XLOOKUP(orders[[#This Row],[Profit]],Table4[Sales],Table4[Commission],,1,)</f>
        <v>0.1</v>
      </c>
    </row>
    <row r="49" spans="1:12" x14ac:dyDescent="0.65">
      <c r="A49" t="s">
        <v>134</v>
      </c>
      <c r="B49">
        <v>42595</v>
      </c>
      <c r="C49" t="s">
        <v>29</v>
      </c>
      <c r="D49" t="s">
        <v>135</v>
      </c>
      <c r="E49">
        <v>22.32</v>
      </c>
      <c r="F49">
        <v>4</v>
      </c>
      <c r="G49">
        <v>0</v>
      </c>
      <c r="H49">
        <v>10.7136</v>
      </c>
      <c r="I49" t="s">
        <v>16</v>
      </c>
      <c r="J49" s="1" t="str">
        <f>_xlfn.XLOOKUP(orders[[#This Row],[Order ID]],returns[Order ID],returns[Returned],"No")</f>
        <v>No</v>
      </c>
      <c r="K49" s="1" t="str">
        <f>_xlfn.XLOOKUP(orders[[#This Row],[Region]],regions[Region],regions[Person])</f>
        <v>Cassandra Brandow</v>
      </c>
      <c r="L49" s="1">
        <f>_xlfn.XLOOKUP(orders[[#This Row],[Profit]],Table4[Sales],Table4[Commission],,1,)</f>
        <v>0.3</v>
      </c>
    </row>
    <row r="50" spans="1:12" x14ac:dyDescent="0.65">
      <c r="A50" t="s">
        <v>71</v>
      </c>
      <c r="B50">
        <v>42959</v>
      </c>
      <c r="C50" t="s">
        <v>29</v>
      </c>
      <c r="D50" t="s">
        <v>136</v>
      </c>
      <c r="E50">
        <v>192.16</v>
      </c>
      <c r="F50">
        <v>4</v>
      </c>
      <c r="G50">
        <v>0</v>
      </c>
      <c r="H50">
        <v>92.236799999999988</v>
      </c>
      <c r="I50" t="s">
        <v>7</v>
      </c>
      <c r="J50" s="1" t="str">
        <f>_xlfn.XLOOKUP(orders[[#This Row],[Order ID]],returns[Order ID],returns[Returned],"No")</f>
        <v>Yes</v>
      </c>
      <c r="K50" s="1" t="str">
        <f>_xlfn.XLOOKUP(orders[[#This Row],[Region]],regions[Region],regions[Person])</f>
        <v>Anna Andreadi</v>
      </c>
      <c r="L50" s="1">
        <f>_xlfn.XLOOKUP(orders[[#This Row],[Profit]],Table4[Sales],Table4[Commission],,1,)</f>
        <v>0.3</v>
      </c>
    </row>
    <row r="51" spans="1:12" x14ac:dyDescent="0.65">
      <c r="A51" t="s">
        <v>137</v>
      </c>
      <c r="B51">
        <v>42993</v>
      </c>
      <c r="C51" t="s">
        <v>52</v>
      </c>
      <c r="D51" t="s">
        <v>67</v>
      </c>
      <c r="E51">
        <v>300.904</v>
      </c>
      <c r="F51">
        <v>1</v>
      </c>
      <c r="G51">
        <v>0.2</v>
      </c>
      <c r="H51">
        <v>11.283900000000017</v>
      </c>
      <c r="I51" t="s">
        <v>7</v>
      </c>
      <c r="J51" s="1" t="str">
        <f>_xlfn.XLOOKUP(orders[[#This Row],[Order ID]],returns[Order ID],returns[Returned],"No")</f>
        <v>No</v>
      </c>
      <c r="K51" s="1" t="str">
        <f>_xlfn.XLOOKUP(orders[[#This Row],[Region]],regions[Region],regions[Person])</f>
        <v>Anna Andreadi</v>
      </c>
      <c r="L51" s="1">
        <f>_xlfn.XLOOKUP(orders[[#This Row],[Profit]],Table4[Sales],Table4[Commission],,1,)</f>
        <v>0.3</v>
      </c>
    </row>
    <row r="52" spans="1:12" x14ac:dyDescent="0.65">
      <c r="A52" t="s">
        <v>138</v>
      </c>
      <c r="B52">
        <v>42442</v>
      </c>
      <c r="C52" t="s">
        <v>29</v>
      </c>
      <c r="D52" t="s">
        <v>139</v>
      </c>
      <c r="E52">
        <v>126.08</v>
      </c>
      <c r="F52">
        <v>2</v>
      </c>
      <c r="G52">
        <v>0.2</v>
      </c>
      <c r="H52">
        <v>-28.367999999999984</v>
      </c>
      <c r="I52" t="s">
        <v>10</v>
      </c>
      <c r="J52" s="1" t="str">
        <f>_xlfn.XLOOKUP(orders[[#This Row],[Order ID]],returns[Order ID],returns[Returned],"No")</f>
        <v>No</v>
      </c>
      <c r="K52" s="1" t="str">
        <f>_xlfn.XLOOKUP(orders[[#This Row],[Region]],regions[Region],regions[Person])</f>
        <v>Chuck Magee</v>
      </c>
      <c r="L52" s="1">
        <f>_xlfn.XLOOKUP(orders[[#This Row],[Profit]],Table4[Sales],Table4[Commission],,1,)</f>
        <v>0.1</v>
      </c>
    </row>
    <row r="53" spans="1:12" x14ac:dyDescent="0.65">
      <c r="A53" t="s">
        <v>140</v>
      </c>
      <c r="B53">
        <v>41717</v>
      </c>
      <c r="C53" t="s">
        <v>52</v>
      </c>
      <c r="D53" t="s">
        <v>141</v>
      </c>
      <c r="E53">
        <v>20.016000000000002</v>
      </c>
      <c r="F53">
        <v>3</v>
      </c>
      <c r="G53">
        <v>0.2</v>
      </c>
      <c r="H53">
        <v>5.5044000000000013</v>
      </c>
      <c r="I53" t="s">
        <v>16</v>
      </c>
      <c r="J53" s="1" t="str">
        <f>_xlfn.XLOOKUP(orders[[#This Row],[Order ID]],returns[Order ID],returns[Returned],"No")</f>
        <v>No</v>
      </c>
      <c r="K53" s="1" t="str">
        <f>_xlfn.XLOOKUP(orders[[#This Row],[Region]],regions[Region],regions[Person])</f>
        <v>Cassandra Brandow</v>
      </c>
      <c r="L53" s="1">
        <f>_xlfn.XLOOKUP(orders[[#This Row],[Profit]],Table4[Sales],Table4[Commission],,1,)</f>
        <v>0.3</v>
      </c>
    </row>
    <row r="54" spans="1:12" x14ac:dyDescent="0.65">
      <c r="A54" t="s">
        <v>142</v>
      </c>
      <c r="B54">
        <v>42416</v>
      </c>
      <c r="C54" t="s">
        <v>29</v>
      </c>
      <c r="D54" t="s">
        <v>143</v>
      </c>
      <c r="E54">
        <v>6.9760000000000009</v>
      </c>
      <c r="F54">
        <v>4</v>
      </c>
      <c r="G54">
        <v>0.2</v>
      </c>
      <c r="H54">
        <v>1.8312000000000004</v>
      </c>
      <c r="I54" t="s">
        <v>13</v>
      </c>
      <c r="J54" s="1" t="str">
        <f>_xlfn.XLOOKUP(orders[[#This Row],[Order ID]],returns[Order ID],returns[Returned],"No")</f>
        <v>No</v>
      </c>
      <c r="K54" s="1" t="str">
        <f>_xlfn.XLOOKUP(orders[[#This Row],[Region]],regions[Region],regions[Person])</f>
        <v>Kelly Williams</v>
      </c>
      <c r="L54" s="1">
        <f>_xlfn.XLOOKUP(orders[[#This Row],[Profit]],Table4[Sales],Table4[Commission],,1,)</f>
        <v>0.3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41CC-411D-486A-98AF-DE96FB50F5D7}">
  <dimension ref="A1:B5"/>
  <sheetViews>
    <sheetView workbookViewId="0"/>
  </sheetViews>
  <sheetFormatPr defaultRowHeight="21" x14ac:dyDescent="0.65"/>
  <cols>
    <col min="1" max="1" width="16.6328125" bestFit="1" customWidth="1"/>
    <col min="2" max="2" width="7.76953125" bestFit="1" customWidth="1"/>
  </cols>
  <sheetData>
    <row r="1" spans="1:2" x14ac:dyDescent="0.65">
      <c r="A1" t="s">
        <v>2</v>
      </c>
      <c r="B1" t="s">
        <v>3</v>
      </c>
    </row>
    <row r="2" spans="1:2" x14ac:dyDescent="0.65">
      <c r="A2" t="s">
        <v>6</v>
      </c>
      <c r="B2" t="s">
        <v>7</v>
      </c>
    </row>
    <row r="3" spans="1:2" x14ac:dyDescent="0.65">
      <c r="A3" t="s">
        <v>9</v>
      </c>
      <c r="B3" t="s">
        <v>10</v>
      </c>
    </row>
    <row r="4" spans="1:2" x14ac:dyDescent="0.65">
      <c r="A4" t="s">
        <v>12</v>
      </c>
      <c r="B4" t="s">
        <v>13</v>
      </c>
    </row>
    <row r="5" spans="1:2" x14ac:dyDescent="0.65">
      <c r="A5" t="s">
        <v>15</v>
      </c>
      <c r="B5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7DA2-8B5B-4787-8B6D-DA0F67FE27D7}">
  <dimension ref="A1:B22"/>
  <sheetViews>
    <sheetView workbookViewId="0"/>
  </sheetViews>
  <sheetFormatPr defaultRowHeight="21" x14ac:dyDescent="0.65"/>
  <cols>
    <col min="1" max="1" width="14.08984375" bestFit="1" customWidth="1"/>
    <col min="2" max="2" width="9.76953125" bestFit="1" customWidth="1"/>
  </cols>
  <sheetData>
    <row r="1" spans="1:2" x14ac:dyDescent="0.65">
      <c r="A1" t="s">
        <v>0</v>
      </c>
      <c r="B1" t="s">
        <v>1</v>
      </c>
    </row>
    <row r="2" spans="1:2" x14ac:dyDescent="0.65">
      <c r="A2" t="s">
        <v>4</v>
      </c>
      <c r="B2" t="s">
        <v>5</v>
      </c>
    </row>
    <row r="3" spans="1:2" x14ac:dyDescent="0.65">
      <c r="A3" t="s">
        <v>8</v>
      </c>
      <c r="B3" t="s">
        <v>5</v>
      </c>
    </row>
    <row r="4" spans="1:2" x14ac:dyDescent="0.65">
      <c r="A4" t="s">
        <v>11</v>
      </c>
      <c r="B4" t="s">
        <v>5</v>
      </c>
    </row>
    <row r="5" spans="1:2" x14ac:dyDescent="0.65">
      <c r="A5" t="s">
        <v>14</v>
      </c>
      <c r="B5" t="s">
        <v>5</v>
      </c>
    </row>
    <row r="6" spans="1:2" x14ac:dyDescent="0.65">
      <c r="A6" t="s">
        <v>17</v>
      </c>
      <c r="B6" t="s">
        <v>5</v>
      </c>
    </row>
    <row r="7" spans="1:2" x14ac:dyDescent="0.65">
      <c r="A7" t="s">
        <v>18</v>
      </c>
      <c r="B7" t="s">
        <v>5</v>
      </c>
    </row>
    <row r="8" spans="1:2" x14ac:dyDescent="0.65">
      <c r="A8" t="s">
        <v>27</v>
      </c>
      <c r="B8" t="s">
        <v>5</v>
      </c>
    </row>
    <row r="9" spans="1:2" x14ac:dyDescent="0.65">
      <c r="A9" t="s">
        <v>31</v>
      </c>
      <c r="B9" t="s">
        <v>5</v>
      </c>
    </row>
    <row r="10" spans="1:2" x14ac:dyDescent="0.65">
      <c r="A10" t="s">
        <v>34</v>
      </c>
      <c r="B10" t="s">
        <v>5</v>
      </c>
    </row>
    <row r="11" spans="1:2" x14ac:dyDescent="0.65">
      <c r="A11" t="s">
        <v>37</v>
      </c>
      <c r="B11" t="s">
        <v>5</v>
      </c>
    </row>
    <row r="12" spans="1:2" x14ac:dyDescent="0.65">
      <c r="A12" t="s">
        <v>40</v>
      </c>
      <c r="B12" t="s">
        <v>5</v>
      </c>
    </row>
    <row r="13" spans="1:2" x14ac:dyDescent="0.65">
      <c r="A13" t="s">
        <v>43</v>
      </c>
      <c r="B13" t="s">
        <v>5</v>
      </c>
    </row>
    <row r="14" spans="1:2" x14ac:dyDescent="0.65">
      <c r="A14" t="s">
        <v>47</v>
      </c>
      <c r="B14" t="s">
        <v>5</v>
      </c>
    </row>
    <row r="15" spans="1:2" x14ac:dyDescent="0.65">
      <c r="A15" t="s">
        <v>50</v>
      </c>
      <c r="B15" t="s">
        <v>5</v>
      </c>
    </row>
    <row r="16" spans="1:2" x14ac:dyDescent="0.65">
      <c r="A16" t="s">
        <v>54</v>
      </c>
      <c r="B16" t="s">
        <v>5</v>
      </c>
    </row>
    <row r="17" spans="1:2" x14ac:dyDescent="0.65">
      <c r="A17" t="s">
        <v>57</v>
      </c>
      <c r="B17" t="s">
        <v>5</v>
      </c>
    </row>
    <row r="18" spans="1:2" x14ac:dyDescent="0.65">
      <c r="A18" t="s">
        <v>60</v>
      </c>
      <c r="B18" t="s">
        <v>5</v>
      </c>
    </row>
    <row r="19" spans="1:2" x14ac:dyDescent="0.65">
      <c r="A19" t="s">
        <v>63</v>
      </c>
      <c r="B19" t="s">
        <v>5</v>
      </c>
    </row>
    <row r="20" spans="1:2" x14ac:dyDescent="0.65">
      <c r="A20" t="s">
        <v>65</v>
      </c>
      <c r="B20" t="s">
        <v>5</v>
      </c>
    </row>
    <row r="21" spans="1:2" x14ac:dyDescent="0.65">
      <c r="A21" t="s">
        <v>68</v>
      </c>
      <c r="B21" t="s">
        <v>5</v>
      </c>
    </row>
    <row r="22" spans="1:2" x14ac:dyDescent="0.65">
      <c r="A22" t="s">
        <v>71</v>
      </c>
      <c r="B22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BB8E-E48D-415F-9FE9-6340A12B0D8D}">
  <dimension ref="A1:B5"/>
  <sheetViews>
    <sheetView workbookViewId="0"/>
  </sheetViews>
  <sheetFormatPr defaultRowHeight="21" x14ac:dyDescent="0.65"/>
  <cols>
    <col min="1" max="1" width="6.31640625" bestFit="1" customWidth="1"/>
    <col min="2" max="2" width="12.08984375" bestFit="1" customWidth="1"/>
  </cols>
  <sheetData>
    <row r="1" spans="1:2" x14ac:dyDescent="0.65">
      <c r="A1" t="s">
        <v>22</v>
      </c>
      <c r="B1" t="s">
        <v>144</v>
      </c>
    </row>
    <row r="2" spans="1:2" x14ac:dyDescent="0.65">
      <c r="A2">
        <v>0</v>
      </c>
      <c r="B2">
        <v>0.1</v>
      </c>
    </row>
    <row r="3" spans="1:2" x14ac:dyDescent="0.65">
      <c r="A3">
        <v>100</v>
      </c>
      <c r="B3">
        <v>0.3</v>
      </c>
    </row>
    <row r="4" spans="1:2" x14ac:dyDescent="0.65">
      <c r="A4">
        <v>250</v>
      </c>
      <c r="B4">
        <v>0.5</v>
      </c>
    </row>
    <row r="5" spans="1:2" x14ac:dyDescent="0.65">
      <c r="A5">
        <v>500</v>
      </c>
      <c r="B5">
        <v>0.7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sales-start</vt:lpstr>
      <vt:lpstr>sales-finish</vt:lpstr>
      <vt:lpstr>people</vt:lpstr>
      <vt:lpstr>returns</vt:lpstr>
      <vt:lpstr>commissions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2023-01-14T20:12:08Z</dcterms:created>
  <dcterms:modified xsi:type="dcterms:W3CDTF">2023-01-14T20:19:17Z</dcterms:modified>
</cp:coreProperties>
</file>