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CF1F0FCE-307F-44F5-A56A-0A31C4445226}" xr6:coauthVersionLast="47" xr6:coauthVersionMax="47" xr10:uidLastSave="{00000000-0000-0000-0000-000000000000}"/>
  <bookViews>
    <workbookView xWindow="-98" yWindow="-98" windowWidth="18915" windowHeight="12676" activeTab="2" xr2:uid="{9BD54079-586D-4CEF-8C69-967AA63575B4}"/>
  </bookViews>
  <sheets>
    <sheet name="example-b" sheetId="1" r:id="rId1"/>
    <sheet name="example-a-solver" sheetId="2" r:id="rId2"/>
    <sheet name="example-a-solver (2)" sheetId="3" r:id="rId3"/>
  </sheets>
  <definedNames>
    <definedName name="solver_adj" localSheetId="1" hidden="1">'example-a-solver'!$F$2:$F$4</definedName>
    <definedName name="solver_adj" localSheetId="2" hidden="1">'example-a-solver (2)'!$D$2:$D$4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'example-a-solver'!$B$7</definedName>
    <definedName name="solver_lhs1" localSheetId="2" hidden="1">'example-a-solver (2)'!$B$6</definedName>
    <definedName name="solver_lhs2" localSheetId="1" hidden="1">'example-a-solver'!$F$2:$F$4</definedName>
    <definedName name="solver_lhs2" localSheetId="2" hidden="1">'example-a-solver (2)'!$D$2:$D$4</definedName>
    <definedName name="solver_lhs3" localSheetId="1" hidden="1">'example-a-solver'!$F$2:$F$4</definedName>
    <definedName name="solver_lhs3" localSheetId="2" hidden="1">'example-a-solver (2)'!$D$2:$D$4</definedName>
    <definedName name="solver_lhs4" localSheetId="1" hidden="1">'example-a-solver'!$F$2:$F$4</definedName>
    <definedName name="solver_lhs4" localSheetId="2" hidden="1">'example-a-solver (2)'!$D$2:$D$4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4</definedName>
    <definedName name="solver_num" localSheetId="2" hidden="1">4</definedName>
    <definedName name="solver_nwt" localSheetId="1" hidden="1">1</definedName>
    <definedName name="solver_nwt" localSheetId="2" hidden="1">1</definedName>
    <definedName name="solver_opt" localSheetId="1" hidden="1">'example-a-solver'!$G$5</definedName>
    <definedName name="solver_opt" localSheetId="2" hidden="1">'example-a-solver (2)'!$B$5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3</definedName>
    <definedName name="solver_rel1" localSheetId="2" hidden="1">3</definedName>
    <definedName name="solver_rel2" localSheetId="1" hidden="1">1</definedName>
    <definedName name="solver_rel2" localSheetId="2" hidden="1">1</definedName>
    <definedName name="solver_rel3" localSheetId="1" hidden="1">4</definedName>
    <definedName name="solver_rel3" localSheetId="2" hidden="1">4</definedName>
    <definedName name="solver_rel4" localSheetId="1" hidden="1">3</definedName>
    <definedName name="solver_rel4" localSheetId="2" hidden="1">3</definedName>
    <definedName name="solver_rhs1" localSheetId="1" hidden="1">120</definedName>
    <definedName name="solver_rhs1" localSheetId="2" hidden="1">120</definedName>
    <definedName name="solver_rhs2" localSheetId="1" hidden="1">'example-a-solver'!$C$2:$C$4</definedName>
    <definedName name="solver_rhs2" localSheetId="2" hidden="1">'example-a-solver (2)'!$C$2:$C$4</definedName>
    <definedName name="solver_rhs3" localSheetId="1" hidden="1">"integer"</definedName>
    <definedName name="solver_rhs3" localSheetId="2" hidden="1">"integer"</definedName>
    <definedName name="solver_rhs4" localSheetId="1" hidden="1">'example-a-solver'!$B$2:$B$4</definedName>
    <definedName name="solver_rhs4" localSheetId="2" hidden="1">'example-a-solver (2)'!$B$2:$B$4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3" l="1"/>
  <c r="E3" i="3"/>
  <c r="E2" i="3"/>
  <c r="F5" i="2"/>
  <c r="G3" i="2"/>
  <c r="G4" i="2"/>
  <c r="G2" i="2"/>
  <c r="B11" i="1" a="1"/>
  <c r="B11" i="1" s="1"/>
  <c r="B12" i="1" s="1" a="1"/>
  <c r="B12" i="1" s="1"/>
  <c r="B13" i="1" s="1" a="1"/>
  <c r="B13" i="1" s="1"/>
  <c r="B14" i="1" s="1" a="1"/>
  <c r="B14" i="1" s="1"/>
  <c r="B15" i="1" s="1" a="1"/>
  <c r="B15" i="1" s="1"/>
  <c r="B16" i="1" s="1" a="1"/>
  <c r="B16" i="1" s="1"/>
  <c r="B17" i="1" s="1" a="1"/>
  <c r="B17" i="1" s="1"/>
  <c r="B35" i="1" s="1" a="1"/>
  <c r="B35" i="1" s="1"/>
  <c r="G5" i="2" l="1"/>
  <c r="B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from scipy.optimize import minimize
products_df = xl(%P2%, headers=True)
resources_df = xl(%P3%, headers=True)
</code>
    </pythonScript>
    <pythonScript>
      <code>labor_per_unit = products_df['labor_hours_per_unit'].values
material_per_unit = products_df['material_units_per_unit'].values
price_per_unit = products_df['selling_price_per_unit'].values
cost_per_unit = products_df['production_cost_per_unit'].values
max_production = products_df['max_production'].values
diminishing_factor = products_df['diminishing_return_factor'].values
labor_limit = resources_df.query("resource == 'Labor Hours'")['available'].values[0]
material_limit = resources_df.query("resource == 'Material Units'")['available'].values[0]</code>
    </pythonScript>
    <pythonScript>
      <code>def objective(x):
    # Profit = (Price - Diminishing Factor * Quantity - Cost) * Quantity
    revenue = np.sum((price_per_unit - diminishing_factor * x) * x)
    cost = np.sum(cost_per_unit * x)
    return -(revenue - cost)  # Negative for minimization</code>
    </pythonScript>
    <pythonScript>
      <code># Constraints
def labor_constraint(x):
    return labor_limit - np.sum(labor_per_unit * x)  # Labor used &lt;= limit
def material_constraint(x):
    return material_limit - np.sum(material_per_unit * x)  # Material used &lt;= limit</code>
    </pythonScript>
    <pythonScript>
      <code># Optimization
initial_guess = np.array([10, 10, 10])  # Starting guess for production quantities
bounds = [(0, max_production[i]) for i in range(len(products_df))]  # 0 &lt;= x &lt;= max production
constraints = (
    {'type': 'ineq', 'fun': labor_constraint},  # Labor constraint
    {'type': 'ineq', 'fun': material_constraint}  # Material constraint
)
result = minimize(
    objective,
    initial_guess,
    method='SLSQP',
    bounds=bounds,
    constraints=constraints
)</code>
    </pythonScript>
    <pythonScript>
      <code xml:space="preserve">
# Optimal production quantities
optimal_quantities = result.x
optimal_profit = -result.fun  # Convert back to positive profit
# Output results to DataFrame
output_df = pd.DataFrame({
    'product': products_df['product'],
    'optimal_quantity': optimal_quantities,
    'profit_contribution': (price_per_unit - diminishing_factor * optimal_quantities - cost_per_unit) * optimal_quantities
})
</code>
    </pythonScript>
    <pythonScript>
      <code># Sensitivity analysis: Profit vs. production of Product A
product_a_range = np.linspace(0, max_production[0], 50)
profits = []
for qty_a in product_a_range:
    x = optimal_quantities.copy()
    x[0] = qty_a
    # Adjust other products to respect constraints (simple scaling)
    scale = min(
        (labor_limit - labor_per_unit[0] * qty_a) / np.sum(labor_per_unit[1:] * x[1:]),
        (material_limit - material_per_unit[0] * qty_a) / np.sum(material_per_unit[1:] * x[1:])
    ) if np.sum(x[1:]) &gt; 0 else 1
    x[1:] = x[1:] * min(scale, 1)
    profits.append(-objective(x))
# Plot sensitivity analysis
plt.figure(figsize=(10, 6))
sns.lineplot(x=product_a_range, y=profits, color='blue')
plt.axvline(optimal_quantities[0], color='red', linestyle='--', label='Optimal Quantity (Product A)')
plt.title('Profit Sensitivity to Product A Production')
plt.xlabel('Product A Quantity')
plt.ylabel('Total Profit')
plt.legend()</code>
    </pythonScript>
    <pythonScript>
      <code># Output summary
summary_df = pd.DataFrame({
    'metric': ['optimal_profit', 'labor_used', 'material_used'],
    'value': [
        optimal_profit,
        np.sum(labor_per_unit * optimal_quantities),
        np.sum(material_per_unit * optimal_quantities)
    ]
})</code>
    </pythonScript>
  </pythonScripts>
</python>
</file>

<file path=xl/sharedStrings.xml><?xml version="1.0" encoding="utf-8"?>
<sst xmlns="http://schemas.openxmlformats.org/spreadsheetml/2006/main" count="43" uniqueCount="35">
  <si>
    <t>A</t>
  </si>
  <si>
    <t>B</t>
  </si>
  <si>
    <t>C</t>
  </si>
  <si>
    <t>Labor Hours</t>
  </si>
  <si>
    <t>Material Units</t>
  </si>
  <si>
    <t>product</t>
  </si>
  <si>
    <t>labor_hours_per_unit</t>
  </si>
  <si>
    <t>material_units_per_unit</t>
  </si>
  <si>
    <t>selling_price_per_unit</t>
  </si>
  <si>
    <t>production_cost_per_unit</t>
  </si>
  <si>
    <t>max_production</t>
  </si>
  <si>
    <t>diminishing_return_factor</t>
  </si>
  <si>
    <t>resource</t>
  </si>
  <si>
    <t>available</t>
  </si>
  <si>
    <t xml:space="preserve">Import datasets
</t>
  </si>
  <si>
    <t>Extract data</t>
  </si>
  <si>
    <t>Define objective function</t>
  </si>
  <si>
    <t>Define constraints</t>
  </si>
  <si>
    <t>Optimization</t>
  </si>
  <si>
    <t>Optimal production quantities</t>
  </si>
  <si>
    <t>Sensitivity analysis</t>
  </si>
  <si>
    <t>Output summary</t>
  </si>
  <si>
    <t>employee</t>
  </si>
  <si>
    <t>regular_hours</t>
  </si>
  <si>
    <t>max_hours</t>
  </si>
  <si>
    <t>availability_mon</t>
  </si>
  <si>
    <t>availability_fri</t>
  </si>
  <si>
    <t>Alice</t>
  </si>
  <si>
    <t>Bob</t>
  </si>
  <si>
    <t>Charlie</t>
  </si>
  <si>
    <t>Assigned Hours</t>
  </si>
  <si>
    <t>Overtime Hours</t>
  </si>
  <si>
    <t>Total hours</t>
  </si>
  <si>
    <t>Jim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</si>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</sst>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ichStyles" Target="richData/richStyles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Array" Target="richData/rdarray.xml"/><Relationship Id="rId5" Type="http://schemas.openxmlformats.org/officeDocument/2006/relationships/styles" Target="styles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4</xdr:col>
      <xdr:colOff>1311037</xdr:colOff>
      <xdr:row>32</xdr:row>
      <xdr:rowOff>259090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1A285D3A-A50A-E99E-A802-F332A3A7623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example-b'!B1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9325" y="5019675"/>
          <a:ext cx="7854712" cy="498349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3" c="3">
    <v t="s"/>
    <v t="s">resource</v>
    <v t="s">available</v>
    <v>0</v>
    <v t="s">Labor Hours</v>
    <v>300</v>
    <v>1</v>
    <v t="s">Material Units</v>
    <v>400</v>
  </a>
  <a r="4" c="4">
    <v t="s"/>
    <v t="s">product</v>
    <v t="s">optimal_quantity</v>
    <v t="s">profit_contribution</v>
    <v>0</v>
    <v t="s">A</v>
    <v>49.999880697535225</v>
    <v>1474.996540228379</v>
    <v>1</v>
    <v t="s">B</v>
    <v>55.000059657040907</v>
    <v>1879.6269895622609</v>
    <v>2</v>
    <v t="s">C</v>
    <v>35.000059653841959</v>
    <v>868.87647046718644</v>
  </a>
</arrayData>
</file>

<file path=xl/richData/rdrichvalue.xml><?xml version="1.0" encoding="utf-8"?>
<rvData xmlns="http://schemas.microsoft.com/office/spreadsheetml/2017/richdata" count="13">
  <rv s="0">
    <v>0</v>
  </rv>
  <rv s="1">
    <v>DataFrame</v>
    <v>1</v>
    <v>0</v>
  </rv>
  <rv s="2">
    <v>&lt;class 'pandas.core.frame.DataFrame'&gt;</v>
    <v>DataFrame</v>
    <v xml:space="preserve">         resource  available
0     Labor Hours        300
1  Material Units        400</v>
    <v>1</v>
    <v>2</v>
  </rv>
  <rv s="3">
    <fb>400</fb>
    <v>&lt;class 'numpy.int64'&gt;</v>
    <v>int64</v>
    <v>400</v>
    <v>400</v>
    <v>2</v>
  </rv>
  <rv s="4">
    <fb>0</fb>
    <v>3</v>
  </rv>
  <rv s="2">
    <fb>0</fb>
    <v>&lt;class 'NoneType'&gt;</v>
    <v>NoneType</v>
    <v>None</v>
    <v>4</v>
    <v>2</v>
  </rv>
  <rv s="5">
    <v>dict</v>
    <v>dict</v>
    <v>5</v>
    <v>-4223.5000002578263</v>
    <v>&lt;ndarray&gt;</v>
    <v>Optimization terminated successfully</v>
    <v>28</v>
    <v>7</v>
    <v>7</v>
    <v>0</v>
    <v>1</v>
    <v>&lt;ndarray&gt;</v>
  </rv>
  <rv s="2">
    <v>&lt;class 'scipy.optimize._optimize.OptimizeResult'&gt;</v>
    <v>OptimizeResult</v>
    <v xml:space="preserve"> message: Optimization terminated successfully
 success: True
  status: 0
     fun: -4223.500000257826
       x: [ 5.000e+01  5.500e+01  3.500e+01]
     nit: 7
     jac: [-2.900e+01 -3.335e+01 -2.465e+01]
    nfev: 28
    njev: 7</v>
    <v>6</v>
    <v>2</v>
  </rv>
  <rv s="0">
    <v>1</v>
  </rv>
  <rv s="1">
    <v>DataFrame</v>
    <v>7</v>
    <v>8</v>
  </rv>
  <rv s="2">
    <v>&lt;class 'pandas.core.frame.DataFrame'&gt;</v>
    <v>DataFrame</v>
    <v xml:space="preserve">  product  optimal_quantity  profit_contribution
0       A         49.999881           1474.99654
1       B         55.000060           1879.62699
2       C         35.000060            868.87647</v>
    <v>9</v>
    <v>2</v>
  </rv>
  <rv s="6">
    <v>0</v>
    <v>9</v>
    <v>Image generated by Python</v>
  </rv>
  <rv s="7">
    <v>14</v>
  </rv>
</rvData>
</file>

<file path=xl/richData/rdrichvaluestructure.xml><?xml version="1.0" encoding="utf-8"?>
<rvStructures xmlns="http://schemas.microsoft.com/office/spreadsheetml/2017/richdata" count="8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python">
    <k n="Python_type" t="s"/>
    <k n="Python_typeName" t="s"/>
    <k n="Python_str" t="s"/>
    <k n="basicValue" t="i"/>
    <k n="_Provider" t="spb"/>
  </s>
  <s t="_formattednumber">
    <k n="_Format" t="spb"/>
  </s>
  <s t="_entity">
    <k n="_DisplayString" t="s"/>
    <k n="_Title" t="s"/>
    <k n="_ViewInfo" t="spb"/>
    <k n="fun"/>
    <k n="jac" t="s"/>
    <k n="message" t="s"/>
    <k n="nfev"/>
    <k n="nit"/>
    <k n="njev"/>
    <k n="status"/>
    <k n="success" t="b"/>
    <k n="x" t="s"/>
  </s>
  <s t="_localImage">
    <k n="_rvRel:LocalImageIdentifier" t="i"/>
    <k n="CalcOrigin" t="i"/>
    <k n="Text" t="s"/>
  </s>
  <s t="_error">
    <k n="errorType" t="i"/>
  </s>
</rvStructures>
</file>

<file path=xl/richData/rdsupportingpropertybag.xml><?xml version="1.0" encoding="utf-8"?>
<supportingPropertyBags xmlns="http://schemas.microsoft.com/office/spreadsheetml/2017/richdata2">
  <spbArrays count="2">
    <a count="9">
      <v t="s">x</v>
      <v t="s">fun</v>
      <v t="s">jac</v>
      <v t="s">nit</v>
      <v t="s">nfev</v>
      <v t="s">njev</v>
      <v t="s">status</v>
      <v t="s">message</v>
      <v t="s">success</v>
    </a>
    <a count="1">
      <v t="spb">4</v>
    </a>
  </spbArrays>
  <spbData count="8">
    <spb s="0">
      <v>2</v>
      <v>2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1</v>
    </spb>
    <spb s="4">
      <v>0</v>
    </spb>
    <spb s="5">
      <v>1</v>
    </spb>
    <spb s="0">
      <v>3</v>
      <v>3</v>
      <v>DataFrame</v>
      <v>arrayPreview</v>
      <v>1</v>
    </spb>
    <spb s="1">
      <v>6</v>
    </spb>
  </spbData>
</supportingPropertyBags>
</file>

<file path=xl/richData/rdsupportingpropertybagstructure.xml><?xml version="1.0" encoding="utf-8"?>
<spbStructures xmlns="http://schemas.microsoft.com/office/spreadsheetml/2017/richdata2" count="6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_Self" t="i"/>
  </s>
  <s>
    <k n="fields" t="spba"/>
  </s>
  <s>
    <k n="pods" t="spba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13A08-057C-42E8-A0FE-CF3B055079EA}" name="products" displayName="products" ref="A1:G4" totalsRowShown="0">
  <autoFilter ref="A1:G4" xr:uid="{DAA13A08-057C-42E8-A0FE-CF3B055079EA}"/>
  <tableColumns count="7">
    <tableColumn id="1" xr3:uid="{95E9DDB6-4BED-48E0-B623-B03B043B8B5B}" name="product"/>
    <tableColumn id="2" xr3:uid="{72EBC860-C17C-4BE1-95D9-BE52D51EC2A4}" name="labor_hours_per_unit"/>
    <tableColumn id="3" xr3:uid="{AAC00AC4-FCD9-468E-8DAC-3326498138B5}" name="material_units_per_unit"/>
    <tableColumn id="4" xr3:uid="{B1E65E2D-65D1-4F28-B012-F4A9A9A80398}" name="selling_price_per_unit"/>
    <tableColumn id="5" xr3:uid="{EECCC79C-FFF5-4142-9CF0-F3B2CC74B918}" name="production_cost_per_unit"/>
    <tableColumn id="6" xr3:uid="{698CF7C9-B65D-435A-B510-B28994248247}" name="max_production"/>
    <tableColumn id="7" xr3:uid="{5D9950D8-3EC2-46F9-BB18-D74696076B24}" name="diminishing_return_fac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7C6F7-0FE9-4DB8-AD3D-22920791246F}" name="resources" displayName="resources" ref="A6:B8" totalsRowShown="0">
  <autoFilter ref="A6:B8" xr:uid="{8FF7C6F7-0FE9-4DB8-AD3D-22920791246F}"/>
  <tableColumns count="2">
    <tableColumn id="1" xr3:uid="{1C155249-4321-4E49-B586-EFF6EB5EDA0E}" name="resource"/>
    <tableColumn id="2" xr3:uid="{43868916-A5B1-4045-AD27-EBB07AF88C66}" name="avail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CE36-D8EE-4EFE-8805-D07C86D763D7}">
  <dimension ref="A1:G38"/>
  <sheetViews>
    <sheetView topLeftCell="A28" workbookViewId="0">
      <selection activeCell="B35" sqref="B35"/>
    </sheetView>
  </sheetViews>
  <sheetFormatPr defaultRowHeight="23.25" x14ac:dyDescent="0.7"/>
  <cols>
    <col min="1" max="1" width="19.4140625" customWidth="1"/>
    <col min="2" max="2" width="18.5" customWidth="1"/>
    <col min="3" max="3" width="20" customWidth="1"/>
    <col min="4" max="4" width="18.75" customWidth="1"/>
    <col min="5" max="5" width="21.4140625" customWidth="1"/>
    <col min="6" max="6" width="14.4140625" customWidth="1"/>
    <col min="7" max="7" width="21.4140625" customWidth="1"/>
  </cols>
  <sheetData>
    <row r="1" spans="1:7" x14ac:dyDescent="0.7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7">
      <c r="A2" t="s">
        <v>0</v>
      </c>
      <c r="B2">
        <v>2</v>
      </c>
      <c r="C2">
        <v>3</v>
      </c>
      <c r="D2">
        <v>50</v>
      </c>
      <c r="E2">
        <v>20</v>
      </c>
      <c r="F2">
        <v>100</v>
      </c>
      <c r="G2">
        <v>0.01</v>
      </c>
    </row>
    <row r="3" spans="1:7" x14ac:dyDescent="0.7">
      <c r="A3" t="s">
        <v>1</v>
      </c>
      <c r="B3">
        <v>3</v>
      </c>
      <c r="C3">
        <v>2</v>
      </c>
      <c r="D3">
        <v>60</v>
      </c>
      <c r="E3">
        <v>25</v>
      </c>
      <c r="F3">
        <v>80</v>
      </c>
      <c r="G3">
        <v>1.4999999999999999E-2</v>
      </c>
    </row>
    <row r="4" spans="1:7" x14ac:dyDescent="0.7">
      <c r="A4" t="s">
        <v>2</v>
      </c>
      <c r="B4">
        <v>1</v>
      </c>
      <c r="C4">
        <v>4</v>
      </c>
      <c r="D4">
        <v>40</v>
      </c>
      <c r="E4">
        <v>15</v>
      </c>
      <c r="F4">
        <v>120</v>
      </c>
      <c r="G4">
        <v>5.0000000000000001E-3</v>
      </c>
    </row>
    <row r="6" spans="1:7" x14ac:dyDescent="0.7">
      <c r="A6" t="s">
        <v>12</v>
      </c>
      <c r="B6" t="s">
        <v>13</v>
      </c>
    </row>
    <row r="7" spans="1:7" x14ac:dyDescent="0.7">
      <c r="A7" t="s">
        <v>3</v>
      </c>
      <c r="B7">
        <v>300</v>
      </c>
    </row>
    <row r="8" spans="1:7" x14ac:dyDescent="0.7">
      <c r="A8" t="s">
        <v>4</v>
      </c>
      <c r="B8">
        <v>400</v>
      </c>
    </row>
    <row r="11" spans="1:7" ht="46.5" x14ac:dyDescent="0.7">
      <c r="A11" s="1" t="s">
        <v>14</v>
      </c>
      <c r="B11" t="e" cm="1" vm="1">
        <f t="array" aca="1" ref="B11" ca="1">_xlfn._xlws.PY(0,1,products[#All],resources[#All])</f>
        <v>#VALUE!</v>
      </c>
    </row>
    <row r="12" spans="1:7" x14ac:dyDescent="0.7">
      <c r="A12" t="s">
        <v>15</v>
      </c>
      <c r="B12" cm="1" vm="2">
        <f t="array" aca="1" ref="B12" ca="1">_xlfn._xlws.PY(1,1)</f>
        <v>400</v>
      </c>
    </row>
    <row r="13" spans="1:7" x14ac:dyDescent="0.7">
      <c r="A13" t="s">
        <v>16</v>
      </c>
      <c r="B13" cm="1" vm="3">
        <f t="array" aca="1" ref="B13" ca="1">_xlfn._xlws.PY(2,1)</f>
        <v>0</v>
      </c>
    </row>
    <row r="14" spans="1:7" x14ac:dyDescent="0.7">
      <c r="A14" t="s">
        <v>17</v>
      </c>
      <c r="B14" cm="1" vm="3">
        <f t="array" aca="1" ref="B14" ca="1">_xlfn._xlws.PY(3,1)</f>
        <v>0</v>
      </c>
    </row>
    <row r="15" spans="1:7" x14ac:dyDescent="0.7">
      <c r="A15" t="s">
        <v>18</v>
      </c>
      <c r="B15" t="e" cm="1" vm="4">
        <f t="array" aca="1" ref="B15" ca="1">_xlfn._xlws.PY(4,1)</f>
        <v>#VALUE!</v>
      </c>
    </row>
    <row r="16" spans="1:7" x14ac:dyDescent="0.7">
      <c r="A16" t="s">
        <v>19</v>
      </c>
      <c r="B16" t="e" cm="1" vm="5">
        <f t="array" aca="1" ref="B16" ca="1">_xlfn._xlws.PY(5,1)</f>
        <v>#VALUE!</v>
      </c>
    </row>
    <row r="17" spans="1:2" x14ac:dyDescent="0.7">
      <c r="A17" t="s">
        <v>20</v>
      </c>
      <c r="B17" t="e" cm="1" vm="6">
        <f t="array" aca="1" ref="B17" ca="1">_xlfn._xlws.PY(6,0)</f>
        <v>#VALUE!</v>
      </c>
    </row>
    <row r="35" spans="1:3" x14ac:dyDescent="0.7">
      <c r="A35" t="s">
        <v>21</v>
      </c>
      <c r="B35" t="str" cm="1">
        <f t="array" aca="1" ref="B35:C38" ca="1">_xlfn._xlws.PY(7,0)</f>
        <v>metric</v>
      </c>
      <c r="C35" t="str">
        <f ca="1"/>
        <v>value</v>
      </c>
    </row>
    <row r="36" spans="1:3" x14ac:dyDescent="0.7">
      <c r="B36" t="str">
        <f ca="1"/>
        <v>optimal_profit</v>
      </c>
      <c r="C36">
        <f ca="1"/>
        <v>4223.5000002578263</v>
      </c>
    </row>
    <row r="37" spans="1:3" x14ac:dyDescent="0.7">
      <c r="B37" t="str">
        <f ca="1"/>
        <v>labor_used</v>
      </c>
      <c r="C37">
        <f ca="1"/>
        <v>300.00000002003515</v>
      </c>
    </row>
    <row r="38" spans="1:3" x14ac:dyDescent="0.7">
      <c r="B38" t="str">
        <f ca="1"/>
        <v>material_used</v>
      </c>
      <c r="C38">
        <f ca="1"/>
        <v>400.00000002205536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566D-ED02-45EE-8EF1-9F02E7C2FE0E}">
  <dimension ref="A1:G7"/>
  <sheetViews>
    <sheetView workbookViewId="0">
      <selection activeCell="B7" sqref="B7"/>
    </sheetView>
  </sheetViews>
  <sheetFormatPr defaultRowHeight="23.25" x14ac:dyDescent="0.7"/>
  <sheetData>
    <row r="1" spans="1:7" x14ac:dyDescent="0.7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30</v>
      </c>
      <c r="G1" t="s">
        <v>31</v>
      </c>
    </row>
    <row r="2" spans="1:7" x14ac:dyDescent="0.7">
      <c r="A2" t="s">
        <v>27</v>
      </c>
      <c r="B2">
        <v>40</v>
      </c>
      <c r="C2">
        <v>50</v>
      </c>
      <c r="D2">
        <v>1</v>
      </c>
      <c r="E2">
        <v>0</v>
      </c>
      <c r="F2">
        <v>42</v>
      </c>
      <c r="G2">
        <f>MAX(0, F2-B2)</f>
        <v>2</v>
      </c>
    </row>
    <row r="3" spans="1:7" x14ac:dyDescent="0.7">
      <c r="A3" t="s">
        <v>28</v>
      </c>
      <c r="B3">
        <v>35</v>
      </c>
      <c r="C3">
        <v>45</v>
      </c>
      <c r="D3">
        <v>1</v>
      </c>
      <c r="E3">
        <v>1</v>
      </c>
      <c r="F3">
        <v>36</v>
      </c>
      <c r="G3">
        <f t="shared" ref="G3:G4" si="0">MAX(0, F3-B3)</f>
        <v>1</v>
      </c>
    </row>
    <row r="4" spans="1:7" x14ac:dyDescent="0.7">
      <c r="A4" t="s">
        <v>29</v>
      </c>
      <c r="B4">
        <v>40</v>
      </c>
      <c r="C4">
        <v>50</v>
      </c>
      <c r="D4">
        <v>0</v>
      </c>
      <c r="E4">
        <v>1</v>
      </c>
      <c r="F4">
        <v>40</v>
      </c>
      <c r="G4">
        <f t="shared" si="0"/>
        <v>0</v>
      </c>
    </row>
    <row r="5" spans="1:7" x14ac:dyDescent="0.7">
      <c r="F5">
        <f>SUM(F2:F4)</f>
        <v>118</v>
      </c>
      <c r="G5">
        <f>SUM(G2:G4)</f>
        <v>3</v>
      </c>
    </row>
    <row r="7" spans="1:7" x14ac:dyDescent="0.7">
      <c r="A7" t="s">
        <v>32</v>
      </c>
      <c r="B7">
        <f>F5+G5</f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87B8-F4AA-48EF-B7EB-A167C314E5DE}">
  <dimension ref="A1:E5"/>
  <sheetViews>
    <sheetView tabSelected="1" workbookViewId="0">
      <selection activeCell="D5" sqref="D5"/>
    </sheetView>
  </sheetViews>
  <sheetFormatPr defaultRowHeight="23.25" x14ac:dyDescent="0.7"/>
  <cols>
    <col min="1" max="1" width="9.45703125" bestFit="1" customWidth="1"/>
    <col min="2" max="2" width="11.625" bestFit="1" customWidth="1"/>
    <col min="3" max="3" width="9.33203125" bestFit="1" customWidth="1"/>
    <col min="4" max="4" width="13.08203125" bestFit="1" customWidth="1"/>
    <col min="5" max="5" width="13.20703125" bestFit="1" customWidth="1"/>
  </cols>
  <sheetData>
    <row r="1" spans="1:5" x14ac:dyDescent="0.7">
      <c r="A1" t="s">
        <v>22</v>
      </c>
      <c r="B1" t="s">
        <v>23</v>
      </c>
      <c r="C1" t="s">
        <v>24</v>
      </c>
      <c r="D1" t="s">
        <v>30</v>
      </c>
      <c r="E1" t="s">
        <v>31</v>
      </c>
    </row>
    <row r="2" spans="1:5" x14ac:dyDescent="0.7">
      <c r="A2" t="s">
        <v>27</v>
      </c>
      <c r="B2">
        <v>40</v>
      </c>
      <c r="C2">
        <v>50</v>
      </c>
      <c r="E2">
        <f>MAX(0, D2-B2)</f>
        <v>0</v>
      </c>
    </row>
    <row r="3" spans="1:5" x14ac:dyDescent="0.7">
      <c r="A3" t="s">
        <v>28</v>
      </c>
      <c r="B3">
        <v>35</v>
      </c>
      <c r="C3">
        <v>45</v>
      </c>
      <c r="E3">
        <f>MAX(0, D3-B3)</f>
        <v>0</v>
      </c>
    </row>
    <row r="4" spans="1:5" x14ac:dyDescent="0.7">
      <c r="A4" t="s">
        <v>29</v>
      </c>
      <c r="B4">
        <v>40</v>
      </c>
      <c r="C4">
        <v>50</v>
      </c>
      <c r="E4">
        <f>MAX(0, D4-B4)</f>
        <v>0</v>
      </c>
    </row>
    <row r="5" spans="1:5" x14ac:dyDescent="0.7">
      <c r="A5" t="s">
        <v>33</v>
      </c>
      <c r="B5">
        <v>34</v>
      </c>
      <c r="C5">
        <v>50</v>
      </c>
      <c r="D5" t="s">
        <v>34</v>
      </c>
    </row>
  </sheetData>
  <scenarios current="0">
    <scenario name="Test" count="3" user="George Mount" comment="Created by George Mount on 7/23/2025">
      <inputCells r="D2" val="43"/>
      <inputCells r="D3" val="35"/>
      <inputCells r="D4" val="4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example-b</vt:lpstr>
      <vt:lpstr>example-a-solver</vt:lpstr>
      <vt:lpstr>example-a-solver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2025-07-23T22:07:19Z</dcterms:created>
  <dcterms:modified xsi:type="dcterms:W3CDTF">2025-07-23T22:53:14Z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7/23/2025 10:53:13 PM +00:00</vt:lpwstr>
  </property>
</Properties>
</file>